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D:\docs\hiqu\HR\Performance Evaluation\June 2025\"/>
    </mc:Choice>
  </mc:AlternateContent>
  <xr:revisionPtr revIDLastSave="0" documentId="13_ncr:1_{BD0705D4-2EF9-43D9-B7BB-D217501E4E54}" xr6:coauthVersionLast="47" xr6:coauthVersionMax="47" xr10:uidLastSave="{00000000-0000-0000-0000-000000000000}"/>
  <bookViews>
    <workbookView xWindow="-120" yWindow="-120" windowWidth="29040" windowHeight="15720" tabRatio="737" activeTab="2" xr2:uid="{8191B344-5073-4099-9353-A2611E70FE0B}"/>
  </bookViews>
  <sheets>
    <sheet name="Summary" sheetId="16" r:id="rId1"/>
    <sheet name="Working-0625" sheetId="17" state="hidden" r:id="rId2"/>
    <sheet name="By Employee - Task" sheetId="14" r:id="rId3"/>
    <sheet name="By Project - Employee" sheetId="6" r:id="rId4"/>
    <sheet name="By Employee -Task" sheetId="5" r:id="rId5"/>
    <sheet name="By Task - Employee" sheetId="7" r:id="rId6"/>
    <sheet name="Sheet1" sheetId="15" r:id="rId7"/>
    <sheet name="OH Tasks" sheetId="8" r:id="rId8"/>
    <sheet name="data" sheetId="1" r:id="rId9"/>
    <sheet name="Const" sheetId="11" state="hidden" r:id="rId10"/>
    <sheet name="Planned Dev" sheetId="10" state="hidden" r:id="rId11"/>
    <sheet name="Planned QA" sheetId="12" state="hidden" r:id="rId12"/>
    <sheet name="Planned BugFix" sheetId="13" state="hidden" r:id="rId13"/>
    <sheet name="SQL" sheetId="9" r:id="rId14"/>
  </sheets>
  <definedNames>
    <definedName name="_xlnm._FilterDatabase" localSheetId="8" hidden="1">data!$A$1:$I$2152</definedName>
    <definedName name="_xlnm._FilterDatabase" localSheetId="10" hidden="1">'Planned Dev'!$A$2:$N$156</definedName>
    <definedName name="Slicer_level2_key">#N/A</definedName>
  </definedNames>
  <calcPr calcId="191029"/>
  <pivotCaches>
    <pivotCache cacheId="2" r:id="rId15"/>
    <pivotCache cacheId="3" r:id="rId16"/>
    <pivotCache cacheId="4" r:id="rId17"/>
    <pivotCache cacheId="5"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7" i="16" l="1"/>
  <c r="N56" i="16"/>
  <c r="N55" i="16"/>
  <c r="N54" i="16"/>
  <c r="N53" i="16"/>
  <c r="N16" i="16"/>
  <c r="N15" i="16"/>
  <c r="N14" i="16"/>
  <c r="N13" i="16"/>
  <c r="N12" i="16"/>
  <c r="N11" i="16"/>
  <c r="N10" i="16"/>
  <c r="N9" i="16"/>
  <c r="N8" i="16"/>
  <c r="N7" i="16"/>
  <c r="K16" i="16"/>
  <c r="J16" i="16"/>
  <c r="I16" i="16"/>
  <c r="H16" i="16"/>
  <c r="G16" i="16"/>
  <c r="F16" i="16"/>
  <c r="E16" i="16"/>
  <c r="D16" i="16"/>
  <c r="C16" i="16"/>
  <c r="M56" i="16"/>
  <c r="M55" i="16"/>
  <c r="M54" i="16"/>
  <c r="M53" i="16"/>
  <c r="K26" i="17"/>
  <c r="K25" i="17"/>
  <c r="K24" i="17"/>
  <c r="K23" i="17"/>
  <c r="K22" i="17"/>
  <c r="J26" i="17"/>
  <c r="I26" i="17"/>
  <c r="H26" i="17"/>
  <c r="G26" i="17"/>
  <c r="F26" i="17"/>
  <c r="E26" i="17"/>
  <c r="D26" i="17"/>
  <c r="C26" i="17"/>
  <c r="N25" i="17"/>
  <c r="N24" i="17"/>
  <c r="N22" i="17"/>
  <c r="N23" i="17"/>
  <c r="J25" i="17"/>
  <c r="J24" i="17"/>
  <c r="J23" i="17"/>
  <c r="J22" i="17"/>
  <c r="E25" i="17"/>
  <c r="E24" i="17"/>
  <c r="E23" i="17"/>
  <c r="E22" i="17"/>
  <c r="C22" i="17"/>
  <c r="O25" i="17"/>
  <c r="I25" i="17"/>
  <c r="I24" i="17"/>
  <c r="I23" i="17"/>
  <c r="I22" i="17"/>
  <c r="F25" i="17"/>
  <c r="F24" i="17"/>
  <c r="F23" i="17"/>
  <c r="F22" i="17"/>
  <c r="D25" i="17"/>
  <c r="D24" i="17"/>
  <c r="D23" i="17"/>
  <c r="G25" i="17"/>
  <c r="G24" i="17"/>
  <c r="G23" i="17"/>
  <c r="G22" i="17"/>
  <c r="C25" i="17"/>
  <c r="C24" i="17"/>
  <c r="O24" i="17" s="1"/>
  <c r="C23" i="17"/>
  <c r="D22" i="17"/>
  <c r="G16" i="17"/>
  <c r="G15" i="17"/>
  <c r="G14" i="17"/>
  <c r="G13" i="17"/>
  <c r="G12" i="17"/>
  <c r="G11" i="17"/>
  <c r="G10" i="17"/>
  <c r="G9" i="17"/>
  <c r="G8" i="17"/>
  <c r="G7" i="17"/>
  <c r="G6" i="17"/>
  <c r="C15" i="17"/>
  <c r="C14" i="17"/>
  <c r="C13" i="17"/>
  <c r="C12" i="17"/>
  <c r="C11" i="17"/>
  <c r="C10" i="17"/>
  <c r="C9" i="17"/>
  <c r="C8" i="17"/>
  <c r="C7" i="17"/>
  <c r="C6" i="17"/>
  <c r="AC18" i="17"/>
  <c r="AC19" i="17" s="1"/>
  <c r="M15" i="16"/>
  <c r="M14" i="16"/>
  <c r="M13" i="16"/>
  <c r="M12" i="16"/>
  <c r="M11" i="16"/>
  <c r="M10" i="16"/>
  <c r="M9" i="16"/>
  <c r="M8" i="16"/>
  <c r="M7" i="16"/>
  <c r="F16" i="17"/>
  <c r="F15" i="17"/>
  <c r="F14" i="17"/>
  <c r="F13" i="17"/>
  <c r="F12" i="17"/>
  <c r="F11" i="17"/>
  <c r="F10" i="17"/>
  <c r="F9" i="17"/>
  <c r="F8" i="17"/>
  <c r="F7" i="17"/>
  <c r="F6" i="17"/>
  <c r="E15" i="17"/>
  <c r="E14" i="17"/>
  <c r="E13" i="17"/>
  <c r="E12" i="17"/>
  <c r="E11" i="17"/>
  <c r="E10" i="17"/>
  <c r="E9" i="17"/>
  <c r="E8" i="17"/>
  <c r="E7" i="17"/>
  <c r="E6" i="17"/>
  <c r="D6" i="17"/>
  <c r="D15" i="17"/>
  <c r="D14" i="17"/>
  <c r="D13" i="17"/>
  <c r="D12" i="17"/>
  <c r="D11" i="17"/>
  <c r="D10" i="17"/>
  <c r="D9" i="17"/>
  <c r="D8" i="17"/>
  <c r="D7" i="17"/>
  <c r="I2166" i="1"/>
  <c r="G2166" i="1"/>
  <c r="I2165" i="1"/>
  <c r="G2165" i="1"/>
  <c r="I2164" i="1"/>
  <c r="G2164" i="1"/>
  <c r="I2163" i="1"/>
  <c r="G2163" i="1"/>
  <c r="I2162" i="1"/>
  <c r="G2162" i="1"/>
  <c r="I2161" i="1"/>
  <c r="G2161" i="1"/>
  <c r="I2160" i="1"/>
  <c r="G2160" i="1"/>
  <c r="I2159" i="1"/>
  <c r="G2159" i="1"/>
  <c r="I2158" i="1"/>
  <c r="G2158" i="1"/>
  <c r="I2157" i="1"/>
  <c r="G2157" i="1"/>
  <c r="I2156" i="1"/>
  <c r="G2156" i="1"/>
  <c r="I2155" i="1"/>
  <c r="G2155" i="1"/>
  <c r="I2154" i="1"/>
  <c r="G2154" i="1"/>
  <c r="I2153" i="1"/>
  <c r="G2153" i="1"/>
  <c r="I2152" i="1"/>
  <c r="G2152" i="1"/>
  <c r="I2151" i="1"/>
  <c r="G2151" i="1"/>
  <c r="I2150" i="1"/>
  <c r="G2150" i="1"/>
  <c r="I2149" i="1"/>
  <c r="G2149" i="1"/>
  <c r="I2148" i="1"/>
  <c r="G2148" i="1"/>
  <c r="I2147" i="1"/>
  <c r="G2147" i="1"/>
  <c r="I2146" i="1"/>
  <c r="G2146" i="1"/>
  <c r="I2145" i="1"/>
  <c r="G2145" i="1"/>
  <c r="I2144" i="1"/>
  <c r="G2144" i="1"/>
  <c r="I2143" i="1"/>
  <c r="G2143" i="1"/>
  <c r="I2142" i="1"/>
  <c r="G2142" i="1"/>
  <c r="I2141" i="1"/>
  <c r="G2141" i="1"/>
  <c r="I2140" i="1"/>
  <c r="G2140" i="1"/>
  <c r="I2139" i="1"/>
  <c r="G2139" i="1"/>
  <c r="I2138" i="1"/>
  <c r="G2138" i="1"/>
  <c r="I2137" i="1"/>
  <c r="G2137" i="1"/>
  <c r="I2136" i="1"/>
  <c r="G2136" i="1"/>
  <c r="I2135" i="1"/>
  <c r="G2135" i="1"/>
  <c r="I2134" i="1"/>
  <c r="G2134" i="1"/>
  <c r="I2133" i="1"/>
  <c r="G2133" i="1"/>
  <c r="I2132" i="1"/>
  <c r="G2132" i="1"/>
  <c r="I2131" i="1"/>
  <c r="G2131" i="1"/>
  <c r="I2130" i="1"/>
  <c r="G2130" i="1"/>
  <c r="I2129" i="1"/>
  <c r="G2129" i="1"/>
  <c r="I2128" i="1"/>
  <c r="G2128" i="1"/>
  <c r="I2127" i="1"/>
  <c r="G2127" i="1"/>
  <c r="I2126" i="1"/>
  <c r="G2126" i="1"/>
  <c r="I2125" i="1"/>
  <c r="G2125" i="1"/>
  <c r="I2124" i="1"/>
  <c r="G2124" i="1"/>
  <c r="I2123" i="1"/>
  <c r="G2123" i="1"/>
  <c r="I2122" i="1"/>
  <c r="G2122" i="1"/>
  <c r="I2121" i="1"/>
  <c r="G2121" i="1"/>
  <c r="I2120" i="1"/>
  <c r="G2120" i="1"/>
  <c r="I2119" i="1"/>
  <c r="G2119" i="1"/>
  <c r="I2118" i="1"/>
  <c r="G2118" i="1"/>
  <c r="I2117" i="1"/>
  <c r="G2117" i="1"/>
  <c r="I2116" i="1"/>
  <c r="G2116" i="1"/>
  <c r="I2115" i="1"/>
  <c r="G2115" i="1"/>
  <c r="I2114" i="1"/>
  <c r="G2114" i="1"/>
  <c r="I2113" i="1"/>
  <c r="G2113" i="1"/>
  <c r="I2112" i="1"/>
  <c r="G2112" i="1"/>
  <c r="I2111" i="1"/>
  <c r="G2111" i="1"/>
  <c r="I2110" i="1"/>
  <c r="G2110" i="1"/>
  <c r="I2109" i="1"/>
  <c r="G2109" i="1"/>
  <c r="I2108" i="1"/>
  <c r="G2108" i="1"/>
  <c r="I2107" i="1"/>
  <c r="G2107" i="1"/>
  <c r="I2106" i="1"/>
  <c r="G2106" i="1"/>
  <c r="I2105" i="1"/>
  <c r="G2105" i="1"/>
  <c r="I2104" i="1"/>
  <c r="G2104" i="1"/>
  <c r="I2103" i="1"/>
  <c r="G2103" i="1"/>
  <c r="I2102" i="1"/>
  <c r="G2102" i="1"/>
  <c r="I2101" i="1"/>
  <c r="G2101" i="1"/>
  <c r="I2100" i="1"/>
  <c r="G2100" i="1"/>
  <c r="I2099" i="1"/>
  <c r="G2099" i="1"/>
  <c r="I2098" i="1"/>
  <c r="G2098" i="1"/>
  <c r="I2097" i="1"/>
  <c r="G2097" i="1"/>
  <c r="I2096" i="1"/>
  <c r="G2096" i="1"/>
  <c r="I2095" i="1"/>
  <c r="G2095" i="1"/>
  <c r="I2094" i="1"/>
  <c r="G2094" i="1"/>
  <c r="I2093" i="1"/>
  <c r="G2093" i="1"/>
  <c r="I2092" i="1"/>
  <c r="G2092" i="1"/>
  <c r="I2091" i="1"/>
  <c r="G2091" i="1"/>
  <c r="I2090" i="1"/>
  <c r="G2090" i="1"/>
  <c r="I2089" i="1"/>
  <c r="G2089" i="1"/>
  <c r="I2088" i="1"/>
  <c r="G2088" i="1"/>
  <c r="I2087" i="1"/>
  <c r="G2087" i="1"/>
  <c r="I2086" i="1"/>
  <c r="G2086" i="1"/>
  <c r="I2085" i="1"/>
  <c r="G2085" i="1"/>
  <c r="I2084" i="1"/>
  <c r="G2084" i="1"/>
  <c r="I2083" i="1"/>
  <c r="G2083" i="1"/>
  <c r="I2082" i="1"/>
  <c r="G2082" i="1"/>
  <c r="I2081" i="1"/>
  <c r="G2081" i="1"/>
  <c r="I2080" i="1"/>
  <c r="G2080" i="1"/>
  <c r="I2079" i="1"/>
  <c r="G2079" i="1"/>
  <c r="I2078" i="1"/>
  <c r="G2078" i="1"/>
  <c r="I2077" i="1"/>
  <c r="G2077" i="1"/>
  <c r="I2076" i="1"/>
  <c r="G2076" i="1"/>
  <c r="I2075" i="1"/>
  <c r="G2075" i="1"/>
  <c r="I2074" i="1"/>
  <c r="G2074" i="1"/>
  <c r="I2073" i="1"/>
  <c r="G2073" i="1"/>
  <c r="I2072" i="1"/>
  <c r="G2072" i="1"/>
  <c r="I2071" i="1"/>
  <c r="G2071" i="1"/>
  <c r="I2070" i="1"/>
  <c r="G2070" i="1"/>
  <c r="I2069" i="1"/>
  <c r="G2069" i="1"/>
  <c r="I2068" i="1"/>
  <c r="G2068" i="1"/>
  <c r="I2067" i="1"/>
  <c r="G2067" i="1"/>
  <c r="I2066" i="1"/>
  <c r="G2066" i="1"/>
  <c r="I2065" i="1"/>
  <c r="G2065" i="1"/>
  <c r="I2064" i="1"/>
  <c r="G2064" i="1"/>
  <c r="I2063" i="1"/>
  <c r="G2063" i="1"/>
  <c r="I2062" i="1"/>
  <c r="G2062" i="1"/>
  <c r="I2061" i="1"/>
  <c r="G2061" i="1"/>
  <c r="I2060" i="1"/>
  <c r="G2060" i="1"/>
  <c r="I2059" i="1"/>
  <c r="G2059" i="1"/>
  <c r="I2058" i="1"/>
  <c r="G2058" i="1"/>
  <c r="I2057" i="1"/>
  <c r="G2057" i="1"/>
  <c r="I2056" i="1"/>
  <c r="G2056" i="1"/>
  <c r="I2055" i="1"/>
  <c r="G2055" i="1"/>
  <c r="I2054" i="1"/>
  <c r="G2054" i="1"/>
  <c r="I2053" i="1"/>
  <c r="G2053" i="1"/>
  <c r="I2052" i="1"/>
  <c r="G2052" i="1"/>
  <c r="I2051" i="1"/>
  <c r="G2051" i="1"/>
  <c r="I2050" i="1"/>
  <c r="G2050" i="1"/>
  <c r="I2049" i="1"/>
  <c r="G2049" i="1"/>
  <c r="I2048" i="1"/>
  <c r="G2048" i="1"/>
  <c r="I2047" i="1"/>
  <c r="G2047" i="1"/>
  <c r="I2046" i="1"/>
  <c r="G2046" i="1"/>
  <c r="I2045" i="1"/>
  <c r="G2045" i="1"/>
  <c r="I2044" i="1"/>
  <c r="G2044" i="1"/>
  <c r="I2043" i="1"/>
  <c r="G2043" i="1"/>
  <c r="I2042" i="1"/>
  <c r="G2042" i="1"/>
  <c r="I2041" i="1"/>
  <c r="G2041" i="1"/>
  <c r="I2040" i="1"/>
  <c r="G2040" i="1"/>
  <c r="I2039" i="1"/>
  <c r="G2039" i="1"/>
  <c r="I2038" i="1"/>
  <c r="G2038" i="1"/>
  <c r="I2037" i="1"/>
  <c r="G2037" i="1"/>
  <c r="I2036" i="1"/>
  <c r="G2036" i="1"/>
  <c r="I2035" i="1"/>
  <c r="G2035" i="1"/>
  <c r="I2034" i="1"/>
  <c r="G2034" i="1"/>
  <c r="I2033" i="1"/>
  <c r="G2033" i="1"/>
  <c r="I2032" i="1"/>
  <c r="G2032" i="1"/>
  <c r="I2031" i="1"/>
  <c r="G2031" i="1"/>
  <c r="I2030" i="1"/>
  <c r="G2030" i="1"/>
  <c r="I2029" i="1"/>
  <c r="G2029" i="1"/>
  <c r="I2028" i="1"/>
  <c r="G2028" i="1"/>
  <c r="I2027" i="1"/>
  <c r="G2027" i="1"/>
  <c r="I2026" i="1"/>
  <c r="G2026" i="1"/>
  <c r="I2025" i="1"/>
  <c r="G2025" i="1"/>
  <c r="I2024" i="1"/>
  <c r="G2024" i="1"/>
  <c r="I2023" i="1"/>
  <c r="G2023" i="1"/>
  <c r="I2022" i="1"/>
  <c r="G2022" i="1"/>
  <c r="I2021" i="1"/>
  <c r="G2021" i="1"/>
  <c r="I2020" i="1"/>
  <c r="G2020" i="1"/>
  <c r="I2019" i="1"/>
  <c r="G2019" i="1"/>
  <c r="I2018" i="1"/>
  <c r="G2018" i="1"/>
  <c r="I2017" i="1"/>
  <c r="G2017" i="1"/>
  <c r="I2016" i="1"/>
  <c r="G2016" i="1"/>
  <c r="I2015" i="1"/>
  <c r="G2015" i="1"/>
  <c r="I2014" i="1"/>
  <c r="G2014" i="1"/>
  <c r="I2013" i="1"/>
  <c r="G2013" i="1"/>
  <c r="I2012" i="1"/>
  <c r="G2012" i="1"/>
  <c r="I2011" i="1"/>
  <c r="G2011" i="1"/>
  <c r="I2010" i="1"/>
  <c r="G2010" i="1"/>
  <c r="I2009" i="1"/>
  <c r="G2009" i="1"/>
  <c r="I2008" i="1"/>
  <c r="G2008" i="1"/>
  <c r="I2007" i="1"/>
  <c r="G2007" i="1"/>
  <c r="I2006" i="1"/>
  <c r="G2006" i="1"/>
  <c r="I2005" i="1"/>
  <c r="G2005" i="1"/>
  <c r="I2004" i="1"/>
  <c r="G2004" i="1"/>
  <c r="I2003" i="1"/>
  <c r="G2003" i="1"/>
  <c r="I2002" i="1"/>
  <c r="G2002" i="1"/>
  <c r="I2001" i="1"/>
  <c r="G2001" i="1"/>
  <c r="I2000" i="1"/>
  <c r="G2000" i="1"/>
  <c r="I1999" i="1"/>
  <c r="G1999" i="1"/>
  <c r="I1998" i="1"/>
  <c r="G1998" i="1"/>
  <c r="I1997" i="1"/>
  <c r="G1997" i="1"/>
  <c r="I1996" i="1"/>
  <c r="G1996" i="1"/>
  <c r="I1995" i="1"/>
  <c r="G1995" i="1"/>
  <c r="I1994" i="1"/>
  <c r="G1994" i="1"/>
  <c r="I1993" i="1"/>
  <c r="G1993" i="1"/>
  <c r="I1992" i="1"/>
  <c r="G1992" i="1"/>
  <c r="I1991" i="1"/>
  <c r="G1991" i="1"/>
  <c r="I1990" i="1"/>
  <c r="G1990" i="1"/>
  <c r="I1989" i="1"/>
  <c r="G1989" i="1"/>
  <c r="I1988" i="1"/>
  <c r="G1988" i="1"/>
  <c r="I1987" i="1"/>
  <c r="G1987" i="1"/>
  <c r="I1986" i="1"/>
  <c r="G1986" i="1"/>
  <c r="I1985" i="1"/>
  <c r="G1985" i="1"/>
  <c r="I1984" i="1"/>
  <c r="G1984" i="1"/>
  <c r="I1983" i="1"/>
  <c r="G1983" i="1"/>
  <c r="I1982" i="1"/>
  <c r="G1982" i="1"/>
  <c r="I1981" i="1"/>
  <c r="G1981" i="1"/>
  <c r="I1980" i="1"/>
  <c r="G1980" i="1"/>
  <c r="I1979" i="1"/>
  <c r="G1979" i="1"/>
  <c r="I1978" i="1"/>
  <c r="G1978" i="1"/>
  <c r="I1977" i="1"/>
  <c r="G1977" i="1"/>
  <c r="I1976" i="1"/>
  <c r="G1976" i="1"/>
  <c r="I1975" i="1"/>
  <c r="G1975" i="1"/>
  <c r="I1974" i="1"/>
  <c r="G1974" i="1"/>
  <c r="I1973" i="1"/>
  <c r="G1973" i="1"/>
  <c r="I1972" i="1"/>
  <c r="G1972" i="1"/>
  <c r="I1971" i="1"/>
  <c r="G1971" i="1"/>
  <c r="I1970" i="1"/>
  <c r="G1970" i="1"/>
  <c r="I1969" i="1"/>
  <c r="G1969" i="1"/>
  <c r="I1968" i="1"/>
  <c r="G1968" i="1"/>
  <c r="I1967" i="1"/>
  <c r="G1967" i="1"/>
  <c r="I1966" i="1"/>
  <c r="G1966" i="1"/>
  <c r="I1965" i="1"/>
  <c r="G1965" i="1"/>
  <c r="I1964" i="1"/>
  <c r="G1964" i="1"/>
  <c r="I1963" i="1"/>
  <c r="G1963" i="1"/>
  <c r="I1962" i="1"/>
  <c r="G1962" i="1"/>
  <c r="I1961" i="1"/>
  <c r="G1961" i="1"/>
  <c r="I1960" i="1"/>
  <c r="G1960" i="1"/>
  <c r="I1959" i="1"/>
  <c r="G1959" i="1"/>
  <c r="I1958" i="1"/>
  <c r="G1958" i="1"/>
  <c r="I1957" i="1"/>
  <c r="G1957" i="1"/>
  <c r="I1956" i="1"/>
  <c r="G1956" i="1"/>
  <c r="I1955" i="1"/>
  <c r="G1955" i="1"/>
  <c r="I1954" i="1"/>
  <c r="G1954" i="1"/>
  <c r="I1953" i="1"/>
  <c r="G1953" i="1"/>
  <c r="I1952" i="1"/>
  <c r="G1952" i="1"/>
  <c r="I1951" i="1"/>
  <c r="G1951" i="1"/>
  <c r="I1950" i="1"/>
  <c r="G1950" i="1"/>
  <c r="I1949" i="1"/>
  <c r="G1949" i="1"/>
  <c r="I1948" i="1"/>
  <c r="G1948" i="1"/>
  <c r="I1947" i="1"/>
  <c r="G1947" i="1"/>
  <c r="I1946" i="1"/>
  <c r="G1946" i="1"/>
  <c r="I1945" i="1"/>
  <c r="G1945" i="1"/>
  <c r="I1944" i="1"/>
  <c r="G1944" i="1"/>
  <c r="I1943" i="1"/>
  <c r="G1943" i="1"/>
  <c r="I1942" i="1"/>
  <c r="G1942" i="1"/>
  <c r="I1941" i="1"/>
  <c r="G1941" i="1"/>
  <c r="I1940" i="1"/>
  <c r="G1940" i="1"/>
  <c r="I1939" i="1"/>
  <c r="G1939" i="1"/>
  <c r="I1938" i="1"/>
  <c r="G1938" i="1"/>
  <c r="I1937" i="1"/>
  <c r="G1937" i="1"/>
  <c r="I1936" i="1"/>
  <c r="G1936" i="1"/>
  <c r="I1935" i="1"/>
  <c r="G1935" i="1"/>
  <c r="I1934" i="1"/>
  <c r="G1934" i="1"/>
  <c r="I1933" i="1"/>
  <c r="G1933" i="1"/>
  <c r="I1932" i="1"/>
  <c r="G1932" i="1"/>
  <c r="I1931" i="1"/>
  <c r="G1931" i="1"/>
  <c r="I1930" i="1"/>
  <c r="G1930" i="1"/>
  <c r="I1929" i="1"/>
  <c r="G1929" i="1"/>
  <c r="I1928" i="1"/>
  <c r="G1928" i="1"/>
  <c r="I1927" i="1"/>
  <c r="G1927" i="1"/>
  <c r="I1926" i="1"/>
  <c r="G1926" i="1"/>
  <c r="I1925" i="1"/>
  <c r="G1925" i="1"/>
  <c r="I1924" i="1"/>
  <c r="G1924" i="1"/>
  <c r="I1923" i="1"/>
  <c r="G1923" i="1"/>
  <c r="I1922" i="1"/>
  <c r="G1922" i="1"/>
  <c r="I1921" i="1"/>
  <c r="G1921" i="1"/>
  <c r="I1920" i="1"/>
  <c r="G1920" i="1"/>
  <c r="I1919" i="1"/>
  <c r="G1919" i="1"/>
  <c r="I1918" i="1"/>
  <c r="G1918" i="1"/>
  <c r="I1917" i="1"/>
  <c r="G1917" i="1"/>
  <c r="I1916" i="1"/>
  <c r="G1916" i="1"/>
  <c r="I1915" i="1"/>
  <c r="G1915" i="1"/>
  <c r="I1914" i="1"/>
  <c r="G1914" i="1"/>
  <c r="I1913" i="1"/>
  <c r="G1913" i="1"/>
  <c r="I1912" i="1"/>
  <c r="G1912" i="1"/>
  <c r="I1911" i="1"/>
  <c r="G1911" i="1"/>
  <c r="I1910" i="1"/>
  <c r="G1910" i="1"/>
  <c r="I1909" i="1"/>
  <c r="G1909" i="1"/>
  <c r="I1908" i="1"/>
  <c r="G1908" i="1"/>
  <c r="I1907" i="1"/>
  <c r="G1907" i="1"/>
  <c r="I1906" i="1"/>
  <c r="G1906" i="1"/>
  <c r="I1905" i="1"/>
  <c r="G1905" i="1"/>
  <c r="I1904" i="1"/>
  <c r="G1904" i="1"/>
  <c r="I1903" i="1"/>
  <c r="G1903" i="1"/>
  <c r="I1902" i="1"/>
  <c r="G1902" i="1"/>
  <c r="I1901" i="1"/>
  <c r="G1901" i="1"/>
  <c r="I1900" i="1"/>
  <c r="G1900" i="1"/>
  <c r="I1899" i="1"/>
  <c r="G1899" i="1"/>
  <c r="I1898" i="1"/>
  <c r="G1898" i="1"/>
  <c r="I1897" i="1"/>
  <c r="G1897" i="1"/>
  <c r="I1896" i="1"/>
  <c r="G1896" i="1"/>
  <c r="I1895" i="1"/>
  <c r="G1895" i="1"/>
  <c r="I1894" i="1"/>
  <c r="G1894" i="1"/>
  <c r="I1893" i="1"/>
  <c r="G1893" i="1"/>
  <c r="I1892" i="1"/>
  <c r="G1892" i="1"/>
  <c r="I1891" i="1"/>
  <c r="G1891" i="1"/>
  <c r="I1890" i="1"/>
  <c r="G1890" i="1"/>
  <c r="I1889" i="1"/>
  <c r="G1889" i="1"/>
  <c r="I1888" i="1"/>
  <c r="G1888" i="1"/>
  <c r="I1887" i="1"/>
  <c r="G1887" i="1"/>
  <c r="I1886" i="1"/>
  <c r="G1886" i="1"/>
  <c r="I1885" i="1"/>
  <c r="G1885" i="1"/>
  <c r="I1884" i="1"/>
  <c r="G1884" i="1"/>
  <c r="I1883" i="1"/>
  <c r="G1883" i="1"/>
  <c r="I1882" i="1"/>
  <c r="G1882" i="1"/>
  <c r="I1881" i="1"/>
  <c r="G1881" i="1"/>
  <c r="I1880" i="1"/>
  <c r="G1880" i="1"/>
  <c r="I1879" i="1"/>
  <c r="G1879" i="1"/>
  <c r="I1878" i="1"/>
  <c r="G1878" i="1"/>
  <c r="I1877" i="1"/>
  <c r="G1877" i="1"/>
  <c r="I1876" i="1"/>
  <c r="G1876" i="1"/>
  <c r="I1875" i="1"/>
  <c r="G1875" i="1"/>
  <c r="I1874" i="1"/>
  <c r="G1874" i="1"/>
  <c r="I1873" i="1"/>
  <c r="G1873" i="1"/>
  <c r="I1872" i="1"/>
  <c r="G1872" i="1"/>
  <c r="I1871" i="1"/>
  <c r="G1871" i="1"/>
  <c r="I1870" i="1"/>
  <c r="G1870" i="1"/>
  <c r="I1869" i="1"/>
  <c r="G1869" i="1"/>
  <c r="I1868" i="1"/>
  <c r="G1868" i="1"/>
  <c r="I1867" i="1"/>
  <c r="G1867" i="1"/>
  <c r="I1866" i="1"/>
  <c r="G1866" i="1"/>
  <c r="I1865" i="1"/>
  <c r="G1865" i="1"/>
  <c r="I1864" i="1"/>
  <c r="G1864" i="1"/>
  <c r="I1863" i="1"/>
  <c r="G1863" i="1"/>
  <c r="I1862" i="1"/>
  <c r="G1862" i="1"/>
  <c r="I1861" i="1"/>
  <c r="G1861" i="1"/>
  <c r="I1860" i="1"/>
  <c r="G1860" i="1"/>
  <c r="I1859" i="1"/>
  <c r="G1859" i="1"/>
  <c r="I1858" i="1"/>
  <c r="G1858" i="1"/>
  <c r="I1857" i="1"/>
  <c r="G1857" i="1"/>
  <c r="I1856" i="1"/>
  <c r="G1856" i="1"/>
  <c r="I1855" i="1"/>
  <c r="G1855" i="1"/>
  <c r="I1854" i="1"/>
  <c r="G1854" i="1"/>
  <c r="I1654" i="1"/>
  <c r="G1654" i="1"/>
  <c r="I1653" i="1"/>
  <c r="G1653" i="1"/>
  <c r="I1652" i="1"/>
  <c r="G1652" i="1"/>
  <c r="I1651" i="1"/>
  <c r="G1651" i="1"/>
  <c r="I1650" i="1"/>
  <c r="G1650" i="1"/>
  <c r="I1649" i="1"/>
  <c r="G1649" i="1"/>
  <c r="I1648" i="1"/>
  <c r="G1648" i="1"/>
  <c r="I1647" i="1"/>
  <c r="G1647" i="1"/>
  <c r="I1646" i="1"/>
  <c r="G1646" i="1"/>
  <c r="I1645" i="1"/>
  <c r="G1645" i="1"/>
  <c r="I1644" i="1"/>
  <c r="G1644" i="1"/>
  <c r="I1643" i="1"/>
  <c r="G1643" i="1"/>
  <c r="I1642" i="1"/>
  <c r="G1642" i="1"/>
  <c r="I1641" i="1"/>
  <c r="G1641" i="1"/>
  <c r="I1640" i="1"/>
  <c r="G1640" i="1"/>
  <c r="I1639" i="1"/>
  <c r="G1639" i="1"/>
  <c r="I1638" i="1"/>
  <c r="G1638" i="1"/>
  <c r="I1853" i="1"/>
  <c r="I1852" i="1"/>
  <c r="I1851" i="1"/>
  <c r="I1850" i="1"/>
  <c r="I1849" i="1"/>
  <c r="I1848" i="1"/>
  <c r="I1847" i="1"/>
  <c r="I1846" i="1"/>
  <c r="I1845" i="1"/>
  <c r="I1844" i="1"/>
  <c r="I1843" i="1"/>
  <c r="I1842" i="1"/>
  <c r="I1841" i="1"/>
  <c r="I1840" i="1"/>
  <c r="I1839" i="1"/>
  <c r="I1838" i="1"/>
  <c r="I1837" i="1"/>
  <c r="I1836" i="1"/>
  <c r="I1835" i="1"/>
  <c r="I1834" i="1"/>
  <c r="I1833" i="1"/>
  <c r="I1832" i="1"/>
  <c r="I1831" i="1"/>
  <c r="I1830" i="1"/>
  <c r="I1829" i="1"/>
  <c r="I1828" i="1"/>
  <c r="I1827" i="1"/>
  <c r="I1826" i="1"/>
  <c r="I1825" i="1"/>
  <c r="I1824" i="1"/>
  <c r="I1823" i="1"/>
  <c r="I1822" i="1"/>
  <c r="I1821" i="1"/>
  <c r="I1820" i="1"/>
  <c r="I1819" i="1"/>
  <c r="I1818" i="1"/>
  <c r="I1817" i="1"/>
  <c r="I1816" i="1"/>
  <c r="I1815" i="1"/>
  <c r="I1814" i="1"/>
  <c r="I1813" i="1"/>
  <c r="I1812" i="1"/>
  <c r="I1811" i="1"/>
  <c r="I1810" i="1"/>
  <c r="I1809" i="1"/>
  <c r="I1808" i="1"/>
  <c r="I1807" i="1"/>
  <c r="I1806" i="1"/>
  <c r="I1805" i="1"/>
  <c r="I1804" i="1"/>
  <c r="I1803" i="1"/>
  <c r="I1802" i="1"/>
  <c r="I1801" i="1"/>
  <c r="I1800" i="1"/>
  <c r="I1799" i="1"/>
  <c r="I1798" i="1"/>
  <c r="I1797" i="1"/>
  <c r="I1796" i="1"/>
  <c r="I1795" i="1"/>
  <c r="I1794" i="1"/>
  <c r="I1793" i="1"/>
  <c r="I1792" i="1"/>
  <c r="I1791" i="1"/>
  <c r="I1790" i="1"/>
  <c r="I1789" i="1"/>
  <c r="I1788" i="1"/>
  <c r="I1787" i="1"/>
  <c r="I1786" i="1"/>
  <c r="I1785" i="1"/>
  <c r="I1784" i="1"/>
  <c r="I1783" i="1"/>
  <c r="I1782" i="1"/>
  <c r="I1781" i="1"/>
  <c r="I1780" i="1"/>
  <c r="I1779" i="1"/>
  <c r="I1778" i="1"/>
  <c r="I1777" i="1"/>
  <c r="I1776" i="1"/>
  <c r="I1775" i="1"/>
  <c r="I1774" i="1"/>
  <c r="I1773" i="1"/>
  <c r="I1772" i="1"/>
  <c r="I1771" i="1"/>
  <c r="I1770" i="1"/>
  <c r="I1769" i="1"/>
  <c r="I1768" i="1"/>
  <c r="I1767" i="1"/>
  <c r="I1766" i="1"/>
  <c r="I1765" i="1"/>
  <c r="I1764" i="1"/>
  <c r="I1763" i="1"/>
  <c r="I1762" i="1"/>
  <c r="I1761" i="1"/>
  <c r="I1760" i="1"/>
  <c r="I1759" i="1"/>
  <c r="I1758" i="1"/>
  <c r="I1757" i="1"/>
  <c r="I1756" i="1"/>
  <c r="I1755" i="1"/>
  <c r="I1754" i="1"/>
  <c r="I1753" i="1"/>
  <c r="I1752" i="1"/>
  <c r="I1751" i="1"/>
  <c r="I1750" i="1"/>
  <c r="I1749" i="1"/>
  <c r="I1748" i="1"/>
  <c r="I1747" i="1"/>
  <c r="I1746" i="1"/>
  <c r="I1745" i="1"/>
  <c r="I1744" i="1"/>
  <c r="I1743" i="1"/>
  <c r="I1742" i="1"/>
  <c r="I1741" i="1"/>
  <c r="I1740" i="1"/>
  <c r="I1739" i="1"/>
  <c r="I1738" i="1"/>
  <c r="I1737" i="1"/>
  <c r="I1736" i="1"/>
  <c r="I1735" i="1"/>
  <c r="I1734" i="1"/>
  <c r="I1733" i="1"/>
  <c r="I1732" i="1"/>
  <c r="I1731" i="1"/>
  <c r="I1730" i="1"/>
  <c r="I1729" i="1"/>
  <c r="I1728" i="1"/>
  <c r="I1727" i="1"/>
  <c r="I1726" i="1"/>
  <c r="I1725" i="1"/>
  <c r="I1724" i="1"/>
  <c r="I1723" i="1"/>
  <c r="I1722" i="1"/>
  <c r="I1721" i="1"/>
  <c r="I1720" i="1"/>
  <c r="I1719" i="1"/>
  <c r="I1718" i="1"/>
  <c r="I1717" i="1"/>
  <c r="I1716" i="1"/>
  <c r="I1715" i="1"/>
  <c r="I1714" i="1"/>
  <c r="I1713" i="1"/>
  <c r="I1712" i="1"/>
  <c r="I1711" i="1"/>
  <c r="I1710" i="1"/>
  <c r="I1709" i="1"/>
  <c r="I1708" i="1"/>
  <c r="I1707" i="1"/>
  <c r="I1706" i="1"/>
  <c r="I1705" i="1"/>
  <c r="I1704" i="1"/>
  <c r="I1703" i="1"/>
  <c r="I1702" i="1"/>
  <c r="I1701" i="1"/>
  <c r="I1700" i="1"/>
  <c r="I1699" i="1"/>
  <c r="I1698" i="1"/>
  <c r="I1697" i="1"/>
  <c r="I1696" i="1"/>
  <c r="I1695" i="1"/>
  <c r="I1694" i="1"/>
  <c r="I1693" i="1"/>
  <c r="I1692" i="1"/>
  <c r="I1691" i="1"/>
  <c r="I1690" i="1"/>
  <c r="I1689" i="1"/>
  <c r="I1688" i="1"/>
  <c r="I1687" i="1"/>
  <c r="I1686" i="1"/>
  <c r="I1685" i="1"/>
  <c r="I1684" i="1"/>
  <c r="I1683" i="1"/>
  <c r="I1682" i="1"/>
  <c r="I1681" i="1"/>
  <c r="I1680" i="1"/>
  <c r="I1679" i="1"/>
  <c r="I1678" i="1"/>
  <c r="I1677" i="1"/>
  <c r="I1676" i="1"/>
  <c r="I1675" i="1"/>
  <c r="I1674" i="1"/>
  <c r="I1673" i="1"/>
  <c r="I1672" i="1"/>
  <c r="I1671" i="1"/>
  <c r="I1670" i="1"/>
  <c r="I1669" i="1"/>
  <c r="I1668" i="1"/>
  <c r="I1667" i="1"/>
  <c r="I1666" i="1"/>
  <c r="I1665" i="1"/>
  <c r="I1664" i="1"/>
  <c r="I1663" i="1"/>
  <c r="I1662" i="1"/>
  <c r="I1661" i="1"/>
  <c r="I1660" i="1"/>
  <c r="I1659" i="1"/>
  <c r="I1658" i="1"/>
  <c r="I1657" i="1"/>
  <c r="I1656" i="1"/>
  <c r="I1655" i="1"/>
  <c r="I1637" i="1"/>
  <c r="I1636" i="1"/>
  <c r="I1635" i="1"/>
  <c r="I1634" i="1"/>
  <c r="I1633" i="1"/>
  <c r="I1632" i="1"/>
  <c r="I1631" i="1"/>
  <c r="I1630" i="1"/>
  <c r="I1629" i="1"/>
  <c r="I1628" i="1"/>
  <c r="I1627" i="1"/>
  <c r="I1626" i="1"/>
  <c r="I1625" i="1"/>
  <c r="I1624" i="1"/>
  <c r="I1619" i="1"/>
  <c r="I1608" i="1"/>
  <c r="I1597" i="1"/>
  <c r="I1591" i="1"/>
  <c r="I1578" i="1"/>
  <c r="I1573" i="1"/>
  <c r="I1570" i="1"/>
  <c r="I1556" i="1"/>
  <c r="I1554" i="1"/>
  <c r="I1552" i="1"/>
  <c r="I1542" i="1"/>
  <c r="I1541" i="1"/>
  <c r="I1524" i="1"/>
  <c r="I1522" i="1"/>
  <c r="I1509" i="1"/>
  <c r="I1500" i="1"/>
  <c r="I1499" i="1"/>
  <c r="I1498" i="1"/>
  <c r="I1480" i="1"/>
  <c r="I1477" i="1"/>
  <c r="I1465" i="1"/>
  <c r="I1460" i="1"/>
  <c r="I1441" i="1"/>
  <c r="I1434" i="1"/>
  <c r="I1421" i="1"/>
  <c r="I1420" i="1"/>
  <c r="I1417" i="1"/>
  <c r="I1379" i="1"/>
  <c r="I1369" i="1"/>
  <c r="I1366" i="1"/>
  <c r="I1361" i="1"/>
  <c r="I1332" i="1"/>
  <c r="I1331" i="1"/>
  <c r="I1319" i="1"/>
  <c r="I1314" i="1"/>
  <c r="I1309" i="1"/>
  <c r="I1283" i="1"/>
  <c r="I1280" i="1"/>
  <c r="I1262" i="1"/>
  <c r="I1258" i="1"/>
  <c r="I1245" i="1"/>
  <c r="I1195" i="1"/>
  <c r="I1187" i="1"/>
  <c r="I1180" i="1"/>
  <c r="I1177" i="1"/>
  <c r="I1164" i="1"/>
  <c r="I1149" i="1"/>
  <c r="I1145" i="1"/>
  <c r="I1144" i="1"/>
  <c r="I1138" i="1"/>
  <c r="I1130" i="1"/>
  <c r="I1129" i="1"/>
  <c r="I1124" i="1"/>
  <c r="I1120" i="1"/>
  <c r="I1119" i="1"/>
  <c r="I1106" i="1"/>
  <c r="I1103" i="1"/>
  <c r="I1085" i="1"/>
  <c r="I1067" i="1"/>
  <c r="I1066" i="1"/>
  <c r="I1051" i="1"/>
  <c r="I1030" i="1"/>
  <c r="I1003" i="1"/>
  <c r="I974" i="1"/>
  <c r="I961" i="1"/>
  <c r="I915" i="1"/>
  <c r="I906" i="1"/>
  <c r="I905" i="1"/>
  <c r="I891" i="1"/>
  <c r="I882" i="1"/>
  <c r="I881" i="1"/>
  <c r="I867" i="1"/>
  <c r="I865" i="1"/>
  <c r="I864" i="1"/>
  <c r="I841" i="1"/>
  <c r="I840" i="1"/>
  <c r="I819" i="1"/>
  <c r="I818" i="1"/>
  <c r="I781" i="1"/>
  <c r="I779" i="1"/>
  <c r="I778" i="1"/>
  <c r="I760" i="1"/>
  <c r="I759" i="1"/>
  <c r="I742" i="1"/>
  <c r="I741" i="1"/>
  <c r="I725" i="1"/>
  <c r="I718" i="1"/>
  <c r="I713" i="1"/>
  <c r="I690" i="1"/>
  <c r="I689" i="1"/>
  <c r="I661" i="1"/>
  <c r="I651" i="1"/>
  <c r="I649" i="1"/>
  <c r="I631" i="1"/>
  <c r="I555" i="1"/>
  <c r="I553" i="1"/>
  <c r="I484" i="1"/>
  <c r="I475" i="1"/>
  <c r="I461" i="1"/>
  <c r="I448" i="1"/>
  <c r="I435" i="1"/>
  <c r="I416" i="1"/>
  <c r="I395" i="1"/>
  <c r="I385" i="1"/>
  <c r="I343" i="1"/>
  <c r="I313" i="1"/>
  <c r="I308" i="1"/>
  <c r="I301" i="1"/>
  <c r="I292" i="1"/>
  <c r="I289" i="1"/>
  <c r="I286" i="1"/>
  <c r="I276" i="1"/>
  <c r="I275" i="1"/>
  <c r="I264" i="1"/>
  <c r="I259" i="1"/>
  <c r="I246" i="1"/>
  <c r="I222" i="1"/>
  <c r="I220" i="1"/>
  <c r="I213" i="1"/>
  <c r="I212" i="1"/>
  <c r="I211" i="1"/>
  <c r="I190" i="1"/>
  <c r="I180" i="1"/>
  <c r="I173" i="1"/>
  <c r="I154" i="1"/>
  <c r="I85" i="1"/>
  <c r="I75" i="1"/>
  <c r="I32" i="1"/>
  <c r="G1853" i="1"/>
  <c r="G1852" i="1"/>
  <c r="G1851" i="1"/>
  <c r="G1850" i="1"/>
  <c r="G1849" i="1"/>
  <c r="G1848" i="1"/>
  <c r="G1847" i="1"/>
  <c r="G1846" i="1"/>
  <c r="G1845" i="1"/>
  <c r="G1844" i="1"/>
  <c r="G1843" i="1"/>
  <c r="G1842" i="1"/>
  <c r="G1841" i="1"/>
  <c r="G1840" i="1"/>
  <c r="G1839" i="1"/>
  <c r="G1838" i="1"/>
  <c r="G1837" i="1"/>
  <c r="G1836" i="1"/>
  <c r="G1835" i="1"/>
  <c r="G1834" i="1"/>
  <c r="G1833" i="1"/>
  <c r="G1832" i="1"/>
  <c r="G1831" i="1"/>
  <c r="G1830" i="1"/>
  <c r="G1829" i="1"/>
  <c r="G1828" i="1"/>
  <c r="G1827" i="1"/>
  <c r="G1826" i="1"/>
  <c r="G1825" i="1"/>
  <c r="G1824" i="1"/>
  <c r="G1823" i="1"/>
  <c r="G1822" i="1"/>
  <c r="G1821" i="1"/>
  <c r="G1820" i="1"/>
  <c r="G1819" i="1"/>
  <c r="G1818" i="1"/>
  <c r="G1817" i="1"/>
  <c r="G1816" i="1"/>
  <c r="G1815" i="1"/>
  <c r="G1814" i="1"/>
  <c r="G1813" i="1"/>
  <c r="G1812" i="1"/>
  <c r="G1811" i="1"/>
  <c r="G1810" i="1"/>
  <c r="G1809" i="1"/>
  <c r="G1808" i="1"/>
  <c r="G1807" i="1"/>
  <c r="G1806" i="1"/>
  <c r="G1805" i="1"/>
  <c r="G1804" i="1"/>
  <c r="G1803" i="1"/>
  <c r="G1802" i="1"/>
  <c r="G1801" i="1"/>
  <c r="G1800" i="1"/>
  <c r="G1799" i="1"/>
  <c r="G1798" i="1"/>
  <c r="G1797" i="1"/>
  <c r="G1796" i="1"/>
  <c r="G1795" i="1"/>
  <c r="G1794" i="1"/>
  <c r="G1793" i="1"/>
  <c r="G1792" i="1"/>
  <c r="G1791" i="1"/>
  <c r="G1790" i="1"/>
  <c r="G1789" i="1"/>
  <c r="G1788" i="1"/>
  <c r="G1787" i="1"/>
  <c r="G1786" i="1"/>
  <c r="G1785" i="1"/>
  <c r="G1784" i="1"/>
  <c r="G1783" i="1"/>
  <c r="G1782" i="1"/>
  <c r="G1781" i="1"/>
  <c r="G1780" i="1"/>
  <c r="G1779" i="1"/>
  <c r="G1778" i="1"/>
  <c r="G1777" i="1"/>
  <c r="G1776" i="1"/>
  <c r="G1775" i="1"/>
  <c r="G1774" i="1"/>
  <c r="G1773" i="1"/>
  <c r="G1772" i="1"/>
  <c r="G1771" i="1"/>
  <c r="G1770" i="1"/>
  <c r="G1769" i="1"/>
  <c r="G1768" i="1"/>
  <c r="G1767" i="1"/>
  <c r="G1766" i="1"/>
  <c r="G1765" i="1"/>
  <c r="G1764" i="1"/>
  <c r="G1763" i="1"/>
  <c r="G1762" i="1"/>
  <c r="G1761" i="1"/>
  <c r="G1760" i="1"/>
  <c r="G1759" i="1"/>
  <c r="G1758" i="1"/>
  <c r="G1757" i="1"/>
  <c r="G1756" i="1"/>
  <c r="G1755" i="1"/>
  <c r="G1754" i="1"/>
  <c r="G1753" i="1"/>
  <c r="G1752" i="1"/>
  <c r="G1751" i="1"/>
  <c r="G1750" i="1"/>
  <c r="G1749" i="1"/>
  <c r="G1748" i="1"/>
  <c r="G1747" i="1"/>
  <c r="G1746" i="1"/>
  <c r="G1745" i="1"/>
  <c r="G1744" i="1"/>
  <c r="G1743" i="1"/>
  <c r="G1742" i="1"/>
  <c r="G1741" i="1"/>
  <c r="G1740" i="1"/>
  <c r="G1739" i="1"/>
  <c r="G1738" i="1"/>
  <c r="G1737" i="1"/>
  <c r="G1736" i="1"/>
  <c r="G1735" i="1"/>
  <c r="G1734" i="1"/>
  <c r="G1733" i="1"/>
  <c r="G1732" i="1"/>
  <c r="G1731" i="1"/>
  <c r="G1730" i="1"/>
  <c r="G1729" i="1"/>
  <c r="G1728" i="1"/>
  <c r="G1727" i="1"/>
  <c r="G1726" i="1"/>
  <c r="G1725" i="1"/>
  <c r="G1724" i="1"/>
  <c r="G1723" i="1"/>
  <c r="G1722" i="1"/>
  <c r="G1721" i="1"/>
  <c r="G1720" i="1"/>
  <c r="G1719" i="1"/>
  <c r="G1718" i="1"/>
  <c r="G1717" i="1"/>
  <c r="G1716" i="1"/>
  <c r="G1715" i="1"/>
  <c r="G1714" i="1"/>
  <c r="G1713" i="1"/>
  <c r="G1712" i="1"/>
  <c r="G1711" i="1"/>
  <c r="G1710" i="1"/>
  <c r="G1709" i="1"/>
  <c r="G1708" i="1"/>
  <c r="G1707" i="1"/>
  <c r="G1706" i="1"/>
  <c r="G1705" i="1"/>
  <c r="G1704" i="1"/>
  <c r="G1703" i="1"/>
  <c r="G1702" i="1"/>
  <c r="G1701" i="1"/>
  <c r="G1700" i="1"/>
  <c r="G1699" i="1"/>
  <c r="G1698" i="1"/>
  <c r="G1697" i="1"/>
  <c r="G1696" i="1"/>
  <c r="G1695" i="1"/>
  <c r="G1694" i="1"/>
  <c r="G1693" i="1"/>
  <c r="G1692" i="1"/>
  <c r="G1691" i="1"/>
  <c r="G1690" i="1"/>
  <c r="G1689" i="1"/>
  <c r="G1688" i="1"/>
  <c r="G1687" i="1"/>
  <c r="G1686" i="1"/>
  <c r="G1685" i="1"/>
  <c r="G1684" i="1"/>
  <c r="G1683" i="1"/>
  <c r="G1682" i="1"/>
  <c r="G1681" i="1"/>
  <c r="G1680" i="1"/>
  <c r="G1679" i="1"/>
  <c r="G1678" i="1"/>
  <c r="G1677" i="1"/>
  <c r="G1676" i="1"/>
  <c r="G1675" i="1"/>
  <c r="G1674" i="1"/>
  <c r="G1673" i="1"/>
  <c r="G1672" i="1"/>
  <c r="G1671" i="1"/>
  <c r="G1670" i="1"/>
  <c r="G1669" i="1"/>
  <c r="G1668" i="1"/>
  <c r="G1667" i="1"/>
  <c r="G1666" i="1"/>
  <c r="G1665" i="1"/>
  <c r="G1664" i="1"/>
  <c r="G1663" i="1"/>
  <c r="G1662" i="1"/>
  <c r="G1661" i="1"/>
  <c r="G1660" i="1"/>
  <c r="G1659" i="1"/>
  <c r="G1658" i="1"/>
  <c r="G1657" i="1"/>
  <c r="G1656" i="1"/>
  <c r="G1655" i="1"/>
  <c r="G1637" i="1"/>
  <c r="G1636" i="1"/>
  <c r="G1635" i="1"/>
  <c r="G1634" i="1"/>
  <c r="G1633" i="1"/>
  <c r="G1632" i="1"/>
  <c r="G1631" i="1"/>
  <c r="G1630" i="1"/>
  <c r="G1629" i="1"/>
  <c r="G1628" i="1"/>
  <c r="G1627" i="1"/>
  <c r="G1626" i="1"/>
  <c r="G1625" i="1"/>
  <c r="G1624" i="1"/>
  <c r="I1623" i="1"/>
  <c r="I1622" i="1"/>
  <c r="I1621" i="1"/>
  <c r="I1620" i="1"/>
  <c r="I1618" i="1"/>
  <c r="I1617" i="1"/>
  <c r="I1616" i="1"/>
  <c r="I1615" i="1"/>
  <c r="I1614" i="1"/>
  <c r="I1613" i="1"/>
  <c r="I1612" i="1"/>
  <c r="I1611" i="1"/>
  <c r="I1610" i="1"/>
  <c r="I1609" i="1"/>
  <c r="I1607" i="1"/>
  <c r="I1606" i="1"/>
  <c r="I1605" i="1"/>
  <c r="I1604" i="1"/>
  <c r="I1603" i="1"/>
  <c r="I1602" i="1"/>
  <c r="I1601" i="1"/>
  <c r="I1600" i="1"/>
  <c r="I1599" i="1"/>
  <c r="I1598" i="1"/>
  <c r="I1596" i="1"/>
  <c r="I1595" i="1"/>
  <c r="I1594" i="1"/>
  <c r="I1593" i="1"/>
  <c r="I1592" i="1"/>
  <c r="I1590" i="1"/>
  <c r="I1589" i="1"/>
  <c r="I1588" i="1"/>
  <c r="I1587" i="1"/>
  <c r="I1586" i="1"/>
  <c r="I1585" i="1"/>
  <c r="I1584" i="1"/>
  <c r="I1583" i="1"/>
  <c r="I1582" i="1"/>
  <c r="I1581" i="1"/>
  <c r="I1580" i="1"/>
  <c r="I1579" i="1"/>
  <c r="I1577" i="1"/>
  <c r="I1576" i="1"/>
  <c r="I1575" i="1"/>
  <c r="I1574" i="1"/>
  <c r="I1572" i="1"/>
  <c r="I1571" i="1"/>
  <c r="I1569" i="1"/>
  <c r="I1568" i="1"/>
  <c r="I1567" i="1"/>
  <c r="I1566" i="1"/>
  <c r="I1565" i="1"/>
  <c r="I1564" i="1"/>
  <c r="I1563" i="1"/>
  <c r="I1562" i="1"/>
  <c r="I1561" i="1"/>
  <c r="I1560" i="1"/>
  <c r="I1559" i="1"/>
  <c r="I1558" i="1"/>
  <c r="I1557" i="1"/>
  <c r="I1555" i="1"/>
  <c r="I1553" i="1"/>
  <c r="I1551" i="1"/>
  <c r="I1550" i="1"/>
  <c r="I1549" i="1"/>
  <c r="I1548" i="1"/>
  <c r="I1547" i="1"/>
  <c r="I1546" i="1"/>
  <c r="I1545" i="1"/>
  <c r="I1544" i="1"/>
  <c r="I1543" i="1"/>
  <c r="I1540" i="1"/>
  <c r="I1539" i="1"/>
  <c r="I1538" i="1"/>
  <c r="I1537" i="1"/>
  <c r="I1536" i="1"/>
  <c r="I1535" i="1"/>
  <c r="I1534" i="1"/>
  <c r="I1533" i="1"/>
  <c r="I1532" i="1"/>
  <c r="I1531" i="1"/>
  <c r="I1530" i="1"/>
  <c r="I1529" i="1"/>
  <c r="I1528" i="1"/>
  <c r="I1527" i="1"/>
  <c r="I1526" i="1"/>
  <c r="I1525" i="1"/>
  <c r="I1523" i="1"/>
  <c r="I1521" i="1"/>
  <c r="I1520" i="1"/>
  <c r="I1519" i="1"/>
  <c r="I1518" i="1"/>
  <c r="I1517" i="1"/>
  <c r="I1516" i="1"/>
  <c r="I1515" i="1"/>
  <c r="I1514" i="1"/>
  <c r="I1513" i="1"/>
  <c r="I1512" i="1"/>
  <c r="I1511" i="1"/>
  <c r="I1510" i="1"/>
  <c r="I1508" i="1"/>
  <c r="I1507" i="1"/>
  <c r="I1506" i="1"/>
  <c r="I1505" i="1"/>
  <c r="I1504" i="1"/>
  <c r="I1503" i="1"/>
  <c r="I1502" i="1"/>
  <c r="I1501" i="1"/>
  <c r="I1497" i="1"/>
  <c r="I1496" i="1"/>
  <c r="I1495" i="1"/>
  <c r="I1494" i="1"/>
  <c r="I1493" i="1"/>
  <c r="I1492" i="1"/>
  <c r="I1491" i="1"/>
  <c r="I1490" i="1"/>
  <c r="I1489" i="1"/>
  <c r="I1488" i="1"/>
  <c r="I1487" i="1"/>
  <c r="I1486" i="1"/>
  <c r="I1485" i="1"/>
  <c r="I1484" i="1"/>
  <c r="I1483" i="1"/>
  <c r="I1482" i="1"/>
  <c r="I1481" i="1"/>
  <c r="I1479" i="1"/>
  <c r="I1478" i="1"/>
  <c r="I1476" i="1"/>
  <c r="I1475" i="1"/>
  <c r="I1474" i="1"/>
  <c r="I1473" i="1"/>
  <c r="I1472" i="1"/>
  <c r="I1471" i="1"/>
  <c r="I1470" i="1"/>
  <c r="I1469" i="1"/>
  <c r="I1468" i="1"/>
  <c r="I1467" i="1"/>
  <c r="I1466" i="1"/>
  <c r="I1464" i="1"/>
  <c r="I1463" i="1"/>
  <c r="I1462" i="1"/>
  <c r="I1461" i="1"/>
  <c r="I1459" i="1"/>
  <c r="I1458" i="1"/>
  <c r="I1457" i="1"/>
  <c r="I1456" i="1"/>
  <c r="I1455" i="1"/>
  <c r="I1454" i="1"/>
  <c r="I1453" i="1"/>
  <c r="I1452" i="1"/>
  <c r="I1451" i="1"/>
  <c r="I1450" i="1"/>
  <c r="I1449" i="1"/>
  <c r="I1448" i="1"/>
  <c r="I1447" i="1"/>
  <c r="I1446" i="1"/>
  <c r="I1445" i="1"/>
  <c r="I1444" i="1"/>
  <c r="I1443" i="1"/>
  <c r="I1442" i="1"/>
  <c r="I1440" i="1"/>
  <c r="I1439" i="1"/>
  <c r="I1438" i="1"/>
  <c r="I1437" i="1"/>
  <c r="I1436" i="1"/>
  <c r="I1435" i="1"/>
  <c r="I1433" i="1"/>
  <c r="I1432" i="1"/>
  <c r="I1431" i="1"/>
  <c r="I1430" i="1"/>
  <c r="I1429" i="1"/>
  <c r="I1428" i="1"/>
  <c r="I1427" i="1"/>
  <c r="I1426" i="1"/>
  <c r="I1425" i="1"/>
  <c r="I1424" i="1"/>
  <c r="I1423" i="1"/>
  <c r="I1422" i="1"/>
  <c r="I1419" i="1"/>
  <c r="I1418"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8" i="1"/>
  <c r="I1377" i="1"/>
  <c r="I1376" i="1"/>
  <c r="I1375" i="1"/>
  <c r="I1374" i="1"/>
  <c r="I1373" i="1"/>
  <c r="I1372" i="1"/>
  <c r="I1371" i="1"/>
  <c r="I1370" i="1"/>
  <c r="I1368" i="1"/>
  <c r="I1367" i="1"/>
  <c r="I1365" i="1"/>
  <c r="I1364" i="1"/>
  <c r="I1363" i="1"/>
  <c r="I1362"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0" i="1"/>
  <c r="I1329" i="1"/>
  <c r="I1328" i="1"/>
  <c r="I1327" i="1"/>
  <c r="I1326" i="1"/>
  <c r="I1325" i="1"/>
  <c r="I1324" i="1"/>
  <c r="I1323" i="1"/>
  <c r="I1322" i="1"/>
  <c r="I1321" i="1"/>
  <c r="I1320" i="1"/>
  <c r="I1318" i="1"/>
  <c r="I1317" i="1"/>
  <c r="I1316" i="1"/>
  <c r="I1315" i="1"/>
  <c r="I1313" i="1"/>
  <c r="I1312" i="1"/>
  <c r="I1311" i="1"/>
  <c r="I1310"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2" i="1"/>
  <c r="I1281" i="1"/>
  <c r="I1279" i="1"/>
  <c r="I1278" i="1"/>
  <c r="I1277" i="1"/>
  <c r="I1276" i="1"/>
  <c r="I1275" i="1"/>
  <c r="I1274" i="1"/>
  <c r="I1273" i="1"/>
  <c r="I1272" i="1"/>
  <c r="I1271" i="1"/>
  <c r="I1270" i="1"/>
  <c r="I1269" i="1"/>
  <c r="I1268" i="1"/>
  <c r="I1267" i="1"/>
  <c r="I1266" i="1"/>
  <c r="I1265" i="1"/>
  <c r="I1264" i="1"/>
  <c r="I1263" i="1"/>
  <c r="I1261" i="1"/>
  <c r="I1260" i="1"/>
  <c r="I1259" i="1"/>
  <c r="I1257" i="1"/>
  <c r="I1256" i="1"/>
  <c r="I1255" i="1"/>
  <c r="I1254" i="1"/>
  <c r="I1253" i="1"/>
  <c r="I1252" i="1"/>
  <c r="I1251" i="1"/>
  <c r="I1250" i="1"/>
  <c r="I1249" i="1"/>
  <c r="I1248" i="1"/>
  <c r="I1247" i="1"/>
  <c r="I1246"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4" i="1"/>
  <c r="I1193" i="1"/>
  <c r="I1192" i="1"/>
  <c r="I1191" i="1"/>
  <c r="I1190" i="1"/>
  <c r="I1189" i="1"/>
  <c r="I1188" i="1"/>
  <c r="I1186" i="1"/>
  <c r="I1185" i="1"/>
  <c r="I1184" i="1"/>
  <c r="I1183" i="1"/>
  <c r="I1182" i="1"/>
  <c r="I1181" i="1"/>
  <c r="I1179" i="1"/>
  <c r="I1178" i="1"/>
  <c r="I1176" i="1"/>
  <c r="I1175" i="1"/>
  <c r="I1174" i="1"/>
  <c r="I1173" i="1"/>
  <c r="I1172" i="1"/>
  <c r="I1171" i="1"/>
  <c r="I1170" i="1"/>
  <c r="I1169" i="1"/>
  <c r="I1168" i="1"/>
  <c r="I1167" i="1"/>
  <c r="I1166" i="1"/>
  <c r="I1165" i="1"/>
  <c r="I1163" i="1"/>
  <c r="I1162" i="1"/>
  <c r="I1161" i="1"/>
  <c r="I1160" i="1"/>
  <c r="I1159" i="1"/>
  <c r="I1158" i="1"/>
  <c r="I1157" i="1"/>
  <c r="I1156" i="1"/>
  <c r="I1155" i="1"/>
  <c r="I1154" i="1"/>
  <c r="I1153" i="1"/>
  <c r="I1152" i="1"/>
  <c r="I1151" i="1"/>
  <c r="I1150" i="1"/>
  <c r="I1148" i="1"/>
  <c r="I1147" i="1"/>
  <c r="I1146" i="1"/>
  <c r="I1143" i="1"/>
  <c r="I1142" i="1"/>
  <c r="I1141" i="1"/>
  <c r="I1140" i="1"/>
  <c r="I1139" i="1"/>
  <c r="I1137" i="1"/>
  <c r="I1136" i="1"/>
  <c r="I1135" i="1"/>
  <c r="I1134" i="1"/>
  <c r="I1133" i="1"/>
  <c r="I1132" i="1"/>
  <c r="I1131" i="1"/>
  <c r="I1128" i="1"/>
  <c r="I1127" i="1"/>
  <c r="I1126" i="1"/>
  <c r="I1125" i="1"/>
  <c r="I1123" i="1"/>
  <c r="I1122" i="1"/>
  <c r="I1121" i="1"/>
  <c r="I1118" i="1"/>
  <c r="I1117" i="1"/>
  <c r="I1116" i="1"/>
  <c r="I1115" i="1"/>
  <c r="I1114" i="1"/>
  <c r="I1113" i="1"/>
  <c r="I1112" i="1"/>
  <c r="I1111" i="1"/>
  <c r="I1110" i="1"/>
  <c r="I1109" i="1"/>
  <c r="I1108" i="1"/>
  <c r="I1107" i="1"/>
  <c r="I1105" i="1"/>
  <c r="I1104" i="1"/>
  <c r="I1102" i="1"/>
  <c r="I1101" i="1"/>
  <c r="I1100" i="1"/>
  <c r="I1099" i="1"/>
  <c r="I1098" i="1"/>
  <c r="I1097" i="1"/>
  <c r="I1096" i="1"/>
  <c r="I1095" i="1"/>
  <c r="I1094" i="1"/>
  <c r="I1093" i="1"/>
  <c r="I1092" i="1"/>
  <c r="I1091" i="1"/>
  <c r="I1090" i="1"/>
  <c r="I1089" i="1"/>
  <c r="I1088" i="1"/>
  <c r="I1087" i="1"/>
  <c r="I1086" i="1"/>
  <c r="I1084" i="1"/>
  <c r="I1083" i="1"/>
  <c r="I1082" i="1"/>
  <c r="I1081" i="1"/>
  <c r="I1080" i="1"/>
  <c r="I1079" i="1"/>
  <c r="I1078" i="1"/>
  <c r="I1077" i="1"/>
  <c r="I1076" i="1"/>
  <c r="I1075" i="1"/>
  <c r="I1074" i="1"/>
  <c r="I1073" i="1"/>
  <c r="I1072" i="1"/>
  <c r="I1071" i="1"/>
  <c r="I1070" i="1"/>
  <c r="I1069" i="1"/>
  <c r="I1068" i="1"/>
  <c r="I1065" i="1"/>
  <c r="I1064" i="1"/>
  <c r="I1063" i="1"/>
  <c r="I1062" i="1"/>
  <c r="I1061" i="1"/>
  <c r="I1060" i="1"/>
  <c r="I1059" i="1"/>
  <c r="I1058" i="1"/>
  <c r="I1057" i="1"/>
  <c r="I1056" i="1"/>
  <c r="I1055" i="1"/>
  <c r="I1054" i="1"/>
  <c r="I1053" i="1"/>
  <c r="I1052" i="1"/>
  <c r="I1050" i="1"/>
  <c r="I1049" i="1"/>
  <c r="I1048" i="1"/>
  <c r="I1047" i="1"/>
  <c r="I1046" i="1"/>
  <c r="I1045" i="1"/>
  <c r="I1044" i="1"/>
  <c r="I1043" i="1"/>
  <c r="I1042" i="1"/>
  <c r="I1041" i="1"/>
  <c r="I1040" i="1"/>
  <c r="I1039" i="1"/>
  <c r="I1038" i="1"/>
  <c r="I1037" i="1"/>
  <c r="I1036" i="1"/>
  <c r="I1035" i="1"/>
  <c r="I1034" i="1"/>
  <c r="I1033" i="1"/>
  <c r="I1032" i="1"/>
  <c r="I1031"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3" i="1"/>
  <c r="I972" i="1"/>
  <c r="I971" i="1"/>
  <c r="I970" i="1"/>
  <c r="I969" i="1"/>
  <c r="I968" i="1"/>
  <c r="I967" i="1"/>
  <c r="I966" i="1"/>
  <c r="I965" i="1"/>
  <c r="I964" i="1"/>
  <c r="I963" i="1"/>
  <c r="I962"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4" i="1"/>
  <c r="I913" i="1"/>
  <c r="I912" i="1"/>
  <c r="I911" i="1"/>
  <c r="I910" i="1"/>
  <c r="I909" i="1"/>
  <c r="I908" i="1"/>
  <c r="I907" i="1"/>
  <c r="I904" i="1"/>
  <c r="I903" i="1"/>
  <c r="I902" i="1"/>
  <c r="I901" i="1"/>
  <c r="I900" i="1"/>
  <c r="I899" i="1"/>
  <c r="I898" i="1"/>
  <c r="I897" i="1"/>
  <c r="I896" i="1"/>
  <c r="I895" i="1"/>
  <c r="I894" i="1"/>
  <c r="I893" i="1"/>
  <c r="I892" i="1"/>
  <c r="I890" i="1"/>
  <c r="I889" i="1"/>
  <c r="I888" i="1"/>
  <c r="I887" i="1"/>
  <c r="I886" i="1"/>
  <c r="I885" i="1"/>
  <c r="I884" i="1"/>
  <c r="I883" i="1"/>
  <c r="I880" i="1"/>
  <c r="I879" i="1"/>
  <c r="I878" i="1"/>
  <c r="I877" i="1"/>
  <c r="I876" i="1"/>
  <c r="I875" i="1"/>
  <c r="I874" i="1"/>
  <c r="I873" i="1"/>
  <c r="I872" i="1"/>
  <c r="I871" i="1"/>
  <c r="I870" i="1"/>
  <c r="I869" i="1"/>
  <c r="I868" i="1"/>
  <c r="I866" i="1"/>
  <c r="I863" i="1"/>
  <c r="I862" i="1"/>
  <c r="I861" i="1"/>
  <c r="I860" i="1"/>
  <c r="I859" i="1"/>
  <c r="I858" i="1"/>
  <c r="I857" i="1"/>
  <c r="I856" i="1"/>
  <c r="I855" i="1"/>
  <c r="I854" i="1"/>
  <c r="I853" i="1"/>
  <c r="I852" i="1"/>
  <c r="I851" i="1"/>
  <c r="I850" i="1"/>
  <c r="I849" i="1"/>
  <c r="I848" i="1"/>
  <c r="I847" i="1"/>
  <c r="I846" i="1"/>
  <c r="I845" i="1"/>
  <c r="I844" i="1"/>
  <c r="I843" i="1"/>
  <c r="I842" i="1"/>
  <c r="I839" i="1"/>
  <c r="I838" i="1"/>
  <c r="I837" i="1"/>
  <c r="I836" i="1"/>
  <c r="I835" i="1"/>
  <c r="I834" i="1"/>
  <c r="I833" i="1"/>
  <c r="I832" i="1"/>
  <c r="I831" i="1"/>
  <c r="I830" i="1"/>
  <c r="I829" i="1"/>
  <c r="I828" i="1"/>
  <c r="I827" i="1"/>
  <c r="I826" i="1"/>
  <c r="I825" i="1"/>
  <c r="I824" i="1"/>
  <c r="I823" i="1"/>
  <c r="I822" i="1"/>
  <c r="I821" i="1"/>
  <c r="I820"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0" i="1"/>
  <c r="I777" i="1"/>
  <c r="I776" i="1"/>
  <c r="I775" i="1"/>
  <c r="I774" i="1"/>
  <c r="I773" i="1"/>
  <c r="I772" i="1"/>
  <c r="I771" i="1"/>
  <c r="I770" i="1"/>
  <c r="I769" i="1"/>
  <c r="I768" i="1"/>
  <c r="I767" i="1"/>
  <c r="I766" i="1"/>
  <c r="I765" i="1"/>
  <c r="I764" i="1"/>
  <c r="I763" i="1"/>
  <c r="I762" i="1"/>
  <c r="I761" i="1"/>
  <c r="I758" i="1"/>
  <c r="I757" i="1"/>
  <c r="I756" i="1"/>
  <c r="I755" i="1"/>
  <c r="I754" i="1"/>
  <c r="I753" i="1"/>
  <c r="I752" i="1"/>
  <c r="I751" i="1"/>
  <c r="I750" i="1"/>
  <c r="I749" i="1"/>
  <c r="I748" i="1"/>
  <c r="I747" i="1"/>
  <c r="I746" i="1"/>
  <c r="I745" i="1"/>
  <c r="I744" i="1"/>
  <c r="I743" i="1"/>
  <c r="I740" i="1"/>
  <c r="I739" i="1"/>
  <c r="I738" i="1"/>
  <c r="I737" i="1"/>
  <c r="I736" i="1"/>
  <c r="I735" i="1"/>
  <c r="I734" i="1"/>
  <c r="I733" i="1"/>
  <c r="I732" i="1"/>
  <c r="I731" i="1"/>
  <c r="I730" i="1"/>
  <c r="I729" i="1"/>
  <c r="I728" i="1"/>
  <c r="I727" i="1"/>
  <c r="I726" i="1"/>
  <c r="I724" i="1"/>
  <c r="I723" i="1"/>
  <c r="I722" i="1"/>
  <c r="I721" i="1"/>
  <c r="I720" i="1"/>
  <c r="I719" i="1"/>
  <c r="I717" i="1"/>
  <c r="I716" i="1"/>
  <c r="I715" i="1"/>
  <c r="I714" i="1"/>
  <c r="I712" i="1"/>
  <c r="I711" i="1"/>
  <c r="I710" i="1"/>
  <c r="I709" i="1"/>
  <c r="I708" i="1"/>
  <c r="I707" i="1"/>
  <c r="I706" i="1"/>
  <c r="I705" i="1"/>
  <c r="I704" i="1"/>
  <c r="I703" i="1"/>
  <c r="I702" i="1"/>
  <c r="I701" i="1"/>
  <c r="I700" i="1"/>
  <c r="I699" i="1"/>
  <c r="I698" i="1"/>
  <c r="I697" i="1"/>
  <c r="I696" i="1"/>
  <c r="I695" i="1"/>
  <c r="I694" i="1"/>
  <c r="I693" i="1"/>
  <c r="I692" i="1"/>
  <c r="I691"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0" i="1"/>
  <c r="I659" i="1"/>
  <c r="I658" i="1"/>
  <c r="I657" i="1"/>
  <c r="I656" i="1"/>
  <c r="I655" i="1"/>
  <c r="I654" i="1"/>
  <c r="I653" i="1"/>
  <c r="I652" i="1"/>
  <c r="I650" i="1"/>
  <c r="I648" i="1"/>
  <c r="I647" i="1"/>
  <c r="I646" i="1"/>
  <c r="I645" i="1"/>
  <c r="I644" i="1"/>
  <c r="I643" i="1"/>
  <c r="I642" i="1"/>
  <c r="I641" i="1"/>
  <c r="I640" i="1"/>
  <c r="I639" i="1"/>
  <c r="I638" i="1"/>
  <c r="I637" i="1"/>
  <c r="I636" i="1"/>
  <c r="I635" i="1"/>
  <c r="I634" i="1"/>
  <c r="I633" i="1"/>
  <c r="I632"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4"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3" i="1"/>
  <c r="I482" i="1"/>
  <c r="I481" i="1"/>
  <c r="I480" i="1"/>
  <c r="I479" i="1"/>
  <c r="I478" i="1"/>
  <c r="I477" i="1"/>
  <c r="I476" i="1"/>
  <c r="I474" i="1"/>
  <c r="I473" i="1"/>
  <c r="I472" i="1"/>
  <c r="I471" i="1"/>
  <c r="I470" i="1"/>
  <c r="I469" i="1"/>
  <c r="I468" i="1"/>
  <c r="I467" i="1"/>
  <c r="I466" i="1"/>
  <c r="I465" i="1"/>
  <c r="I464" i="1"/>
  <c r="I463" i="1"/>
  <c r="I462" i="1"/>
  <c r="I460" i="1"/>
  <c r="I459" i="1"/>
  <c r="I458" i="1"/>
  <c r="I457" i="1"/>
  <c r="I456" i="1"/>
  <c r="I455" i="1"/>
  <c r="I454" i="1"/>
  <c r="I453" i="1"/>
  <c r="I452" i="1"/>
  <c r="I451" i="1"/>
  <c r="I450" i="1"/>
  <c r="I449" i="1"/>
  <c r="I447" i="1"/>
  <c r="I446" i="1"/>
  <c r="I445" i="1"/>
  <c r="I444" i="1"/>
  <c r="I443" i="1"/>
  <c r="I442" i="1"/>
  <c r="I441" i="1"/>
  <c r="I440" i="1"/>
  <c r="I439" i="1"/>
  <c r="I438" i="1"/>
  <c r="I437" i="1"/>
  <c r="I436" i="1"/>
  <c r="I434" i="1"/>
  <c r="I433" i="1"/>
  <c r="I432" i="1"/>
  <c r="I431" i="1"/>
  <c r="I430" i="1"/>
  <c r="I429" i="1"/>
  <c r="I428" i="1"/>
  <c r="I427" i="1"/>
  <c r="I426" i="1"/>
  <c r="I425" i="1"/>
  <c r="I424" i="1"/>
  <c r="I423" i="1"/>
  <c r="I422" i="1"/>
  <c r="I421" i="1"/>
  <c r="I420" i="1"/>
  <c r="I419" i="1"/>
  <c r="I418" i="1"/>
  <c r="I417" i="1"/>
  <c r="I415" i="1"/>
  <c r="I414" i="1"/>
  <c r="I413" i="1"/>
  <c r="I412" i="1"/>
  <c r="I411" i="1"/>
  <c r="I410" i="1"/>
  <c r="I409" i="1"/>
  <c r="I408" i="1"/>
  <c r="I407" i="1"/>
  <c r="I406" i="1"/>
  <c r="I405" i="1"/>
  <c r="I404" i="1"/>
  <c r="I403" i="1"/>
  <c r="I402" i="1"/>
  <c r="I401" i="1"/>
  <c r="I400" i="1"/>
  <c r="I399" i="1"/>
  <c r="I398" i="1"/>
  <c r="I397" i="1"/>
  <c r="I396" i="1"/>
  <c r="I394" i="1"/>
  <c r="I393" i="1"/>
  <c r="I392" i="1"/>
  <c r="I391" i="1"/>
  <c r="I390" i="1"/>
  <c r="I389" i="1"/>
  <c r="I388" i="1"/>
  <c r="I387" i="1"/>
  <c r="I386"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2" i="1"/>
  <c r="I311" i="1"/>
  <c r="I310" i="1"/>
  <c r="I309" i="1"/>
  <c r="I307" i="1"/>
  <c r="I306" i="1"/>
  <c r="I305" i="1"/>
  <c r="I304" i="1"/>
  <c r="I303" i="1"/>
  <c r="I302" i="1"/>
  <c r="I300" i="1"/>
  <c r="I299" i="1"/>
  <c r="I298" i="1"/>
  <c r="I297" i="1"/>
  <c r="I296" i="1"/>
  <c r="I295" i="1"/>
  <c r="I294" i="1"/>
  <c r="I293" i="1"/>
  <c r="I291" i="1"/>
  <c r="I290" i="1"/>
  <c r="I288" i="1"/>
  <c r="I287" i="1"/>
  <c r="I285" i="1"/>
  <c r="I284" i="1"/>
  <c r="I283" i="1"/>
  <c r="I282" i="1"/>
  <c r="I281" i="1"/>
  <c r="I280" i="1"/>
  <c r="I279" i="1"/>
  <c r="I278" i="1"/>
  <c r="I277" i="1"/>
  <c r="I274" i="1"/>
  <c r="I273" i="1"/>
  <c r="I272" i="1"/>
  <c r="I271" i="1"/>
  <c r="I270" i="1"/>
  <c r="I269" i="1"/>
  <c r="I268" i="1"/>
  <c r="I267" i="1"/>
  <c r="I266" i="1"/>
  <c r="I265" i="1"/>
  <c r="I263" i="1"/>
  <c r="I262" i="1"/>
  <c r="I261" i="1"/>
  <c r="I260" i="1"/>
  <c r="I258" i="1"/>
  <c r="I257" i="1"/>
  <c r="I256" i="1"/>
  <c r="I255" i="1"/>
  <c r="I254" i="1"/>
  <c r="I253" i="1"/>
  <c r="I252" i="1"/>
  <c r="I251" i="1"/>
  <c r="I250" i="1"/>
  <c r="I249" i="1"/>
  <c r="I248" i="1"/>
  <c r="I247" i="1"/>
  <c r="I245" i="1"/>
  <c r="I244" i="1"/>
  <c r="I243" i="1"/>
  <c r="I242" i="1"/>
  <c r="I241" i="1"/>
  <c r="I240" i="1"/>
  <c r="I239" i="1"/>
  <c r="I238" i="1"/>
  <c r="I237" i="1"/>
  <c r="I236" i="1"/>
  <c r="I235" i="1"/>
  <c r="I234" i="1"/>
  <c r="I233" i="1"/>
  <c r="I232" i="1"/>
  <c r="I231" i="1"/>
  <c r="I230" i="1"/>
  <c r="I229" i="1"/>
  <c r="I228" i="1"/>
  <c r="I227" i="1"/>
  <c r="I226" i="1"/>
  <c r="I225" i="1"/>
  <c r="I224" i="1"/>
  <c r="I223" i="1"/>
  <c r="I221" i="1"/>
  <c r="I219" i="1"/>
  <c r="I218" i="1"/>
  <c r="I217" i="1"/>
  <c r="I216" i="1"/>
  <c r="I215" i="1"/>
  <c r="I214" i="1"/>
  <c r="I210" i="1"/>
  <c r="I209" i="1"/>
  <c r="I208" i="1"/>
  <c r="I207" i="1"/>
  <c r="I206" i="1"/>
  <c r="I205" i="1"/>
  <c r="I204" i="1"/>
  <c r="I203" i="1"/>
  <c r="I202" i="1"/>
  <c r="I201" i="1"/>
  <c r="I200" i="1"/>
  <c r="I199" i="1"/>
  <c r="I198" i="1"/>
  <c r="I197" i="1"/>
  <c r="I196" i="1"/>
  <c r="I195" i="1"/>
  <c r="I194" i="1"/>
  <c r="I193" i="1"/>
  <c r="I192" i="1"/>
  <c r="I191" i="1"/>
  <c r="I189" i="1"/>
  <c r="I188" i="1"/>
  <c r="I187" i="1"/>
  <c r="I186" i="1"/>
  <c r="I185" i="1"/>
  <c r="I184" i="1"/>
  <c r="I183" i="1"/>
  <c r="I182" i="1"/>
  <c r="I181" i="1"/>
  <c r="I179" i="1"/>
  <c r="I178" i="1"/>
  <c r="I177" i="1"/>
  <c r="I176" i="1"/>
  <c r="I175" i="1"/>
  <c r="I174" i="1"/>
  <c r="I172" i="1"/>
  <c r="I171" i="1"/>
  <c r="I170" i="1"/>
  <c r="I169" i="1"/>
  <c r="I168" i="1"/>
  <c r="I167" i="1"/>
  <c r="I166" i="1"/>
  <c r="I165" i="1"/>
  <c r="I164" i="1"/>
  <c r="I163" i="1"/>
  <c r="I162" i="1"/>
  <c r="I161" i="1"/>
  <c r="I160" i="1"/>
  <c r="I159" i="1"/>
  <c r="I158" i="1"/>
  <c r="I157" i="1"/>
  <c r="I156" i="1"/>
  <c r="I155"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4" i="1"/>
  <c r="I83" i="1"/>
  <c r="I82" i="1"/>
  <c r="I81" i="1"/>
  <c r="I80" i="1"/>
  <c r="I79" i="1"/>
  <c r="I78" i="1"/>
  <c r="I77" i="1"/>
  <c r="I76"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G1623" i="1"/>
  <c r="G1622" i="1"/>
  <c r="G1621" i="1"/>
  <c r="G1620" i="1"/>
  <c r="G1619" i="1"/>
  <c r="G1618" i="1"/>
  <c r="G1617" i="1"/>
  <c r="G1616" i="1"/>
  <c r="G1615" i="1"/>
  <c r="G1614" i="1"/>
  <c r="G1613" i="1"/>
  <c r="G1612" i="1"/>
  <c r="G1611" i="1"/>
  <c r="G1610" i="1"/>
  <c r="G1609" i="1"/>
  <c r="G1608" i="1"/>
  <c r="G1607" i="1"/>
  <c r="G1606" i="1"/>
  <c r="G1605" i="1"/>
  <c r="G1604" i="1"/>
  <c r="G1603" i="1"/>
  <c r="G1602" i="1"/>
  <c r="G1601" i="1"/>
  <c r="G1600" i="1"/>
  <c r="G1599" i="1"/>
  <c r="G1598" i="1"/>
  <c r="G1597" i="1"/>
  <c r="G1596" i="1"/>
  <c r="G1595" i="1"/>
  <c r="G1594" i="1"/>
  <c r="G1593" i="1"/>
  <c r="G1592" i="1"/>
  <c r="G1591" i="1"/>
  <c r="G1590" i="1"/>
  <c r="G1589" i="1"/>
  <c r="G1588" i="1"/>
  <c r="G1587" i="1"/>
  <c r="G1586" i="1"/>
  <c r="G1585" i="1"/>
  <c r="G1584" i="1"/>
  <c r="G1583" i="1"/>
  <c r="G1582" i="1"/>
  <c r="G1581" i="1"/>
  <c r="G1580" i="1"/>
  <c r="G1579" i="1"/>
  <c r="G1578" i="1"/>
  <c r="G1577" i="1"/>
  <c r="G1576" i="1"/>
  <c r="G1575" i="1"/>
  <c r="G1574" i="1"/>
  <c r="G1573" i="1"/>
  <c r="G1572" i="1"/>
  <c r="G1571" i="1"/>
  <c r="G1570" i="1"/>
  <c r="G1569" i="1"/>
  <c r="G1568" i="1"/>
  <c r="G1567" i="1"/>
  <c r="G1566" i="1"/>
  <c r="G1565" i="1"/>
  <c r="G1564" i="1"/>
  <c r="G1563" i="1"/>
  <c r="G1562" i="1"/>
  <c r="G1561" i="1"/>
  <c r="H1561" i="1" s="1"/>
  <c r="G1560" i="1"/>
  <c r="G1559" i="1"/>
  <c r="G1558" i="1"/>
  <c r="G1557" i="1"/>
  <c r="G1556" i="1"/>
  <c r="G1555" i="1"/>
  <c r="G1554" i="1"/>
  <c r="G1553" i="1"/>
  <c r="G1552" i="1"/>
  <c r="G1551" i="1"/>
  <c r="G1550" i="1"/>
  <c r="G1549" i="1"/>
  <c r="G1548" i="1"/>
  <c r="G1547" i="1"/>
  <c r="G1546" i="1"/>
  <c r="G1545" i="1"/>
  <c r="G1544" i="1"/>
  <c r="G1543" i="1"/>
  <c r="G1542" i="1"/>
  <c r="G1541" i="1"/>
  <c r="G1540" i="1"/>
  <c r="G1539" i="1"/>
  <c r="G1538" i="1"/>
  <c r="G1537" i="1"/>
  <c r="G1536" i="1"/>
  <c r="G1535" i="1"/>
  <c r="G1534" i="1"/>
  <c r="G1533" i="1"/>
  <c r="G1532" i="1"/>
  <c r="G1531" i="1"/>
  <c r="G1530" i="1"/>
  <c r="G1529" i="1"/>
  <c r="G1528" i="1"/>
  <c r="G1527" i="1"/>
  <c r="G1526" i="1"/>
  <c r="G1525" i="1"/>
  <c r="G1524" i="1"/>
  <c r="G1523" i="1"/>
  <c r="G1522" i="1"/>
  <c r="G1521" i="1"/>
  <c r="G1520" i="1"/>
  <c r="G1519" i="1"/>
  <c r="G1518" i="1"/>
  <c r="G1517" i="1"/>
  <c r="G1516" i="1"/>
  <c r="G1515" i="1"/>
  <c r="G1514" i="1"/>
  <c r="G1513" i="1"/>
  <c r="G1512" i="1"/>
  <c r="G1511" i="1"/>
  <c r="G1510" i="1"/>
  <c r="G1509" i="1"/>
  <c r="G1508" i="1"/>
  <c r="G1507" i="1"/>
  <c r="G1506" i="1"/>
  <c r="G1505" i="1"/>
  <c r="G1504" i="1"/>
  <c r="G1503" i="1"/>
  <c r="G1502" i="1"/>
  <c r="G1501" i="1"/>
  <c r="G1500" i="1"/>
  <c r="G1499" i="1"/>
  <c r="G1498" i="1"/>
  <c r="G1497" i="1"/>
  <c r="G1496" i="1"/>
  <c r="G1495" i="1"/>
  <c r="G1494" i="1"/>
  <c r="G1493" i="1"/>
  <c r="G1492" i="1"/>
  <c r="G1491" i="1"/>
  <c r="G1490" i="1"/>
  <c r="G1489" i="1"/>
  <c r="G1488" i="1"/>
  <c r="G1487" i="1"/>
  <c r="G1486" i="1"/>
  <c r="G1485" i="1"/>
  <c r="G1484" i="1"/>
  <c r="G1483" i="1"/>
  <c r="G1482" i="1"/>
  <c r="G1481" i="1"/>
  <c r="G1480" i="1"/>
  <c r="G1479" i="1"/>
  <c r="G1478" i="1"/>
  <c r="G1477" i="1"/>
  <c r="G1476" i="1"/>
  <c r="G1475" i="1"/>
  <c r="G1474" i="1"/>
  <c r="G1473" i="1"/>
  <c r="G1472" i="1"/>
  <c r="G1471" i="1"/>
  <c r="G1470" i="1"/>
  <c r="G1469" i="1"/>
  <c r="G1468" i="1"/>
  <c r="G1467" i="1"/>
  <c r="G1466" i="1"/>
  <c r="G1465" i="1"/>
  <c r="G1464" i="1"/>
  <c r="G1463" i="1"/>
  <c r="G1462" i="1"/>
  <c r="G1461" i="1"/>
  <c r="G1460" i="1"/>
  <c r="G1459" i="1"/>
  <c r="G1458" i="1"/>
  <c r="G1457" i="1"/>
  <c r="G1456" i="1"/>
  <c r="G1455" i="1"/>
  <c r="G1454" i="1"/>
  <c r="G1453" i="1"/>
  <c r="G1452" i="1"/>
  <c r="G1451" i="1"/>
  <c r="G1450" i="1"/>
  <c r="G1449" i="1"/>
  <c r="G1448" i="1"/>
  <c r="G1447" i="1"/>
  <c r="G1446" i="1"/>
  <c r="G1445" i="1"/>
  <c r="G1444" i="1"/>
  <c r="G1443" i="1"/>
  <c r="G1442" i="1"/>
  <c r="G1441" i="1"/>
  <c r="G1440" i="1"/>
  <c r="G1439" i="1"/>
  <c r="G1438" i="1"/>
  <c r="G1437" i="1"/>
  <c r="G1436" i="1"/>
  <c r="G1435" i="1"/>
  <c r="G1434" i="1"/>
  <c r="G1433" i="1"/>
  <c r="G1432" i="1"/>
  <c r="G1431" i="1"/>
  <c r="G1430" i="1"/>
  <c r="G1429" i="1"/>
  <c r="G1428" i="1"/>
  <c r="G1427" i="1"/>
  <c r="G1426" i="1"/>
  <c r="G1425" i="1"/>
  <c r="G1424" i="1"/>
  <c r="G1423" i="1"/>
  <c r="G1422" i="1"/>
  <c r="G1421" i="1"/>
  <c r="G1420" i="1"/>
  <c r="G1419" i="1"/>
  <c r="G1418" i="1"/>
  <c r="G1417" i="1"/>
  <c r="G1416" i="1"/>
  <c r="G1415" i="1"/>
  <c r="G1414" i="1"/>
  <c r="G1413" i="1"/>
  <c r="G1412" i="1"/>
  <c r="G1411" i="1"/>
  <c r="G1410" i="1"/>
  <c r="G1409" i="1"/>
  <c r="G1408" i="1"/>
  <c r="G1407" i="1"/>
  <c r="G1406" i="1"/>
  <c r="G1405" i="1"/>
  <c r="G1404" i="1"/>
  <c r="G1403" i="1"/>
  <c r="G1402" i="1"/>
  <c r="G1401" i="1"/>
  <c r="G1400" i="1"/>
  <c r="G1399" i="1"/>
  <c r="G1398" i="1"/>
  <c r="G1397" i="1"/>
  <c r="G1396" i="1"/>
  <c r="G1395" i="1"/>
  <c r="G1394" i="1"/>
  <c r="G1393" i="1"/>
  <c r="G1392" i="1"/>
  <c r="G1391" i="1"/>
  <c r="G1390" i="1"/>
  <c r="G1389" i="1"/>
  <c r="G1388" i="1"/>
  <c r="G1387" i="1"/>
  <c r="G1386" i="1"/>
  <c r="G1385" i="1"/>
  <c r="G1384" i="1"/>
  <c r="G1383" i="1"/>
  <c r="G1382" i="1"/>
  <c r="G1381" i="1"/>
  <c r="G1380" i="1"/>
  <c r="G1379" i="1"/>
  <c r="G1378" i="1"/>
  <c r="G1377" i="1"/>
  <c r="G1376" i="1"/>
  <c r="G1375" i="1"/>
  <c r="G1374" i="1"/>
  <c r="G1373" i="1"/>
  <c r="G1372" i="1"/>
  <c r="G1371" i="1"/>
  <c r="G1370" i="1"/>
  <c r="G1369" i="1"/>
  <c r="G1368" i="1"/>
  <c r="G1367" i="1"/>
  <c r="G1366" i="1"/>
  <c r="G1365" i="1"/>
  <c r="G1364" i="1"/>
  <c r="G1363" i="1"/>
  <c r="G1362" i="1"/>
  <c r="G1361" i="1"/>
  <c r="G1360" i="1"/>
  <c r="G1359" i="1"/>
  <c r="G1358" i="1"/>
  <c r="G1357" i="1"/>
  <c r="G1356" i="1"/>
  <c r="G1355" i="1"/>
  <c r="G1354" i="1"/>
  <c r="G1353" i="1"/>
  <c r="G1352" i="1"/>
  <c r="G1351" i="1"/>
  <c r="G1350" i="1"/>
  <c r="G1349" i="1"/>
  <c r="G1348" i="1"/>
  <c r="G1347" i="1"/>
  <c r="G1346" i="1"/>
  <c r="G1345" i="1"/>
  <c r="G1344" i="1"/>
  <c r="G1343" i="1"/>
  <c r="G1342" i="1"/>
  <c r="G1341" i="1"/>
  <c r="G1340" i="1"/>
  <c r="G1339" i="1"/>
  <c r="G1338" i="1"/>
  <c r="G1337" i="1"/>
  <c r="G1336" i="1"/>
  <c r="G1335" i="1"/>
  <c r="G1334" i="1"/>
  <c r="G1333" i="1"/>
  <c r="G1332" i="1"/>
  <c r="G1331" i="1"/>
  <c r="G1330" i="1"/>
  <c r="G1329" i="1"/>
  <c r="G1328" i="1"/>
  <c r="G1327" i="1"/>
  <c r="G1326" i="1"/>
  <c r="G1325" i="1"/>
  <c r="G1324" i="1"/>
  <c r="G1323" i="1"/>
  <c r="G1322" i="1"/>
  <c r="G1321" i="1"/>
  <c r="G1320" i="1"/>
  <c r="G1319" i="1"/>
  <c r="G1318" i="1"/>
  <c r="G1317" i="1"/>
  <c r="G1316" i="1"/>
  <c r="G1315" i="1"/>
  <c r="G1314" i="1"/>
  <c r="G1313" i="1"/>
  <c r="G1312" i="1"/>
  <c r="G1311" i="1"/>
  <c r="G1310" i="1"/>
  <c r="G1309" i="1"/>
  <c r="G1308" i="1"/>
  <c r="G1307" i="1"/>
  <c r="G1306" i="1"/>
  <c r="G1305" i="1"/>
  <c r="G1304" i="1"/>
  <c r="G1303" i="1"/>
  <c r="G1302" i="1"/>
  <c r="G1301" i="1"/>
  <c r="G1300" i="1"/>
  <c r="G1299" i="1"/>
  <c r="G1298" i="1"/>
  <c r="G1297" i="1"/>
  <c r="G1296" i="1"/>
  <c r="G1295" i="1"/>
  <c r="G1294" i="1"/>
  <c r="G1293" i="1"/>
  <c r="G1292" i="1"/>
  <c r="G1291" i="1"/>
  <c r="G1290" i="1"/>
  <c r="G1289" i="1"/>
  <c r="G1288" i="1"/>
  <c r="G1287" i="1"/>
  <c r="G1286" i="1"/>
  <c r="G1285" i="1"/>
  <c r="G1284" i="1"/>
  <c r="G1283" i="1"/>
  <c r="G1282" i="1"/>
  <c r="G1281" i="1"/>
  <c r="G1280" i="1"/>
  <c r="G1279" i="1"/>
  <c r="G1278" i="1"/>
  <c r="G1277" i="1"/>
  <c r="G1276" i="1"/>
  <c r="G1275" i="1"/>
  <c r="G1274" i="1"/>
  <c r="G1273" i="1"/>
  <c r="G1272" i="1"/>
  <c r="G1271" i="1"/>
  <c r="G1270" i="1"/>
  <c r="G1269" i="1"/>
  <c r="G1268" i="1"/>
  <c r="G1267" i="1"/>
  <c r="G1266" i="1"/>
  <c r="G1265" i="1"/>
  <c r="G1264" i="1"/>
  <c r="G1263" i="1"/>
  <c r="G1262" i="1"/>
  <c r="G1261" i="1"/>
  <c r="G1260" i="1"/>
  <c r="G1259" i="1"/>
  <c r="G1258" i="1"/>
  <c r="G1257" i="1"/>
  <c r="G1256" i="1"/>
  <c r="G1255" i="1"/>
  <c r="G1254" i="1"/>
  <c r="G1253" i="1"/>
  <c r="G1252" i="1"/>
  <c r="G1251" i="1"/>
  <c r="G1250" i="1"/>
  <c r="G1249" i="1"/>
  <c r="G1248" i="1"/>
  <c r="G1247" i="1"/>
  <c r="G1246" i="1"/>
  <c r="G1245" i="1"/>
  <c r="G1244" i="1"/>
  <c r="G1243" i="1"/>
  <c r="G1242" i="1"/>
  <c r="G1241" i="1"/>
  <c r="G1240" i="1"/>
  <c r="G1239" i="1"/>
  <c r="G1238" i="1"/>
  <c r="G1237" i="1"/>
  <c r="G1236" i="1"/>
  <c r="G1235" i="1"/>
  <c r="G1234" i="1"/>
  <c r="G1233" i="1"/>
  <c r="G1232" i="1"/>
  <c r="G1231" i="1"/>
  <c r="G1230" i="1"/>
  <c r="G1229" i="1"/>
  <c r="G1228" i="1"/>
  <c r="G1227" i="1"/>
  <c r="G1226" i="1"/>
  <c r="G1225" i="1"/>
  <c r="G1224" i="1"/>
  <c r="G1223" i="1"/>
  <c r="G1222" i="1"/>
  <c r="G1221" i="1"/>
  <c r="G1220" i="1"/>
  <c r="G1219" i="1"/>
  <c r="G1218" i="1"/>
  <c r="G1217" i="1"/>
  <c r="G1216" i="1"/>
  <c r="G1215" i="1"/>
  <c r="G1214" i="1"/>
  <c r="G1213" i="1"/>
  <c r="G1212" i="1"/>
  <c r="G1211" i="1"/>
  <c r="G1210" i="1"/>
  <c r="G1209" i="1"/>
  <c r="G1208" i="1"/>
  <c r="G1207" i="1"/>
  <c r="G1206" i="1"/>
  <c r="G1205" i="1"/>
  <c r="G1204" i="1"/>
  <c r="G1203" i="1"/>
  <c r="G1202" i="1"/>
  <c r="G1201" i="1"/>
  <c r="G1200" i="1"/>
  <c r="G1199" i="1"/>
  <c r="G1198" i="1"/>
  <c r="G1197" i="1"/>
  <c r="G1196" i="1"/>
  <c r="G1195" i="1"/>
  <c r="G1194" i="1"/>
  <c r="G1193" i="1"/>
  <c r="G1192" i="1"/>
  <c r="G1191" i="1"/>
  <c r="G1190" i="1"/>
  <c r="G1189" i="1"/>
  <c r="G1188" i="1"/>
  <c r="G1187" i="1"/>
  <c r="G1186" i="1"/>
  <c r="G1185" i="1"/>
  <c r="G1184" i="1"/>
  <c r="G1183" i="1"/>
  <c r="G1182" i="1"/>
  <c r="G1181" i="1"/>
  <c r="G1180" i="1"/>
  <c r="G1179" i="1"/>
  <c r="G1178" i="1"/>
  <c r="G1177" i="1"/>
  <c r="G1176" i="1"/>
  <c r="G1175" i="1"/>
  <c r="G1174" i="1"/>
  <c r="G1173" i="1"/>
  <c r="G1172" i="1"/>
  <c r="G1171" i="1"/>
  <c r="G1170" i="1"/>
  <c r="G1169" i="1"/>
  <c r="G1168" i="1"/>
  <c r="G1167" i="1"/>
  <c r="G1166" i="1"/>
  <c r="G1165" i="1"/>
  <c r="G1164" i="1"/>
  <c r="G1163" i="1"/>
  <c r="G1162" i="1"/>
  <c r="G1161" i="1"/>
  <c r="G1160" i="1"/>
  <c r="G1159" i="1"/>
  <c r="G1158" i="1"/>
  <c r="G1157" i="1"/>
  <c r="G1156" i="1"/>
  <c r="G1155" i="1"/>
  <c r="G1154" i="1"/>
  <c r="G1153" i="1"/>
  <c r="G1152" i="1"/>
  <c r="G1151" i="1"/>
  <c r="G1150" i="1"/>
  <c r="G1149" i="1"/>
  <c r="G1148" i="1"/>
  <c r="G1147" i="1"/>
  <c r="G1146" i="1"/>
  <c r="G1145" i="1"/>
  <c r="G1144" i="1"/>
  <c r="G1143" i="1"/>
  <c r="G1142" i="1"/>
  <c r="G1141" i="1"/>
  <c r="G1140" i="1"/>
  <c r="G1139" i="1"/>
  <c r="G1138" i="1"/>
  <c r="G1137" i="1"/>
  <c r="G1136" i="1"/>
  <c r="G1135" i="1"/>
  <c r="G1134" i="1"/>
  <c r="G1133" i="1"/>
  <c r="G1132" i="1"/>
  <c r="G1131" i="1"/>
  <c r="G1130" i="1"/>
  <c r="G1129" i="1"/>
  <c r="G1128" i="1"/>
  <c r="G1127" i="1"/>
  <c r="G1126" i="1"/>
  <c r="G1125" i="1"/>
  <c r="G1124" i="1"/>
  <c r="G1123" i="1"/>
  <c r="G1122" i="1"/>
  <c r="G1121" i="1"/>
  <c r="G1120" i="1"/>
  <c r="G1119" i="1"/>
  <c r="G1118" i="1"/>
  <c r="G1117" i="1"/>
  <c r="G1116" i="1"/>
  <c r="G1115" i="1"/>
  <c r="G1114" i="1"/>
  <c r="G1113" i="1"/>
  <c r="H1113" i="1" s="1"/>
  <c r="G1112" i="1"/>
  <c r="G1111" i="1"/>
  <c r="G1110" i="1"/>
  <c r="G1109" i="1"/>
  <c r="H1109" i="1" s="1"/>
  <c r="G1108" i="1"/>
  <c r="G1107" i="1"/>
  <c r="G1106" i="1"/>
  <c r="G1105" i="1"/>
  <c r="G1104" i="1"/>
  <c r="G1103" i="1"/>
  <c r="G1102" i="1"/>
  <c r="G1101" i="1"/>
  <c r="G1100" i="1"/>
  <c r="G1099" i="1"/>
  <c r="G1098" i="1"/>
  <c r="G1097" i="1"/>
  <c r="G1096" i="1"/>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H653" i="1" s="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I2" i="1"/>
  <c r="G2" i="1"/>
  <c r="D168" i="10"/>
  <c r="D167" i="10"/>
  <c r="D166" i="10"/>
  <c r="D165" i="10"/>
  <c r="D164" i="10"/>
  <c r="D163" i="10"/>
  <c r="D162" i="10"/>
  <c r="D161" i="10"/>
  <c r="D160" i="10"/>
  <c r="D159" i="10"/>
  <c r="D158" i="10"/>
  <c r="M16" i="16" l="1"/>
  <c r="M57" i="16"/>
  <c r="O23" i="17"/>
  <c r="N26" i="17"/>
  <c r="O22" i="17"/>
  <c r="O26" i="17"/>
  <c r="E16" i="17"/>
  <c r="D16" i="17"/>
  <c r="C16" i="17"/>
  <c r="H465" i="1"/>
  <c r="H501" i="1"/>
  <c r="H525" i="1"/>
  <c r="H537" i="1"/>
  <c r="H1005" i="1"/>
  <c r="H1017" i="1"/>
  <c r="H1029" i="1"/>
  <c r="H1041" i="1"/>
  <c r="H189" i="1"/>
  <c r="H596" i="1"/>
  <c r="H836" i="1"/>
  <c r="H1316" i="1"/>
  <c r="H30" i="1"/>
  <c r="H441" i="1"/>
  <c r="H561" i="1"/>
  <c r="H597" i="1"/>
  <c r="H609" i="1"/>
  <c r="H825" i="1"/>
  <c r="H837" i="1"/>
  <c r="H897" i="1"/>
  <c r="H993" i="1"/>
  <c r="H1053" i="1"/>
  <c r="H1077" i="1"/>
  <c r="H1161" i="1"/>
  <c r="H1317" i="1"/>
  <c r="H1473" i="1"/>
  <c r="H1537" i="1"/>
  <c r="H137" i="1"/>
  <c r="H665" i="1"/>
  <c r="H677" i="1"/>
  <c r="H809" i="1"/>
  <c r="H209" i="1"/>
  <c r="H813" i="1"/>
  <c r="H669" i="1"/>
  <c r="H1514" i="1"/>
  <c r="H417" i="1"/>
  <c r="H1538" i="1"/>
  <c r="H680" i="1"/>
  <c r="H800" i="1"/>
  <c r="H533" i="1"/>
  <c r="H1025" i="1"/>
  <c r="H1397" i="1"/>
  <c r="H681" i="1"/>
  <c r="H801" i="1"/>
  <c r="H557" i="1"/>
  <c r="H392" i="1"/>
  <c r="H1536" i="1"/>
  <c r="H1440" i="1"/>
  <c r="H1512" i="1"/>
  <c r="H175" i="1"/>
  <c r="H1076" i="1"/>
  <c r="H1425" i="1"/>
  <c r="H1488" i="1"/>
  <c r="H108" i="1"/>
  <c r="H192" i="1"/>
  <c r="H216" i="1"/>
  <c r="H288" i="1"/>
  <c r="H300" i="1"/>
  <c r="H348" i="1"/>
  <c r="H360" i="1"/>
  <c r="H420" i="1"/>
  <c r="H468" i="1"/>
  <c r="H540" i="1"/>
  <c r="H564" i="1"/>
  <c r="H1022" i="1"/>
  <c r="H171" i="1"/>
  <c r="H219" i="1"/>
  <c r="H243" i="1"/>
  <c r="H315" i="1"/>
  <c r="H375" i="1"/>
  <c r="H411" i="1"/>
  <c r="H423" i="1"/>
  <c r="H471" i="1"/>
  <c r="H519" i="1"/>
  <c r="H531" i="1"/>
  <c r="H543" i="1"/>
  <c r="H603" i="1"/>
  <c r="H627" i="1"/>
  <c r="H675" i="1"/>
  <c r="H807" i="1"/>
  <c r="H831" i="1"/>
  <c r="H843" i="1"/>
  <c r="H879" i="1"/>
  <c r="H927" i="1"/>
  <c r="H999" i="1"/>
  <c r="H1011" i="1"/>
  <c r="H1023" i="1"/>
  <c r="H1059" i="1"/>
  <c r="H1083" i="1"/>
  <c r="H1239" i="1"/>
  <c r="H1287" i="1"/>
  <c r="H1311" i="1"/>
  <c r="H1323" i="1"/>
  <c r="H1359" i="1"/>
  <c r="H1371" i="1"/>
  <c r="H366" i="1"/>
  <c r="H378" i="1"/>
  <c r="H414" i="1"/>
  <c r="H522" i="1"/>
  <c r="H534" i="1"/>
  <c r="H642" i="1"/>
  <c r="H1014" i="1"/>
  <c r="H1026" i="1"/>
  <c r="H1254" i="1"/>
  <c r="H1266" i="1"/>
  <c r="H1458" i="1"/>
  <c r="H1518" i="1"/>
  <c r="H1530" i="1"/>
  <c r="H1602" i="1"/>
  <c r="H1614" i="1"/>
  <c r="H659" i="1"/>
  <c r="H535" i="1"/>
  <c r="H559" i="1"/>
  <c r="H548" i="1"/>
  <c r="H992" i="1"/>
  <c r="H1064" i="1"/>
  <c r="H46" i="1"/>
  <c r="H370" i="1"/>
  <c r="H394" i="1"/>
  <c r="H406" i="1"/>
  <c r="H418" i="1"/>
  <c r="H454" i="1"/>
  <c r="H466" i="1"/>
  <c r="H574" i="1"/>
  <c r="H670" i="1"/>
  <c r="H706" i="1"/>
  <c r="H766" i="1"/>
  <c r="H826" i="1"/>
  <c r="H862" i="1"/>
  <c r="H886" i="1"/>
  <c r="H898" i="1"/>
  <c r="H1042" i="1"/>
  <c r="H1054" i="1"/>
  <c r="H1078" i="1"/>
  <c r="H1210" i="1"/>
  <c r="H1294" i="1"/>
  <c r="H1330" i="1"/>
  <c r="H1342" i="1"/>
  <c r="H1426" i="1"/>
  <c r="H1487" i="1"/>
  <c r="H679" i="1"/>
  <c r="H751" i="1"/>
  <c r="H823" i="1"/>
  <c r="H847" i="1"/>
  <c r="H871" i="1"/>
  <c r="H931" i="1"/>
  <c r="H967" i="1"/>
  <c r="H1039" i="1"/>
  <c r="H1171" i="1"/>
  <c r="H1327" i="1"/>
  <c r="H1363" i="1"/>
  <c r="H1435" i="1"/>
  <c r="H1531" i="1"/>
  <c r="H1579" i="1"/>
  <c r="H1603" i="1"/>
  <c r="H1024" i="1"/>
  <c r="H773" i="1"/>
  <c r="H869" i="1"/>
  <c r="H463" i="1"/>
  <c r="H619" i="1"/>
  <c r="H643" i="1"/>
  <c r="H452" i="1"/>
  <c r="H896" i="1"/>
  <c r="H1160" i="1"/>
  <c r="H1328" i="1"/>
  <c r="H1412" i="1"/>
  <c r="H1437" i="1"/>
  <c r="H764" i="1"/>
  <c r="H884" i="1"/>
  <c r="H1016" i="1"/>
  <c r="H1100" i="1"/>
  <c r="H299" i="1"/>
  <c r="H539" i="1"/>
  <c r="H635" i="1"/>
  <c r="H671" i="1"/>
  <c r="H851" i="1"/>
  <c r="H875" i="1"/>
  <c r="H899" i="1"/>
  <c r="H995" i="1"/>
  <c r="H1019" i="1"/>
  <c r="H1055" i="1"/>
  <c r="H1079" i="1"/>
  <c r="H1139" i="1"/>
  <c r="H761" i="1"/>
  <c r="H1073" i="1"/>
  <c r="H655" i="1"/>
  <c r="H576" i="1"/>
  <c r="H600" i="1"/>
  <c r="H612" i="1"/>
  <c r="H624" i="1"/>
  <c r="H636" i="1"/>
  <c r="H672" i="1"/>
  <c r="H732" i="1"/>
  <c r="H804" i="1"/>
  <c r="H816" i="1"/>
  <c r="H828" i="1"/>
  <c r="H852" i="1"/>
  <c r="H900" i="1"/>
  <c r="H996" i="1"/>
  <c r="H1008" i="1"/>
  <c r="H1020" i="1"/>
  <c r="H1056" i="1"/>
  <c r="H1080" i="1"/>
  <c r="H1128" i="1"/>
  <c r="H1140" i="1"/>
  <c r="H1356" i="1"/>
  <c r="H97" i="1"/>
  <c r="H109" i="1"/>
  <c r="H253" i="1"/>
  <c r="H265" i="1"/>
  <c r="H325" i="1"/>
  <c r="H361" i="1"/>
  <c r="H409" i="1"/>
  <c r="H433" i="1"/>
  <c r="H445" i="1"/>
  <c r="H457" i="1"/>
  <c r="H517" i="1"/>
  <c r="H601" i="1"/>
  <c r="H829" i="1"/>
  <c r="H877" i="1"/>
  <c r="H937" i="1"/>
  <c r="H973" i="1"/>
  <c r="H1009" i="1"/>
  <c r="H1021" i="1"/>
  <c r="H1045" i="1"/>
  <c r="H1057" i="1"/>
  <c r="H1069" i="1"/>
  <c r="H1081" i="1"/>
  <c r="H1141" i="1"/>
  <c r="H1189" i="1"/>
  <c r="H1237" i="1"/>
  <c r="H1249" i="1"/>
  <c r="H1285" i="1"/>
  <c r="H170" i="1"/>
  <c r="H218" i="1"/>
  <c r="H254" i="1"/>
  <c r="H266" i="1"/>
  <c r="H314" i="1"/>
  <c r="H362" i="1"/>
  <c r="H386" i="1"/>
  <c r="H446" i="1"/>
  <c r="H458" i="1"/>
  <c r="H470" i="1"/>
  <c r="H566" i="1"/>
  <c r="H614" i="1"/>
  <c r="H626" i="1"/>
  <c r="H674" i="1"/>
  <c r="H710" i="1"/>
  <c r="H734" i="1"/>
  <c r="H746" i="1"/>
  <c r="H782" i="1"/>
  <c r="H806" i="1"/>
  <c r="H830" i="1"/>
  <c r="H878" i="1"/>
  <c r="H902" i="1"/>
  <c r="H1058" i="1"/>
  <c r="H1166" i="1"/>
  <c r="H1274" i="1"/>
  <c r="H1298" i="1"/>
  <c r="H1322" i="1"/>
  <c r="H1334" i="1"/>
  <c r="H1370" i="1"/>
  <c r="H88" i="1"/>
  <c r="H136" i="1"/>
  <c r="H256" i="1"/>
  <c r="H352" i="1"/>
  <c r="H388" i="1"/>
  <c r="H412" i="1"/>
  <c r="H436" i="1"/>
  <c r="H532" i="1"/>
  <c r="H556" i="1"/>
  <c r="H580" i="1"/>
  <c r="H604" i="1"/>
  <c r="H616" i="1"/>
  <c r="H664" i="1"/>
  <c r="H688" i="1"/>
  <c r="H700" i="1"/>
  <c r="H748" i="1"/>
  <c r="H772" i="1"/>
  <c r="H808" i="1"/>
  <c r="H832" i="1"/>
  <c r="H1000" i="1"/>
  <c r="H1012" i="1"/>
  <c r="H1036" i="1"/>
  <c r="H1060" i="1"/>
  <c r="H1084" i="1"/>
  <c r="H1156" i="1"/>
  <c r="H1228" i="1"/>
  <c r="H1252" i="1"/>
  <c r="H1312" i="1"/>
  <c r="H1324" i="1"/>
  <c r="H1336" i="1"/>
  <c r="H1456" i="1"/>
  <c r="H1528" i="1"/>
  <c r="H1540" i="1"/>
  <c r="H1600" i="1"/>
  <c r="H390" i="1"/>
  <c r="H570" i="1"/>
  <c r="H1038" i="1"/>
  <c r="H1230" i="1"/>
  <c r="H521" i="1"/>
  <c r="H1169" i="1"/>
  <c r="H1469" i="1"/>
  <c r="H1517" i="1"/>
  <c r="H1529" i="1"/>
  <c r="H1601" i="1"/>
  <c r="H1613" i="1"/>
  <c r="H381" i="1"/>
  <c r="H1018" i="1"/>
  <c r="H383" i="1"/>
  <c r="H443" i="1"/>
  <c r="H503" i="1"/>
  <c r="H551" i="1"/>
  <c r="H563" i="1"/>
  <c r="H599" i="1"/>
  <c r="H767" i="1"/>
  <c r="H1043" i="1"/>
  <c r="H104" i="1"/>
  <c r="H656" i="1"/>
  <c r="H812" i="1"/>
  <c r="H980" i="1"/>
  <c r="H1040" i="1"/>
  <c r="H1172" i="1"/>
  <c r="H1268" i="1"/>
  <c r="H1428" i="1"/>
  <c r="H57" i="1"/>
  <c r="H117" i="1"/>
  <c r="H271" i="1"/>
  <c r="H607" i="1"/>
  <c r="H799" i="1"/>
  <c r="H991" i="1"/>
  <c r="H1015" i="1"/>
  <c r="H1027" i="1"/>
  <c r="H1063" i="1"/>
  <c r="H1147" i="1"/>
  <c r="H1427" i="1"/>
  <c r="H1451" i="1"/>
  <c r="H298" i="1"/>
  <c r="H334" i="1"/>
  <c r="H382" i="1"/>
  <c r="H958" i="1"/>
  <c r="H1234" i="1"/>
  <c r="H1436" i="1"/>
  <c r="H1472" i="1"/>
  <c r="H1532" i="1"/>
  <c r="H1568" i="1"/>
  <c r="H1580" i="1"/>
  <c r="H1604" i="1"/>
  <c r="H113" i="1"/>
  <c r="H425" i="1"/>
  <c r="H473" i="1"/>
  <c r="H605" i="1"/>
  <c r="H833" i="1"/>
  <c r="H857" i="1"/>
  <c r="H1013" i="1"/>
  <c r="H1037" i="1"/>
  <c r="H1061" i="1"/>
  <c r="H1325" i="1"/>
  <c r="H1373" i="1"/>
  <c r="H1485" i="1"/>
  <c r="H1497" i="1"/>
  <c r="H1533" i="1"/>
  <c r="H1605" i="1"/>
  <c r="H270" i="1"/>
  <c r="H474" i="1"/>
  <c r="H606" i="1"/>
  <c r="H654" i="1"/>
  <c r="H762" i="1"/>
  <c r="H798" i="1"/>
  <c r="H822" i="1"/>
  <c r="H834" i="1"/>
  <c r="H846" i="1"/>
  <c r="H870" i="1"/>
  <c r="H1002" i="1"/>
  <c r="H1062" i="1"/>
  <c r="H1170" i="1"/>
  <c r="H1278" i="1"/>
  <c r="H1438" i="1"/>
  <c r="H1474" i="1"/>
  <c r="H1546" i="1"/>
  <c r="H1558" i="1"/>
  <c r="H1606" i="1"/>
  <c r="H657" i="1"/>
  <c r="H1173" i="1"/>
  <c r="H250" i="1"/>
  <c r="H598" i="1"/>
  <c r="H610" i="1"/>
  <c r="H682" i="1"/>
  <c r="H874" i="1"/>
  <c r="H1006" i="1"/>
  <c r="H1354" i="1"/>
  <c r="H1430" i="1"/>
  <c r="H1454" i="1"/>
  <c r="H1562" i="1"/>
  <c r="H323" i="1"/>
  <c r="H431" i="1"/>
  <c r="H683" i="1"/>
  <c r="H803" i="1"/>
  <c r="H827" i="1"/>
  <c r="H911" i="1"/>
  <c r="H1007" i="1"/>
  <c r="H1455" i="1"/>
  <c r="H1563" i="1"/>
  <c r="H1599" i="1"/>
  <c r="H1429" i="1"/>
  <c r="H1453" i="1"/>
  <c r="H306" i="1"/>
  <c r="H320" i="1"/>
  <c r="H1112" i="1"/>
  <c r="H747" i="1"/>
  <c r="H350" i="1"/>
  <c r="H946" i="1"/>
  <c r="H351" i="1"/>
  <c r="H1250" i="1"/>
  <c r="H757" i="1"/>
  <c r="H950" i="1"/>
  <c r="H1116" i="1"/>
  <c r="H202" i="1"/>
  <c r="H538" i="1"/>
  <c r="H373" i="1"/>
  <c r="H1122" i="1"/>
  <c r="H389" i="1"/>
  <c r="H560" i="1"/>
  <c r="H571" i="1"/>
  <c r="H970" i="1"/>
  <c r="H437" i="1"/>
  <c r="H644" i="1"/>
  <c r="H450" i="1"/>
  <c r="H282" i="1"/>
  <c r="H703" i="1"/>
  <c r="H1365" i="1"/>
  <c r="H1251" i="1"/>
  <c r="H2" i="1"/>
  <c r="H1286" i="1" l="1"/>
  <c r="H568" i="1"/>
  <c r="H284" i="1"/>
  <c r="H1032" i="1"/>
  <c r="H1127" i="1"/>
  <c r="H185" i="1"/>
  <c r="H1111" i="1"/>
  <c r="H1238" i="1"/>
  <c r="H376" i="1"/>
  <c r="H207" i="1"/>
  <c r="H1229" i="1"/>
  <c r="H387" i="1"/>
  <c r="H707" i="1"/>
  <c r="H391" i="1"/>
  <c r="H885" i="1"/>
  <c r="H1154" i="1"/>
  <c r="H363" i="1"/>
  <c r="H1110" i="1"/>
  <c r="H701" i="1"/>
  <c r="H768" i="1"/>
  <c r="H754" i="1"/>
  <c r="H1231" i="1"/>
  <c r="H785" i="1"/>
  <c r="H558" i="1"/>
  <c r="H549" i="1"/>
  <c r="H372" i="1"/>
  <c r="H753" i="1"/>
  <c r="H1253" i="1"/>
  <c r="H645" i="1"/>
  <c r="H848" i="1"/>
  <c r="H783" i="1"/>
  <c r="H1267" i="1"/>
  <c r="H947" i="1"/>
  <c r="H496" i="1"/>
  <c r="H1295" i="1"/>
  <c r="H860" i="1"/>
  <c r="H545" i="1"/>
  <c r="H354" i="1"/>
  <c r="H332" i="1"/>
  <c r="H290" i="1"/>
  <c r="H547" i="1"/>
  <c r="H941" i="1"/>
  <c r="H1297" i="1"/>
  <c r="H322" i="1"/>
  <c r="H1346" i="1"/>
  <c r="H440" i="1"/>
  <c r="H380" i="1"/>
  <c r="H536" i="1"/>
  <c r="H949" i="1"/>
  <c r="H163" i="1"/>
  <c r="H263" i="1"/>
  <c r="H632" i="1"/>
  <c r="H258" i="1"/>
  <c r="H497" i="1"/>
  <c r="H1364" i="1"/>
  <c r="H641" i="1"/>
  <c r="H206" i="1"/>
  <c r="H367" i="1"/>
  <c r="H853" i="1"/>
  <c r="H1270" i="1"/>
  <c r="H119" i="1"/>
  <c r="H859" i="1"/>
  <c r="H968" i="1"/>
  <c r="H771" i="1"/>
  <c r="H6" i="1"/>
  <c r="H1277" i="1"/>
  <c r="H451" i="1"/>
  <c r="H640" i="1"/>
  <c r="H575" i="1"/>
  <c r="H365" i="1"/>
  <c r="H347" i="1"/>
  <c r="H193" i="1"/>
  <c r="H1244" i="1"/>
  <c r="H1243" i="1"/>
  <c r="H572" i="1"/>
  <c r="H1044" i="1"/>
  <c r="H398" i="1"/>
  <c r="H200" i="1"/>
  <c r="H184" i="1"/>
  <c r="H565" i="1"/>
  <c r="H1257" i="1"/>
  <c r="H520" i="1"/>
  <c r="H1341" i="1"/>
  <c r="H54" i="1"/>
  <c r="H942" i="1"/>
  <c r="H214" i="1"/>
  <c r="H769" i="1"/>
  <c r="H541" i="1"/>
  <c r="H1343" i="1"/>
  <c r="H579" i="1"/>
  <c r="H346" i="1"/>
  <c r="H1255" i="1"/>
  <c r="H1275" i="1"/>
  <c r="H943" i="1"/>
  <c r="H21" i="1"/>
  <c r="H476" i="1"/>
  <c r="H262" i="1"/>
  <c r="H750" i="1"/>
  <c r="H518" i="1"/>
  <c r="H1288" i="1"/>
  <c r="H698" i="1"/>
  <c r="H1335" i="1"/>
  <c r="H637" i="1"/>
  <c r="H978" i="1"/>
  <c r="H196" i="1"/>
  <c r="H516" i="1"/>
  <c r="H15" i="1"/>
  <c r="H287" i="1"/>
  <c r="H948" i="1"/>
  <c r="H439" i="1"/>
  <c r="H784" i="1"/>
  <c r="H956" i="1"/>
  <c r="H205" i="1"/>
  <c r="H524" i="1"/>
  <c r="H183" i="1"/>
  <c r="H844" i="1"/>
  <c r="H393" i="1"/>
  <c r="H201" i="1"/>
  <c r="H945" i="1"/>
  <c r="H890" i="1"/>
  <c r="H569" i="1"/>
  <c r="H1272" i="1"/>
  <c r="H765" i="1"/>
  <c r="H204" i="1"/>
  <c r="H523" i="1"/>
  <c r="H749" i="1"/>
  <c r="H182" i="1"/>
  <c r="H1265" i="1"/>
  <c r="H203" i="1"/>
  <c r="H963" i="1"/>
  <c r="H368" i="1"/>
  <c r="H752" i="1"/>
  <c r="H940" i="1"/>
  <c r="H910" i="1"/>
  <c r="H957" i="1"/>
  <c r="H1235" i="1"/>
  <c r="H544" i="1"/>
  <c r="H5" i="1"/>
  <c r="H35" i="1"/>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2" i="13"/>
  <c r="D21" i="13"/>
  <c r="D20" i="13"/>
  <c r="D19" i="13"/>
  <c r="D18" i="13"/>
  <c r="D17" i="13"/>
  <c r="D16" i="13"/>
  <c r="D15" i="13"/>
  <c r="D14" i="13"/>
  <c r="D13" i="13"/>
  <c r="D12" i="13"/>
  <c r="D11" i="13"/>
  <c r="D10" i="13"/>
  <c r="D9" i="13"/>
  <c r="D8" i="13"/>
  <c r="D7" i="13"/>
  <c r="D6" i="13"/>
  <c r="D5" i="13"/>
  <c r="D4" i="13"/>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2" i="12"/>
  <c r="D21" i="12"/>
  <c r="D20" i="12"/>
  <c r="D19" i="12"/>
  <c r="D18" i="12"/>
  <c r="D17" i="12"/>
  <c r="D16" i="12"/>
  <c r="D15" i="12"/>
  <c r="D14" i="12"/>
  <c r="D13" i="12"/>
  <c r="D12" i="12"/>
  <c r="D11" i="12"/>
  <c r="D10" i="12"/>
  <c r="D9" i="12"/>
  <c r="D8" i="12"/>
  <c r="D7" i="12"/>
  <c r="D6" i="12"/>
  <c r="D5" i="12"/>
  <c r="D4" i="12"/>
  <c r="D125" i="10" l="1"/>
  <c r="D126" i="10"/>
  <c r="D127" i="10"/>
  <c r="D22" i="10"/>
  <c r="D21" i="10"/>
  <c r="D20" i="10"/>
  <c r="D19" i="10"/>
  <c r="D18" i="10"/>
  <c r="D17" i="10"/>
  <c r="D16" i="10"/>
  <c r="D15" i="10"/>
  <c r="D14" i="10"/>
  <c r="D13" i="10"/>
  <c r="D12" i="10"/>
  <c r="D11" i="10"/>
  <c r="D10" i="10"/>
  <c r="D9" i="10"/>
  <c r="D8" i="10"/>
  <c r="D7" i="10"/>
  <c r="D6" i="10"/>
  <c r="D5" i="10"/>
  <c r="D4" i="10"/>
  <c r="D156" i="10"/>
  <c r="D155" i="10"/>
  <c r="D154" i="10"/>
  <c r="D153" i="10"/>
  <c r="D152" i="10"/>
  <c r="D151" i="10"/>
  <c r="D149" i="10"/>
  <c r="D148" i="10"/>
  <c r="D147" i="10"/>
  <c r="D146" i="10"/>
  <c r="D145" i="10"/>
  <c r="D144" i="10"/>
  <c r="D143" i="10"/>
  <c r="D142" i="10"/>
  <c r="D141" i="10"/>
  <c r="D140" i="10"/>
  <c r="D139" i="10"/>
  <c r="D138" i="10"/>
  <c r="D137" i="10"/>
  <c r="D136" i="10"/>
  <c r="D135" i="10"/>
  <c r="D134" i="10"/>
  <c r="D133" i="10"/>
  <c r="D132" i="10"/>
  <c r="D131" i="10"/>
  <c r="D130" i="10"/>
  <c r="D129" i="10"/>
  <c r="D128" i="10"/>
  <c r="D124" i="10"/>
  <c r="D123" i="10"/>
  <c r="D122" i="10"/>
  <c r="D121" i="10"/>
  <c r="D120" i="10"/>
  <c r="D119" i="10"/>
  <c r="D118" i="10"/>
  <c r="D117" i="10"/>
  <c r="D116" i="10"/>
  <c r="D115" i="10"/>
  <c r="D114" i="10"/>
  <c r="D113"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5" i="10"/>
  <c r="D54"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150" i="10"/>
  <c r="D112" i="10"/>
  <c r="D56" i="10"/>
  <c r="D53" i="10"/>
  <c r="A36" i="9"/>
</calcChain>
</file>

<file path=xl/sharedStrings.xml><?xml version="1.0" encoding="utf-8"?>
<sst xmlns="http://schemas.openxmlformats.org/spreadsheetml/2006/main" count="13966" uniqueCount="686">
  <si>
    <t>employee</t>
  </si>
  <si>
    <t>Abid  Ali</t>
  </si>
  <si>
    <t>Bug Fixing</t>
  </si>
  <si>
    <t>Regular bug fixing activity</t>
  </si>
  <si>
    <t>Analysis of production issues reported by support team</t>
  </si>
  <si>
    <t xml:space="preserve">APWORKS 2024.2 - PHASE 3        </t>
  </si>
  <si>
    <t>Ability to automatically attach additional documents to Invoice</t>
  </si>
  <si>
    <t>Analysis</t>
  </si>
  <si>
    <t>Ability to assign Employees to Roles by Media type and by Client</t>
  </si>
  <si>
    <t>Task/Code Review</t>
  </si>
  <si>
    <t>Google Drive integration. (Setup and Integration development)</t>
  </si>
  <si>
    <t>Project Overhead</t>
  </si>
  <si>
    <t>Deployment</t>
  </si>
  <si>
    <t>Meetings</t>
  </si>
  <si>
    <t>Project Mgmt</t>
  </si>
  <si>
    <t>Associate vendor/stations/sites to multiple pay to</t>
  </si>
  <si>
    <t>Broadcast Invoice: EDI File Processing</t>
  </si>
  <si>
    <t>Development</t>
  </si>
  <si>
    <t>Broadcast Invoice: PDF file generation</t>
  </si>
  <si>
    <t>Testing</t>
  </si>
  <si>
    <t>Switch Company on Invoice</t>
  </si>
  <si>
    <t>Customer Information: Select Client on Vendor Invoice</t>
  </si>
  <si>
    <t>Cient UAT Upgrade</t>
  </si>
  <si>
    <t xml:space="preserve">NEXELUS 2024.1 SP2              </t>
  </si>
  <si>
    <t>Generate Client Schedule Lines based on media type</t>
  </si>
  <si>
    <t>Meetings, mails, communication, TFS, Interviews</t>
  </si>
  <si>
    <t>Session with US team</t>
  </si>
  <si>
    <t>Time Off - Un Planned</t>
  </si>
  <si>
    <t>Time</t>
  </si>
  <si>
    <t>Support Items</t>
  </si>
  <si>
    <t>Client Items</t>
  </si>
  <si>
    <t>Arif Khan Arif</t>
  </si>
  <si>
    <t>Enhancement in vendor mapping(Parse Table)</t>
  </si>
  <si>
    <t>Vendor/stations/sites associated to multiple pay to.</t>
  </si>
  <si>
    <t>Backup Table for vendor/client lines relationship</t>
  </si>
  <si>
    <t>Development of new project/assignment/task</t>
  </si>
  <si>
    <t>Internal Meetings</t>
  </si>
  <si>
    <t>Arslan Khalid</t>
  </si>
  <si>
    <t>Broadcast Invoice: Invoice View UI</t>
  </si>
  <si>
    <t>Master Data: Payment Terms</t>
  </si>
  <si>
    <t>Design</t>
  </si>
  <si>
    <t>Broadcast Invoice: Manage Invoice Documents</t>
  </si>
  <si>
    <t>Route invoice from one company - company identification</t>
  </si>
  <si>
    <t>Apply discount based on Payment terms settings</t>
  </si>
  <si>
    <t>Asad Mahmood</t>
  </si>
  <si>
    <t>Asim Jameel</t>
  </si>
  <si>
    <t>Documentation</t>
  </si>
  <si>
    <t>Admin</t>
  </si>
  <si>
    <t>Taxes and Bank Related</t>
  </si>
  <si>
    <t>Ayesha Qurban</t>
  </si>
  <si>
    <t>Test Case Dev</t>
  </si>
  <si>
    <t>Add Media Type/Service type/Roles</t>
  </si>
  <si>
    <t>Checkbox to filter discrepant lines</t>
  </si>
  <si>
    <t>QA</t>
  </si>
  <si>
    <t>Regular testing and QA new project/assignment/task</t>
  </si>
  <si>
    <t>Analysis of the new project/assignment/task</t>
  </si>
  <si>
    <t>Bilal Afzal Raja</t>
  </si>
  <si>
    <t>Document review/understanding Requirement Specifications</t>
  </si>
  <si>
    <t>Fawad Ahmed</t>
  </si>
  <si>
    <t>UDF &amp; Naming Convention in Vendor Portal - Proposal Import/exp</t>
  </si>
  <si>
    <t>Hamza Nouman</t>
  </si>
  <si>
    <t>Imran UL Haq</t>
  </si>
  <si>
    <t>In-house Training</t>
  </si>
  <si>
    <t>Kashif Hayat</t>
  </si>
  <si>
    <t>Leave</t>
  </si>
  <si>
    <t>QA Environment Upgrade</t>
  </si>
  <si>
    <t>Saad Saeed</t>
  </si>
  <si>
    <t>eConnect shell change to service</t>
  </si>
  <si>
    <t>Research</t>
  </si>
  <si>
    <t>Domain Learning</t>
  </si>
  <si>
    <t>No Workbench</t>
  </si>
  <si>
    <t>Hours</t>
  </si>
  <si>
    <t>Row Labels</t>
  </si>
  <si>
    <t>Grand Total</t>
  </si>
  <si>
    <t>Sum of Hours</t>
  </si>
  <si>
    <t>Column Labels</t>
  </si>
  <si>
    <t>National Gazetted Holidays</t>
  </si>
  <si>
    <t>Time Off - Planned</t>
  </si>
  <si>
    <t>Release Environment Upgrade</t>
  </si>
  <si>
    <t>Production upgrades</t>
  </si>
  <si>
    <t>Broadcast Invoice: Manage Invoice Models List</t>
  </si>
  <si>
    <t>Dev Support</t>
  </si>
  <si>
    <t>separate node for "Broadcast Invoices"</t>
  </si>
  <si>
    <t>Broadcast Invoice: User Group Management Changes</t>
  </si>
  <si>
    <t>Broadcast Invoice: Manage Non-Mapped Broadcast Invoices</t>
  </si>
  <si>
    <t>Requirement Specifications document writing</t>
  </si>
  <si>
    <t>Invoice Editing: Make the tax editable</t>
  </si>
  <si>
    <t>Remove Site column from vendor lookup</t>
  </si>
  <si>
    <t>Vendor Map: Vendor Popup: Remove identifier currency filter</t>
  </si>
  <si>
    <t>Client Profile: Media &gt; Flag to make the vendor inactive</t>
  </si>
  <si>
    <t>Post_dep_fixes</t>
  </si>
  <si>
    <t>UDF &amp; Naming Convention in Nexelus - Export on Proposal</t>
  </si>
  <si>
    <t>UDF &amp; Naming Convention in RFP - Nexelus RFP(Exp and Imp)</t>
  </si>
  <si>
    <t>Billing by Media Type</t>
  </si>
  <si>
    <t>Google Drive - Split Process and show documents in queue</t>
  </si>
  <si>
    <t>Training</t>
  </si>
  <si>
    <t xml:space="preserve">APWORKS 2024.2 - PHASE 4        </t>
  </si>
  <si>
    <t>Approve upto last level and auto post.</t>
  </si>
  <si>
    <t>Stamp multiple approvers.</t>
  </si>
  <si>
    <t>Support Tickets</t>
  </si>
  <si>
    <t>Production: Project should be available on summary as well.</t>
  </si>
  <si>
    <t>EDI: Generate PDF - Updates</t>
  </si>
  <si>
    <t>Approval routing</t>
  </si>
  <si>
    <t>Forward Inv to user OR select user when invoice is Pending Apr</t>
  </si>
  <si>
    <t>A report to spot check the invoices processed</t>
  </si>
  <si>
    <t>EDI file updating and upload</t>
  </si>
  <si>
    <t>PDF based broadcast invoices - Invoice Scan</t>
  </si>
  <si>
    <t>Production: show keyvalue pairs for level2 mapping</t>
  </si>
  <si>
    <t>Production: Auto populate lines based PO during scanning</t>
  </si>
  <si>
    <t>Apply variable name for Site in vendor mapping</t>
  </si>
  <si>
    <t>Currency Changes on Vendor Map</t>
  </si>
  <si>
    <t>Integration Testing</t>
  </si>
  <si>
    <t>Enhancement for Visual Indicators and Flighting Details in Place</t>
  </si>
  <si>
    <t>Report &gt;&gt; Vendor Invoices: we need the discount field to show up</t>
  </si>
  <si>
    <t>Google Drive Setup (company configuration UI)</t>
  </si>
  <si>
    <t>PDF based broadcast invoices - Import / Export lines</t>
  </si>
  <si>
    <t>AdTech Fee commission</t>
  </si>
  <si>
    <t>Media Plan: Import/Export Flighting</t>
  </si>
  <si>
    <t>Restrict Self Approval - Time and expense</t>
  </si>
  <si>
    <t>Maintenance Activity</t>
  </si>
  <si>
    <t>Media Plan Approval</t>
  </si>
  <si>
    <t>use nex_pdm;</t>
  </si>
  <si>
    <t xml:space="preserve">select </t>
  </si>
  <si>
    <t>concat(pdd_resources.name_first,' ',pdd_resources.name_last) employee,</t>
  </si>
  <si>
    <t>level2_key 'Project',</t>
  </si>
  <si>
    <t>level3_key 'Activity Code',</t>
  </si>
  <si>
    <t xml:space="preserve">(select top 1 level3_description  </t>
  </si>
  <si>
    <t xml:space="preserve">from pdd_level3 </t>
  </si>
  <si>
    <t xml:space="preserve">   where pdd_level3.level2_key = pld_transactions.level2_key and </t>
  </si>
  <si>
    <t xml:space="preserve">   PATINDEX (concat(rtrim(pld_transactions.level3_key),'%'),pdd_level3.level3_key)&gt;0 ) 'Activity Desc',</t>
  </si>
  <si>
    <t>task_code,</t>
  </si>
  <si>
    <t>units 'Hours',</t>
  </si>
  <si>
    <t>--Month(applied_date) 'Date'</t>
  </si>
  <si>
    <t>DateName(Month,applied_date) 'Date'</t>
  </si>
  <si>
    <t>from pld_transactions</t>
  </si>
  <si>
    <t>inner join pdd_resources on pdd_resources.resource_id=pld_transactions.resource_id</t>
  </si>
  <si>
    <t xml:space="preserve"> </t>
  </si>
  <si>
    <t xml:space="preserve">      where applied_date &gt;= '9/01/2024' </t>
  </si>
  <si>
    <t xml:space="preserve">  --and applied_date &lt; '11/01/2024'</t>
  </si>
  <si>
    <t>Task Name</t>
  </si>
  <si>
    <t>Planned Activity</t>
  </si>
  <si>
    <t>Work</t>
  </si>
  <si>
    <t>Duration</t>
  </si>
  <si>
    <t>Start</t>
  </si>
  <si>
    <t>Finish</t>
  </si>
  <si>
    <t>August, 2024</t>
  </si>
  <si>
    <t>September, 2024</t>
  </si>
  <si>
    <t>October, 2024</t>
  </si>
  <si>
    <t>November, 2024</t>
  </si>
  <si>
    <t>December, 2024</t>
  </si>
  <si>
    <t>Tue 8/27/24</t>
  </si>
  <si>
    <t>Tue 12/24/24</t>
  </si>
  <si>
    <t>661.91 hrs?</t>
  </si>
  <si>
    <t>Mon 12/23/24</t>
  </si>
  <si>
    <t>635.24 hrs?</t>
  </si>
  <si>
    <t>Wed 12/18/24</t>
  </si>
  <si>
    <t xml:space="preserve">         Sprint 3 - Plus Co Items &amp; Additional items</t>
  </si>
  <si>
    <t>518 hrs</t>
  </si>
  <si>
    <t>208.14 hrs?</t>
  </si>
  <si>
    <t>Thu 9/5/24</t>
  </si>
  <si>
    <t>Mon 10/14/24</t>
  </si>
  <si>
    <t xml:space="preserve">            Add Media Type/Service type/Roles</t>
  </si>
  <si>
    <t>4 hrs</t>
  </si>
  <si>
    <t>5 hrs?</t>
  </si>
  <si>
    <t xml:space="preserve">            Google Drive integration. (Setup and Integration development)</t>
  </si>
  <si>
    <t>44 hrs</t>
  </si>
  <si>
    <t>57 hrs?</t>
  </si>
  <si>
    <t>Tue 9/10/24</t>
  </si>
  <si>
    <t>Fri 9/20/24</t>
  </si>
  <si>
    <t xml:space="preserve">            Ability to automatically attach additional documents (tear sheets, afidavit) to the invoice</t>
  </si>
  <si>
    <t>30 hrs</t>
  </si>
  <si>
    <t>116.64 hrs?</t>
  </si>
  <si>
    <t>Thu 9/26/24</t>
  </si>
  <si>
    <t xml:space="preserve">            We need to read the company on the invoice document to route to the right company. If the company is not detected properly we will default to a company and mark it with a status.</t>
  </si>
  <si>
    <t>56 hrs</t>
  </si>
  <si>
    <t>183.14 hrs?</t>
  </si>
  <si>
    <t>Wed 10/9/24</t>
  </si>
  <si>
    <t xml:space="preserve">            Broadcast invoices</t>
  </si>
  <si>
    <t>178 hrs</t>
  </si>
  <si>
    <t xml:space="preserve">               We will need a separate node for "Broadcast Invoices" added at the end of Production Invoices.</t>
  </si>
  <si>
    <t>5.72 hrs?</t>
  </si>
  <si>
    <t>Wed 9/11/24</t>
  </si>
  <si>
    <t xml:space="preserve">               User Group management changes</t>
  </si>
  <si>
    <t>12 hrs</t>
  </si>
  <si>
    <t>46.29 hrs?</t>
  </si>
  <si>
    <t>Fri 9/13/24</t>
  </si>
  <si>
    <t xml:space="preserve">               Dashboard</t>
  </si>
  <si>
    <t>16 hrs</t>
  </si>
  <si>
    <t>77.14 hrs?</t>
  </si>
  <si>
    <t>Thu 9/19/24</t>
  </si>
  <si>
    <t xml:space="preserve">               Manage Invoice Documents</t>
  </si>
  <si>
    <t>82.86 hrs?</t>
  </si>
  <si>
    <t xml:space="preserve">               EDI file processing </t>
  </si>
  <si>
    <t>62 hrs</t>
  </si>
  <si>
    <t>128.48 hrs?</t>
  </si>
  <si>
    <t>Mon 9/30/24</t>
  </si>
  <si>
    <t xml:space="preserve">               PDF file generation</t>
  </si>
  <si>
    <t>50 hrs</t>
  </si>
  <si>
    <t>79.67 hrs?</t>
  </si>
  <si>
    <t xml:space="preserve">               Invoice View UI </t>
  </si>
  <si>
    <t xml:space="preserve">                  Fastrack is maintaining the broadcast calendar dates. We may need to maintain this type of date period.</t>
  </si>
  <si>
    <t>0 hrs</t>
  </si>
  <si>
    <t>125.72 hrs?</t>
  </si>
  <si>
    <t xml:space="preserve">            Customer Information : Selection of the client on the vendor invoice header level. This will help route the invoice to the appropriate client team. - (Sync and a lookup field on invoice)</t>
  </si>
  <si>
    <t>118.29 hrs?</t>
  </si>
  <si>
    <t>Thu 9/12/24</t>
  </si>
  <si>
    <t>Fri 10/4/24</t>
  </si>
  <si>
    <t xml:space="preserve">            Read data from Media Ocean Jobs, IOs (buying), Customer Master, Vendor Master, Currencies, Tax codes, Payment terms, EDI?, payment information </t>
  </si>
  <si>
    <t>80 hrs</t>
  </si>
  <si>
    <t>142.86 hrs?</t>
  </si>
  <si>
    <t>Wed 10/2/24</t>
  </si>
  <si>
    <t xml:space="preserve">            vendor/stations/sites can be associated to multiple pay to. EX: Bell Media is linked to Bill pay to</t>
  </si>
  <si>
    <t>32 hrs</t>
  </si>
  <si>
    <t>83 hrs?</t>
  </si>
  <si>
    <t xml:space="preserve">            Checkbox to filter discrepant lines</t>
  </si>
  <si>
    <t>8 hrs</t>
  </si>
  <si>
    <t>11.43 hrs?</t>
  </si>
  <si>
    <t>Mon 10/7/24</t>
  </si>
  <si>
    <t xml:space="preserve">            Ability to assign Employees to Roles by Media type and by Client</t>
  </si>
  <si>
    <t>70 hrs</t>
  </si>
  <si>
    <t>110.14 hrs?</t>
  </si>
  <si>
    <t>Thu 10/3/24</t>
  </si>
  <si>
    <t xml:space="preserve">            Make the tax editable</t>
  </si>
  <si>
    <t xml:space="preserve">         Sprint #4 (PlusCo Phase 3)</t>
  </si>
  <si>
    <t>389 hrs</t>
  </si>
  <si>
    <t>283.5 hrs?</t>
  </si>
  <si>
    <t>Mon 10/21/24</t>
  </si>
  <si>
    <t>Mon 12/9/24</t>
  </si>
  <si>
    <t xml:space="preserve">            Bug fixing - sprint #3</t>
  </si>
  <si>
    <t>60 hrs</t>
  </si>
  <si>
    <t>37.5 hrs?</t>
  </si>
  <si>
    <t>Fri 10/25/24</t>
  </si>
  <si>
    <t>Thu 10/31/24</t>
  </si>
  <si>
    <t xml:space="preserve">            Discount implementation CHANGES</t>
  </si>
  <si>
    <t>7 hrs?</t>
  </si>
  <si>
    <t>Fri 11/1/24</t>
  </si>
  <si>
    <t xml:space="preserve">            Approve upto last level and auto post as well based on configuration</t>
  </si>
  <si>
    <t>10 hrs</t>
  </si>
  <si>
    <t>Mon 11/4/24</t>
  </si>
  <si>
    <t xml:space="preserve">            Remove currency check while mapping vendor in vendor mapping dailog and apply vendor currency to invoices.</t>
  </si>
  <si>
    <t>20 hrs?</t>
  </si>
  <si>
    <t>Wed 11/6/24</t>
  </si>
  <si>
    <t xml:space="preserve">            Stamp multiple approvers.</t>
  </si>
  <si>
    <t>15 hrs</t>
  </si>
  <si>
    <t xml:space="preserve">            Split Process for Google Drive integration and show documents in queue.</t>
  </si>
  <si>
    <t>Wed 11/13/24</t>
  </si>
  <si>
    <t xml:space="preserve">            EDI file updating</t>
  </si>
  <si>
    <t>15 hrs?</t>
  </si>
  <si>
    <t>Wed 11/20/24</t>
  </si>
  <si>
    <t>Thu 11/21/24</t>
  </si>
  <si>
    <t xml:space="preserve">            Remove Site column or show media sites</t>
  </si>
  <si>
    <t>1 hr</t>
  </si>
  <si>
    <t>1.25 hrs?</t>
  </si>
  <si>
    <t xml:space="preserve">            Add Vendor column in Insertion order list</t>
  </si>
  <si>
    <t>Thu 11/7/24</t>
  </si>
  <si>
    <t xml:space="preserve">            Production: Project should be available on summary as well.</t>
  </si>
  <si>
    <t>6 hrs</t>
  </si>
  <si>
    <t>7.5 hrs?</t>
  </si>
  <si>
    <t>Mon 11/18/24</t>
  </si>
  <si>
    <t>Tue 11/19/24</t>
  </si>
  <si>
    <t xml:space="preserve">            Production: Auto populate lines based PO during scanning</t>
  </si>
  <si>
    <t>6.67 hrs?</t>
  </si>
  <si>
    <t xml:space="preserve">            Production: show keyvalue pairs for level2 mapping</t>
  </si>
  <si>
    <t>178.5 hrs?</t>
  </si>
  <si>
    <t xml:space="preserve">            Broadcast Model Fields</t>
  </si>
  <si>
    <t xml:space="preserve">            We need a way to forward invoice to user OR select a user when invoice is in Pending Approval queue</t>
  </si>
  <si>
    <t>50 hrs?</t>
  </si>
  <si>
    <t>Fri 11/29/24</t>
  </si>
  <si>
    <t>40 hrs</t>
  </si>
  <si>
    <t xml:space="preserve">            A report to spot check the invoices processed (Plusco)</t>
  </si>
  <si>
    <t>68 hrs?</t>
  </si>
  <si>
    <t>Mon 12/2/24</t>
  </si>
  <si>
    <t>10 hrs?</t>
  </si>
  <si>
    <t>24 hrs</t>
  </si>
  <si>
    <t xml:space="preserve">            PDF based broadcast invoices (Plusco)</t>
  </si>
  <si>
    <t>75 hrs?</t>
  </si>
  <si>
    <t>Tue 11/26/24</t>
  </si>
  <si>
    <t xml:space="preserve">               Invoice Scan</t>
  </si>
  <si>
    <t>Wed 12/4/24</t>
  </si>
  <si>
    <t xml:space="preserve">               Model updates list </t>
  </si>
  <si>
    <t>62.5 hrs?</t>
  </si>
  <si>
    <t>Thu 12/5/24</t>
  </si>
  <si>
    <t xml:space="preserve">               Manage non-mapped list</t>
  </si>
  <si>
    <t xml:space="preserve">               Import / Export lines</t>
  </si>
  <si>
    <t xml:space="preserve">               Approvals</t>
  </si>
  <si>
    <t xml:space="preserve">            Pull Client &amp; Sites, Service types as Media Types from Nexelus</t>
  </si>
  <si>
    <t>36 hrs</t>
  </si>
  <si>
    <t xml:space="preserve">            Notification</t>
  </si>
  <si>
    <t xml:space="preserve">            Apply variable name for Site in vendor mapping</t>
  </si>
  <si>
    <t>Tue 12/3/24</t>
  </si>
  <si>
    <t xml:space="preserve">            Checkbox to show unapproved lines</t>
  </si>
  <si>
    <t>0 hrs?</t>
  </si>
  <si>
    <t xml:space="preserve">            Vendor mapping enhancement for Non-media</t>
  </si>
  <si>
    <t>Vendor mapping enhancement for Non-media</t>
  </si>
  <si>
    <t xml:space="preserve">            Filter for discrepenet invoices on client base</t>
  </si>
  <si>
    <t>Tue 10/22/24</t>
  </si>
  <si>
    <t xml:space="preserve">            Validation notifications</t>
  </si>
  <si>
    <t xml:space="preserve">            Re: APWorks - Data search service </t>
  </si>
  <si>
    <t xml:space="preserve">         Sprint 5</t>
  </si>
  <si>
    <t xml:space="preserve">            Google Drive Setup (company configuration UI)</t>
  </si>
  <si>
    <t>Tue 12/10/24</t>
  </si>
  <si>
    <t xml:space="preserve">            Vendor invoices report: Add date filters </t>
  </si>
  <si>
    <t xml:space="preserve">         Sprint #6</t>
  </si>
  <si>
    <t xml:space="preserve">            Credit memo </t>
  </si>
  <si>
    <t>95.24 hrs?</t>
  </si>
  <si>
    <t xml:space="preserve">            Refine statuses</t>
  </si>
  <si>
    <t xml:space="preserve">            Labels as Variable names</t>
  </si>
  <si>
    <t>Wed 8/28/24</t>
  </si>
  <si>
    <t xml:space="preserve">            The filter on the dashboard should have: 'like' date from and to</t>
  </si>
  <si>
    <t xml:space="preserve">            Add a button on dashboard or invoice document listing to post all good invoices.</t>
  </si>
  <si>
    <t>8 hrs?</t>
  </si>
  <si>
    <t xml:space="preserve">            Moving invoice between media type (Media to Broadcast or viseversa)</t>
  </si>
  <si>
    <t xml:space="preserve">            Add a flag "perfered" for email</t>
  </si>
  <si>
    <t xml:space="preserve">            Split/Merge on Production module</t>
  </si>
  <si>
    <t xml:space="preserve">            Email Ref: APWorks - Not urgent items</t>
  </si>
  <si>
    <t xml:space="preserve">            Global Mappings - Vendor Map</t>
  </si>
  <si>
    <t xml:space="preserve">      RE: APWorks - Nexelus to APWorks data sync improvements</t>
  </si>
  <si>
    <t xml:space="preserve">      Review and Management</t>
  </si>
  <si>
    <t>350 hrs</t>
  </si>
  <si>
    <t xml:space="preserve">         Abid</t>
  </si>
  <si>
    <t xml:space="preserve">      QA</t>
  </si>
  <si>
    <t>343.4 hrs</t>
  </si>
  <si>
    <t>524.02 hrs?</t>
  </si>
  <si>
    <t>Fri 12/20/24</t>
  </si>
  <si>
    <t xml:space="preserve">         Sprint #3 </t>
  </si>
  <si>
    <t>226 hrs</t>
  </si>
  <si>
    <t>184.14 hrs?</t>
  </si>
  <si>
    <t>Wed 10/23/24</t>
  </si>
  <si>
    <t xml:space="preserve">            QA</t>
  </si>
  <si>
    <t xml:space="preserve">               Google Drive integration. (Setup and Integration development)</t>
  </si>
  <si>
    <t>Mon 9/23/24</t>
  </si>
  <si>
    <t xml:space="preserve">               Ability to automatically attach additional documents (tear sheets, afidavit) to the invoice</t>
  </si>
  <si>
    <t>20 hrs</t>
  </si>
  <si>
    <t>25 hrs?</t>
  </si>
  <si>
    <t xml:space="preserve">               We need to read the company on the invoice document to route to the right company. If the company is not detected properly we will default to a company and mark it with a status.</t>
  </si>
  <si>
    <t xml:space="preserve">               Broadcast invoices</t>
  </si>
  <si>
    <t>Fri 10/18/24</t>
  </si>
  <si>
    <t xml:space="preserve">                  Invoice List UI </t>
  </si>
  <si>
    <t xml:space="preserve">                  User Group management changes</t>
  </si>
  <si>
    <t>2 hrs</t>
  </si>
  <si>
    <t xml:space="preserve">                  Dashboard</t>
  </si>
  <si>
    <t xml:space="preserve">                  Manage Invoice Models</t>
  </si>
  <si>
    <t xml:space="preserve">                  Manage Non-Mapped Production Invoices</t>
  </si>
  <si>
    <t xml:space="preserve">                  EDI file processing </t>
  </si>
  <si>
    <t xml:space="preserve">                  Invoice View UI </t>
  </si>
  <si>
    <t>Tue 10/15/24</t>
  </si>
  <si>
    <t>Thu 10/17/24</t>
  </si>
  <si>
    <t xml:space="preserve">                  PDF file generation</t>
  </si>
  <si>
    <t xml:space="preserve">               Customer Information : Selection of the client on the vendor invoice header level. This will help route the invoice to the appropriate client team. - (Sync and a lookup field on invoice)</t>
  </si>
  <si>
    <t xml:space="preserve">               Read data from Media Ocean Jobs, IOs (buying), Customer Master, Vendor Master, Currencies, Tax codes, Payment terms, EDI?, payment information </t>
  </si>
  <si>
    <t>Thu 10/10/24</t>
  </si>
  <si>
    <t xml:space="preserve">               vendor/stations/sites can be associated to multiple pay to. EX: Bell Media is linked to Bill pay to</t>
  </si>
  <si>
    <t xml:space="preserve">               Ability to assign Employees to Roles by Media type and by Client</t>
  </si>
  <si>
    <t>26.67 hrs?</t>
  </si>
  <si>
    <t>Tue 10/8/24</t>
  </si>
  <si>
    <t xml:space="preserve">               Testing and Review</t>
  </si>
  <si>
    <t>100 hrs</t>
  </si>
  <si>
    <t xml:space="preserve">         Sprint #4</t>
  </si>
  <si>
    <t>101.4 hrs</t>
  </si>
  <si>
    <t>131.45 hrs?</t>
  </si>
  <si>
    <t>Thu 12/12/24</t>
  </si>
  <si>
    <t>4.44 hrs?</t>
  </si>
  <si>
    <t>4.45 hrs?</t>
  </si>
  <si>
    <t>51.4 hrs</t>
  </si>
  <si>
    <t>62.45 hrs?</t>
  </si>
  <si>
    <t>8.89 hrs?</t>
  </si>
  <si>
    <t>Fri 11/22/24</t>
  </si>
  <si>
    <t>17.78 hrs?</t>
  </si>
  <si>
    <t xml:space="preserve">            A report to spot check the invoices processed</t>
  </si>
  <si>
    <t>50.22 hrs?</t>
  </si>
  <si>
    <t xml:space="preserve">            PDF based broadcast invoices</t>
  </si>
  <si>
    <t>72.78 hrs?</t>
  </si>
  <si>
    <t xml:space="preserve">            Pull Client &amp; Sites from Nexelus</t>
  </si>
  <si>
    <t xml:space="preserve">         Sprint #5</t>
  </si>
  <si>
    <t xml:space="preserve">      Bug Fixing </t>
  </si>
  <si>
    <t>138 hrs</t>
  </si>
  <si>
    <t xml:space="preserve">         Sprint #3</t>
  </si>
  <si>
    <t>117.17 hrs?</t>
  </si>
  <si>
    <t>616.78 hrs?</t>
  </si>
  <si>
    <t>Mon 12/16/24</t>
  </si>
  <si>
    <t>11 hrs</t>
  </si>
  <si>
    <t>3 hrs</t>
  </si>
  <si>
    <t>3.33 hrs?</t>
  </si>
  <si>
    <t>13.33 hrs?</t>
  </si>
  <si>
    <t xml:space="preserve">      QA Iteration #2</t>
  </si>
  <si>
    <t>160 hrs</t>
  </si>
  <si>
    <t>641.78 hrs?</t>
  </si>
  <si>
    <t>Thu 12/19/24</t>
  </si>
  <si>
    <t xml:space="preserve">   Integration Testing</t>
  </si>
  <si>
    <t>66 hrs</t>
  </si>
  <si>
    <t xml:space="preserve">   Bug fixing for integration testing</t>
  </si>
  <si>
    <t>28.57 hrs</t>
  </si>
  <si>
    <t>UAT Deployments</t>
  </si>
  <si>
    <t>7 hrs</t>
  </si>
  <si>
    <t>Wed 12/25/24</t>
  </si>
  <si>
    <t>Nexelus 2024.1 SP2</t>
  </si>
  <si>
    <t>588 hrs</t>
  </si>
  <si>
    <t>405.45 hrs?</t>
  </si>
  <si>
    <t xml:space="preserve">   Development and Testing</t>
  </si>
  <si>
    <t>484 hrs</t>
  </si>
  <si>
    <t>360.95 hrs?</t>
  </si>
  <si>
    <t xml:space="preserve">      Backup Table for vendor/client lines relationship</t>
  </si>
  <si>
    <t>58 hrs</t>
  </si>
  <si>
    <t>62.86 hrs?</t>
  </si>
  <si>
    <t>Tue 10/29/24</t>
  </si>
  <si>
    <t xml:space="preserve">         DB</t>
  </si>
  <si>
    <t xml:space="preserve">         DotNet</t>
  </si>
  <si>
    <t>42.86 hrs?</t>
  </si>
  <si>
    <t>Tue 11/5/24</t>
  </si>
  <si>
    <t xml:space="preserve">       Need to support UDF &amp; naming convention fields in RFP (Bulksheet only)</t>
  </si>
  <si>
    <t>188 hrs</t>
  </si>
  <si>
    <t>182.86 hrs?</t>
  </si>
  <si>
    <t xml:space="preserve">         Vendor Portal Proposal</t>
  </si>
  <si>
    <t>114 hrs</t>
  </si>
  <si>
    <t>120 hrs?</t>
  </si>
  <si>
    <t xml:space="preserve">            DB</t>
  </si>
  <si>
    <t>Thu 10/24/24</t>
  </si>
  <si>
    <t>14 hrs</t>
  </si>
  <si>
    <t xml:space="preserve">         Nexelus Export only on Proposal</t>
  </si>
  <si>
    <t>Tue 11/12/24</t>
  </si>
  <si>
    <t xml:space="preserve">         Nexelus RFP (Import/Export) </t>
  </si>
  <si>
    <t>38 hrs</t>
  </si>
  <si>
    <t xml:space="preserve">         Nexelus RFP (Import/Export) - Phase 2 (onhold)</t>
  </si>
  <si>
    <t>68 hrs</t>
  </si>
  <si>
    <t>34.29 hrs?</t>
  </si>
  <si>
    <t xml:space="preserve">      Generate client lines based on media type</t>
  </si>
  <si>
    <t>205 hrs</t>
  </si>
  <si>
    <t xml:space="preserve">         Client Profile</t>
  </si>
  <si>
    <t xml:space="preserve">         Level3</t>
  </si>
  <si>
    <t xml:space="preserve">         Media Plan Vendor lines (new, import/export)</t>
  </si>
  <si>
    <t>300.43 hrs?</t>
  </si>
  <si>
    <t>Mon 10/28/24</t>
  </si>
  <si>
    <t xml:space="preserve">         Client Lines (new line, generate schedule)</t>
  </si>
  <si>
    <t>137 hrs</t>
  </si>
  <si>
    <t>276.95 hrs?</t>
  </si>
  <si>
    <t>17.5 hrs?</t>
  </si>
  <si>
    <t>Wed 10/30/24</t>
  </si>
  <si>
    <t xml:space="preserve">         Media Plan approval</t>
  </si>
  <si>
    <t xml:space="preserve">      Please note that data is based on latest Insertion Order based on most recent approved media plan. Please ensure that Insertion Order(s) are revised as such.”</t>
  </si>
  <si>
    <t xml:space="preserve">      Client Profile: Media &gt; Flag to make the vendor inactive</t>
  </si>
  <si>
    <t>105.71 hrs?</t>
  </si>
  <si>
    <t xml:space="preserve">      Mngt Fee renamable everywhere</t>
  </si>
  <si>
    <t>9 hrs</t>
  </si>
  <si>
    <t>175.43 hrs?</t>
  </si>
  <si>
    <t xml:space="preserve">      Support items </t>
  </si>
  <si>
    <t xml:space="preserve">         support&gt; Pursuit - Is it possible to make the email address field longer on the client profile page? 17136</t>
  </si>
  <si>
    <t xml:space="preserve">         Client Support Item&gt; The issue is resolved which was due to missing preferred group flag for this user.</t>
  </si>
  <si>
    <t xml:space="preserve">         support item&gt; Please see below, currently we see system only allows 256 characters in the comments box.</t>
  </si>
  <si>
    <t xml:space="preserve">         Support item -Person shouldn't be able to approve his own expense report / Timesheet even after switching to his manager / supervisor</t>
  </si>
  <si>
    <t xml:space="preserve">         Support item&gt; It is crashing because of “&amp;” character, it requires a DLL change to resolve the issue.</t>
  </si>
  <si>
    <t xml:space="preserve">         Support item &gt; Can we add Print label in future release&gt; see attached email for reference</t>
  </si>
  <si>
    <t xml:space="preserve">         Support Item &gt;Contract level billing should pick Cus Po # from Contract. Also make sure if we mark it on client profile, it defaults to contract.</t>
  </si>
  <si>
    <t xml:space="preserve">         Support item&gt; Why am I getting a duplicate message when trying to delete an expense type, e.g. production_old from below example</t>
  </si>
  <si>
    <t xml:space="preserve">         Support Item&gt; Msg on Delivery Override” &gt;Please note that data is based on latest Insertion Order based on most recent approved media plan. Please ensure that Insertion Order(s) are revised as such.”</t>
  </si>
  <si>
    <t xml:space="preserve">         Support Item &gt; Rule based Hard Stop or warning if user changes the dates on IO placements after delivery override.</t>
  </si>
  <si>
    <t xml:space="preserve">         Client item&gt; Support&gt; At TSY I noticed favorite is not showing on top. The user was on MAC. But it looks like even on Windows, the button doesn’t appear when one is on Billing Setup or Invoice screens.</t>
  </si>
  <si>
    <t xml:space="preserve">      Feature Name: Enhanced Filtering for RFP and Proposal List UI</t>
  </si>
  <si>
    <t xml:space="preserve">      Restrict Self Approval</t>
  </si>
  <si>
    <t xml:space="preserve">      Custom field 3/AdServing able to take formulas (on hold)</t>
  </si>
  <si>
    <t xml:space="preserve">      Media Plan: Import/Export Flighting</t>
  </si>
  <si>
    <t xml:space="preserve">      Separate broadcast label rename</t>
  </si>
  <si>
    <t xml:space="preserve">      CHECK: tiered rate on new lines only or all lines? What happens if spend is added to a billed month. </t>
  </si>
  <si>
    <t xml:space="preserve">   DV360 API Upgrade</t>
  </si>
  <si>
    <t>31 hrs</t>
  </si>
  <si>
    <t>Hotfix 2024.1</t>
  </si>
  <si>
    <t>37 hrs</t>
  </si>
  <si>
    <t xml:space="preserve">   eConnect Shell removal : Develop a web service</t>
  </si>
  <si>
    <t xml:space="preserve">      DotNet changes</t>
  </si>
  <si>
    <t xml:space="preserve">   Deployments and QA</t>
  </si>
  <si>
    <t xml:space="preserve">      Bilal</t>
  </si>
  <si>
    <t xml:space="preserve">   UAT upgrade</t>
  </si>
  <si>
    <t xml:space="preserve">   Production upgrade</t>
  </si>
  <si>
    <t>Full-Activity</t>
  </si>
  <si>
    <t>Plan</t>
  </si>
  <si>
    <t>APWORKS 2024.2 - PHASE 6</t>
  </si>
  <si>
    <t>Item</t>
  </si>
  <si>
    <t>Value</t>
  </si>
  <si>
    <t>Actual</t>
  </si>
  <si>
    <t>"=IFERROR(IF(E23="Development",VLOOKUP(F23,'Planned Dev'!$D$4:$M$158,J23-2,FALSE),IF(E23="Testing",VLOOKUP(F23,'Planned QA'!$D$4:$N$217,J23-2,FALSE),0)),0)"</t>
  </si>
  <si>
    <t>Start Columns</t>
  </si>
  <si>
    <t>Project planning for new project/assignment/task</t>
  </si>
  <si>
    <t>Arshad  Sadal</t>
  </si>
  <si>
    <t>Farooq Azam</t>
  </si>
  <si>
    <t>Tolerance by media type</t>
  </si>
  <si>
    <t>Est Hours</t>
  </si>
  <si>
    <t>2024-08</t>
  </si>
  <si>
    <t>2024-09</t>
  </si>
  <si>
    <t>2024-10</t>
  </si>
  <si>
    <t>2024-11</t>
  </si>
  <si>
    <t>2024-12</t>
  </si>
  <si>
    <t>Ncolumn</t>
  </si>
  <si>
    <t>2025-01</t>
  </si>
  <si>
    <t>2025-02</t>
  </si>
  <si>
    <t>2025-03</t>
  </si>
  <si>
    <t>2025-04</t>
  </si>
  <si>
    <t>2025-05</t>
  </si>
  <si>
    <t>2025-06</t>
  </si>
  <si>
    <t>2025-07</t>
  </si>
  <si>
    <t>2025-08</t>
  </si>
  <si>
    <t>2025-09</t>
  </si>
  <si>
    <t>2025-10</t>
  </si>
  <si>
    <t>2025-11</t>
  </si>
  <si>
    <t>2025-12</t>
  </si>
  <si>
    <t>2026-01</t>
  </si>
  <si>
    <t>Identity</t>
  </si>
  <si>
    <t>APWORKS 2024.2 - PHASE 3</t>
  </si>
  <si>
    <t>NEXELUS 2024.1 SP2</t>
  </si>
  <si>
    <t>APWORKS 2024.2 - PHASE 4</t>
  </si>
  <si>
    <t/>
  </si>
  <si>
    <t>Period</t>
  </si>
  <si>
    <t xml:space="preserve">AP WORKFLOW                     </t>
  </si>
  <si>
    <t xml:space="preserve">NEXELUS 2024.2                  </t>
  </si>
  <si>
    <t xml:space="preserve">PR-0013                         </t>
  </si>
  <si>
    <t xml:space="preserve">APWORKS PHASE2                  </t>
  </si>
  <si>
    <t>Support and Maintenance</t>
  </si>
  <si>
    <t xml:space="preserve">AD-0001                         </t>
  </si>
  <si>
    <t xml:space="preserve">NEXELUS SUPPORT                 </t>
  </si>
  <si>
    <t xml:space="preserve">APWORKS 2024.2 PHASE 5          </t>
  </si>
  <si>
    <t>PDF based broadcast invoices - Model List</t>
  </si>
  <si>
    <t xml:space="preserve">NEXELUS 13.0                    </t>
  </si>
  <si>
    <t xml:space="preserve">NEXELUS 14.0                    </t>
  </si>
  <si>
    <t xml:space="preserve">APWORKS PHASE1                  </t>
  </si>
  <si>
    <t>Other</t>
  </si>
  <si>
    <t>level2_key</t>
  </si>
  <si>
    <t>level3_description</t>
  </si>
  <si>
    <t>task_code</t>
  </si>
  <si>
    <t>appliedmonth</t>
  </si>
  <si>
    <t>Pull Client &amp; Sites, Service types as Media Types from Nexelus</t>
  </si>
  <si>
    <t>select employee,level2_key,level3_description,task_code,appliedmonth,sum(Hours) Hours from  pdv_timesheet_summary
 group by employee,level2_key,level3_description,task_code,appliedmonth
 order by employee,level2_key,level3_description,task_code,appliedmonth</t>
  </si>
  <si>
    <t>Deadlock issue</t>
  </si>
  <si>
    <t>Anees Rahman</t>
  </si>
  <si>
    <t>PDF based broadcast invoices - Approvals</t>
  </si>
  <si>
    <t>Tax implementation(rule)/column for difference</t>
  </si>
  <si>
    <t>Media Type Identification for IOs.</t>
  </si>
  <si>
    <t>Vendor invoices report: Add date filters</t>
  </si>
  <si>
    <t>Asiya Bibi</t>
  </si>
  <si>
    <t>HR ad Admin Activities</t>
  </si>
  <si>
    <t>HR Management</t>
  </si>
  <si>
    <t>Interview</t>
  </si>
  <si>
    <t>Network and infrastructure Support</t>
  </si>
  <si>
    <t>Discount implementation CHANGES</t>
  </si>
  <si>
    <t>Level 3</t>
  </si>
  <si>
    <t>Broadcast Model Fields</t>
  </si>
  <si>
    <t>Shafiq Ahmed</t>
  </si>
  <si>
    <t>Tauseef Shahzad</t>
  </si>
  <si>
    <t>PMO</t>
  </si>
  <si>
    <t>SOC Compliance</t>
  </si>
  <si>
    <t>Gazetted holidays</t>
  </si>
  <si>
    <t>Ali Junaid</t>
  </si>
  <si>
    <t>PlusCo - Change requests</t>
  </si>
  <si>
    <t>User Manual OR Release Notes</t>
  </si>
  <si>
    <t xml:space="preserve">APWORKS 2025.1                  </t>
  </si>
  <si>
    <t xml:space="preserve">APWORKS 2025.2                  </t>
  </si>
  <si>
    <t>Optimizing data retrieval processes to enhance performance</t>
  </si>
  <si>
    <t xml:space="preserve">NEXELUS 2025.1                  </t>
  </si>
  <si>
    <t>Generate billing schedule - bug fixing</t>
  </si>
  <si>
    <t>Import/exports flights</t>
  </si>
  <si>
    <t xml:space="preserve">NEXELUS 2025.2                  </t>
  </si>
  <si>
    <t>Add a 'Collapse All Packages/Placements' button on Placement</t>
  </si>
  <si>
    <t>Allow switching media plan from Media Plan UI</t>
  </si>
  <si>
    <t>Don't refresh dashboard on Mapping dialog Close button action</t>
  </si>
  <si>
    <t>Invoice UI: Invoice Preview Zoom Feature</t>
  </si>
  <si>
    <t>R&amp;D on dashboard optimization.</t>
  </si>
  <si>
    <t>User Management UI updates</t>
  </si>
  <si>
    <t>Vendor Mapping: Allow User to Date Format</t>
  </si>
  <si>
    <t>Margin change for TTD</t>
  </si>
  <si>
    <t>Add client column on Discrepant Gadget</t>
  </si>
  <si>
    <t>Google Drive: Allow PDF in Attachment</t>
  </si>
  <si>
    <t>Show PBG Gross up amount on billing reconciliation.</t>
  </si>
  <si>
    <t>Muhammad Hamayun</t>
  </si>
  <si>
    <t>Auto populate call letters; media type and band after 1st maping</t>
  </si>
  <si>
    <t>Credit Memo</t>
  </si>
  <si>
    <t>Restriction by user group on which fields can be edited</t>
  </si>
  <si>
    <t xml:space="preserve">NEXELUS 2025.1 SP1              </t>
  </si>
  <si>
    <t>Provide end date column in flight import export.</t>
  </si>
  <si>
    <t>TTD: Generate schedule based on Placement Flights</t>
  </si>
  <si>
    <t>Standardize the Status in Dashboard vs reports</t>
  </si>
  <si>
    <t>MC: Apply exchange rate from revision date or IO creation date</t>
  </si>
  <si>
    <t>APWorks 2025.2</t>
  </si>
  <si>
    <t>Optimizing data retrieval processes to enhance performance, reduce processing time, and improve system efficiency</t>
  </si>
  <si>
    <t>Split invoice by MOS - Print / OOH / Digital</t>
  </si>
  <si>
    <t>Restriction by user group on which fields can be edited (all fields blocked for Media except clients)</t>
  </si>
  <si>
    <t>In dashboard, manage invoice document screen, unmatch screen for Media discrepancy and other screens and reports, after the invoice is linked to an i/O and one client identified, client # should be displayed automatically. In cases where IO not found, Fin</t>
  </si>
  <si>
    <t>Display client #, when inv is linked to IO in all UIs and Report</t>
  </si>
  <si>
    <t>Warren Lamb provided PDF ingestion</t>
  </si>
  <si>
    <t>Auto populate call letters; media type and band after 1st mapping</t>
  </si>
  <si>
    <t>Ability to create templates across multiple Companies</t>
  </si>
  <si>
    <t>Ability to Approve the invoice when resolving discrepancy - provided that the discrepancy resolver is the Approver as well (Move from discpancy to pending; finance review and approve then HOLD and review later)</t>
  </si>
  <si>
    <t xml:space="preserve">Ability to Approve the invoice when resolving discrepancy </t>
  </si>
  <si>
    <t>APWorks - seperate the financial integration API from the main application</t>
  </si>
  <si>
    <t>Separate the financial integration API from the main application</t>
  </si>
  <si>
    <t xml:space="preserve">APWORKS - SUPPORT               </t>
  </si>
  <si>
    <t>JustGlobal</t>
  </si>
  <si>
    <t>Ability to Approve the invoice when resolving discrepancy</t>
  </si>
  <si>
    <t xml:space="preserve">NEXELUS - ADDHOC ITEMS          </t>
  </si>
  <si>
    <t>IPC - Upgrade Facebook API version to V22</t>
  </si>
  <si>
    <t>Allow manual adjustments for partial billing by the client</t>
  </si>
  <si>
    <t>Provide an option to include AdTech Fee in a separate invoice</t>
  </si>
  <si>
    <t>Restrict Consecutive Approvals by the Same</t>
  </si>
  <si>
    <t>Aimen nasar</t>
  </si>
  <si>
    <t>Display Vendor distribution for individual client line under</t>
  </si>
  <si>
    <t>iPC Selfservices: UI optimization</t>
  </si>
  <si>
    <t>Alerting users when an FX rate is unavailable to prevent the</t>
  </si>
  <si>
    <t>Task Domain</t>
  </si>
  <si>
    <t>Exchange rate changes</t>
  </si>
  <si>
    <t>Net Media + Ad serving Added to Media Spend under Campaign</t>
  </si>
  <si>
    <t>Nexelus Email Function for IO</t>
  </si>
  <si>
    <t>Starred media plans (NEX 17059)</t>
  </si>
  <si>
    <t xml:space="preserve">APWORKS - TEST AUTOMATION       </t>
  </si>
  <si>
    <t>Media approval: approve invoices</t>
  </si>
  <si>
    <t>Media: Discrepant Invoices - Make Corrections</t>
  </si>
  <si>
    <t>Media: Read Data diven excel files for the correspinding data</t>
  </si>
  <si>
    <t>Muhammad Yasir</t>
  </si>
  <si>
    <t>Muzammil Shahzad</t>
  </si>
  <si>
    <t xml:space="preserve">APWORKS 2025.2 SP1              </t>
  </si>
  <si>
    <t>Enhance revise BO to allow consecutive IOs to merge into it</t>
  </si>
  <si>
    <t>Nexelus Vulnerability Report - 2025</t>
  </si>
  <si>
    <t>DENTSU CHANGES: Enhance Close Job functionality</t>
  </si>
  <si>
    <t>Maintenance page creation</t>
  </si>
  <si>
    <t>Manage invoice list optimization</t>
  </si>
  <si>
    <t>SRS-Review</t>
  </si>
  <si>
    <t>Split functionality enhancement.</t>
  </si>
  <si>
    <t>PlusCo</t>
  </si>
  <si>
    <t>General</t>
  </si>
  <si>
    <t>(Multiple Items)</t>
  </si>
  <si>
    <t>(All)</t>
  </si>
  <si>
    <t xml:space="preserve">APWORKS 2025.2 SP2              </t>
  </si>
  <si>
    <t xml:space="preserve">APWORKS 2025.3                  </t>
  </si>
  <si>
    <t>eInvoices (iPC)(BingAd, DV360,GCM,GoogleAd, Twitter)</t>
  </si>
  <si>
    <t>Planinng</t>
  </si>
  <si>
    <t xml:space="preserve">NEXELUS 2025.3                  </t>
  </si>
  <si>
    <t>PO numbers to be appended automatically to campaign names</t>
  </si>
  <si>
    <t>pre-populate objective field from media plan</t>
  </si>
  <si>
    <t xml:space="preserve">NEXELUSAPP - MAUI               </t>
  </si>
  <si>
    <t>Auth Pages: Key Page</t>
  </si>
  <si>
    <t>Auth Pages: Login Page + Flow</t>
  </si>
  <si>
    <t>TimeSheet: Add New</t>
  </si>
  <si>
    <t>TimeSheet: Edit</t>
  </si>
  <si>
    <t>TimeSheet: Main Page</t>
  </si>
  <si>
    <t>TimeSheet: Pending Transaction</t>
  </si>
  <si>
    <t>APWorks amounts - format to 2 decimal places</t>
  </si>
  <si>
    <t>For "No filter' all data not getting shown</t>
  </si>
  <si>
    <t>Make date fields editable for Broadcast</t>
  </si>
  <si>
    <t>Retain user-specific report views and filter preferences during</t>
  </si>
  <si>
    <t>Partial posting in posting process for failed invoices into MO</t>
  </si>
  <si>
    <t>Flag an invoice in Discrepant bucket for searching</t>
  </si>
  <si>
    <t>Hide Favorite button: Does not work ( Fix or hide)</t>
  </si>
  <si>
    <t>Manually mark invoice Archived</t>
  </si>
  <si>
    <t>Net Amount Total: Add field in header to sum Invoice Net Amount</t>
  </si>
  <si>
    <t>Rename Invoice amount to invoice net amount</t>
  </si>
  <si>
    <t>Show routing history - Invoice comment log</t>
  </si>
  <si>
    <t>Upgrade ApWorks application to dotnet Core 8.0 from 7.0</t>
  </si>
  <si>
    <t>Vulnerability Report</t>
  </si>
  <si>
    <t>Mohsin Raza</t>
  </si>
  <si>
    <t>Demo</t>
  </si>
  <si>
    <t xml:space="preserve">Nexelus 2025.3                  </t>
  </si>
  <si>
    <t>Shoaib Hassan</t>
  </si>
  <si>
    <t>Bismah Saleem</t>
  </si>
  <si>
    <t xml:space="preserve">BUSINESS-DEVELOPMENT            </t>
  </si>
  <si>
    <t>Show old vs. new values on revision screens (Design and Rev)</t>
  </si>
  <si>
    <t>EMail</t>
  </si>
  <si>
    <t xml:space="preserve">ADHOC-ITEMS                     </t>
  </si>
  <si>
    <t>Voucher, AP rule flag and 4 sided entry - v3</t>
  </si>
  <si>
    <t>DB Dev</t>
  </si>
  <si>
    <t>BusinessDev</t>
  </si>
  <si>
    <t>DENTSU _ Implementing a custom upload error log in Excel</t>
  </si>
  <si>
    <t>DevMeeting</t>
  </si>
  <si>
    <t>dotNet and DB Team</t>
  </si>
  <si>
    <t>Analysis+Research+SRS Review</t>
  </si>
  <si>
    <t>Dev+CI+BugFixing+PostDepFixes</t>
  </si>
  <si>
    <t>Leaves</t>
  </si>
  <si>
    <t>Holidays</t>
  </si>
  <si>
    <t>Project Management</t>
  </si>
  <si>
    <t>Total</t>
  </si>
  <si>
    <t>Analysys and Review</t>
  </si>
  <si>
    <t>Testing+Support+Bug Fixing</t>
  </si>
  <si>
    <t>Analysis + Documentation +SRS Review+Task Domain</t>
  </si>
  <si>
    <t>Test Cases</t>
  </si>
  <si>
    <t>QA Resources</t>
  </si>
  <si>
    <t>Resource</t>
  </si>
  <si>
    <t>Analysis and Review</t>
  </si>
  <si>
    <t>Testing and Support</t>
  </si>
  <si>
    <t>Timesheet Review</t>
  </si>
  <si>
    <t>June, 2025</t>
  </si>
  <si>
    <t>Dev Time Ratio</t>
  </si>
  <si>
    <t>Test Time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</si>
</sst>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23" x14ac:knownFonts="1">
    <font>
      <sz val="11"/>
      <color theme="1"/>
      <name val="Aptos Narrow"/>
      <family val="2"/>
      <scheme val="minor"/>
    </font>
    <font>
      <sz val="11"/>
      <color theme="0"/>
      <name val="Aptos Narrow"/>
      <family val="2"/>
      <scheme val="minor"/>
    </font>
    <font>
      <sz val="9"/>
      <color rgb="FF363636"/>
      <name val="Segoe UI"/>
      <family val="2"/>
    </font>
    <font>
      <b/>
      <sz val="11"/>
      <color rgb="FF000000"/>
      <name val="Calibri"/>
      <family val="2"/>
    </font>
    <font>
      <b/>
      <sz val="11"/>
      <color rgb="FFFF0000"/>
      <name val="Calibri"/>
      <family val="2"/>
    </font>
    <font>
      <sz val="11"/>
      <color rgb="FF000000"/>
      <name val="Calibri"/>
      <family val="2"/>
    </font>
    <font>
      <sz val="11"/>
      <name val="Calibri"/>
      <family val="2"/>
    </font>
    <font>
      <sz val="11"/>
      <color theme="1"/>
      <name val="Calibri"/>
      <family val="2"/>
    </font>
    <font>
      <i/>
      <sz val="11"/>
      <color rgb="FF000000"/>
      <name val="Calibri"/>
      <family val="2"/>
    </font>
    <font>
      <strike/>
      <sz val="11"/>
      <color rgb="FFC0C0C0"/>
      <name val="Calibri"/>
      <family val="2"/>
    </font>
    <font>
      <b/>
      <sz val="11"/>
      <color theme="0"/>
      <name val="Calibri"/>
      <family val="2"/>
    </font>
    <font>
      <b/>
      <sz val="11"/>
      <name val="Calibri"/>
      <family val="2"/>
    </font>
    <font>
      <sz val="8"/>
      <name val="Aptos Narrow"/>
      <family val="2"/>
      <scheme val="minor"/>
    </font>
    <font>
      <sz val="10"/>
      <name val="Arial"/>
      <family val="2"/>
    </font>
    <font>
      <sz val="10"/>
      <color indexed="8"/>
      <name val="Arial"/>
      <family val="2"/>
    </font>
    <font>
      <b/>
      <sz val="11"/>
      <color theme="1"/>
      <name val="Aptos Narrow"/>
      <family val="2"/>
      <scheme val="minor"/>
    </font>
    <font>
      <b/>
      <sz val="11"/>
      <color theme="0"/>
      <name val="Aptos Narrow"/>
      <family val="2"/>
      <scheme val="minor"/>
    </font>
    <font>
      <sz val="10"/>
      <color rgb="FF363636"/>
      <name val="Calibri"/>
      <family val="2"/>
    </font>
    <font>
      <sz val="11"/>
      <color theme="1"/>
      <name val="Aptos Narrow"/>
      <family val="2"/>
      <scheme val="minor"/>
    </font>
    <font>
      <b/>
      <sz val="14"/>
      <color theme="1"/>
      <name val="Aptos Narrow"/>
      <family val="2"/>
      <scheme val="minor"/>
    </font>
    <font>
      <b/>
      <sz val="16"/>
      <color theme="1"/>
      <name val="Aptos Narrow"/>
      <family val="2"/>
      <scheme val="minor"/>
    </font>
    <font>
      <b/>
      <sz val="18"/>
      <color theme="1"/>
      <name val="Aptos Narrow"/>
      <family val="2"/>
      <scheme val="minor"/>
    </font>
    <font>
      <b/>
      <sz val="11"/>
      <color rgb="FFFF0000"/>
      <name val="Aptos Narrow"/>
      <family val="2"/>
      <scheme val="minor"/>
    </font>
  </fonts>
  <fills count="9">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5">
    <border>
      <left/>
      <right/>
      <top/>
      <bottom/>
      <diagonal/>
    </border>
    <border>
      <left style="thin">
        <color rgb="FFB1BBCC"/>
      </left>
      <right style="thin">
        <color rgb="FFB1BBCC"/>
      </right>
      <top style="thin">
        <color rgb="FFB1BBCC"/>
      </top>
      <bottom style="thin">
        <color rgb="FFB1BBCC"/>
      </bottom>
      <diagonal/>
    </border>
    <border>
      <left style="thin">
        <color rgb="FFB1BBCC"/>
      </left>
      <right style="thin">
        <color rgb="FFB1BBCC"/>
      </right>
      <top/>
      <bottom/>
      <diagonal/>
    </border>
    <border>
      <left style="thin">
        <color rgb="FFB1BBCC"/>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3" fillId="0" borderId="0"/>
    <xf numFmtId="44" fontId="13" fillId="0" borderId="0" applyFont="0" applyFill="0" applyBorder="0" applyAlignment="0" applyProtection="0"/>
    <xf numFmtId="0" fontId="14" fillId="0" borderId="0">
      <alignment vertical="top"/>
    </xf>
    <xf numFmtId="43" fontId="18" fillId="0" borderId="0" applyFont="0" applyFill="0" applyBorder="0" applyAlignment="0" applyProtection="0"/>
    <xf numFmtId="9" fontId="18" fillId="0" borderId="0" applyFont="0" applyFill="0" applyBorder="0" applyAlignment="0" applyProtection="0"/>
  </cellStyleXfs>
  <cellXfs count="74">
    <xf numFmtId="0" fontId="0" fillId="0" borderId="0" xfId="0"/>
    <xf numFmtId="0" fontId="0" fillId="0" borderId="0" xfId="0" pivotButton="1"/>
    <xf numFmtId="0" fontId="0" fillId="0" borderId="0" xfId="0" applyAlignment="1">
      <alignment horizontal="left"/>
    </xf>
    <xf numFmtId="49" fontId="0" fillId="0" borderId="0" xfId="0" applyNumberFormat="1"/>
    <xf numFmtId="0" fontId="2" fillId="2" borderId="1" xfId="0" applyFont="1" applyFill="1" applyBorder="1" applyAlignment="1">
      <alignment vertical="top" wrapText="1"/>
    </xf>
    <xf numFmtId="0" fontId="0" fillId="0" borderId="0" xfId="0" applyAlignment="1">
      <alignment vertical="top"/>
    </xf>
    <xf numFmtId="0" fontId="10" fillId="5" borderId="1" xfId="0" applyFont="1" applyFill="1" applyBorder="1" applyAlignment="1">
      <alignment vertical="top" wrapText="1"/>
    </xf>
    <xf numFmtId="0" fontId="10" fillId="5" borderId="1" xfId="0" applyFont="1" applyFill="1" applyBorder="1" applyAlignment="1">
      <alignment horizontal="right" vertical="top" wrapText="1"/>
    </xf>
    <xf numFmtId="0" fontId="1" fillId="5" borderId="0" xfId="0" applyFont="1" applyFill="1" applyAlignment="1">
      <alignment vertical="top"/>
    </xf>
    <xf numFmtId="0" fontId="3" fillId="3" borderId="1" xfId="0" applyFont="1" applyFill="1" applyBorder="1" applyAlignment="1">
      <alignment vertical="top" wrapText="1"/>
    </xf>
    <xf numFmtId="0" fontId="3" fillId="3" borderId="1" xfId="0" applyFont="1" applyFill="1" applyBorder="1" applyAlignment="1">
      <alignment horizontal="right" vertical="top" wrapText="1"/>
    </xf>
    <xf numFmtId="0" fontId="4" fillId="3"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horizontal="righ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right" vertical="top" wrapText="1"/>
    </xf>
    <xf numFmtId="0" fontId="5" fillId="4" borderId="1" xfId="0" applyFont="1" applyFill="1" applyBorder="1" applyAlignment="1">
      <alignment vertical="top" wrapText="1"/>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9" fillId="3" borderId="1" xfId="0" applyFont="1" applyFill="1" applyBorder="1" applyAlignment="1">
      <alignment vertical="top" wrapText="1"/>
    </xf>
    <xf numFmtId="0" fontId="9" fillId="3" borderId="1" xfId="0" applyFont="1" applyFill="1" applyBorder="1" applyAlignment="1">
      <alignment horizontal="right" vertical="top" wrapText="1"/>
    </xf>
    <xf numFmtId="0" fontId="11" fillId="0" borderId="1" xfId="0" applyFont="1" applyBorder="1" applyAlignment="1">
      <alignment vertical="top" wrapText="1"/>
    </xf>
    <xf numFmtId="0" fontId="0" fillId="0" borderId="0" xfId="0" applyAlignment="1">
      <alignment horizontal="center" vertical="top"/>
    </xf>
    <xf numFmtId="0" fontId="0" fillId="0" borderId="0" xfId="0" applyAlignment="1">
      <alignmen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5" borderId="0" xfId="0" applyFont="1" applyFill="1" applyAlignment="1">
      <alignment horizontal="center" vertical="top"/>
    </xf>
    <xf numFmtId="0" fontId="0" fillId="0" borderId="0" xfId="0" applyAlignment="1">
      <alignment horizontal="center"/>
    </xf>
    <xf numFmtId="0" fontId="0" fillId="0" borderId="4" xfId="0" pivotButton="1" applyBorder="1"/>
    <xf numFmtId="0" fontId="0" fillId="0" borderId="4" xfId="0" pivotButton="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left"/>
    </xf>
    <xf numFmtId="17" fontId="2" fillId="2" borderId="2" xfId="0" applyNumberFormat="1" applyFont="1" applyFill="1" applyBorder="1" applyAlignment="1">
      <alignment horizontal="center" vertical="top" wrapText="1"/>
    </xf>
    <xf numFmtId="17" fontId="2" fillId="2" borderId="3" xfId="0" applyNumberFormat="1" applyFont="1" applyFill="1" applyBorder="1" applyAlignment="1">
      <alignment horizontal="center" vertical="top" wrapText="1"/>
    </xf>
    <xf numFmtId="0" fontId="3" fillId="6" borderId="1" xfId="0" applyFont="1" applyFill="1" applyBorder="1" applyAlignment="1">
      <alignment vertical="top" wrapText="1"/>
    </xf>
    <xf numFmtId="2" fontId="0" fillId="0" borderId="4" xfId="0" applyNumberFormat="1" applyBorder="1" applyAlignment="1">
      <alignment horizontal="center"/>
    </xf>
    <xf numFmtId="0" fontId="0" fillId="0" borderId="0" xfId="0" applyAlignment="1">
      <alignment wrapText="1"/>
    </xf>
    <xf numFmtId="0" fontId="0" fillId="0" borderId="4" xfId="0" applyBorder="1" applyAlignment="1">
      <alignment horizontal="center"/>
    </xf>
    <xf numFmtId="2" fontId="0" fillId="0" borderId="0" xfId="0" applyNumberFormat="1"/>
    <xf numFmtId="0" fontId="15" fillId="0" borderId="0" xfId="0" applyFont="1"/>
    <xf numFmtId="2" fontId="15" fillId="0" borderId="0" xfId="0" applyNumberFormat="1" applyFont="1"/>
    <xf numFmtId="0" fontId="0" fillId="5" borderId="0" xfId="0" applyFill="1" applyAlignment="1">
      <alignment vertical="top"/>
    </xf>
    <xf numFmtId="0" fontId="16" fillId="5" borderId="0" xfId="0" applyFont="1" applyFill="1" applyAlignment="1">
      <alignment vertical="top" wrapText="1"/>
    </xf>
    <xf numFmtId="0" fontId="0" fillId="5" borderId="0" xfId="0" applyFill="1" applyAlignment="1">
      <alignment horizontal="center" vertical="top"/>
    </xf>
    <xf numFmtId="0" fontId="6" fillId="0" borderId="0" xfId="0" applyFont="1" applyAlignment="1">
      <alignment vertical="center" wrapText="1"/>
    </xf>
    <xf numFmtId="0" fontId="11" fillId="0" borderId="0" xfId="0" applyFont="1" applyAlignment="1">
      <alignment vertical="top" wrapText="1"/>
    </xf>
    <xf numFmtId="0" fontId="5" fillId="0" borderId="0" xfId="0" applyFont="1" applyAlignment="1">
      <alignment horizontal="right" vertical="center" wrapText="1"/>
    </xf>
    <xf numFmtId="14" fontId="8" fillId="3" borderId="1" xfId="0" applyNumberFormat="1" applyFont="1" applyFill="1" applyBorder="1" applyAlignment="1">
      <alignment horizontal="right" vertical="top" wrapText="1"/>
    </xf>
    <xf numFmtId="2" fontId="0" fillId="0" borderId="0" xfId="0" applyNumberFormat="1" applyAlignment="1">
      <alignment vertical="top"/>
    </xf>
    <xf numFmtId="0" fontId="17" fillId="0" borderId="0" xfId="0" applyFont="1" applyAlignment="1">
      <alignment vertical="center" wrapText="1"/>
    </xf>
    <xf numFmtId="0" fontId="0" fillId="0" borderId="0" xfId="0" applyAlignment="1">
      <alignment horizontal="left" indent="1"/>
    </xf>
    <xf numFmtId="0" fontId="15" fillId="7" borderId="4" xfId="0" applyFont="1" applyFill="1" applyBorder="1" applyAlignment="1">
      <alignment horizontal="center"/>
    </xf>
    <xf numFmtId="0" fontId="15" fillId="7" borderId="4" xfId="0" applyFont="1" applyFill="1" applyBorder="1" applyAlignment="1">
      <alignment horizontal="center" vertical="center" wrapText="1"/>
    </xf>
    <xf numFmtId="0" fontId="15" fillId="8" borderId="4" xfId="0" applyFont="1" applyFill="1" applyBorder="1" applyAlignment="1">
      <alignment horizontal="left"/>
    </xf>
    <xf numFmtId="2" fontId="15" fillId="8" borderId="4" xfId="0" applyNumberFormat="1" applyFont="1" applyFill="1" applyBorder="1" applyAlignment="1">
      <alignment horizontal="center"/>
    </xf>
    <xf numFmtId="0" fontId="15" fillId="0" borderId="4" xfId="0" applyFont="1" applyBorder="1" applyAlignment="1">
      <alignment horizontal="left"/>
    </xf>
    <xf numFmtId="2" fontId="15" fillId="0" borderId="4" xfId="0" applyNumberFormat="1" applyFont="1" applyBorder="1" applyAlignment="1">
      <alignment horizontal="center"/>
    </xf>
    <xf numFmtId="0" fontId="15" fillId="7" borderId="4" xfId="0" applyFont="1" applyFill="1" applyBorder="1" applyAlignment="1">
      <alignment horizontal="left"/>
    </xf>
    <xf numFmtId="2" fontId="15" fillId="7" borderId="4" xfId="0" applyNumberFormat="1" applyFont="1" applyFill="1" applyBorder="1" applyAlignment="1">
      <alignment horizontal="center"/>
    </xf>
    <xf numFmtId="0" fontId="19" fillId="0" borderId="0" xfId="0" applyFont="1"/>
    <xf numFmtId="9" fontId="15" fillId="8" borderId="4" xfId="5" applyFont="1" applyFill="1" applyBorder="1" applyAlignment="1">
      <alignment horizontal="center"/>
    </xf>
    <xf numFmtId="9" fontId="15" fillId="0" borderId="4" xfId="5" applyFont="1" applyBorder="1" applyAlignment="1">
      <alignment horizontal="center"/>
    </xf>
    <xf numFmtId="9" fontId="15" fillId="7" borderId="4" xfId="5" applyFont="1" applyFill="1" applyBorder="1" applyAlignment="1">
      <alignment horizontal="center"/>
    </xf>
    <xf numFmtId="43" fontId="0" fillId="0" borderId="0" xfId="4" applyFont="1" applyAlignment="1"/>
    <xf numFmtId="2" fontId="15" fillId="8" borderId="4" xfId="4" applyNumberFormat="1" applyFont="1" applyFill="1" applyBorder="1" applyAlignment="1">
      <alignment horizontal="center"/>
    </xf>
    <xf numFmtId="2" fontId="15" fillId="0" borderId="4" xfId="4" applyNumberFormat="1" applyFont="1" applyBorder="1" applyAlignment="1">
      <alignment horizontal="center"/>
    </xf>
    <xf numFmtId="2" fontId="15" fillId="7" borderId="4" xfId="4" applyNumberFormat="1" applyFont="1" applyFill="1" applyBorder="1" applyAlignment="1">
      <alignment horizontal="center"/>
    </xf>
    <xf numFmtId="0" fontId="21" fillId="0" borderId="0" xfId="0" applyFont="1" applyAlignment="1">
      <alignment horizontal="center"/>
    </xf>
    <xf numFmtId="0" fontId="20" fillId="0" borderId="0" xfId="0" applyFont="1" applyAlignment="1">
      <alignment horizontal="center"/>
    </xf>
    <xf numFmtId="0" fontId="0" fillId="0" borderId="0" xfId="0" applyAlignment="1">
      <alignment horizontal="center"/>
    </xf>
    <xf numFmtId="0" fontId="0" fillId="6" borderId="0" xfId="0" applyFill="1" applyAlignment="1">
      <alignment horizontal="center" vertical="top"/>
    </xf>
    <xf numFmtId="2" fontId="22" fillId="8" borderId="4" xfId="4" applyNumberFormat="1" applyFont="1" applyFill="1" applyBorder="1" applyAlignment="1">
      <alignment horizontal="center"/>
    </xf>
  </cellXfs>
  <cellStyles count="6">
    <cellStyle name="Comma" xfId="4" builtinId="3"/>
    <cellStyle name="Currency 2" xfId="2" xr:uid="{413B437C-9276-40BB-934A-392A72DA6D70}"/>
    <cellStyle name="Normal" xfId="0" builtinId="0"/>
    <cellStyle name="Normal 2" xfId="1" xr:uid="{4E2FBC51-E20D-476C-9DE2-3862F353DE93}"/>
    <cellStyle name="Normal 3" xfId="3" xr:uid="{46AA41B7-D01C-4DA9-9528-512A9B7ECB3D}"/>
    <cellStyle name="Percent" xfId="5" builtinId="5"/>
  </cellStyles>
  <dxfs count="84">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Dev Team -</a:t>
            </a:r>
            <a:r>
              <a:rPr lang="en-US" baseline="0"/>
              <a:t> Time Breakup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Summary!$C$6</c:f>
              <c:strCache>
                <c:ptCount val="1"/>
                <c:pt idx="0">
                  <c:v>Analysys and Review</c:v>
                </c:pt>
              </c:strCache>
            </c:strRef>
          </c:tx>
          <c:spPr>
            <a:solidFill>
              <a:schemeClr val="accent1"/>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Summary!$C$7:$C$15</c:f>
              <c:numCache>
                <c:formatCode>0.00</c:formatCode>
                <c:ptCount val="9"/>
                <c:pt idx="0">
                  <c:v>12.5</c:v>
                </c:pt>
                <c:pt idx="1">
                  <c:v>1</c:v>
                </c:pt>
                <c:pt idx="2">
                  <c:v>12.5</c:v>
                </c:pt>
                <c:pt idx="3">
                  <c:v>10.5</c:v>
                </c:pt>
                <c:pt idx="4">
                  <c:v>15</c:v>
                </c:pt>
                <c:pt idx="5">
                  <c:v>0</c:v>
                </c:pt>
                <c:pt idx="6">
                  <c:v>1</c:v>
                </c:pt>
                <c:pt idx="7">
                  <c:v>36.5</c:v>
                </c:pt>
                <c:pt idx="8">
                  <c:v>37</c:v>
                </c:pt>
              </c:numCache>
            </c:numRef>
          </c:val>
          <c:extLst>
            <c:ext xmlns:c16="http://schemas.microsoft.com/office/drawing/2014/chart" uri="{C3380CC4-5D6E-409C-BE32-E72D297353CC}">
              <c16:uniqueId val="{00000000-1599-41BA-97A8-4A06DE35FAA6}"/>
            </c:ext>
          </c:extLst>
        </c:ser>
        <c:ser>
          <c:idx val="1"/>
          <c:order val="1"/>
          <c:tx>
            <c:strRef>
              <c:f>Summary!$D$6</c:f>
              <c:strCache>
                <c:ptCount val="1"/>
                <c:pt idx="0">
                  <c:v>Development</c:v>
                </c:pt>
              </c:strCache>
            </c:strRef>
          </c:tx>
          <c:spPr>
            <a:solidFill>
              <a:schemeClr val="accent2"/>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Summary!$D$7:$D$15</c:f>
              <c:numCache>
                <c:formatCode>0.00</c:formatCode>
                <c:ptCount val="9"/>
                <c:pt idx="0">
                  <c:v>13.5</c:v>
                </c:pt>
                <c:pt idx="1">
                  <c:v>123.5</c:v>
                </c:pt>
                <c:pt idx="2">
                  <c:v>68</c:v>
                </c:pt>
                <c:pt idx="3">
                  <c:v>52</c:v>
                </c:pt>
                <c:pt idx="4">
                  <c:v>130</c:v>
                </c:pt>
                <c:pt idx="5">
                  <c:v>119.5</c:v>
                </c:pt>
                <c:pt idx="6">
                  <c:v>90</c:v>
                </c:pt>
                <c:pt idx="7">
                  <c:v>89.6</c:v>
                </c:pt>
                <c:pt idx="8">
                  <c:v>6.5</c:v>
                </c:pt>
              </c:numCache>
            </c:numRef>
          </c:val>
          <c:extLst>
            <c:ext xmlns:c16="http://schemas.microsoft.com/office/drawing/2014/chart" uri="{C3380CC4-5D6E-409C-BE32-E72D297353CC}">
              <c16:uniqueId val="{00000001-1599-41BA-97A8-4A06DE35FAA6}"/>
            </c:ext>
          </c:extLst>
        </c:ser>
        <c:ser>
          <c:idx val="2"/>
          <c:order val="2"/>
          <c:tx>
            <c:strRef>
              <c:f>Summary!$E$6</c:f>
              <c:strCache>
                <c:ptCount val="1"/>
                <c:pt idx="0">
                  <c:v>Meetings</c:v>
                </c:pt>
              </c:strCache>
            </c:strRef>
          </c:tx>
          <c:spPr>
            <a:solidFill>
              <a:schemeClr val="accent3"/>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Summary!$E$7:$E$15</c:f>
              <c:numCache>
                <c:formatCode>0.00</c:formatCode>
                <c:ptCount val="9"/>
                <c:pt idx="0">
                  <c:v>17.5</c:v>
                </c:pt>
                <c:pt idx="1">
                  <c:v>26.5</c:v>
                </c:pt>
                <c:pt idx="2">
                  <c:v>35.950000000000003</c:v>
                </c:pt>
                <c:pt idx="3">
                  <c:v>18</c:v>
                </c:pt>
                <c:pt idx="4">
                  <c:v>3.5</c:v>
                </c:pt>
                <c:pt idx="5">
                  <c:v>11</c:v>
                </c:pt>
                <c:pt idx="6">
                  <c:v>5</c:v>
                </c:pt>
                <c:pt idx="7">
                  <c:v>10</c:v>
                </c:pt>
                <c:pt idx="8">
                  <c:v>4</c:v>
                </c:pt>
              </c:numCache>
            </c:numRef>
          </c:val>
          <c:extLst>
            <c:ext xmlns:c16="http://schemas.microsoft.com/office/drawing/2014/chart" uri="{C3380CC4-5D6E-409C-BE32-E72D297353CC}">
              <c16:uniqueId val="{00000002-1599-41BA-97A8-4A06DE35FAA6}"/>
            </c:ext>
          </c:extLst>
        </c:ser>
        <c:ser>
          <c:idx val="3"/>
          <c:order val="3"/>
          <c:tx>
            <c:strRef>
              <c:f>Summary!$F$6</c:f>
              <c:strCache>
                <c:ptCount val="1"/>
                <c:pt idx="0">
                  <c:v>Support Tickets</c:v>
                </c:pt>
              </c:strCache>
            </c:strRef>
          </c:tx>
          <c:spPr>
            <a:solidFill>
              <a:schemeClr val="accent4"/>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Summary!$F$7:$F$15</c:f>
              <c:numCache>
                <c:formatCode>0.00</c:formatCode>
                <c:ptCount val="9"/>
                <c:pt idx="0">
                  <c:v>18</c:v>
                </c:pt>
                <c:pt idx="2">
                  <c:v>19</c:v>
                </c:pt>
                <c:pt idx="3">
                  <c:v>15</c:v>
                </c:pt>
                <c:pt idx="6">
                  <c:v>35</c:v>
                </c:pt>
                <c:pt idx="8">
                  <c:v>6</c:v>
                </c:pt>
              </c:numCache>
            </c:numRef>
          </c:val>
          <c:extLst>
            <c:ext xmlns:c16="http://schemas.microsoft.com/office/drawing/2014/chart" uri="{C3380CC4-5D6E-409C-BE32-E72D297353CC}">
              <c16:uniqueId val="{00000003-1599-41BA-97A8-4A06DE35FAA6}"/>
            </c:ext>
          </c:extLst>
        </c:ser>
        <c:ser>
          <c:idx val="4"/>
          <c:order val="4"/>
          <c:tx>
            <c:strRef>
              <c:f>Summary!$G$6</c:f>
              <c:strCache>
                <c:ptCount val="1"/>
                <c:pt idx="0">
                  <c:v>Project Management</c:v>
                </c:pt>
              </c:strCache>
            </c:strRef>
          </c:tx>
          <c:spPr>
            <a:solidFill>
              <a:schemeClr val="accent5"/>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Summary!$G$7:$G$15</c:f>
              <c:numCache>
                <c:formatCode>0.00</c:formatCode>
                <c:ptCount val="9"/>
                <c:pt idx="0">
                  <c:v>108</c:v>
                </c:pt>
                <c:pt idx="1">
                  <c:v>8.5</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1599-41BA-97A8-4A06DE35FAA6}"/>
            </c:ext>
          </c:extLst>
        </c:ser>
        <c:ser>
          <c:idx val="5"/>
          <c:order val="5"/>
          <c:tx>
            <c:strRef>
              <c:f>Summary!$H$6</c:f>
              <c:strCache>
                <c:ptCount val="1"/>
                <c:pt idx="0">
                  <c:v>Training</c:v>
                </c:pt>
              </c:strCache>
            </c:strRef>
          </c:tx>
          <c:spPr>
            <a:solidFill>
              <a:schemeClr val="accent6"/>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Summary!$H$7:$H$15</c:f>
              <c:numCache>
                <c:formatCode>0.00</c:formatCode>
                <c:ptCount val="9"/>
                <c:pt idx="2">
                  <c:v>1</c:v>
                </c:pt>
                <c:pt idx="4">
                  <c:v>5.5</c:v>
                </c:pt>
                <c:pt idx="5">
                  <c:v>17</c:v>
                </c:pt>
                <c:pt idx="6">
                  <c:v>2</c:v>
                </c:pt>
                <c:pt idx="7">
                  <c:v>14.5</c:v>
                </c:pt>
              </c:numCache>
            </c:numRef>
          </c:val>
          <c:extLst>
            <c:ext xmlns:c16="http://schemas.microsoft.com/office/drawing/2014/chart" uri="{C3380CC4-5D6E-409C-BE32-E72D297353CC}">
              <c16:uniqueId val="{00000005-1599-41BA-97A8-4A06DE35FAA6}"/>
            </c:ext>
          </c:extLst>
        </c:ser>
        <c:ser>
          <c:idx val="6"/>
          <c:order val="6"/>
          <c:tx>
            <c:strRef>
              <c:f>Summary!$I$6</c:f>
              <c:strCache>
                <c:ptCount val="1"/>
                <c:pt idx="0">
                  <c:v>Leaves</c:v>
                </c:pt>
              </c:strCache>
            </c:strRef>
          </c:tx>
          <c:spPr>
            <a:solidFill>
              <a:schemeClr val="accent1">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Summary!$I$7:$I$15</c:f>
              <c:numCache>
                <c:formatCode>0.00</c:formatCode>
                <c:ptCount val="9"/>
                <c:pt idx="0">
                  <c:v>24</c:v>
                </c:pt>
                <c:pt idx="1">
                  <c:v>16</c:v>
                </c:pt>
                <c:pt idx="2">
                  <c:v>8</c:v>
                </c:pt>
                <c:pt idx="3">
                  <c:v>32</c:v>
                </c:pt>
                <c:pt idx="4">
                  <c:v>0</c:v>
                </c:pt>
                <c:pt idx="5">
                  <c:v>24</c:v>
                </c:pt>
                <c:pt idx="6">
                  <c:v>20</c:v>
                </c:pt>
                <c:pt idx="7">
                  <c:v>8</c:v>
                </c:pt>
                <c:pt idx="8">
                  <c:v>0</c:v>
                </c:pt>
              </c:numCache>
            </c:numRef>
          </c:val>
          <c:extLst>
            <c:ext xmlns:c16="http://schemas.microsoft.com/office/drawing/2014/chart" uri="{C3380CC4-5D6E-409C-BE32-E72D297353CC}">
              <c16:uniqueId val="{00000006-1599-41BA-97A8-4A06DE35FAA6}"/>
            </c:ext>
          </c:extLst>
        </c:ser>
        <c:ser>
          <c:idx val="7"/>
          <c:order val="7"/>
          <c:tx>
            <c:strRef>
              <c:f>Summary!$J$6</c:f>
              <c:strCache>
                <c:ptCount val="1"/>
                <c:pt idx="0">
                  <c:v>Holidays</c:v>
                </c:pt>
              </c:strCache>
            </c:strRef>
          </c:tx>
          <c:spPr>
            <a:solidFill>
              <a:schemeClr val="accent2">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Summary!$J$7:$J$15</c:f>
              <c:numCache>
                <c:formatCode>0.00</c:formatCode>
                <c:ptCount val="9"/>
                <c:pt idx="0">
                  <c:v>16</c:v>
                </c:pt>
                <c:pt idx="1">
                  <c:v>16</c:v>
                </c:pt>
                <c:pt idx="2">
                  <c:v>16</c:v>
                </c:pt>
                <c:pt idx="3">
                  <c:v>16</c:v>
                </c:pt>
                <c:pt idx="4">
                  <c:v>16</c:v>
                </c:pt>
                <c:pt idx="5">
                  <c:v>16</c:v>
                </c:pt>
                <c:pt idx="6">
                  <c:v>16</c:v>
                </c:pt>
                <c:pt idx="7">
                  <c:v>16</c:v>
                </c:pt>
                <c:pt idx="8">
                  <c:v>16</c:v>
                </c:pt>
              </c:numCache>
            </c:numRef>
          </c:val>
          <c:extLst>
            <c:ext xmlns:c16="http://schemas.microsoft.com/office/drawing/2014/chart" uri="{C3380CC4-5D6E-409C-BE32-E72D297353CC}">
              <c16:uniqueId val="{00000007-1599-41BA-97A8-4A06DE35FAA6}"/>
            </c:ext>
          </c:extLst>
        </c:ser>
        <c:ser>
          <c:idx val="8"/>
          <c:order val="8"/>
          <c:tx>
            <c:strRef>
              <c:f>Summary!$K$6</c:f>
              <c:strCache>
                <c:ptCount val="1"/>
                <c:pt idx="0">
                  <c:v>Other</c:v>
                </c:pt>
              </c:strCache>
            </c:strRef>
          </c:tx>
          <c:spPr>
            <a:solidFill>
              <a:schemeClr val="accent3">
                <a:lumMod val="60000"/>
              </a:schemeClr>
            </a:solidFill>
            <a:ln>
              <a:noFill/>
            </a:ln>
            <a:effectLst/>
          </c:spPr>
          <c:invertIfNegative val="0"/>
          <c:cat>
            <c:strRef>
              <c:f>Summary!$B$7:$B$15</c:f>
              <c:strCache>
                <c:ptCount val="9"/>
                <c:pt idx="0">
                  <c:v>Abid  Ali</c:v>
                </c:pt>
                <c:pt idx="1">
                  <c:v>Arif Khan Arif</c:v>
                </c:pt>
                <c:pt idx="2">
                  <c:v>Arslan Khalid</c:v>
                </c:pt>
                <c:pt idx="3">
                  <c:v>Asad Mahmood</c:v>
                </c:pt>
                <c:pt idx="4">
                  <c:v>Ali Junaid</c:v>
                </c:pt>
                <c:pt idx="5">
                  <c:v>Aimen nasar</c:v>
                </c:pt>
                <c:pt idx="6">
                  <c:v>Muhammad Yasir</c:v>
                </c:pt>
                <c:pt idx="7">
                  <c:v>Muzammil Shahzad</c:v>
                </c:pt>
                <c:pt idx="8">
                  <c:v>Shoaib Hassan</c:v>
                </c:pt>
              </c:strCache>
            </c:strRef>
          </c:cat>
          <c:val>
            <c:numRef>
              <c:f>Summary!$K$7:$K$15</c:f>
              <c:numCache>
                <c:formatCode>0.00</c:formatCode>
                <c:ptCount val="9"/>
                <c:pt idx="0">
                  <c:v>0</c:v>
                </c:pt>
                <c:pt idx="1">
                  <c:v>0</c:v>
                </c:pt>
                <c:pt idx="2">
                  <c:v>0</c:v>
                </c:pt>
                <c:pt idx="3">
                  <c:v>0</c:v>
                </c:pt>
                <c:pt idx="4">
                  <c:v>0</c:v>
                </c:pt>
                <c:pt idx="5">
                  <c:v>0</c:v>
                </c:pt>
                <c:pt idx="6">
                  <c:v>7</c:v>
                </c:pt>
                <c:pt idx="7">
                  <c:v>0</c:v>
                </c:pt>
                <c:pt idx="8">
                  <c:v>0</c:v>
                </c:pt>
              </c:numCache>
            </c:numRef>
          </c:val>
          <c:extLst>
            <c:ext xmlns:c16="http://schemas.microsoft.com/office/drawing/2014/chart" uri="{C3380CC4-5D6E-409C-BE32-E72D297353CC}">
              <c16:uniqueId val="{00000008-1599-41BA-97A8-4A06DE35FAA6}"/>
            </c:ext>
          </c:extLst>
        </c:ser>
        <c:dLbls>
          <c:showLegendKey val="0"/>
          <c:showVal val="0"/>
          <c:showCatName val="0"/>
          <c:showSerName val="0"/>
          <c:showPercent val="0"/>
          <c:showBubbleSize val="0"/>
        </c:dLbls>
        <c:gapWidth val="219"/>
        <c:overlap val="-27"/>
        <c:axId val="298787504"/>
        <c:axId val="298777904"/>
      </c:barChart>
      <c:catAx>
        <c:axId val="29878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77904"/>
        <c:crosses val="autoZero"/>
        <c:auto val="1"/>
        <c:lblAlgn val="ctr"/>
        <c:lblOffset val="100"/>
        <c:noMultiLvlLbl val="0"/>
      </c:catAx>
      <c:valAx>
        <c:axId val="2987779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78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QA Team - Timebreakup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Summary!$C$52</c:f>
              <c:strCache>
                <c:ptCount val="1"/>
                <c:pt idx="0">
                  <c:v>Analysis and Review</c:v>
                </c:pt>
              </c:strCache>
            </c:strRef>
          </c:tx>
          <c:spPr>
            <a:solidFill>
              <a:schemeClr val="accent1"/>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Summary!$C$53:$C$56</c:f>
              <c:numCache>
                <c:formatCode>0.00</c:formatCode>
                <c:ptCount val="4"/>
                <c:pt idx="0">
                  <c:v>12</c:v>
                </c:pt>
                <c:pt idx="1">
                  <c:v>15</c:v>
                </c:pt>
                <c:pt idx="2">
                  <c:v>6</c:v>
                </c:pt>
                <c:pt idx="3">
                  <c:v>11</c:v>
                </c:pt>
              </c:numCache>
            </c:numRef>
          </c:val>
          <c:extLst>
            <c:ext xmlns:c16="http://schemas.microsoft.com/office/drawing/2014/chart" uri="{C3380CC4-5D6E-409C-BE32-E72D297353CC}">
              <c16:uniqueId val="{00000000-6215-435A-B82F-FAEB19FC0323}"/>
            </c:ext>
          </c:extLst>
        </c:ser>
        <c:ser>
          <c:idx val="1"/>
          <c:order val="1"/>
          <c:tx>
            <c:strRef>
              <c:f>Summary!$D$52</c:f>
              <c:strCache>
                <c:ptCount val="1"/>
                <c:pt idx="0">
                  <c:v>Testing and Support</c:v>
                </c:pt>
              </c:strCache>
            </c:strRef>
          </c:tx>
          <c:spPr>
            <a:solidFill>
              <a:schemeClr val="accent2"/>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Summary!$D$53:$D$56</c:f>
              <c:numCache>
                <c:formatCode>0.00</c:formatCode>
                <c:ptCount val="4"/>
                <c:pt idx="0">
                  <c:v>67</c:v>
                </c:pt>
                <c:pt idx="1">
                  <c:v>101</c:v>
                </c:pt>
                <c:pt idx="2">
                  <c:v>88</c:v>
                </c:pt>
                <c:pt idx="3">
                  <c:v>80.5</c:v>
                </c:pt>
              </c:numCache>
            </c:numRef>
          </c:val>
          <c:extLst>
            <c:ext xmlns:c16="http://schemas.microsoft.com/office/drawing/2014/chart" uri="{C3380CC4-5D6E-409C-BE32-E72D297353CC}">
              <c16:uniqueId val="{00000001-6215-435A-B82F-FAEB19FC0323}"/>
            </c:ext>
          </c:extLst>
        </c:ser>
        <c:ser>
          <c:idx val="2"/>
          <c:order val="2"/>
          <c:tx>
            <c:strRef>
              <c:f>Summary!$E$52</c:f>
              <c:strCache>
                <c:ptCount val="1"/>
                <c:pt idx="0">
                  <c:v>Test Cases</c:v>
                </c:pt>
              </c:strCache>
            </c:strRef>
          </c:tx>
          <c:spPr>
            <a:solidFill>
              <a:schemeClr val="accent3"/>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Summary!$E$53:$E$56</c:f>
              <c:numCache>
                <c:formatCode>0.00</c:formatCode>
                <c:ptCount val="4"/>
                <c:pt idx="0">
                  <c:v>13</c:v>
                </c:pt>
                <c:pt idx="1">
                  <c:v>0</c:v>
                </c:pt>
                <c:pt idx="2">
                  <c:v>3</c:v>
                </c:pt>
                <c:pt idx="3">
                  <c:v>13</c:v>
                </c:pt>
              </c:numCache>
            </c:numRef>
          </c:val>
          <c:extLst>
            <c:ext xmlns:c16="http://schemas.microsoft.com/office/drawing/2014/chart" uri="{C3380CC4-5D6E-409C-BE32-E72D297353CC}">
              <c16:uniqueId val="{00000002-6215-435A-B82F-FAEB19FC0323}"/>
            </c:ext>
          </c:extLst>
        </c:ser>
        <c:ser>
          <c:idx val="3"/>
          <c:order val="3"/>
          <c:tx>
            <c:strRef>
              <c:f>Summary!$F$52</c:f>
              <c:strCache>
                <c:ptCount val="1"/>
                <c:pt idx="0">
                  <c:v>Meetings</c:v>
                </c:pt>
              </c:strCache>
            </c:strRef>
          </c:tx>
          <c:spPr>
            <a:solidFill>
              <a:schemeClr val="accent4"/>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Summary!$F$53:$F$56</c:f>
              <c:numCache>
                <c:formatCode>0.00</c:formatCode>
                <c:ptCount val="4"/>
                <c:pt idx="0">
                  <c:v>5</c:v>
                </c:pt>
                <c:pt idx="1">
                  <c:v>33.5</c:v>
                </c:pt>
                <c:pt idx="2">
                  <c:v>26</c:v>
                </c:pt>
                <c:pt idx="3">
                  <c:v>11</c:v>
                </c:pt>
              </c:numCache>
            </c:numRef>
          </c:val>
          <c:extLst>
            <c:ext xmlns:c16="http://schemas.microsoft.com/office/drawing/2014/chart" uri="{C3380CC4-5D6E-409C-BE32-E72D297353CC}">
              <c16:uniqueId val="{00000003-6215-435A-B82F-FAEB19FC0323}"/>
            </c:ext>
          </c:extLst>
        </c:ser>
        <c:ser>
          <c:idx val="4"/>
          <c:order val="4"/>
          <c:tx>
            <c:strRef>
              <c:f>Summary!$G$52</c:f>
              <c:strCache>
                <c:ptCount val="1"/>
                <c:pt idx="0">
                  <c:v>Leaves</c:v>
                </c:pt>
              </c:strCache>
            </c:strRef>
          </c:tx>
          <c:spPr>
            <a:solidFill>
              <a:schemeClr val="accent5"/>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Summary!$G$53:$G$56</c:f>
              <c:numCache>
                <c:formatCode>0.00</c:formatCode>
                <c:ptCount val="4"/>
                <c:pt idx="0">
                  <c:v>16</c:v>
                </c:pt>
                <c:pt idx="1">
                  <c:v>13</c:v>
                </c:pt>
                <c:pt idx="2">
                  <c:v>0</c:v>
                </c:pt>
                <c:pt idx="3">
                  <c:v>8</c:v>
                </c:pt>
              </c:numCache>
            </c:numRef>
          </c:val>
          <c:extLst>
            <c:ext xmlns:c16="http://schemas.microsoft.com/office/drawing/2014/chart" uri="{C3380CC4-5D6E-409C-BE32-E72D297353CC}">
              <c16:uniqueId val="{00000004-6215-435A-B82F-FAEB19FC0323}"/>
            </c:ext>
          </c:extLst>
        </c:ser>
        <c:ser>
          <c:idx val="5"/>
          <c:order val="5"/>
          <c:tx>
            <c:strRef>
              <c:f>Summary!$H$52</c:f>
              <c:strCache>
                <c:ptCount val="1"/>
                <c:pt idx="0">
                  <c:v>Holidays</c:v>
                </c:pt>
              </c:strCache>
            </c:strRef>
          </c:tx>
          <c:spPr>
            <a:solidFill>
              <a:schemeClr val="accent6"/>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Summary!$H$53:$H$56</c:f>
              <c:numCache>
                <c:formatCode>0.00</c:formatCode>
                <c:ptCount val="4"/>
                <c:pt idx="0">
                  <c:v>16</c:v>
                </c:pt>
                <c:pt idx="1">
                  <c:v>16</c:v>
                </c:pt>
                <c:pt idx="2">
                  <c:v>16</c:v>
                </c:pt>
                <c:pt idx="3">
                  <c:v>16</c:v>
                </c:pt>
              </c:numCache>
            </c:numRef>
          </c:val>
          <c:extLst>
            <c:ext xmlns:c16="http://schemas.microsoft.com/office/drawing/2014/chart" uri="{C3380CC4-5D6E-409C-BE32-E72D297353CC}">
              <c16:uniqueId val="{00000005-6215-435A-B82F-FAEB19FC0323}"/>
            </c:ext>
          </c:extLst>
        </c:ser>
        <c:ser>
          <c:idx val="6"/>
          <c:order val="6"/>
          <c:tx>
            <c:strRef>
              <c:f>Summary!$I$52</c:f>
              <c:strCache>
                <c:ptCount val="1"/>
                <c:pt idx="0">
                  <c:v>Client Items</c:v>
                </c:pt>
              </c:strCache>
            </c:strRef>
          </c:tx>
          <c:spPr>
            <a:solidFill>
              <a:schemeClr val="accent1">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Summary!$I$53:$I$56</c:f>
              <c:numCache>
                <c:formatCode>0.00</c:formatCode>
                <c:ptCount val="4"/>
                <c:pt idx="0">
                  <c:v>38</c:v>
                </c:pt>
                <c:pt idx="1">
                  <c:v>10</c:v>
                </c:pt>
                <c:pt idx="2">
                  <c:v>12</c:v>
                </c:pt>
                <c:pt idx="3">
                  <c:v>16</c:v>
                </c:pt>
              </c:numCache>
            </c:numRef>
          </c:val>
          <c:extLst>
            <c:ext xmlns:c16="http://schemas.microsoft.com/office/drawing/2014/chart" uri="{C3380CC4-5D6E-409C-BE32-E72D297353CC}">
              <c16:uniqueId val="{00000006-6215-435A-B82F-FAEB19FC0323}"/>
            </c:ext>
          </c:extLst>
        </c:ser>
        <c:ser>
          <c:idx val="7"/>
          <c:order val="7"/>
          <c:tx>
            <c:strRef>
              <c:f>Summary!$J$52</c:f>
              <c:strCache>
                <c:ptCount val="1"/>
                <c:pt idx="0">
                  <c:v>Project Management</c:v>
                </c:pt>
              </c:strCache>
            </c:strRef>
          </c:tx>
          <c:spPr>
            <a:solidFill>
              <a:schemeClr val="accent2">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Summary!$J$53:$J$56</c:f>
              <c:numCache>
                <c:formatCode>0.00</c:formatCode>
                <c:ptCount val="4"/>
                <c:pt idx="0">
                  <c:v>0</c:v>
                </c:pt>
                <c:pt idx="1">
                  <c:v>18</c:v>
                </c:pt>
                <c:pt idx="2">
                  <c:v>0</c:v>
                </c:pt>
                <c:pt idx="3">
                  <c:v>0</c:v>
                </c:pt>
              </c:numCache>
            </c:numRef>
          </c:val>
          <c:extLst>
            <c:ext xmlns:c16="http://schemas.microsoft.com/office/drawing/2014/chart" uri="{C3380CC4-5D6E-409C-BE32-E72D297353CC}">
              <c16:uniqueId val="{00000007-6215-435A-B82F-FAEB19FC0323}"/>
            </c:ext>
          </c:extLst>
        </c:ser>
        <c:ser>
          <c:idx val="8"/>
          <c:order val="8"/>
          <c:tx>
            <c:strRef>
              <c:f>Summary!$K$52</c:f>
              <c:strCache>
                <c:ptCount val="1"/>
                <c:pt idx="0">
                  <c:v>No Workbench</c:v>
                </c:pt>
              </c:strCache>
            </c:strRef>
          </c:tx>
          <c:spPr>
            <a:solidFill>
              <a:schemeClr val="accent3">
                <a:lumMod val="60000"/>
              </a:schemeClr>
            </a:solidFill>
            <a:ln>
              <a:noFill/>
            </a:ln>
            <a:effectLst/>
          </c:spPr>
          <c:invertIfNegative val="0"/>
          <c:cat>
            <c:strRef>
              <c:f>Summary!$B$53:$B$56</c:f>
              <c:strCache>
                <c:ptCount val="4"/>
                <c:pt idx="0">
                  <c:v>Ayesha Qurban</c:v>
                </c:pt>
                <c:pt idx="1">
                  <c:v>Bilal Afzal Raja</c:v>
                </c:pt>
                <c:pt idx="2">
                  <c:v>Hamza Nouman</c:v>
                </c:pt>
                <c:pt idx="3">
                  <c:v>Kashif Hayat</c:v>
                </c:pt>
              </c:strCache>
            </c:strRef>
          </c:cat>
          <c:val>
            <c:numRef>
              <c:f>Summary!$K$53:$K$56</c:f>
              <c:numCache>
                <c:formatCode>0.00</c:formatCode>
                <c:ptCount val="4"/>
                <c:pt idx="0">
                  <c:v>0</c:v>
                </c:pt>
                <c:pt idx="1">
                  <c:v>0</c:v>
                </c:pt>
                <c:pt idx="2">
                  <c:v>17</c:v>
                </c:pt>
                <c:pt idx="3">
                  <c:v>0</c:v>
                </c:pt>
              </c:numCache>
            </c:numRef>
          </c:val>
          <c:extLst>
            <c:ext xmlns:c16="http://schemas.microsoft.com/office/drawing/2014/chart" uri="{C3380CC4-5D6E-409C-BE32-E72D297353CC}">
              <c16:uniqueId val="{00000008-6215-435A-B82F-FAEB19FC0323}"/>
            </c:ext>
          </c:extLst>
        </c:ser>
        <c:dLbls>
          <c:showLegendKey val="0"/>
          <c:showVal val="0"/>
          <c:showCatName val="0"/>
          <c:showSerName val="0"/>
          <c:showPercent val="0"/>
          <c:showBubbleSize val="0"/>
        </c:dLbls>
        <c:gapWidth val="219"/>
        <c:overlap val="-27"/>
        <c:axId val="298810544"/>
        <c:axId val="298820624"/>
      </c:barChart>
      <c:catAx>
        <c:axId val="298810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20624"/>
        <c:crosses val="autoZero"/>
        <c:auto val="1"/>
        <c:lblAlgn val="ctr"/>
        <c:lblOffset val="100"/>
        <c:noMultiLvlLbl val="0"/>
      </c:catAx>
      <c:valAx>
        <c:axId val="2988206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810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600075</xdr:colOff>
      <xdr:row>16</xdr:row>
      <xdr:rowOff>185736</xdr:rowOff>
    </xdr:from>
    <xdr:to>
      <xdr:col>14</xdr:col>
      <xdr:colOff>33618</xdr:colOff>
      <xdr:row>46</xdr:row>
      <xdr:rowOff>179293</xdr:rowOff>
    </xdr:to>
    <xdr:graphicFrame macro="">
      <xdr:nvGraphicFramePr>
        <xdr:cNvPr id="2" name="Chart 1">
          <a:extLst>
            <a:ext uri="{FF2B5EF4-FFF2-40B4-BE49-F238E27FC236}">
              <a16:creationId xmlns:a16="http://schemas.microsoft.com/office/drawing/2014/main" id="{E71364EA-279A-36A0-ED00-2B91277622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33617</xdr:colOff>
      <xdr:row>59</xdr:row>
      <xdr:rowOff>1119</xdr:rowOff>
    </xdr:from>
    <xdr:to>
      <xdr:col>13</xdr:col>
      <xdr:colOff>930088</xdr:colOff>
      <xdr:row>85</xdr:row>
      <xdr:rowOff>78441</xdr:rowOff>
    </xdr:to>
    <xdr:graphicFrame macro="">
      <xdr:nvGraphicFramePr>
        <xdr:cNvPr id="3" name="Chart 2">
          <a:extLst>
            <a:ext uri="{FF2B5EF4-FFF2-40B4-BE49-F238E27FC236}">
              <a16:creationId xmlns:a16="http://schemas.microsoft.com/office/drawing/2014/main" id="{9B152CAA-64D6-8933-02E4-02519BAB0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104774</xdr:colOff>
      <xdr:row>3</xdr:row>
      <xdr:rowOff>19049</xdr:rowOff>
    </xdr:from>
    <xdr:to>
      <xdr:col>0</xdr:col>
      <xdr:colOff>2552699</xdr:colOff>
      <xdr:row>22</xdr:row>
      <xdr:rowOff>9525</xdr:rowOff>
    </xdr:to>
    <mc:AlternateContent xmlns:mc="http://schemas.openxmlformats.org/markup-compatibility/2006" xmlns:a14="http://schemas.microsoft.com/office/drawing/2010/main">
      <mc:Choice Requires="a14">
        <xdr:graphicFrame macro="">
          <xdr:nvGraphicFramePr>
            <xdr:cNvPr id="3" name="level2_key">
              <a:extLst>
                <a:ext uri="{FF2B5EF4-FFF2-40B4-BE49-F238E27FC236}">
                  <a16:creationId xmlns:a16="http://schemas.microsoft.com/office/drawing/2014/main" id="{C0F8B995-880E-3E61-0019-D9336A8016B1}"/>
                </a:ext>
              </a:extLst>
            </xdr:cNvPr>
            <xdr:cNvGraphicFramePr/>
          </xdr:nvGraphicFramePr>
          <xdr:xfrm>
            <a:off x="0" y="0"/>
            <a:ext cx="0" cy="0"/>
          </xdr:xfrm>
          <a:graphic>
            <a:graphicData uri="http://schemas.microsoft.com/office/drawing/2010/slicer">
              <sle:slicer xmlns:sle="http://schemas.microsoft.com/office/drawing/2010/slicer" name="level2_key"/>
            </a:graphicData>
          </a:graphic>
        </xdr:graphicFrame>
      </mc:Choice>
      <mc:Fallback xmlns="">
        <xdr:sp macro="" textlink="">
          <xdr:nvSpPr>
            <xdr:cNvPr id="0" name=""/>
            <xdr:cNvSpPr>
              <a:spLocks noTextEdit="1"/>
            </xdr:cNvSpPr>
          </xdr:nvSpPr>
          <xdr:spPr>
            <a:xfrm>
              <a:off x="104774" y="590549"/>
              <a:ext cx="2447925" cy="36099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24.50246851852" createdVersion="8" refreshedVersion="8" minRefreshableVersion="3" recordCount="1622" xr:uid="{B58A42BC-3F9D-49A1-9853-7B3A01E9BABB}">
  <cacheSource type="worksheet">
    <worksheetSource ref="A1:H1623" sheet="data"/>
  </cacheSource>
  <cacheFields count="8">
    <cacheField name="employee" numFmtId="0">
      <sharedItems containsBlank="1" count="24">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m u="1"/>
      </sharedItems>
    </cacheField>
    <cacheField name="level2_key" numFmtId="0">
      <sharedItems containsBlank="1"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m u="1"/>
      </sharedItems>
    </cacheField>
    <cacheField name="level3_description" numFmtId="0">
      <sharedItems/>
    </cacheField>
    <cacheField name="task_code" numFmtId="0">
      <sharedItems containsBlank="1" count="29">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m u="1"/>
        <s v="SRS-Review" u="1"/>
      </sharedItems>
    </cacheField>
    <cacheField name="appliedmonth" numFmtId="0">
      <sharedItems containsBlank="1" count="10">
        <s v="2024-08"/>
        <s v="2024-09"/>
        <s v="2024-10"/>
        <s v="2024-11"/>
        <s v="2024-12"/>
        <s v="2025-01"/>
        <s v="2025-02"/>
        <s v="2025-03"/>
        <s v="2025-04"/>
        <m u="1"/>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9"/>
    </cacheField>
    <cacheField name="Est Hours" numFmtId="0">
      <sharedItems containsString="0" containsBlank="1" containsNumber="1" minValue="0" maxValue="62"/>
    </cacheField>
  </cacheFields>
  <extLst>
    <ext xmlns:x14="http://schemas.microsoft.com/office/spreadsheetml/2009/9/main" uri="{725AE2AE-9491-48be-B2B4-4EB974FC3084}">
      <x14:pivotCacheDefinition pivotCacheId="15927628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24.639938425928" createdVersion="8" refreshedVersion="8" minRefreshableVersion="3" recordCount="1852" xr:uid="{14F697AB-9DDC-4D1A-8CD3-F64CC6FD47B1}">
  <cacheSource type="worksheet">
    <worksheetSource ref="A1:H1853" sheet="data"/>
  </cacheSource>
  <cacheFields count="8">
    <cacheField name="employee" numFmtId="0">
      <sharedItems count="23">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haredItems>
    </cacheField>
    <cacheField name="level2_key" numFmtId="0">
      <sharedItems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haredItems>
    </cacheField>
    <cacheField name="level3_description" numFmtId="0">
      <sharedItems count="147">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haredItems>
    </cacheField>
    <cacheField name="task_code" numFmtId="0">
      <sharedItems count="30">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haredItems>
    </cacheField>
    <cacheField name="appliedmonth" numFmtId="0">
      <sharedItems count="10">
        <s v="2024-08"/>
        <s v="2024-09"/>
        <s v="2024-10"/>
        <s v="2024-11"/>
        <s v="2024-12"/>
        <s v="2025-01"/>
        <s v="2025-02"/>
        <s v="2025-03"/>
        <s v="2025-04"/>
        <s v="2025-05"/>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0"/>
    </cacheField>
    <cacheField name="Est Hours" numFmtId="0">
      <sharedItems containsString="0" containsBlank="1" containsNumber="1" minValue="0" maxValue="62"/>
    </cacheField>
  </cacheFields>
  <extLst>
    <ext xmlns:x14="http://schemas.microsoft.com/office/spreadsheetml/2009/9/main" uri="{725AE2AE-9491-48be-B2B4-4EB974FC3084}">
      <x14:pivotCacheDefinition pivotCacheId="42104936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32.448163310182" createdVersion="8" refreshedVersion="8" minRefreshableVersion="3" recordCount="1852" xr:uid="{A93E55A0-412F-4C1C-829D-4BFF85A98D85}">
  <cacheSource type="worksheet">
    <worksheetSource ref="A1:G1853" sheet="data"/>
  </cacheSource>
  <cacheFields count="7">
    <cacheField name="employee" numFmtId="0">
      <sharedItems count="23">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haredItems>
    </cacheField>
    <cacheField name="level2_key" numFmtId="0">
      <sharedItems count="23">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haredItems>
    </cacheField>
    <cacheField name="level3_description" numFmtId="0">
      <sharedItems count="147">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haredItems>
    </cacheField>
    <cacheField name="task_code" numFmtId="0">
      <sharedItems count="30">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haredItems>
    </cacheField>
    <cacheField name="appliedmonth" numFmtId="0">
      <sharedItems count="10">
        <s v="2024-08"/>
        <s v="2024-09"/>
        <s v="2024-10"/>
        <s v="2024-11"/>
        <s v="2024-12"/>
        <s v="2025-01"/>
        <s v="2025-02"/>
        <s v="2025-03"/>
        <s v="2025-04"/>
        <s v="2025-05"/>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useef Shahzad" refreshedDate="45846.527518750001" createdVersion="8" refreshedVersion="8" minRefreshableVersion="3" recordCount="2165" xr:uid="{F7956B83-8C49-4647-AD9B-B1A98C641203}">
  <cacheSource type="worksheet">
    <worksheetSource ref="A1:G2166" sheet="data"/>
  </cacheSource>
  <cacheFields count="7">
    <cacheField name="employee" numFmtId="0">
      <sharedItems count="26">
        <s v="Abid  Ali"/>
        <s v="Anees Rahman"/>
        <s v="Arif Khan Arif"/>
        <s v="Arshad  Sadal"/>
        <s v="Arslan Khalid"/>
        <s v="Asad Mahmood"/>
        <s v="Asim Jameel"/>
        <s v="Asiya Bibi"/>
        <s v="Ayesha Qurban"/>
        <s v="Bilal Afzal Raja"/>
        <s v="Farooq Azam"/>
        <s v="Hamza Nouman"/>
        <s v="Imran UL Haq"/>
        <s v="Kashif Hayat"/>
        <s v="Shafiq Ahmed"/>
        <s v="Tauseef Shahzad"/>
        <s v="Fawad Ahmed"/>
        <s v="Saad Saeed"/>
        <s v="Ali Junaid"/>
        <s v="Muhammad Hamayun"/>
        <s v="Aimen nasar"/>
        <s v="Muhammad Yasir"/>
        <s v="Muzammil Shahzad"/>
        <s v="Bismah Saleem"/>
        <s v="Mohsin Raza"/>
        <s v="Shoaib Hassan"/>
      </sharedItems>
    </cacheField>
    <cacheField name="level2_key" numFmtId="0">
      <sharedItems count="29">
        <s v="AP WORKFLOW                     "/>
        <s v="APWORKS 2024.2 - PHASE 3        "/>
        <s v="NEXELUS 2024.2                  "/>
        <s v="PR-0013                         "/>
        <s v="APWORKS PHASE2                  "/>
        <s v="AD-0001                         "/>
        <s v="NEXELUS 13.0                    "/>
        <s v="Support and Maintenance"/>
        <s v="NEXELUS 14.0                    "/>
        <s v="APWORKS PHASE1                  "/>
        <s v="NEXELUS 2024.1 SP2              "/>
        <s v="APWORKS 2024.2 - PHASE 4        "/>
        <s v="NEXELUS SUPPORT                 "/>
        <s v="APWORKS 2024.2 PHASE 5          "/>
        <s v="APWORKS 2025.1                  "/>
        <s v="NEXELUS 2025.1                  "/>
        <s v="APWORKS 2025.2                  "/>
        <s v="NEXELUS 2025.1 SP1              "/>
        <s v="NEXELUS 2025.2                  "/>
        <s v="APWORKS - SUPPORT               "/>
        <s v="NEXELUS - ADDHOC ITEMS          "/>
        <s v="APWORKS - TEST AUTOMATION       "/>
        <s v="APWORKS 2025.2 SP1              "/>
        <s v="APWORKS 2025.2 SP2              "/>
        <s v="APWORKS 2025.3                  "/>
        <s v="NEXELUS 2025.3                  "/>
        <s v="NEXELUSAPP - MAUI               "/>
        <s v="ADHOC-ITEMS                     "/>
        <s v="BUSINESS-DEVELOPMENT            "/>
      </sharedItems>
    </cacheField>
    <cacheField name="level3_description" numFmtId="0">
      <sharedItems count="172">
        <s v="Analysis of production issues reported by support team"/>
        <s v="Cient UAT Upgrade"/>
        <s v="Development of new project/assignment/task"/>
        <s v="Meetings, mails, communication, TFS, Interviews"/>
        <s v="Project planning for new project/assignment/task"/>
        <s v="QA Environment Upgrade"/>
        <s v="Project Overhead"/>
        <s v="Client Items"/>
        <s v="Dev Support"/>
        <s v="Internal Meetings"/>
        <s v="Session with US team"/>
        <s v="Support Items"/>
        <s v="National Gazetted Holidays"/>
        <s v="Broadcast Invoice: EDI File Processing"/>
        <s v="Analysis of the new project/assignment/task"/>
        <s v="Regular bug fixing activity"/>
        <s v="Time"/>
        <s v="Ability to assign Employees to Roles by Media type and by Client"/>
        <s v="Add Media Type/Service type/Roles"/>
        <s v="Google Drive integration. (Setup and Integration development)"/>
        <s v="Time Off - Un Planned"/>
        <s v="Time Off - Planned"/>
        <s v="HR ad Admin Activities"/>
        <s v="Network and infrastructure Support"/>
        <s v="Taxes and Bank Related"/>
        <s v="Regular testing and QA new project/assignment/task"/>
        <s v="Release Environment Upgrade"/>
        <s v="Ability to automatically attach additional documents to Invoice"/>
        <s v="Tolerance by media type"/>
        <s v="In-house Training"/>
        <s v="Document review/understanding Requirement Specifications"/>
        <s v="Requirement Specifications document writing"/>
        <s v="Associate vendor/stations/sites to multiple pay to"/>
        <s v="Broadcast Invoice: Invoice View UI"/>
        <s v="Broadcast Invoice: Manage Invoice Models List"/>
        <s v="Broadcast Invoice: PDF file generation"/>
        <s v="Customer Information: Select Client on Vendor Invoice"/>
        <s v="Route invoice from one company - company identification"/>
        <s v="Production upgrades"/>
        <s v="Broadcast Invoice: Manage Invoice Documents"/>
        <s v="Broadcast Invoice: Manage Non-Mapped Broadcast Invoices"/>
        <s v="Broadcast Invoice: User Group Management Changes"/>
        <s v="separate node for &quot;Broadcast Invoices&quot;"/>
        <s v="Documentation"/>
        <s v="Switch Company on Invoice"/>
        <s v="Generate Client Schedule Lines based on media type"/>
        <s v="Enhancement in vendor mapping(Parse Table)"/>
        <s v="Vendor/stations/sites associated to multiple pay to."/>
        <s v="Backup Table for vendor/client lines relationship"/>
        <s v="Apply discount based on Payment terms settings"/>
        <s v="Master Data: Payment Terms"/>
        <s v="Checkbox to filter discrepant lines"/>
        <s v="UDF &amp; Naming Convention in Vendor Portal - Proposal Import/exp"/>
        <s v="eConnect shell change to service"/>
        <s v="Meetings"/>
        <s v="A report to spot check the invoices processed"/>
        <s v="EDI: Generate PDF - Updates"/>
        <s v="Production: Project should be available on summary as well."/>
        <s v="Billing by Media Type"/>
        <s v="Client Profile: Media &gt; Flag to make the vendor inactive"/>
        <s v="Invoice Editing: Make the tax editable"/>
        <s v="Remove Site column from vendor lookup"/>
        <s v="Vendor Map: Vendor Popup: Remove identifier currency filter"/>
        <s v="Apply variable name for Site in vendor mapping"/>
        <s v="Approval routing"/>
        <s v="Google Drive - Split Process and show documents in queue"/>
        <s v="Approve upto last level and auto post."/>
        <s v="EDI file updating and upload"/>
        <s v="PDF based broadcast invoices - Invoice Scan"/>
        <s v="Production: Auto populate lines based PO during scanning"/>
        <s v="Production: show keyvalue pairs for level2 mapping"/>
        <s v="Stamp multiple approvers."/>
        <s v="UDF &amp; Naming Convention in RFP - Nexelus RFP(Exp and Imp)"/>
        <s v="Forward Inv to user OR select user when invoice is Pending Apr"/>
        <s v="UDF &amp; Naming Convention in Nexelus - Export on Proposal"/>
        <s v="Google Drive Setup (company configuration UI)"/>
        <s v="Media Plan Approval"/>
        <s v="Currency Changes on Vendor Map"/>
        <s v="Integration Testing"/>
        <s v="PDF based broadcast invoices - Import / Export lines"/>
        <s v="AdTech Fee commission"/>
        <s v="Enhancement for Visual Indicators and Flighting Details in Place"/>
        <s v="Media Plan: Import/Export Flighting"/>
        <s v="Restrict Self Approval - Time and expense"/>
        <s v="Maintenance Activity"/>
        <s v="Report &gt;&gt; Vendor Invoices: we need the discount field to show up"/>
        <s v="Vendor mapping enhancement for Non-media"/>
        <s v="PDF based broadcast invoices - Model List"/>
        <s v="Pull Client &amp; Sites, Service types as Media Types from Nexelus"/>
        <s v="Deadlock issue"/>
        <s v="PlusCo - Change requests"/>
        <s v="PDF based broadcast invoices - Approvals"/>
        <s v="Tax implementation(rule)/column for difference"/>
        <s v="Media Type Identification for IOs."/>
        <s v="Vendor invoices report: Add date filters"/>
        <s v="Discount implementation CHANGES"/>
        <s v="Level 3"/>
        <s v="Broadcast Model Fields"/>
        <s v="Generate billing schedule - bug fixing"/>
        <s v="Import/exports flights"/>
        <s v="Gazetted holidays"/>
        <s v="Invoice UI: Invoice Preview Zoom Feature"/>
        <s v="Vendor Mapping: Allow User to Date Format"/>
        <s v="Google Drive: Allow PDF in Attachment"/>
        <s v="User Manual OR Release Notes"/>
        <s v="Credit Memo"/>
        <s v="Optimizing data retrieval processes to enhance performance"/>
        <s v="Restriction by user group on which fields can be edited"/>
        <s v="Provide end date column in flight import export."/>
        <s v="TTD: Generate schedule based on Placement Flights"/>
        <s v="Add a 'Collapse All Packages/Placements' button on Placement"/>
        <s v="Allow switching media plan from Media Plan UI"/>
        <s v="Don't refresh dashboard on Mapping dialog Close button action"/>
        <s v="R&amp;D on dashboard optimization."/>
        <s v="User Management UI updates"/>
        <s v="Standardize the Status in Dashboard vs reports"/>
        <s v="Margin change for TTD"/>
        <s v="MC: Apply exchange rate from revision date or IO creation date"/>
        <s v="Add client column on Discrepant Gadget"/>
        <s v="Auto populate call letters; media type and band after 1st maping"/>
        <s v="Show PBG Gross up amount on billing reconciliation."/>
        <s v="Ability to Approve the invoice when resolving discrepancy"/>
        <s v="Ability to create templates across multiple Companies"/>
        <s v="Separate the financial integration API from the main application"/>
        <s v="Warren Lamb provided PDF ingestion"/>
        <s v="IPC - Upgrade Facebook API version to V22"/>
        <s v="Allow manual adjustments for partial billing by the client"/>
        <s v="Provide an option to include AdTech Fee in a separate invoice"/>
        <s v="Restrict Consecutive Approvals by the Same"/>
        <s v="Display Vendor distribution for individual client line under"/>
        <s v="iPC Selfservices: UI optimization"/>
        <s v="Display client #, when inv is linked to IO in all UIs and Report"/>
        <s v="Split invoice by MOS - Print / OOH / Digital"/>
        <s v="Alerting users when an FX rate is unavailable to prevent the"/>
        <s v="Exchange rate changes"/>
        <s v="Net Media + Ad serving Added to Media Spend under Campaign"/>
        <s v="Nexelus Email Function for IO"/>
        <s v="Starred media plans (NEX 17059)"/>
        <s v="Media approval: approve invoices"/>
        <s v="Media: Discrepant Invoices - Make Corrections"/>
        <s v="Media: Read Data diven excel files for the correspinding data"/>
        <s v="Enhance revise BO to allow consecutive IOs to merge into it"/>
        <s v="Nexelus Vulnerability Report - 2025"/>
        <s v="DENTSU CHANGES: Enhance Close Job functionality"/>
        <s v="Maintenance page creation"/>
        <s v="Manage invoice list optimization"/>
        <s v="Split functionality enhancement."/>
        <s v="eInvoices (iPC)(BingAd, DV360,GCM,GoogleAd, Twitter)"/>
        <s v="Flag an invoice in Discrepant bucket for searching"/>
        <s v="Net Amount Total: Add field in header to sum Invoice Net Amount"/>
        <s v="Retain user-specific report views and filter preferences during"/>
        <s v="Show routing history - Invoice comment log"/>
        <s v="PO numbers to be appended automatically to campaign names"/>
        <s v="pre-populate objective field from media plan"/>
        <s v="Show old vs. new values on revision screens (Design and Rev)"/>
        <s v="Auth Pages: Key Page"/>
        <s v="Auth Pages: Login Page + Flow"/>
        <s v="TimeSheet: Add New"/>
        <s v="TimeSheet: Edit"/>
        <s v="TimeSheet: Main Page"/>
        <s v="TimeSheet: Pending Transaction"/>
        <s v="APWorks amounts - format to 2 decimal places"/>
        <s v="For &quot;No filter' all data not getting shown"/>
        <s v="Make date fields editable for Broadcast"/>
        <s v="Voucher, AP rule flag and 4 sided entry - v3"/>
        <s v="Partial posting in posting process for failed invoices into MO"/>
        <s v="Hide Favorite button: Does not work ( Fix or hide)"/>
        <s v="Manually mark invoice Archived"/>
        <s v="Rename Invoice amount to invoice net amount"/>
        <s v="Upgrade ApWorks application to dotnet Core 8.0 from 7.0"/>
        <s v="DENTSU _ Implementing a custom upload error log in Excel"/>
        <s v="Vulnerability Report"/>
      </sharedItems>
    </cacheField>
    <cacheField name="task_code" numFmtId="0">
      <sharedItems count="36">
        <s v="Development"/>
        <s v="Other"/>
        <s v="Bug Fixing"/>
        <s v="Meetings"/>
        <s v="Deployment"/>
        <s v="Project Mgmt"/>
        <s v="Client Items"/>
        <s v="Leave"/>
        <s v="Testing"/>
        <s v="Documentation"/>
        <s v="Research"/>
        <s v="Analysis"/>
        <s v="Admin"/>
        <s v="HR Management"/>
        <s v="Interview"/>
        <s v="Task/Code Review"/>
        <s v="No Workbench"/>
        <s v="Design"/>
        <s v="Test Case Dev"/>
        <s v="PMO"/>
        <s v="SOC Compliance"/>
        <s v="Domain Learning"/>
        <s v="Post_dep_fixes"/>
        <s v="Support Tickets"/>
        <s v="Training"/>
        <s v="JustGlobal"/>
        <s v="Task Domain"/>
        <s v="SRS-Review"/>
        <s v="PlusCo"/>
        <s v="General"/>
        <s v="Planinng"/>
        <s v="EMail"/>
        <s v="DB Dev"/>
        <s v="BusinessDev"/>
        <s v="Demo"/>
        <s v="DevMeeting"/>
      </sharedItems>
    </cacheField>
    <cacheField name="appliedmonth" numFmtId="0">
      <sharedItems count="11">
        <s v="2024-08"/>
        <s v="2024-09"/>
        <s v="2024-10"/>
        <s v="2024-11"/>
        <s v="2024-12"/>
        <s v="2025-01"/>
        <s v="2025-02"/>
        <s v="2025-03"/>
        <s v="2025-04"/>
        <s v="2025-05"/>
        <s v="2025-06"/>
      </sharedItems>
    </cacheField>
    <cacheField name="Hours" numFmtId="0">
      <sharedItems containsSemiMixedTypes="0" containsString="0" containsNumber="1" minValue="0" maxValue="184"/>
    </cacheField>
    <cacheField name="Ncolumn" numFmtId="0">
      <sharedItems containsSemiMixedTypes="0" containsString="0" containsNumber="1" containsInteger="1" minValue="1" maxValue="11"/>
    </cacheField>
  </cacheFields>
  <extLst>
    <ext xmlns:x14="http://schemas.microsoft.com/office/spreadsheetml/2009/9/main" uri="{725AE2AE-9491-48be-B2B4-4EB974FC3084}">
      <x14:pivotCacheDefinition pivotCacheId="14755696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22">
  <r>
    <x v="0"/>
    <x v="0"/>
    <s v="Analysis of production issues reported by support team"/>
    <x v="0"/>
    <x v="0"/>
    <n v="1"/>
    <n v="1"/>
    <n v="0"/>
  </r>
  <r>
    <x v="0"/>
    <x v="0"/>
    <s v="Analysis of production issues reported by support team"/>
    <x v="1"/>
    <x v="0"/>
    <n v="1"/>
    <n v="1"/>
    <m/>
  </r>
  <r>
    <x v="0"/>
    <x v="0"/>
    <s v="Cient UAT Upgrade"/>
    <x v="1"/>
    <x v="0"/>
    <n v="0.5"/>
    <n v="1"/>
    <m/>
  </r>
  <r>
    <x v="0"/>
    <x v="0"/>
    <s v="Development of new project/assignment/task"/>
    <x v="2"/>
    <x v="0"/>
    <n v="3"/>
    <n v="1"/>
    <n v="0"/>
  </r>
  <r>
    <x v="0"/>
    <x v="0"/>
    <s v="Development of new project/assignment/task"/>
    <x v="0"/>
    <x v="0"/>
    <n v="2"/>
    <n v="1"/>
    <n v="0"/>
  </r>
  <r>
    <x v="0"/>
    <x v="0"/>
    <s v="Development of new project/assignment/task"/>
    <x v="1"/>
    <x v="0"/>
    <n v="20.5"/>
    <n v="1"/>
    <m/>
  </r>
  <r>
    <x v="0"/>
    <x v="0"/>
    <s v="Meetings, mails, communication, TFS, Interviews"/>
    <x v="3"/>
    <x v="0"/>
    <n v="3"/>
    <n v="1"/>
    <m/>
  </r>
  <r>
    <x v="0"/>
    <x v="0"/>
    <s v="Meetings, mails, communication, TFS, Interviews"/>
    <x v="1"/>
    <x v="0"/>
    <n v="1"/>
    <n v="1"/>
    <m/>
  </r>
  <r>
    <x v="0"/>
    <x v="0"/>
    <s v="Project planning for new project/assignment/task"/>
    <x v="1"/>
    <x v="0"/>
    <n v="20.5"/>
    <n v="1"/>
    <m/>
  </r>
  <r>
    <x v="0"/>
    <x v="0"/>
    <s v="QA Environment Upgrade"/>
    <x v="4"/>
    <x v="0"/>
    <n v="3.5"/>
    <n v="1"/>
    <m/>
  </r>
  <r>
    <x v="0"/>
    <x v="0"/>
    <s v="QA Environment Upgrade"/>
    <x v="1"/>
    <x v="0"/>
    <n v="10"/>
    <n v="1"/>
    <m/>
  </r>
  <r>
    <x v="0"/>
    <x v="1"/>
    <s v="Project Overhead"/>
    <x v="3"/>
    <x v="0"/>
    <n v="9.5"/>
    <n v="1"/>
    <m/>
  </r>
  <r>
    <x v="0"/>
    <x v="1"/>
    <s v="Project Overhead"/>
    <x v="5"/>
    <x v="0"/>
    <n v="3"/>
    <n v="1"/>
    <m/>
  </r>
  <r>
    <x v="0"/>
    <x v="2"/>
    <s v="Analysis of production issues reported by support team"/>
    <x v="0"/>
    <x v="0"/>
    <n v="8"/>
    <n v="1"/>
    <n v="0"/>
  </r>
  <r>
    <x v="0"/>
    <x v="2"/>
    <s v="Analysis of production issues reported by support team"/>
    <x v="1"/>
    <x v="0"/>
    <n v="9"/>
    <n v="1"/>
    <m/>
  </r>
  <r>
    <x v="0"/>
    <x v="2"/>
    <s v="Cient UAT Upgrade"/>
    <x v="1"/>
    <x v="0"/>
    <n v="3.5"/>
    <n v="1"/>
    <m/>
  </r>
  <r>
    <x v="0"/>
    <x v="2"/>
    <s v="Client Items"/>
    <x v="1"/>
    <x v="0"/>
    <n v="5"/>
    <n v="1"/>
    <m/>
  </r>
  <r>
    <x v="0"/>
    <x v="2"/>
    <s v="Dev Support"/>
    <x v="1"/>
    <x v="0"/>
    <n v="2"/>
    <n v="1"/>
    <m/>
  </r>
  <r>
    <x v="0"/>
    <x v="2"/>
    <s v="Internal Meetings"/>
    <x v="1"/>
    <x v="0"/>
    <n v="17"/>
    <n v="1"/>
    <m/>
  </r>
  <r>
    <x v="0"/>
    <x v="2"/>
    <s v="Meetings, mails, communication, TFS, Interviews"/>
    <x v="0"/>
    <x v="0"/>
    <n v="3"/>
    <n v="1"/>
    <n v="0"/>
  </r>
  <r>
    <x v="0"/>
    <x v="2"/>
    <s v="Meetings, mails, communication, TFS, Interviews"/>
    <x v="1"/>
    <x v="0"/>
    <n v="18.5"/>
    <n v="1"/>
    <m/>
  </r>
  <r>
    <x v="0"/>
    <x v="2"/>
    <s v="Session with US team"/>
    <x v="1"/>
    <x v="0"/>
    <n v="33.5"/>
    <n v="1"/>
    <m/>
  </r>
  <r>
    <x v="0"/>
    <x v="3"/>
    <s v="Session with US team"/>
    <x v="3"/>
    <x v="0"/>
    <n v="2"/>
    <n v="1"/>
    <m/>
  </r>
  <r>
    <x v="1"/>
    <x v="2"/>
    <s v="Support Items"/>
    <x v="6"/>
    <x v="0"/>
    <n v="81"/>
    <n v="1"/>
    <m/>
  </r>
  <r>
    <x v="1"/>
    <x v="2"/>
    <s v="Support Items"/>
    <x v="4"/>
    <x v="0"/>
    <n v="6.5"/>
    <n v="1"/>
    <m/>
  </r>
  <r>
    <x v="1"/>
    <x v="2"/>
    <s v="Support Items"/>
    <x v="1"/>
    <x v="0"/>
    <n v="36"/>
    <n v="1"/>
    <m/>
  </r>
  <r>
    <x v="2"/>
    <x v="2"/>
    <s v="Analysis of production issues reported by support team"/>
    <x v="1"/>
    <x v="0"/>
    <n v="12"/>
    <n v="1"/>
    <m/>
  </r>
  <r>
    <x v="2"/>
    <x v="2"/>
    <s v="Client Items"/>
    <x v="1"/>
    <x v="0"/>
    <n v="8"/>
    <n v="1"/>
    <m/>
  </r>
  <r>
    <x v="2"/>
    <x v="2"/>
    <s v="Development of new project/assignment/task"/>
    <x v="2"/>
    <x v="0"/>
    <n v="4.5"/>
    <n v="1"/>
    <n v="0"/>
  </r>
  <r>
    <x v="2"/>
    <x v="2"/>
    <s v="Development of new project/assignment/task"/>
    <x v="1"/>
    <x v="0"/>
    <n v="32.5"/>
    <n v="1"/>
    <m/>
  </r>
  <r>
    <x v="2"/>
    <x v="2"/>
    <s v="Internal Meetings"/>
    <x v="7"/>
    <x v="0"/>
    <n v="1"/>
    <n v="1"/>
    <m/>
  </r>
  <r>
    <x v="2"/>
    <x v="2"/>
    <s v="Internal Meetings"/>
    <x v="1"/>
    <x v="0"/>
    <n v="12"/>
    <n v="1"/>
    <m/>
  </r>
  <r>
    <x v="2"/>
    <x v="2"/>
    <s v="Meetings, mails, communication, TFS, Interviews"/>
    <x v="1"/>
    <x v="0"/>
    <n v="14.5"/>
    <n v="1"/>
    <m/>
  </r>
  <r>
    <x v="2"/>
    <x v="2"/>
    <s v="Meetings, mails, communication, TFS, Interviews"/>
    <x v="8"/>
    <x v="0"/>
    <n v="1"/>
    <n v="1"/>
    <n v="0"/>
  </r>
  <r>
    <x v="2"/>
    <x v="2"/>
    <s v="National Gazetted Holidays"/>
    <x v="1"/>
    <x v="0"/>
    <n v="8"/>
    <n v="1"/>
    <m/>
  </r>
  <r>
    <x v="2"/>
    <x v="2"/>
    <s v="Session with US team"/>
    <x v="1"/>
    <x v="0"/>
    <n v="1"/>
    <n v="1"/>
    <m/>
  </r>
  <r>
    <x v="2"/>
    <x v="2"/>
    <s v="Support Items"/>
    <x v="9"/>
    <x v="0"/>
    <n v="2"/>
    <n v="1"/>
    <m/>
  </r>
  <r>
    <x v="2"/>
    <x v="2"/>
    <s v="Support Items"/>
    <x v="1"/>
    <x v="0"/>
    <n v="7.5"/>
    <n v="1"/>
    <m/>
  </r>
  <r>
    <x v="3"/>
    <x v="1"/>
    <s v="Broadcast Invoice: EDI File Processing"/>
    <x v="10"/>
    <x v="0"/>
    <n v="11"/>
    <n v="1"/>
    <m/>
  </r>
  <r>
    <x v="4"/>
    <x v="0"/>
    <s v="Analysis of the new project/assignment/task"/>
    <x v="1"/>
    <x v="0"/>
    <n v="12"/>
    <n v="1"/>
    <m/>
  </r>
  <r>
    <x v="4"/>
    <x v="0"/>
    <s v="Development of new project/assignment/task"/>
    <x v="1"/>
    <x v="0"/>
    <n v="67"/>
    <n v="1"/>
    <m/>
  </r>
  <r>
    <x v="4"/>
    <x v="0"/>
    <s v="Regular bug fixing activity"/>
    <x v="1"/>
    <x v="0"/>
    <n v="9"/>
    <n v="1"/>
    <m/>
  </r>
  <r>
    <x v="4"/>
    <x v="4"/>
    <s v="Development of new project/assignment/task"/>
    <x v="1"/>
    <x v="0"/>
    <n v="46"/>
    <n v="1"/>
    <m/>
  </r>
  <r>
    <x v="4"/>
    <x v="4"/>
    <s v="Meetings, mails, communication, TFS, Interviews"/>
    <x v="6"/>
    <x v="0"/>
    <n v="3"/>
    <n v="1"/>
    <m/>
  </r>
  <r>
    <x v="4"/>
    <x v="4"/>
    <s v="Regular bug fixing activity"/>
    <x v="2"/>
    <x v="0"/>
    <n v="29"/>
    <n v="1"/>
    <n v="0"/>
  </r>
  <r>
    <x v="4"/>
    <x v="4"/>
    <s v="Regular bug fixing activity"/>
    <x v="1"/>
    <x v="0"/>
    <n v="10"/>
    <n v="1"/>
    <m/>
  </r>
  <r>
    <x v="5"/>
    <x v="0"/>
    <s v="Analysis of production issues reported by support team"/>
    <x v="1"/>
    <x v="0"/>
    <n v="2"/>
    <n v="1"/>
    <m/>
  </r>
  <r>
    <x v="5"/>
    <x v="0"/>
    <s v="Analysis of the new project/assignment/task"/>
    <x v="1"/>
    <x v="0"/>
    <n v="10"/>
    <n v="1"/>
    <m/>
  </r>
  <r>
    <x v="5"/>
    <x v="0"/>
    <s v="Development of new project/assignment/task"/>
    <x v="1"/>
    <x v="0"/>
    <n v="25"/>
    <n v="1"/>
    <m/>
  </r>
  <r>
    <x v="5"/>
    <x v="0"/>
    <s v="Internal Meetings"/>
    <x v="1"/>
    <x v="0"/>
    <n v="5"/>
    <n v="1"/>
    <m/>
  </r>
  <r>
    <x v="5"/>
    <x v="0"/>
    <s v="National Gazetted Holidays"/>
    <x v="1"/>
    <x v="0"/>
    <n v="8"/>
    <n v="1"/>
    <m/>
  </r>
  <r>
    <x v="5"/>
    <x v="0"/>
    <s v="Regular bug fixing activity"/>
    <x v="1"/>
    <x v="0"/>
    <n v="46"/>
    <n v="1"/>
    <m/>
  </r>
  <r>
    <x v="5"/>
    <x v="4"/>
    <s v="Development of new project/assignment/task"/>
    <x v="0"/>
    <x v="0"/>
    <n v="4"/>
    <n v="1"/>
    <n v="0"/>
  </r>
  <r>
    <x v="5"/>
    <x v="4"/>
    <s v="Development of new project/assignment/task"/>
    <x v="1"/>
    <x v="0"/>
    <n v="26"/>
    <n v="1"/>
    <m/>
  </r>
  <r>
    <x v="5"/>
    <x v="4"/>
    <s v="Internal Meetings"/>
    <x v="3"/>
    <x v="0"/>
    <n v="10"/>
    <n v="1"/>
    <m/>
  </r>
  <r>
    <x v="5"/>
    <x v="4"/>
    <s v="Regular bug fixing activity"/>
    <x v="2"/>
    <x v="0"/>
    <n v="26"/>
    <n v="1"/>
    <n v="0"/>
  </r>
  <r>
    <x v="5"/>
    <x v="4"/>
    <s v="Regular bug fixing activity"/>
    <x v="1"/>
    <x v="0"/>
    <n v="22"/>
    <n v="1"/>
    <m/>
  </r>
  <r>
    <x v="6"/>
    <x v="5"/>
    <s v="Time"/>
    <x v="3"/>
    <x v="0"/>
    <n v="1"/>
    <n v="1"/>
    <m/>
  </r>
  <r>
    <x v="6"/>
    <x v="5"/>
    <s v="Time"/>
    <x v="1"/>
    <x v="0"/>
    <n v="17.5"/>
    <n v="1"/>
    <m/>
  </r>
  <r>
    <x v="6"/>
    <x v="1"/>
    <s v="Ability to assign Employees to Roles by Media type and by Client"/>
    <x v="9"/>
    <x v="0"/>
    <n v="8"/>
    <n v="1"/>
    <m/>
  </r>
  <r>
    <x v="6"/>
    <x v="1"/>
    <s v="Add Media Type/Service type/Roles"/>
    <x v="9"/>
    <x v="0"/>
    <n v="8"/>
    <n v="1"/>
    <m/>
  </r>
  <r>
    <x v="6"/>
    <x v="1"/>
    <s v="Google Drive integration. (Setup and Integration development)"/>
    <x v="9"/>
    <x v="0"/>
    <n v="11"/>
    <n v="1"/>
    <m/>
  </r>
  <r>
    <x v="6"/>
    <x v="1"/>
    <s v="Project Overhead"/>
    <x v="11"/>
    <x v="0"/>
    <n v="8"/>
    <n v="1"/>
    <m/>
  </r>
  <r>
    <x v="6"/>
    <x v="6"/>
    <s v="Session with US team"/>
    <x v="1"/>
    <x v="0"/>
    <n v="9.8000000000000007"/>
    <n v="1"/>
    <m/>
  </r>
  <r>
    <x v="6"/>
    <x v="2"/>
    <s v="Client Items"/>
    <x v="1"/>
    <x v="0"/>
    <n v="6.5"/>
    <n v="1"/>
    <m/>
  </r>
  <r>
    <x v="6"/>
    <x v="2"/>
    <s v="Development of new project/assignment/task"/>
    <x v="1"/>
    <x v="0"/>
    <n v="30.5"/>
    <n v="1"/>
    <m/>
  </r>
  <r>
    <x v="6"/>
    <x v="2"/>
    <s v="Internal Meetings"/>
    <x v="1"/>
    <x v="0"/>
    <n v="7.1"/>
    <n v="1"/>
    <m/>
  </r>
  <r>
    <x v="6"/>
    <x v="2"/>
    <s v="Meetings, mails, communication, TFS, Interviews"/>
    <x v="1"/>
    <x v="0"/>
    <n v="3"/>
    <n v="1"/>
    <m/>
  </r>
  <r>
    <x v="6"/>
    <x v="2"/>
    <s v="Regular bug fixing activity"/>
    <x v="1"/>
    <x v="0"/>
    <n v="1.5"/>
    <n v="1"/>
    <m/>
  </r>
  <r>
    <x v="6"/>
    <x v="2"/>
    <s v="Support Items"/>
    <x v="1"/>
    <x v="0"/>
    <n v="2.5"/>
    <n v="1"/>
    <m/>
  </r>
  <r>
    <x v="6"/>
    <x v="2"/>
    <s v="Time Off - Un Planned"/>
    <x v="1"/>
    <x v="0"/>
    <n v="6.5"/>
    <n v="1"/>
    <m/>
  </r>
  <r>
    <x v="6"/>
    <x v="3"/>
    <s v="Internal Meetings"/>
    <x v="3"/>
    <x v="0"/>
    <n v="2.5"/>
    <n v="1"/>
    <m/>
  </r>
  <r>
    <x v="6"/>
    <x v="3"/>
    <s v="Session with US team"/>
    <x v="6"/>
    <x v="0"/>
    <n v="2.4"/>
    <n v="1"/>
    <m/>
  </r>
  <r>
    <x v="6"/>
    <x v="3"/>
    <s v="Time Off - Planned"/>
    <x v="7"/>
    <x v="0"/>
    <n v="16"/>
    <n v="1"/>
    <m/>
  </r>
  <r>
    <x v="6"/>
    <x v="7"/>
    <s v="Time"/>
    <x v="6"/>
    <x v="0"/>
    <n v="16"/>
    <n v="1"/>
    <m/>
  </r>
  <r>
    <x v="7"/>
    <x v="5"/>
    <s v="HR ad Admin Activities"/>
    <x v="12"/>
    <x v="0"/>
    <n v="24"/>
    <n v="1"/>
    <m/>
  </r>
  <r>
    <x v="7"/>
    <x v="5"/>
    <s v="HR ad Admin Activities"/>
    <x v="13"/>
    <x v="0"/>
    <n v="31"/>
    <n v="1"/>
    <m/>
  </r>
  <r>
    <x v="7"/>
    <x v="5"/>
    <s v="HR ad Admin Activities"/>
    <x v="14"/>
    <x v="0"/>
    <n v="9"/>
    <n v="1"/>
    <m/>
  </r>
  <r>
    <x v="7"/>
    <x v="5"/>
    <s v="HR ad Admin Activities"/>
    <x v="1"/>
    <x v="0"/>
    <n v="41"/>
    <n v="1"/>
    <m/>
  </r>
  <r>
    <x v="7"/>
    <x v="5"/>
    <s v="Network and infrastructure Support"/>
    <x v="12"/>
    <x v="0"/>
    <n v="21"/>
    <n v="1"/>
    <m/>
  </r>
  <r>
    <x v="7"/>
    <x v="5"/>
    <s v="Taxes and Bank Related"/>
    <x v="12"/>
    <x v="0"/>
    <n v="7"/>
    <n v="1"/>
    <m/>
  </r>
  <r>
    <x v="7"/>
    <x v="5"/>
    <s v="Taxes and Bank Related"/>
    <x v="1"/>
    <x v="0"/>
    <n v="9.5"/>
    <n v="1"/>
    <m/>
  </r>
  <r>
    <x v="7"/>
    <x v="5"/>
    <s v="Time"/>
    <x v="1"/>
    <x v="0"/>
    <n v="53"/>
    <n v="1"/>
    <m/>
  </r>
  <r>
    <x v="7"/>
    <x v="3"/>
    <s v="Meetings, mails, communication, TFS, Interviews"/>
    <x v="7"/>
    <x v="0"/>
    <n v="3"/>
    <n v="1"/>
    <m/>
  </r>
  <r>
    <x v="8"/>
    <x v="0"/>
    <s v="Regular testing and QA new project/assignment/task"/>
    <x v="1"/>
    <x v="0"/>
    <n v="116"/>
    <n v="1"/>
    <m/>
  </r>
  <r>
    <x v="8"/>
    <x v="4"/>
    <s v="Meetings, mails, communication, TFS, Interviews"/>
    <x v="3"/>
    <x v="0"/>
    <n v="5"/>
    <n v="1"/>
    <m/>
  </r>
  <r>
    <x v="8"/>
    <x v="4"/>
    <s v="Regular testing and QA new project/assignment/task"/>
    <x v="8"/>
    <x v="0"/>
    <n v="35"/>
    <n v="1"/>
    <n v="0"/>
  </r>
  <r>
    <x v="8"/>
    <x v="2"/>
    <s v="Analysis of production issues reported by support team"/>
    <x v="1"/>
    <x v="0"/>
    <n v="6"/>
    <n v="1"/>
    <m/>
  </r>
  <r>
    <x v="8"/>
    <x v="2"/>
    <s v="Regular testing and QA new project/assignment/task"/>
    <x v="1"/>
    <x v="0"/>
    <n v="20"/>
    <n v="1"/>
    <m/>
  </r>
  <r>
    <x v="9"/>
    <x v="0"/>
    <s v="Analysis of production issues reported by support team"/>
    <x v="1"/>
    <x v="0"/>
    <n v="16"/>
    <n v="1"/>
    <m/>
  </r>
  <r>
    <x v="9"/>
    <x v="0"/>
    <s v="Cient UAT Upgrade"/>
    <x v="1"/>
    <x v="0"/>
    <n v="1"/>
    <n v="1"/>
    <m/>
  </r>
  <r>
    <x v="9"/>
    <x v="0"/>
    <s v="QA Environment Upgrade"/>
    <x v="1"/>
    <x v="0"/>
    <n v="40"/>
    <n v="1"/>
    <m/>
  </r>
  <r>
    <x v="9"/>
    <x v="0"/>
    <s v="Release Environment Upgrade"/>
    <x v="1"/>
    <x v="0"/>
    <n v="6"/>
    <n v="1"/>
    <m/>
  </r>
  <r>
    <x v="9"/>
    <x v="1"/>
    <s v="Ability to automatically attach additional documents to Invoice"/>
    <x v="3"/>
    <x v="0"/>
    <n v="3"/>
    <n v="1"/>
    <m/>
  </r>
  <r>
    <x v="9"/>
    <x v="4"/>
    <s v="Meetings, mails, communication, TFS, Interviews"/>
    <x v="3"/>
    <x v="0"/>
    <n v="8"/>
    <n v="1"/>
    <m/>
  </r>
  <r>
    <x v="9"/>
    <x v="4"/>
    <s v="Regular testing and QA new project/assignment/task"/>
    <x v="8"/>
    <x v="0"/>
    <n v="10"/>
    <n v="1"/>
    <n v="0"/>
  </r>
  <r>
    <x v="9"/>
    <x v="2"/>
    <s v="Analysis of production issues reported by support team"/>
    <x v="1"/>
    <x v="0"/>
    <n v="29"/>
    <n v="1"/>
    <m/>
  </r>
  <r>
    <x v="9"/>
    <x v="2"/>
    <s v="Cient UAT Upgrade"/>
    <x v="1"/>
    <x v="0"/>
    <n v="14.5"/>
    <n v="1"/>
    <m/>
  </r>
  <r>
    <x v="9"/>
    <x v="2"/>
    <s v="Meetings, mails, communication, TFS, Interviews"/>
    <x v="1"/>
    <x v="0"/>
    <n v="26"/>
    <n v="1"/>
    <m/>
  </r>
  <r>
    <x v="9"/>
    <x v="2"/>
    <s v="National Gazetted Holidays"/>
    <x v="1"/>
    <x v="0"/>
    <n v="8"/>
    <n v="1"/>
    <m/>
  </r>
  <r>
    <x v="9"/>
    <x v="2"/>
    <s v="Regular testing and QA new project/assignment/task"/>
    <x v="1"/>
    <x v="0"/>
    <n v="3"/>
    <n v="1"/>
    <m/>
  </r>
  <r>
    <x v="9"/>
    <x v="3"/>
    <s v="Analysis of production issues reported by support team"/>
    <x v="11"/>
    <x v="0"/>
    <n v="10"/>
    <n v="1"/>
    <m/>
  </r>
  <r>
    <x v="9"/>
    <x v="3"/>
    <s v="Analysis of production issues reported by support team"/>
    <x v="8"/>
    <x v="0"/>
    <n v="9"/>
    <n v="1"/>
    <n v="0"/>
  </r>
  <r>
    <x v="10"/>
    <x v="6"/>
    <s v="Development of new project/assignment/task"/>
    <x v="1"/>
    <x v="0"/>
    <n v="40"/>
    <n v="1"/>
    <m/>
  </r>
  <r>
    <x v="11"/>
    <x v="0"/>
    <s v="Regular bug fixing activity"/>
    <x v="1"/>
    <x v="0"/>
    <n v="16"/>
    <n v="1"/>
    <m/>
  </r>
  <r>
    <x v="11"/>
    <x v="0"/>
    <s v="Regular testing and QA new project/assignment/task"/>
    <x v="1"/>
    <x v="0"/>
    <n v="6"/>
    <n v="1"/>
    <m/>
  </r>
  <r>
    <x v="11"/>
    <x v="0"/>
    <s v="Regular testing and QA new project/assignment/task"/>
    <x v="8"/>
    <x v="0"/>
    <n v="18"/>
    <n v="1"/>
    <n v="0"/>
  </r>
  <r>
    <x v="11"/>
    <x v="1"/>
    <s v="Tolerance by media type"/>
    <x v="8"/>
    <x v="0"/>
    <n v="13"/>
    <n v="1"/>
    <n v="0"/>
  </r>
  <r>
    <x v="11"/>
    <x v="8"/>
    <s v="Internal Meetings"/>
    <x v="1"/>
    <x v="0"/>
    <n v="11"/>
    <n v="1"/>
    <m/>
  </r>
  <r>
    <x v="11"/>
    <x v="2"/>
    <s v="Client Items"/>
    <x v="1"/>
    <x v="0"/>
    <n v="48"/>
    <n v="1"/>
    <m/>
  </r>
  <r>
    <x v="11"/>
    <x v="2"/>
    <s v="Internal Meetings"/>
    <x v="3"/>
    <x v="0"/>
    <n v="11"/>
    <n v="1"/>
    <m/>
  </r>
  <r>
    <x v="11"/>
    <x v="2"/>
    <s v="Regular testing and QA new project/assignment/task"/>
    <x v="8"/>
    <x v="0"/>
    <n v="49"/>
    <n v="1"/>
    <n v="0"/>
  </r>
  <r>
    <x v="12"/>
    <x v="0"/>
    <s v="Development of new project/assignment/task"/>
    <x v="1"/>
    <x v="0"/>
    <n v="33"/>
    <n v="1"/>
    <m/>
  </r>
  <r>
    <x v="12"/>
    <x v="0"/>
    <s v="Regular bug fixing activity"/>
    <x v="1"/>
    <x v="0"/>
    <n v="13"/>
    <n v="1"/>
    <m/>
  </r>
  <r>
    <x v="12"/>
    <x v="9"/>
    <s v="Regular bug fixing activity"/>
    <x v="1"/>
    <x v="0"/>
    <n v="1"/>
    <n v="1"/>
    <m/>
  </r>
  <r>
    <x v="12"/>
    <x v="4"/>
    <s v="Regular bug fixing activity"/>
    <x v="2"/>
    <x v="0"/>
    <n v="1"/>
    <n v="1"/>
    <n v="0"/>
  </r>
  <r>
    <x v="12"/>
    <x v="2"/>
    <s v="Analysis of the new project/assignment/task"/>
    <x v="1"/>
    <x v="0"/>
    <n v="1"/>
    <n v="1"/>
    <m/>
  </r>
  <r>
    <x v="12"/>
    <x v="2"/>
    <s v="Client Items"/>
    <x v="0"/>
    <x v="0"/>
    <n v="36.5"/>
    <n v="1"/>
    <n v="0"/>
  </r>
  <r>
    <x v="12"/>
    <x v="2"/>
    <s v="Client Items"/>
    <x v="1"/>
    <x v="0"/>
    <n v="92"/>
    <n v="1"/>
    <m/>
  </r>
  <r>
    <x v="12"/>
    <x v="2"/>
    <s v="In-house Training"/>
    <x v="1"/>
    <x v="0"/>
    <n v="1"/>
    <n v="1"/>
    <m/>
  </r>
  <r>
    <x v="12"/>
    <x v="2"/>
    <s v="Meetings, mails, communication, TFS, Interviews"/>
    <x v="1"/>
    <x v="0"/>
    <n v="9"/>
    <n v="1"/>
    <m/>
  </r>
  <r>
    <x v="12"/>
    <x v="2"/>
    <s v="National Gazetted Holidays"/>
    <x v="1"/>
    <x v="0"/>
    <n v="8"/>
    <n v="1"/>
    <m/>
  </r>
  <r>
    <x v="12"/>
    <x v="3"/>
    <s v="Meetings, mails, communication, TFS, Interviews"/>
    <x v="3"/>
    <x v="0"/>
    <n v="2.5"/>
    <n v="1"/>
    <m/>
  </r>
  <r>
    <x v="13"/>
    <x v="0"/>
    <s v="Analysis of production issues reported by support team"/>
    <x v="1"/>
    <x v="0"/>
    <n v="3"/>
    <n v="1"/>
    <m/>
  </r>
  <r>
    <x v="13"/>
    <x v="0"/>
    <s v="Analysis of the new project/assignment/task"/>
    <x v="1"/>
    <x v="0"/>
    <n v="1"/>
    <n v="1"/>
    <m/>
  </r>
  <r>
    <x v="13"/>
    <x v="0"/>
    <s v="Document review/understanding Requirement Specifications"/>
    <x v="1"/>
    <x v="0"/>
    <n v="11"/>
    <n v="1"/>
    <m/>
  </r>
  <r>
    <x v="13"/>
    <x v="0"/>
    <s v="Internal Meetings"/>
    <x v="1"/>
    <x v="0"/>
    <n v="6"/>
    <n v="1"/>
    <m/>
  </r>
  <r>
    <x v="13"/>
    <x v="0"/>
    <s v="Project planning for new project/assignment/task"/>
    <x v="1"/>
    <x v="0"/>
    <n v="3"/>
    <n v="1"/>
    <m/>
  </r>
  <r>
    <x v="13"/>
    <x v="0"/>
    <s v="QA Environment Upgrade"/>
    <x v="1"/>
    <x v="0"/>
    <n v="39"/>
    <n v="1"/>
    <m/>
  </r>
  <r>
    <x v="13"/>
    <x v="0"/>
    <s v="Regular bug fixing activity"/>
    <x v="1"/>
    <x v="0"/>
    <n v="9"/>
    <n v="1"/>
    <m/>
  </r>
  <r>
    <x v="13"/>
    <x v="0"/>
    <s v="Regular testing and QA new project/assignment/task"/>
    <x v="1"/>
    <x v="0"/>
    <n v="46"/>
    <n v="1"/>
    <m/>
  </r>
  <r>
    <x v="13"/>
    <x v="0"/>
    <s v="Release Environment Upgrade"/>
    <x v="1"/>
    <x v="0"/>
    <n v="6"/>
    <n v="1"/>
    <m/>
  </r>
  <r>
    <x v="13"/>
    <x v="0"/>
    <s v="Requirement Specifications document writing"/>
    <x v="1"/>
    <x v="0"/>
    <n v="11"/>
    <n v="1"/>
    <m/>
  </r>
  <r>
    <x v="13"/>
    <x v="4"/>
    <s v="Dev Support"/>
    <x v="11"/>
    <x v="0"/>
    <n v="5"/>
    <n v="1"/>
    <m/>
  </r>
  <r>
    <x v="13"/>
    <x v="4"/>
    <s v="QA Environment Upgrade"/>
    <x v="8"/>
    <x v="0"/>
    <n v="22"/>
    <n v="1"/>
    <n v="0"/>
  </r>
  <r>
    <x v="13"/>
    <x v="4"/>
    <s v="Regular testing and QA new project/assignment/task"/>
    <x v="8"/>
    <x v="0"/>
    <n v="10"/>
    <n v="1"/>
    <n v="0"/>
  </r>
  <r>
    <x v="14"/>
    <x v="5"/>
    <s v="Network and infrastructure Support"/>
    <x v="12"/>
    <x v="0"/>
    <n v="80"/>
    <n v="1"/>
    <m/>
  </r>
  <r>
    <x v="14"/>
    <x v="5"/>
    <s v="Network and infrastructure Support"/>
    <x v="1"/>
    <x v="0"/>
    <n v="96"/>
    <n v="1"/>
    <m/>
  </r>
  <r>
    <x v="15"/>
    <x v="5"/>
    <s v="HR ad Admin Activities"/>
    <x v="14"/>
    <x v="0"/>
    <n v="6"/>
    <n v="1"/>
    <m/>
  </r>
  <r>
    <x v="15"/>
    <x v="5"/>
    <s v="Network and infrastructure Support"/>
    <x v="12"/>
    <x v="0"/>
    <n v="1"/>
    <n v="1"/>
    <m/>
  </r>
  <r>
    <x v="15"/>
    <x v="5"/>
    <s v="Network and infrastructure Support"/>
    <x v="1"/>
    <x v="0"/>
    <n v="55"/>
    <n v="1"/>
    <m/>
  </r>
  <r>
    <x v="15"/>
    <x v="5"/>
    <s v="Time"/>
    <x v="12"/>
    <x v="0"/>
    <n v="1"/>
    <n v="1"/>
    <m/>
  </r>
  <r>
    <x v="15"/>
    <x v="5"/>
    <s v="Time"/>
    <x v="3"/>
    <x v="0"/>
    <n v="6"/>
    <n v="1"/>
    <m/>
  </r>
  <r>
    <x v="15"/>
    <x v="5"/>
    <s v="Time"/>
    <x v="1"/>
    <x v="0"/>
    <n v="34.5"/>
    <n v="1"/>
    <m/>
  </r>
  <r>
    <x v="15"/>
    <x v="0"/>
    <s v="Analysis of the new project/assignment/task"/>
    <x v="1"/>
    <x v="0"/>
    <n v="14"/>
    <n v="1"/>
    <m/>
  </r>
  <r>
    <x v="15"/>
    <x v="0"/>
    <s v="Client Items"/>
    <x v="1"/>
    <x v="0"/>
    <n v="2"/>
    <n v="1"/>
    <m/>
  </r>
  <r>
    <x v="15"/>
    <x v="0"/>
    <s v="Meetings, mails, communication, TFS, Interviews"/>
    <x v="1"/>
    <x v="0"/>
    <n v="17"/>
    <n v="1"/>
    <m/>
  </r>
  <r>
    <x v="15"/>
    <x v="1"/>
    <s v="Project Overhead"/>
    <x v="3"/>
    <x v="0"/>
    <n v="4"/>
    <n v="1"/>
    <m/>
  </r>
  <r>
    <x v="15"/>
    <x v="1"/>
    <s v="Project Overhead"/>
    <x v="5"/>
    <x v="0"/>
    <n v="4"/>
    <n v="1"/>
    <m/>
  </r>
  <r>
    <x v="15"/>
    <x v="2"/>
    <s v="Cient UAT Upgrade"/>
    <x v="1"/>
    <x v="0"/>
    <n v="3"/>
    <n v="1"/>
    <m/>
  </r>
  <r>
    <x v="15"/>
    <x v="2"/>
    <s v="Client Items"/>
    <x v="1"/>
    <x v="0"/>
    <n v="3"/>
    <n v="1"/>
    <m/>
  </r>
  <r>
    <x v="15"/>
    <x v="2"/>
    <s v="Meetings, mails, communication, TFS, Interviews"/>
    <x v="1"/>
    <x v="0"/>
    <n v="8"/>
    <n v="1"/>
    <m/>
  </r>
  <r>
    <x v="0"/>
    <x v="0"/>
    <s v="National Gazetted Holidays"/>
    <x v="7"/>
    <x v="1"/>
    <n v="8"/>
    <n v="2"/>
    <m/>
  </r>
  <r>
    <x v="0"/>
    <x v="0"/>
    <s v="QA Environment Upgrade"/>
    <x v="4"/>
    <x v="1"/>
    <n v="1"/>
    <n v="2"/>
    <m/>
  </r>
  <r>
    <x v="0"/>
    <x v="1"/>
    <s v="Ability to assign Employees to Roles by Media type and by Client"/>
    <x v="11"/>
    <x v="1"/>
    <n v="3"/>
    <n v="2"/>
    <m/>
  </r>
  <r>
    <x v="0"/>
    <x v="1"/>
    <s v="Ability to automatically attach additional documents to Invoice"/>
    <x v="11"/>
    <x v="1"/>
    <n v="0.5"/>
    <n v="2"/>
    <m/>
  </r>
  <r>
    <x v="0"/>
    <x v="1"/>
    <s v="Add Media Type/Service type/Roles"/>
    <x v="11"/>
    <x v="1"/>
    <n v="2"/>
    <n v="2"/>
    <m/>
  </r>
  <r>
    <x v="0"/>
    <x v="1"/>
    <s v="Associate vendor/stations/sites to multiple pay to"/>
    <x v="11"/>
    <x v="1"/>
    <n v="1"/>
    <n v="2"/>
    <m/>
  </r>
  <r>
    <x v="0"/>
    <x v="1"/>
    <s v="Broadcast Invoice: Invoice View UI"/>
    <x v="15"/>
    <x v="1"/>
    <n v="2"/>
    <n v="2"/>
    <m/>
  </r>
  <r>
    <x v="0"/>
    <x v="1"/>
    <s v="Broadcast Invoice: Manage Invoice Models List"/>
    <x v="11"/>
    <x v="1"/>
    <n v="2"/>
    <n v="2"/>
    <m/>
  </r>
  <r>
    <x v="0"/>
    <x v="1"/>
    <s v="Broadcast Invoice: PDF file generation"/>
    <x v="11"/>
    <x v="1"/>
    <n v="5"/>
    <n v="2"/>
    <m/>
  </r>
  <r>
    <x v="0"/>
    <x v="1"/>
    <s v="Broadcast Invoice: PDF file generation"/>
    <x v="0"/>
    <x v="1"/>
    <n v="5"/>
    <n v="2"/>
    <n v="3.73"/>
  </r>
  <r>
    <x v="0"/>
    <x v="1"/>
    <s v="Customer Information: Select Client on Vendor Invoice"/>
    <x v="11"/>
    <x v="1"/>
    <n v="0.5"/>
    <n v="2"/>
    <m/>
  </r>
  <r>
    <x v="0"/>
    <x v="1"/>
    <s v="Project Overhead"/>
    <x v="4"/>
    <x v="1"/>
    <n v="2.5"/>
    <n v="2"/>
    <m/>
  </r>
  <r>
    <x v="0"/>
    <x v="1"/>
    <s v="Project Overhead"/>
    <x v="3"/>
    <x v="1"/>
    <n v="13.5"/>
    <n v="2"/>
    <m/>
  </r>
  <r>
    <x v="0"/>
    <x v="1"/>
    <s v="Project Overhead"/>
    <x v="5"/>
    <x v="1"/>
    <n v="1"/>
    <n v="2"/>
    <m/>
  </r>
  <r>
    <x v="0"/>
    <x v="1"/>
    <s v="Route invoice from one company - company identification"/>
    <x v="11"/>
    <x v="1"/>
    <n v="1"/>
    <n v="2"/>
    <m/>
  </r>
  <r>
    <x v="0"/>
    <x v="4"/>
    <s v="Dev Support"/>
    <x v="3"/>
    <x v="1"/>
    <n v="1"/>
    <n v="2"/>
    <m/>
  </r>
  <r>
    <x v="0"/>
    <x v="4"/>
    <s v="Document review/understanding Requirement Specifications"/>
    <x v="8"/>
    <x v="1"/>
    <n v="11"/>
    <n v="2"/>
    <n v="0"/>
  </r>
  <r>
    <x v="0"/>
    <x v="4"/>
    <s v="Regular bug fixing activity"/>
    <x v="2"/>
    <x v="1"/>
    <n v="16"/>
    <n v="2"/>
    <n v="0"/>
  </r>
  <r>
    <x v="0"/>
    <x v="2"/>
    <s v="Analysis of production issues reported by support team"/>
    <x v="6"/>
    <x v="1"/>
    <n v="9"/>
    <n v="2"/>
    <m/>
  </r>
  <r>
    <x v="0"/>
    <x v="2"/>
    <s v="National Gazetted Holidays"/>
    <x v="7"/>
    <x v="1"/>
    <n v="8"/>
    <n v="2"/>
    <m/>
  </r>
  <r>
    <x v="0"/>
    <x v="3"/>
    <s v="Analysis of production issues reported by support team"/>
    <x v="11"/>
    <x v="1"/>
    <n v="10"/>
    <n v="2"/>
    <m/>
  </r>
  <r>
    <x v="0"/>
    <x v="3"/>
    <s v="Analysis of production issues reported by support team"/>
    <x v="2"/>
    <x v="1"/>
    <n v="12"/>
    <n v="2"/>
    <n v="0"/>
  </r>
  <r>
    <x v="0"/>
    <x v="3"/>
    <s v="Cient UAT Upgrade"/>
    <x v="6"/>
    <x v="1"/>
    <n v="3.5"/>
    <n v="2"/>
    <m/>
  </r>
  <r>
    <x v="0"/>
    <x v="3"/>
    <s v="Meetings, mails, communication, TFS, Interviews"/>
    <x v="3"/>
    <x v="1"/>
    <n v="21.5"/>
    <n v="2"/>
    <m/>
  </r>
  <r>
    <x v="0"/>
    <x v="3"/>
    <s v="Production upgrades"/>
    <x v="4"/>
    <x v="1"/>
    <n v="3"/>
    <n v="2"/>
    <m/>
  </r>
  <r>
    <x v="0"/>
    <x v="3"/>
    <s v="Session with US team"/>
    <x v="3"/>
    <x v="1"/>
    <n v="11.2"/>
    <n v="2"/>
    <m/>
  </r>
  <r>
    <x v="0"/>
    <x v="3"/>
    <s v="Time Off - Planned"/>
    <x v="7"/>
    <x v="1"/>
    <n v="16"/>
    <n v="2"/>
    <m/>
  </r>
  <r>
    <x v="1"/>
    <x v="2"/>
    <s v="Support Items"/>
    <x v="6"/>
    <x v="1"/>
    <n v="145"/>
    <n v="2"/>
    <m/>
  </r>
  <r>
    <x v="2"/>
    <x v="1"/>
    <s v="Ability to assign Employees to Roles by Media type and by Client"/>
    <x v="0"/>
    <x v="1"/>
    <n v="6"/>
    <n v="2"/>
    <n v="59.5"/>
  </r>
  <r>
    <x v="2"/>
    <x v="1"/>
    <s v="Associate vendor/stations/sites to multiple pay to"/>
    <x v="0"/>
    <x v="1"/>
    <n v="2"/>
    <n v="2"/>
    <n v="0"/>
  </r>
  <r>
    <x v="2"/>
    <x v="1"/>
    <s v="Broadcast Invoice: EDI File Processing"/>
    <x v="0"/>
    <x v="1"/>
    <n v="10.5"/>
    <n v="2"/>
    <n v="62"/>
  </r>
  <r>
    <x v="2"/>
    <x v="1"/>
    <s v="Google Drive integration. (Setup and Integration development)"/>
    <x v="0"/>
    <x v="1"/>
    <n v="2"/>
    <n v="2"/>
    <n v="44"/>
  </r>
  <r>
    <x v="2"/>
    <x v="1"/>
    <s v="Project Overhead"/>
    <x v="11"/>
    <x v="1"/>
    <n v="4"/>
    <n v="2"/>
    <m/>
  </r>
  <r>
    <x v="2"/>
    <x v="4"/>
    <s v="Internal Meetings"/>
    <x v="3"/>
    <x v="1"/>
    <n v="4"/>
    <n v="2"/>
    <m/>
  </r>
  <r>
    <x v="2"/>
    <x v="4"/>
    <s v="Meetings, mails, communication, TFS, Interviews"/>
    <x v="16"/>
    <x v="1"/>
    <n v="4"/>
    <n v="2"/>
    <m/>
  </r>
  <r>
    <x v="2"/>
    <x v="4"/>
    <s v="Regular bug fixing activity"/>
    <x v="2"/>
    <x v="1"/>
    <n v="22"/>
    <n v="2"/>
    <n v="0"/>
  </r>
  <r>
    <x v="2"/>
    <x v="4"/>
    <s v="Time Off - Planned"/>
    <x v="7"/>
    <x v="1"/>
    <n v="8"/>
    <n v="2"/>
    <m/>
  </r>
  <r>
    <x v="2"/>
    <x v="2"/>
    <s v="Analysis of production issues reported by support team"/>
    <x v="11"/>
    <x v="1"/>
    <n v="2"/>
    <n v="2"/>
    <m/>
  </r>
  <r>
    <x v="2"/>
    <x v="3"/>
    <s v="Development of new project/assignment/task"/>
    <x v="2"/>
    <x v="1"/>
    <n v="35"/>
    <n v="2"/>
    <n v="0"/>
  </r>
  <r>
    <x v="2"/>
    <x v="3"/>
    <s v="Internal Meetings"/>
    <x v="0"/>
    <x v="1"/>
    <n v="11"/>
    <n v="2"/>
    <n v="0"/>
  </r>
  <r>
    <x v="2"/>
    <x v="3"/>
    <s v="Meetings, mails, communication, TFS, Interviews"/>
    <x v="11"/>
    <x v="1"/>
    <n v="7.5"/>
    <n v="2"/>
    <m/>
  </r>
  <r>
    <x v="2"/>
    <x v="3"/>
    <s v="Meetings, mails, communication, TFS, Interviews"/>
    <x v="3"/>
    <x v="1"/>
    <n v="5"/>
    <n v="2"/>
    <m/>
  </r>
  <r>
    <x v="2"/>
    <x v="3"/>
    <s v="Production upgrades"/>
    <x v="0"/>
    <x v="1"/>
    <n v="5"/>
    <n v="2"/>
    <n v="0"/>
  </r>
  <r>
    <x v="2"/>
    <x v="3"/>
    <s v="Session with US team"/>
    <x v="11"/>
    <x v="1"/>
    <n v="3"/>
    <n v="2"/>
    <m/>
  </r>
  <r>
    <x v="2"/>
    <x v="3"/>
    <s v="Time Off - Un Planned"/>
    <x v="16"/>
    <x v="1"/>
    <n v="43"/>
    <n v="2"/>
    <m/>
  </r>
  <r>
    <x v="4"/>
    <x v="1"/>
    <s v="Associate vendor/stations/sites to multiple pay to"/>
    <x v="17"/>
    <x v="1"/>
    <n v="3"/>
    <n v="2"/>
    <m/>
  </r>
  <r>
    <x v="4"/>
    <x v="1"/>
    <s v="Associate vendor/stations/sites to multiple pay to"/>
    <x v="0"/>
    <x v="1"/>
    <n v="21"/>
    <n v="2"/>
    <n v="0"/>
  </r>
  <r>
    <x v="4"/>
    <x v="1"/>
    <s v="Broadcast Invoice: Invoice View UI"/>
    <x v="0"/>
    <x v="1"/>
    <n v="16"/>
    <n v="2"/>
    <n v="30"/>
  </r>
  <r>
    <x v="4"/>
    <x v="1"/>
    <s v="Broadcast Invoice: Manage Invoice Documents"/>
    <x v="0"/>
    <x v="1"/>
    <n v="2"/>
    <n v="2"/>
    <n v="4"/>
  </r>
  <r>
    <x v="4"/>
    <x v="1"/>
    <s v="Broadcast Invoice: Manage Invoice Models List"/>
    <x v="0"/>
    <x v="1"/>
    <n v="2"/>
    <n v="2"/>
    <n v="0"/>
  </r>
  <r>
    <x v="4"/>
    <x v="1"/>
    <s v="Broadcast Invoice: Manage Non-Mapped Broadcast Invoices"/>
    <x v="0"/>
    <x v="1"/>
    <n v="2"/>
    <n v="2"/>
    <n v="0"/>
  </r>
  <r>
    <x v="4"/>
    <x v="1"/>
    <s v="Broadcast Invoice: User Group Management Changes"/>
    <x v="0"/>
    <x v="1"/>
    <n v="4"/>
    <n v="2"/>
    <n v="12"/>
  </r>
  <r>
    <x v="4"/>
    <x v="1"/>
    <s v="separate node for &quot;Broadcast Invoices&quot;"/>
    <x v="0"/>
    <x v="1"/>
    <n v="8"/>
    <n v="2"/>
    <n v="0"/>
  </r>
  <r>
    <x v="4"/>
    <x v="4"/>
    <s v="Analysis of the new project/assignment/task"/>
    <x v="0"/>
    <x v="1"/>
    <n v="6"/>
    <n v="2"/>
    <n v="0"/>
  </r>
  <r>
    <x v="4"/>
    <x v="4"/>
    <s v="Meetings, mails, communication, TFS, Interviews"/>
    <x v="3"/>
    <x v="1"/>
    <n v="3"/>
    <n v="2"/>
    <m/>
  </r>
  <r>
    <x v="4"/>
    <x v="4"/>
    <s v="Regular bug fixing activity"/>
    <x v="2"/>
    <x v="1"/>
    <n v="79"/>
    <n v="2"/>
    <n v="0"/>
  </r>
  <r>
    <x v="4"/>
    <x v="3"/>
    <s v="Internal Meetings"/>
    <x v="3"/>
    <x v="1"/>
    <n v="2"/>
    <n v="2"/>
    <m/>
  </r>
  <r>
    <x v="4"/>
    <x v="3"/>
    <s v="Time Off - Planned"/>
    <x v="7"/>
    <x v="1"/>
    <n v="16"/>
    <n v="2"/>
    <m/>
  </r>
  <r>
    <x v="4"/>
    <x v="3"/>
    <s v="Time Off - Un Planned"/>
    <x v="7"/>
    <x v="1"/>
    <n v="4"/>
    <n v="2"/>
    <m/>
  </r>
  <r>
    <x v="5"/>
    <x v="0"/>
    <s v="National Gazetted Holidays"/>
    <x v="7"/>
    <x v="1"/>
    <n v="8"/>
    <n v="2"/>
    <m/>
  </r>
  <r>
    <x v="5"/>
    <x v="1"/>
    <s v="Google Drive integration. (Setup and Integration development)"/>
    <x v="0"/>
    <x v="1"/>
    <n v="56"/>
    <n v="2"/>
    <n v="44"/>
  </r>
  <r>
    <x v="5"/>
    <x v="1"/>
    <s v="Google Drive integration. (Setup and Integration development)"/>
    <x v="3"/>
    <x v="1"/>
    <n v="5"/>
    <n v="2"/>
    <m/>
  </r>
  <r>
    <x v="5"/>
    <x v="4"/>
    <s v="Dev Support"/>
    <x v="2"/>
    <x v="1"/>
    <n v="4"/>
    <n v="2"/>
    <n v="0"/>
  </r>
  <r>
    <x v="5"/>
    <x v="4"/>
    <s v="Internal Meetings"/>
    <x v="3"/>
    <x v="1"/>
    <n v="3"/>
    <n v="2"/>
    <m/>
  </r>
  <r>
    <x v="5"/>
    <x v="4"/>
    <s v="Regular bug fixing activity"/>
    <x v="2"/>
    <x v="1"/>
    <n v="63"/>
    <n v="2"/>
    <n v="0"/>
  </r>
  <r>
    <x v="5"/>
    <x v="4"/>
    <s v="Regular bug fixing activity"/>
    <x v="8"/>
    <x v="1"/>
    <n v="21"/>
    <n v="2"/>
    <n v="0"/>
  </r>
  <r>
    <x v="5"/>
    <x v="3"/>
    <s v="Time Off - Planned"/>
    <x v="7"/>
    <x v="1"/>
    <n v="8"/>
    <n v="2"/>
    <m/>
  </r>
  <r>
    <x v="6"/>
    <x v="5"/>
    <s v="Time"/>
    <x v="12"/>
    <x v="1"/>
    <n v="3"/>
    <n v="2"/>
    <m/>
  </r>
  <r>
    <x v="6"/>
    <x v="5"/>
    <s v="Time"/>
    <x v="7"/>
    <x v="1"/>
    <n v="8"/>
    <n v="2"/>
    <m/>
  </r>
  <r>
    <x v="6"/>
    <x v="5"/>
    <s v="Time"/>
    <x v="3"/>
    <x v="1"/>
    <n v="24.85"/>
    <n v="2"/>
    <m/>
  </r>
  <r>
    <x v="6"/>
    <x v="5"/>
    <s v="Time"/>
    <x v="5"/>
    <x v="1"/>
    <n v="3.5"/>
    <n v="2"/>
    <m/>
  </r>
  <r>
    <x v="6"/>
    <x v="1"/>
    <s v="Google Drive integration. (Setup and Integration development)"/>
    <x v="9"/>
    <x v="1"/>
    <n v="15"/>
    <n v="2"/>
    <m/>
  </r>
  <r>
    <x v="6"/>
    <x v="4"/>
    <s v="Requirement Specifications document writing"/>
    <x v="9"/>
    <x v="1"/>
    <n v="18.5"/>
    <n v="2"/>
    <m/>
  </r>
  <r>
    <x v="6"/>
    <x v="2"/>
    <s v="Document review/understanding Requirement Specifications"/>
    <x v="9"/>
    <x v="1"/>
    <n v="17"/>
    <n v="2"/>
    <m/>
  </r>
  <r>
    <x v="6"/>
    <x v="2"/>
    <s v="Requirement Specifications document writing"/>
    <x v="9"/>
    <x v="1"/>
    <n v="9"/>
    <n v="2"/>
    <m/>
  </r>
  <r>
    <x v="6"/>
    <x v="2"/>
    <s v="Support Items"/>
    <x v="11"/>
    <x v="1"/>
    <n v="4"/>
    <n v="2"/>
    <m/>
  </r>
  <r>
    <x v="6"/>
    <x v="3"/>
    <s v="Session with US team"/>
    <x v="6"/>
    <x v="1"/>
    <n v="18.5"/>
    <n v="2"/>
    <m/>
  </r>
  <r>
    <x v="6"/>
    <x v="3"/>
    <s v="Session with US team"/>
    <x v="3"/>
    <x v="1"/>
    <n v="5.5"/>
    <n v="2"/>
    <m/>
  </r>
  <r>
    <x v="6"/>
    <x v="7"/>
    <s v="Time"/>
    <x v="6"/>
    <x v="1"/>
    <n v="18"/>
    <n v="2"/>
    <m/>
  </r>
  <r>
    <x v="7"/>
    <x v="5"/>
    <s v="HR ad Admin Activities"/>
    <x v="13"/>
    <x v="1"/>
    <n v="68"/>
    <n v="2"/>
    <m/>
  </r>
  <r>
    <x v="7"/>
    <x v="5"/>
    <s v="Network and infrastructure Support"/>
    <x v="12"/>
    <x v="1"/>
    <n v="47"/>
    <n v="2"/>
    <m/>
  </r>
  <r>
    <x v="7"/>
    <x v="5"/>
    <s v="Taxes and Bank Related"/>
    <x v="12"/>
    <x v="1"/>
    <n v="19"/>
    <n v="2"/>
    <m/>
  </r>
  <r>
    <x v="7"/>
    <x v="5"/>
    <s v="Time"/>
    <x v="14"/>
    <x v="1"/>
    <n v="3.5"/>
    <n v="2"/>
    <m/>
  </r>
  <r>
    <x v="7"/>
    <x v="3"/>
    <s v="Meetings, mails, communication, TFS, Interviews"/>
    <x v="3"/>
    <x v="1"/>
    <n v="23.5"/>
    <n v="2"/>
    <m/>
  </r>
  <r>
    <x v="8"/>
    <x v="0"/>
    <s v="Analysis of the new project/assignment/task"/>
    <x v="11"/>
    <x v="1"/>
    <n v="5"/>
    <n v="2"/>
    <m/>
  </r>
  <r>
    <x v="8"/>
    <x v="1"/>
    <s v="Ability to assign Employees to Roles by Media type and by Client"/>
    <x v="18"/>
    <x v="1"/>
    <n v="16"/>
    <n v="2"/>
    <m/>
  </r>
  <r>
    <x v="8"/>
    <x v="1"/>
    <s v="Ability to automatically attach additional documents to Invoice"/>
    <x v="18"/>
    <x v="1"/>
    <n v="16"/>
    <n v="2"/>
    <m/>
  </r>
  <r>
    <x v="8"/>
    <x v="4"/>
    <s v="Meetings, mails, communication, TFS, Interviews"/>
    <x v="9"/>
    <x v="1"/>
    <n v="1"/>
    <n v="2"/>
    <m/>
  </r>
  <r>
    <x v="8"/>
    <x v="4"/>
    <s v="Meetings, mails, communication, TFS, Interviews"/>
    <x v="3"/>
    <x v="1"/>
    <n v="14"/>
    <n v="2"/>
    <m/>
  </r>
  <r>
    <x v="8"/>
    <x v="4"/>
    <s v="Regular testing and QA new project/assignment/task"/>
    <x v="8"/>
    <x v="1"/>
    <n v="76"/>
    <n v="2"/>
    <n v="0"/>
  </r>
  <r>
    <x v="8"/>
    <x v="2"/>
    <s v="Analysis of production issues reported by support team"/>
    <x v="6"/>
    <x v="1"/>
    <n v="6"/>
    <n v="2"/>
    <m/>
  </r>
  <r>
    <x v="8"/>
    <x v="2"/>
    <s v="Analysis of the new project/assignment/task"/>
    <x v="11"/>
    <x v="1"/>
    <n v="22"/>
    <n v="2"/>
    <m/>
  </r>
  <r>
    <x v="8"/>
    <x v="3"/>
    <s v="Time Off - Planned"/>
    <x v="7"/>
    <x v="1"/>
    <n v="16"/>
    <n v="2"/>
    <m/>
  </r>
  <r>
    <x v="9"/>
    <x v="1"/>
    <s v="Ability to automatically attach additional documents to Invoice"/>
    <x v="3"/>
    <x v="1"/>
    <n v="7"/>
    <n v="2"/>
    <m/>
  </r>
  <r>
    <x v="9"/>
    <x v="1"/>
    <s v="Project Overhead"/>
    <x v="3"/>
    <x v="1"/>
    <n v="7"/>
    <n v="2"/>
    <m/>
  </r>
  <r>
    <x v="9"/>
    <x v="4"/>
    <s v="Meetings, mails, communication, TFS, Interviews"/>
    <x v="3"/>
    <x v="1"/>
    <n v="8"/>
    <n v="2"/>
    <m/>
  </r>
  <r>
    <x v="9"/>
    <x v="4"/>
    <s v="Regular testing and QA new project/assignment/task"/>
    <x v="8"/>
    <x v="1"/>
    <n v="16"/>
    <n v="2"/>
    <n v="0"/>
  </r>
  <r>
    <x v="9"/>
    <x v="2"/>
    <s v="Analysis of the new project/assignment/task"/>
    <x v="9"/>
    <x v="1"/>
    <n v="6"/>
    <n v="2"/>
    <m/>
  </r>
  <r>
    <x v="9"/>
    <x v="2"/>
    <s v="Meetings, mails, communication, TFS, Interviews"/>
    <x v="3"/>
    <x v="1"/>
    <n v="3"/>
    <n v="2"/>
    <m/>
  </r>
  <r>
    <x v="9"/>
    <x v="2"/>
    <s v="Meetings, mails, communication, TFS, Interviews"/>
    <x v="8"/>
    <x v="1"/>
    <n v="24"/>
    <n v="2"/>
    <n v="0"/>
  </r>
  <r>
    <x v="9"/>
    <x v="2"/>
    <s v="Regular bug fixing activity"/>
    <x v="8"/>
    <x v="1"/>
    <n v="6"/>
    <n v="2"/>
    <n v="0"/>
  </r>
  <r>
    <x v="9"/>
    <x v="3"/>
    <s v="Analysis of production issues reported by support team"/>
    <x v="11"/>
    <x v="1"/>
    <n v="38"/>
    <n v="2"/>
    <m/>
  </r>
  <r>
    <x v="9"/>
    <x v="3"/>
    <s v="Analysis of production issues reported by support team"/>
    <x v="8"/>
    <x v="1"/>
    <n v="4"/>
    <n v="2"/>
    <n v="0"/>
  </r>
  <r>
    <x v="9"/>
    <x v="3"/>
    <s v="Internal Meetings"/>
    <x v="9"/>
    <x v="1"/>
    <n v="4"/>
    <n v="2"/>
    <m/>
  </r>
  <r>
    <x v="9"/>
    <x v="3"/>
    <s v="Production upgrades"/>
    <x v="0"/>
    <x v="1"/>
    <n v="5"/>
    <n v="2"/>
    <n v="0"/>
  </r>
  <r>
    <x v="9"/>
    <x v="3"/>
    <s v="Time Off - Planned"/>
    <x v="7"/>
    <x v="1"/>
    <n v="31"/>
    <n v="2"/>
    <m/>
  </r>
  <r>
    <x v="9"/>
    <x v="3"/>
    <s v="Time Off - Planned"/>
    <x v="3"/>
    <x v="1"/>
    <n v="6"/>
    <n v="2"/>
    <m/>
  </r>
  <r>
    <x v="16"/>
    <x v="0"/>
    <s v="Client Items"/>
    <x v="6"/>
    <x v="1"/>
    <n v="0"/>
    <n v="2"/>
    <m/>
  </r>
  <r>
    <x v="16"/>
    <x v="1"/>
    <s v="Ability to assign Employees to Roles by Media type and by Client"/>
    <x v="0"/>
    <x v="1"/>
    <n v="106"/>
    <n v="2"/>
    <n v="0"/>
  </r>
  <r>
    <x v="16"/>
    <x v="2"/>
    <s v="Regular bug fixing activity"/>
    <x v="0"/>
    <x v="1"/>
    <n v="44"/>
    <n v="2"/>
    <n v="0"/>
  </r>
  <r>
    <x v="11"/>
    <x v="5"/>
    <s v="Time"/>
    <x v="7"/>
    <x v="1"/>
    <n v="8"/>
    <n v="2"/>
    <m/>
  </r>
  <r>
    <x v="11"/>
    <x v="0"/>
    <s v="Cient UAT Upgrade"/>
    <x v="8"/>
    <x v="1"/>
    <n v="4"/>
    <n v="2"/>
    <n v="0"/>
  </r>
  <r>
    <x v="11"/>
    <x v="0"/>
    <s v="Regular bug fixing activity"/>
    <x v="8"/>
    <x v="1"/>
    <n v="13"/>
    <n v="2"/>
    <n v="0"/>
  </r>
  <r>
    <x v="11"/>
    <x v="1"/>
    <s v="Documentation"/>
    <x v="9"/>
    <x v="1"/>
    <n v="1"/>
    <n v="2"/>
    <m/>
  </r>
  <r>
    <x v="11"/>
    <x v="1"/>
    <s v="Google Drive integration. (Setup and Integration development)"/>
    <x v="18"/>
    <x v="1"/>
    <n v="39"/>
    <n v="2"/>
    <m/>
  </r>
  <r>
    <x v="11"/>
    <x v="4"/>
    <s v="Internal Meetings"/>
    <x v="3"/>
    <x v="1"/>
    <n v="8"/>
    <n v="2"/>
    <m/>
  </r>
  <r>
    <x v="11"/>
    <x v="4"/>
    <s v="Regular testing and QA new project/assignment/task"/>
    <x v="8"/>
    <x v="1"/>
    <n v="50.5"/>
    <n v="2"/>
    <n v="0"/>
  </r>
  <r>
    <x v="11"/>
    <x v="2"/>
    <s v="Regular testing and QA new project/assignment/task"/>
    <x v="8"/>
    <x v="1"/>
    <n v="1"/>
    <n v="2"/>
    <n v="0"/>
  </r>
  <r>
    <x v="11"/>
    <x v="3"/>
    <s v="Internal Meetings"/>
    <x v="3"/>
    <x v="1"/>
    <n v="6"/>
    <n v="2"/>
    <m/>
  </r>
  <r>
    <x v="11"/>
    <x v="3"/>
    <s v="Meetings, mails, communication, TFS, Interviews"/>
    <x v="3"/>
    <x v="1"/>
    <n v="4"/>
    <n v="2"/>
    <m/>
  </r>
  <r>
    <x v="11"/>
    <x v="3"/>
    <s v="Requirement Specifications document writing"/>
    <x v="11"/>
    <x v="1"/>
    <n v="14"/>
    <n v="2"/>
    <m/>
  </r>
  <r>
    <x v="11"/>
    <x v="3"/>
    <s v="Time Off - Planned"/>
    <x v="7"/>
    <x v="1"/>
    <n v="8"/>
    <n v="2"/>
    <m/>
  </r>
  <r>
    <x v="11"/>
    <x v="3"/>
    <s v="Time Off - Un Planned"/>
    <x v="7"/>
    <x v="1"/>
    <n v="12.5"/>
    <n v="2"/>
    <m/>
  </r>
  <r>
    <x v="12"/>
    <x v="0"/>
    <s v="Release Environment Upgrade"/>
    <x v="4"/>
    <x v="1"/>
    <n v="6"/>
    <n v="2"/>
    <m/>
  </r>
  <r>
    <x v="12"/>
    <x v="4"/>
    <s v="Analysis of production issues reported by support team"/>
    <x v="11"/>
    <x v="1"/>
    <n v="11"/>
    <n v="2"/>
    <m/>
  </r>
  <r>
    <x v="12"/>
    <x v="4"/>
    <s v="Support Items"/>
    <x v="3"/>
    <x v="1"/>
    <n v="1"/>
    <n v="2"/>
    <m/>
  </r>
  <r>
    <x v="12"/>
    <x v="2"/>
    <s v="Analysis of production issues reported by support team"/>
    <x v="11"/>
    <x v="1"/>
    <n v="4"/>
    <n v="2"/>
    <m/>
  </r>
  <r>
    <x v="12"/>
    <x v="2"/>
    <s v="Client Items"/>
    <x v="6"/>
    <x v="1"/>
    <n v="92"/>
    <n v="2"/>
    <m/>
  </r>
  <r>
    <x v="12"/>
    <x v="2"/>
    <s v="Client Items"/>
    <x v="0"/>
    <x v="1"/>
    <n v="2"/>
    <n v="2"/>
    <n v="0"/>
  </r>
  <r>
    <x v="12"/>
    <x v="2"/>
    <s v="Client Items"/>
    <x v="3"/>
    <x v="1"/>
    <n v="1"/>
    <n v="2"/>
    <m/>
  </r>
  <r>
    <x v="12"/>
    <x v="2"/>
    <s v="Development of new project/assignment/task"/>
    <x v="0"/>
    <x v="1"/>
    <n v="3"/>
    <n v="2"/>
    <n v="0"/>
  </r>
  <r>
    <x v="12"/>
    <x v="2"/>
    <s v="Internal Meetings"/>
    <x v="3"/>
    <x v="1"/>
    <n v="1"/>
    <n v="2"/>
    <m/>
  </r>
  <r>
    <x v="12"/>
    <x v="2"/>
    <s v="National Gazetted Holidays"/>
    <x v="7"/>
    <x v="1"/>
    <n v="8"/>
    <n v="2"/>
    <m/>
  </r>
  <r>
    <x v="12"/>
    <x v="2"/>
    <s v="Production upgrades"/>
    <x v="0"/>
    <x v="1"/>
    <n v="5"/>
    <n v="2"/>
    <n v="0"/>
  </r>
  <r>
    <x v="12"/>
    <x v="2"/>
    <s v="Support Items"/>
    <x v="2"/>
    <x v="1"/>
    <n v="2"/>
    <n v="2"/>
    <n v="0"/>
  </r>
  <r>
    <x v="12"/>
    <x v="2"/>
    <s v="Time Off - Planned"/>
    <x v="7"/>
    <x v="1"/>
    <n v="8"/>
    <n v="2"/>
    <m/>
  </r>
  <r>
    <x v="12"/>
    <x v="3"/>
    <s v="Development of new project/assignment/task"/>
    <x v="0"/>
    <x v="1"/>
    <n v="28"/>
    <n v="2"/>
    <n v="0"/>
  </r>
  <r>
    <x v="12"/>
    <x v="3"/>
    <s v="Meetings, mails, communication, TFS, Interviews"/>
    <x v="3"/>
    <x v="1"/>
    <n v="1"/>
    <n v="2"/>
    <m/>
  </r>
  <r>
    <x v="13"/>
    <x v="5"/>
    <s v="Time"/>
    <x v="7"/>
    <x v="1"/>
    <n v="8"/>
    <n v="2"/>
    <m/>
  </r>
  <r>
    <x v="13"/>
    <x v="1"/>
    <s v="Ability to assign Employees to Roles by Media type and by Client"/>
    <x v="3"/>
    <x v="1"/>
    <n v="16"/>
    <n v="2"/>
    <m/>
  </r>
  <r>
    <x v="13"/>
    <x v="1"/>
    <s v="Ability to assign Employees to Roles by Media type and by Client"/>
    <x v="18"/>
    <x v="1"/>
    <n v="3"/>
    <n v="2"/>
    <m/>
  </r>
  <r>
    <x v="13"/>
    <x v="1"/>
    <s v="Add Media Type/Service type/Roles"/>
    <x v="18"/>
    <x v="1"/>
    <n v="9"/>
    <n v="2"/>
    <m/>
  </r>
  <r>
    <x v="13"/>
    <x v="4"/>
    <s v="Analysis of production issues reported by support team"/>
    <x v="6"/>
    <x v="1"/>
    <n v="15"/>
    <n v="2"/>
    <m/>
  </r>
  <r>
    <x v="13"/>
    <x v="4"/>
    <s v="Internal Meetings"/>
    <x v="3"/>
    <x v="1"/>
    <n v="15"/>
    <n v="2"/>
    <m/>
  </r>
  <r>
    <x v="13"/>
    <x v="4"/>
    <s v="Internal Meetings"/>
    <x v="8"/>
    <x v="1"/>
    <n v="30"/>
    <n v="2"/>
    <n v="0"/>
  </r>
  <r>
    <x v="13"/>
    <x v="4"/>
    <s v="QA Environment Upgrade"/>
    <x v="8"/>
    <x v="1"/>
    <n v="4"/>
    <n v="2"/>
    <n v="0"/>
  </r>
  <r>
    <x v="13"/>
    <x v="4"/>
    <s v="Regular testing and QA new project/assignment/task"/>
    <x v="8"/>
    <x v="1"/>
    <n v="52"/>
    <n v="2"/>
    <n v="0"/>
  </r>
  <r>
    <x v="13"/>
    <x v="3"/>
    <s v="Time Off - Planned"/>
    <x v="7"/>
    <x v="1"/>
    <n v="8"/>
    <n v="2"/>
    <m/>
  </r>
  <r>
    <x v="14"/>
    <x v="5"/>
    <s v="Network and infrastructure Support"/>
    <x v="12"/>
    <x v="1"/>
    <n v="168"/>
    <n v="2"/>
    <m/>
  </r>
  <r>
    <x v="15"/>
    <x v="5"/>
    <s v="HR ad Admin Activities"/>
    <x v="12"/>
    <x v="1"/>
    <n v="6"/>
    <n v="2"/>
    <m/>
  </r>
  <r>
    <x v="15"/>
    <x v="5"/>
    <s v="HR ad Admin Activities"/>
    <x v="13"/>
    <x v="1"/>
    <n v="4"/>
    <n v="2"/>
    <m/>
  </r>
  <r>
    <x v="15"/>
    <x v="5"/>
    <s v="HR ad Admin Activities"/>
    <x v="14"/>
    <x v="1"/>
    <n v="9"/>
    <n v="2"/>
    <m/>
  </r>
  <r>
    <x v="15"/>
    <x v="5"/>
    <s v="Network and infrastructure Support"/>
    <x v="0"/>
    <x v="1"/>
    <n v="1"/>
    <n v="2"/>
    <n v="0"/>
  </r>
  <r>
    <x v="15"/>
    <x v="5"/>
    <s v="Time"/>
    <x v="4"/>
    <x v="1"/>
    <n v="4"/>
    <n v="2"/>
    <m/>
  </r>
  <r>
    <x v="15"/>
    <x v="5"/>
    <s v="Time"/>
    <x v="7"/>
    <x v="1"/>
    <n v="8"/>
    <n v="2"/>
    <m/>
  </r>
  <r>
    <x v="15"/>
    <x v="5"/>
    <s v="Time"/>
    <x v="3"/>
    <x v="1"/>
    <n v="24"/>
    <n v="2"/>
    <m/>
  </r>
  <r>
    <x v="15"/>
    <x v="5"/>
    <s v="Time"/>
    <x v="19"/>
    <x v="1"/>
    <n v="27"/>
    <n v="2"/>
    <m/>
  </r>
  <r>
    <x v="15"/>
    <x v="5"/>
    <s v="Time"/>
    <x v="20"/>
    <x v="1"/>
    <n v="58"/>
    <n v="2"/>
    <m/>
  </r>
  <r>
    <x v="15"/>
    <x v="3"/>
    <s v="Session with US team"/>
    <x v="3"/>
    <x v="1"/>
    <n v="8"/>
    <n v="2"/>
    <m/>
  </r>
  <r>
    <x v="15"/>
    <x v="3"/>
    <s v="Time Off - Un Planned"/>
    <x v="7"/>
    <x v="1"/>
    <n v="8"/>
    <n v="2"/>
    <m/>
  </r>
  <r>
    <x v="0"/>
    <x v="0"/>
    <s v="Analysis of production issues reported by support team"/>
    <x v="2"/>
    <x v="2"/>
    <n v="5"/>
    <n v="3"/>
    <n v="0"/>
  </r>
  <r>
    <x v="0"/>
    <x v="0"/>
    <s v="Regular bug fixing activity"/>
    <x v="2"/>
    <x v="2"/>
    <n v="3"/>
    <n v="3"/>
    <n v="0"/>
  </r>
  <r>
    <x v="0"/>
    <x v="1"/>
    <s v="Ability to assign Employees to Roles by Media type and by Client"/>
    <x v="15"/>
    <x v="2"/>
    <n v="3"/>
    <n v="3"/>
    <m/>
  </r>
  <r>
    <x v="0"/>
    <x v="1"/>
    <s v="Ability to automatically attach additional documents to Invoice"/>
    <x v="11"/>
    <x v="2"/>
    <n v="1"/>
    <n v="3"/>
    <m/>
  </r>
  <r>
    <x v="0"/>
    <x v="1"/>
    <s v="Associate vendor/stations/sites to multiple pay to"/>
    <x v="15"/>
    <x v="2"/>
    <n v="1"/>
    <n v="3"/>
    <m/>
  </r>
  <r>
    <x v="0"/>
    <x v="1"/>
    <s v="Broadcast Invoice: EDI File Processing"/>
    <x v="11"/>
    <x v="2"/>
    <n v="2"/>
    <n v="3"/>
    <m/>
  </r>
  <r>
    <x v="0"/>
    <x v="1"/>
    <s v="Broadcast Invoice: EDI File Processing"/>
    <x v="0"/>
    <x v="2"/>
    <n v="7"/>
    <n v="3"/>
    <n v="0"/>
  </r>
  <r>
    <x v="0"/>
    <x v="1"/>
    <s v="Broadcast Invoice: EDI File Processing"/>
    <x v="15"/>
    <x v="2"/>
    <n v="13"/>
    <n v="3"/>
    <m/>
  </r>
  <r>
    <x v="0"/>
    <x v="1"/>
    <s v="Broadcast Invoice: PDF file generation"/>
    <x v="0"/>
    <x v="2"/>
    <n v="23"/>
    <n v="3"/>
    <n v="46.27"/>
  </r>
  <r>
    <x v="0"/>
    <x v="1"/>
    <s v="Broadcast Invoice: PDF file generation"/>
    <x v="8"/>
    <x v="2"/>
    <n v="10.5"/>
    <n v="3"/>
    <n v="6"/>
  </r>
  <r>
    <x v="0"/>
    <x v="1"/>
    <s v="Customer Information: Select Client on Vendor Invoice"/>
    <x v="11"/>
    <x v="2"/>
    <n v="2"/>
    <n v="3"/>
    <m/>
  </r>
  <r>
    <x v="0"/>
    <x v="1"/>
    <s v="Google Drive integration. (Setup and Integration development)"/>
    <x v="2"/>
    <x v="2"/>
    <n v="9"/>
    <n v="3"/>
    <n v="0"/>
  </r>
  <r>
    <x v="0"/>
    <x v="1"/>
    <s v="Google Drive integration. (Setup and Integration development)"/>
    <x v="15"/>
    <x v="2"/>
    <n v="4"/>
    <n v="3"/>
    <m/>
  </r>
  <r>
    <x v="0"/>
    <x v="1"/>
    <s v="Project Overhead"/>
    <x v="11"/>
    <x v="2"/>
    <n v="4.5"/>
    <n v="3"/>
    <m/>
  </r>
  <r>
    <x v="0"/>
    <x v="1"/>
    <s v="Project Overhead"/>
    <x v="4"/>
    <x v="2"/>
    <n v="24.5"/>
    <n v="3"/>
    <m/>
  </r>
  <r>
    <x v="0"/>
    <x v="1"/>
    <s v="Project Overhead"/>
    <x v="3"/>
    <x v="2"/>
    <n v="13.5"/>
    <n v="3"/>
    <m/>
  </r>
  <r>
    <x v="0"/>
    <x v="1"/>
    <s v="Project Overhead"/>
    <x v="5"/>
    <x v="2"/>
    <n v="8"/>
    <n v="3"/>
    <m/>
  </r>
  <r>
    <x v="0"/>
    <x v="1"/>
    <s v="Switch Company on Invoice"/>
    <x v="11"/>
    <x v="2"/>
    <n v="1"/>
    <n v="3"/>
    <m/>
  </r>
  <r>
    <x v="0"/>
    <x v="1"/>
    <s v="Switch Company on Invoice"/>
    <x v="0"/>
    <x v="2"/>
    <n v="2"/>
    <n v="3"/>
    <n v="0"/>
  </r>
  <r>
    <x v="0"/>
    <x v="4"/>
    <s v="Cient UAT Upgrade"/>
    <x v="4"/>
    <x v="2"/>
    <n v="10.5"/>
    <n v="3"/>
    <m/>
  </r>
  <r>
    <x v="0"/>
    <x v="4"/>
    <s v="Regular bug fixing activity"/>
    <x v="2"/>
    <x v="2"/>
    <n v="3"/>
    <n v="3"/>
    <n v="0"/>
  </r>
  <r>
    <x v="0"/>
    <x v="10"/>
    <s v="Generate Client Schedule Lines based on media type"/>
    <x v="3"/>
    <x v="2"/>
    <n v="2.5"/>
    <n v="3"/>
    <m/>
  </r>
  <r>
    <x v="0"/>
    <x v="10"/>
    <s v="Project Overhead"/>
    <x v="11"/>
    <x v="2"/>
    <n v="4"/>
    <n v="3"/>
    <m/>
  </r>
  <r>
    <x v="0"/>
    <x v="10"/>
    <s v="Project Overhead"/>
    <x v="3"/>
    <x v="2"/>
    <n v="12"/>
    <n v="3"/>
    <m/>
  </r>
  <r>
    <x v="0"/>
    <x v="3"/>
    <s v="Analysis of production issues reported by support team"/>
    <x v="11"/>
    <x v="2"/>
    <n v="1"/>
    <n v="3"/>
    <m/>
  </r>
  <r>
    <x v="0"/>
    <x v="3"/>
    <s v="Meetings, mails, communication, TFS, Interviews"/>
    <x v="3"/>
    <x v="2"/>
    <n v="13.5"/>
    <n v="3"/>
    <m/>
  </r>
  <r>
    <x v="0"/>
    <x v="3"/>
    <s v="Meetings, mails, communication, TFS, Interviews"/>
    <x v="5"/>
    <x v="2"/>
    <n v="5"/>
    <n v="3"/>
    <m/>
  </r>
  <r>
    <x v="0"/>
    <x v="3"/>
    <s v="Session with US team"/>
    <x v="3"/>
    <x v="2"/>
    <n v="10"/>
    <n v="3"/>
    <m/>
  </r>
  <r>
    <x v="0"/>
    <x v="3"/>
    <s v="Session with US team"/>
    <x v="5"/>
    <x v="2"/>
    <n v="2.7"/>
    <n v="3"/>
    <m/>
  </r>
  <r>
    <x v="0"/>
    <x v="3"/>
    <s v="Time Off - Un Planned"/>
    <x v="7"/>
    <x v="2"/>
    <n v="1.5"/>
    <n v="3"/>
    <m/>
  </r>
  <r>
    <x v="0"/>
    <x v="7"/>
    <s v="Time"/>
    <x v="6"/>
    <x v="2"/>
    <n v="2"/>
    <n v="3"/>
    <m/>
  </r>
  <r>
    <x v="1"/>
    <x v="2"/>
    <s v="Support Items"/>
    <x v="6"/>
    <x v="2"/>
    <n v="148"/>
    <n v="3"/>
    <m/>
  </r>
  <r>
    <x v="2"/>
    <x v="1"/>
    <s v="Broadcast Invoice: EDI File Processing"/>
    <x v="0"/>
    <x v="2"/>
    <n v="13"/>
    <n v="3"/>
    <n v="0"/>
  </r>
  <r>
    <x v="2"/>
    <x v="1"/>
    <s v="Customer Information: Select Client on Vendor Invoice"/>
    <x v="0"/>
    <x v="2"/>
    <n v="4"/>
    <n v="3"/>
    <n v="12"/>
  </r>
  <r>
    <x v="2"/>
    <x v="1"/>
    <s v="Enhancement in vendor mapping(Parse Table)"/>
    <x v="2"/>
    <x v="2"/>
    <n v="4"/>
    <n v="3"/>
    <n v="0"/>
  </r>
  <r>
    <x v="2"/>
    <x v="1"/>
    <s v="Project Overhead"/>
    <x v="4"/>
    <x v="2"/>
    <n v="15"/>
    <n v="3"/>
    <m/>
  </r>
  <r>
    <x v="2"/>
    <x v="1"/>
    <s v="Vendor/stations/sites associated to multiple pay to."/>
    <x v="0"/>
    <x v="2"/>
    <n v="8"/>
    <n v="3"/>
    <n v="0"/>
  </r>
  <r>
    <x v="2"/>
    <x v="10"/>
    <s v="Backup Table for vendor/client lines relationship"/>
    <x v="0"/>
    <x v="2"/>
    <n v="3"/>
    <n v="3"/>
    <n v="0"/>
  </r>
  <r>
    <x v="2"/>
    <x v="3"/>
    <s v="Development of new project/assignment/task"/>
    <x v="2"/>
    <x v="2"/>
    <n v="10"/>
    <n v="3"/>
    <n v="0"/>
  </r>
  <r>
    <x v="2"/>
    <x v="3"/>
    <s v="Development of new project/assignment/task"/>
    <x v="6"/>
    <x v="2"/>
    <n v="63"/>
    <n v="3"/>
    <m/>
  </r>
  <r>
    <x v="2"/>
    <x v="3"/>
    <s v="Internal Meetings"/>
    <x v="0"/>
    <x v="2"/>
    <n v="3"/>
    <n v="3"/>
    <n v="0"/>
  </r>
  <r>
    <x v="2"/>
    <x v="3"/>
    <s v="Meetings, mails, communication, TFS, Interviews"/>
    <x v="11"/>
    <x v="2"/>
    <n v="23"/>
    <n v="3"/>
    <m/>
  </r>
  <r>
    <x v="2"/>
    <x v="3"/>
    <s v="Meetings, mails, communication, TFS, Interviews"/>
    <x v="3"/>
    <x v="2"/>
    <n v="21.5"/>
    <n v="3"/>
    <m/>
  </r>
  <r>
    <x v="2"/>
    <x v="3"/>
    <s v="Meetings, mails, communication, TFS, Interviews"/>
    <x v="16"/>
    <x v="2"/>
    <n v="7.5"/>
    <n v="3"/>
    <m/>
  </r>
  <r>
    <x v="2"/>
    <x v="3"/>
    <s v="Time Off - Un Planned"/>
    <x v="16"/>
    <x v="2"/>
    <n v="8"/>
    <n v="3"/>
    <m/>
  </r>
  <r>
    <x v="2"/>
    <x v="7"/>
    <s v="Time"/>
    <x v="6"/>
    <x v="2"/>
    <n v="2"/>
    <n v="3"/>
    <m/>
  </r>
  <r>
    <x v="4"/>
    <x v="1"/>
    <s v="Ability to assign Employees to Roles by Media type and by Client"/>
    <x v="2"/>
    <x v="2"/>
    <n v="13"/>
    <n v="3"/>
    <n v="0"/>
  </r>
  <r>
    <x v="4"/>
    <x v="1"/>
    <s v="Apply discount based on Payment terms settings"/>
    <x v="2"/>
    <x v="2"/>
    <n v="4"/>
    <n v="3"/>
    <n v="0"/>
  </r>
  <r>
    <x v="4"/>
    <x v="1"/>
    <s v="Associate vendor/stations/sites to multiple pay to"/>
    <x v="2"/>
    <x v="2"/>
    <n v="10"/>
    <n v="3"/>
    <n v="0"/>
  </r>
  <r>
    <x v="4"/>
    <x v="1"/>
    <s v="Associate vendor/stations/sites to multiple pay to"/>
    <x v="0"/>
    <x v="2"/>
    <n v="12"/>
    <n v="3"/>
    <n v="0"/>
  </r>
  <r>
    <x v="4"/>
    <x v="1"/>
    <s v="Associate vendor/stations/sites to multiple pay to"/>
    <x v="15"/>
    <x v="2"/>
    <n v="1"/>
    <n v="3"/>
    <m/>
  </r>
  <r>
    <x v="4"/>
    <x v="1"/>
    <s v="Broadcast Invoice: EDI File Processing"/>
    <x v="0"/>
    <x v="2"/>
    <n v="5"/>
    <n v="3"/>
    <n v="0"/>
  </r>
  <r>
    <x v="4"/>
    <x v="1"/>
    <s v="Broadcast Invoice: Invoice View UI"/>
    <x v="2"/>
    <x v="2"/>
    <n v="3"/>
    <n v="3"/>
    <n v="0"/>
  </r>
  <r>
    <x v="4"/>
    <x v="1"/>
    <s v="Broadcast Invoice: Invoice View UI"/>
    <x v="0"/>
    <x v="2"/>
    <n v="2"/>
    <n v="3"/>
    <n v="0"/>
  </r>
  <r>
    <x v="4"/>
    <x v="1"/>
    <s v="Broadcast Invoice: Manage Invoice Documents"/>
    <x v="0"/>
    <x v="2"/>
    <n v="4"/>
    <n v="3"/>
    <n v="0"/>
  </r>
  <r>
    <x v="4"/>
    <x v="1"/>
    <s v="Customer Information: Select Client on Vendor Invoice"/>
    <x v="11"/>
    <x v="2"/>
    <n v="2"/>
    <n v="3"/>
    <m/>
  </r>
  <r>
    <x v="4"/>
    <x v="1"/>
    <s v="Customer Information: Select Client on Vendor Invoice"/>
    <x v="2"/>
    <x v="2"/>
    <n v="5"/>
    <n v="3"/>
    <n v="0"/>
  </r>
  <r>
    <x v="4"/>
    <x v="1"/>
    <s v="Customer Information: Select Client on Vendor Invoice"/>
    <x v="17"/>
    <x v="2"/>
    <n v="6"/>
    <n v="3"/>
    <m/>
  </r>
  <r>
    <x v="4"/>
    <x v="1"/>
    <s v="Customer Information: Select Client on Vendor Invoice"/>
    <x v="0"/>
    <x v="2"/>
    <n v="25"/>
    <n v="3"/>
    <n v="12"/>
  </r>
  <r>
    <x v="4"/>
    <x v="1"/>
    <s v="Master Data: Payment Terms"/>
    <x v="0"/>
    <x v="2"/>
    <n v="0"/>
    <n v="3"/>
    <n v="0"/>
  </r>
  <r>
    <x v="4"/>
    <x v="1"/>
    <s v="Route invoice from one company - company identification"/>
    <x v="11"/>
    <x v="2"/>
    <n v="1"/>
    <n v="3"/>
    <m/>
  </r>
  <r>
    <x v="4"/>
    <x v="1"/>
    <s v="Route invoice from one company - company identification"/>
    <x v="2"/>
    <x v="2"/>
    <n v="9"/>
    <n v="3"/>
    <n v="0"/>
  </r>
  <r>
    <x v="4"/>
    <x v="1"/>
    <s v="Route invoice from one company - company identification"/>
    <x v="0"/>
    <x v="2"/>
    <n v="14"/>
    <n v="3"/>
    <n v="40"/>
  </r>
  <r>
    <x v="4"/>
    <x v="1"/>
    <s v="Switch Company on Invoice"/>
    <x v="11"/>
    <x v="2"/>
    <n v="3"/>
    <n v="3"/>
    <m/>
  </r>
  <r>
    <x v="4"/>
    <x v="1"/>
    <s v="Switch Company on Invoice"/>
    <x v="2"/>
    <x v="2"/>
    <n v="4"/>
    <n v="3"/>
    <n v="0"/>
  </r>
  <r>
    <x v="4"/>
    <x v="1"/>
    <s v="Switch Company on Invoice"/>
    <x v="17"/>
    <x v="2"/>
    <n v="13"/>
    <n v="3"/>
    <m/>
  </r>
  <r>
    <x v="4"/>
    <x v="1"/>
    <s v="Switch Company on Invoice"/>
    <x v="0"/>
    <x v="2"/>
    <n v="9"/>
    <n v="3"/>
    <n v="0"/>
  </r>
  <r>
    <x v="4"/>
    <x v="1"/>
    <s v="Vendor/stations/sites associated to multiple pay to."/>
    <x v="2"/>
    <x v="2"/>
    <n v="2"/>
    <n v="3"/>
    <n v="0"/>
  </r>
  <r>
    <x v="4"/>
    <x v="4"/>
    <s v="Regular bug fixing activity"/>
    <x v="2"/>
    <x v="2"/>
    <n v="17"/>
    <n v="3"/>
    <n v="0"/>
  </r>
  <r>
    <x v="4"/>
    <x v="3"/>
    <s v="Internal Meetings"/>
    <x v="2"/>
    <x v="2"/>
    <n v="0"/>
    <n v="3"/>
    <n v="0"/>
  </r>
  <r>
    <x v="4"/>
    <x v="3"/>
    <s v="Internal Meetings"/>
    <x v="3"/>
    <x v="2"/>
    <n v="14"/>
    <n v="3"/>
    <m/>
  </r>
  <r>
    <x v="4"/>
    <x v="3"/>
    <s v="Time Off - Un Planned"/>
    <x v="7"/>
    <x v="2"/>
    <n v="8"/>
    <n v="3"/>
    <m/>
  </r>
  <r>
    <x v="5"/>
    <x v="1"/>
    <s v="Ability to automatically attach additional documents to Invoice"/>
    <x v="2"/>
    <x v="2"/>
    <n v="8"/>
    <n v="3"/>
    <n v="0"/>
  </r>
  <r>
    <x v="5"/>
    <x v="1"/>
    <s v="Ability to automatically attach additional documents to Invoice"/>
    <x v="0"/>
    <x v="2"/>
    <n v="31"/>
    <n v="3"/>
    <n v="0"/>
  </r>
  <r>
    <x v="5"/>
    <x v="1"/>
    <s v="Ability to automatically attach additional documents to Invoice"/>
    <x v="8"/>
    <x v="2"/>
    <n v="4"/>
    <n v="3"/>
    <n v="6.8"/>
  </r>
  <r>
    <x v="5"/>
    <x v="1"/>
    <s v="Broadcast Invoice: EDI File Processing"/>
    <x v="0"/>
    <x v="2"/>
    <n v="2"/>
    <n v="3"/>
    <n v="0"/>
  </r>
  <r>
    <x v="5"/>
    <x v="1"/>
    <s v="Google Drive integration. (Setup and Integration development)"/>
    <x v="2"/>
    <x v="2"/>
    <n v="14"/>
    <n v="3"/>
    <n v="0"/>
  </r>
  <r>
    <x v="5"/>
    <x v="1"/>
    <s v="Google Drive integration. (Setup and Integration development)"/>
    <x v="0"/>
    <x v="2"/>
    <n v="33"/>
    <n v="3"/>
    <n v="0"/>
  </r>
  <r>
    <x v="5"/>
    <x v="1"/>
    <s v="Switch Company on Invoice"/>
    <x v="2"/>
    <x v="2"/>
    <n v="8"/>
    <n v="3"/>
    <n v="0"/>
  </r>
  <r>
    <x v="5"/>
    <x v="1"/>
    <s v="Switch Company on Invoice"/>
    <x v="0"/>
    <x v="2"/>
    <n v="20"/>
    <n v="3"/>
    <n v="0"/>
  </r>
  <r>
    <x v="5"/>
    <x v="4"/>
    <s v="Regular bug fixing activity"/>
    <x v="2"/>
    <x v="2"/>
    <n v="40"/>
    <n v="3"/>
    <n v="0"/>
  </r>
  <r>
    <x v="5"/>
    <x v="3"/>
    <s v="Time Off - Un Planned"/>
    <x v="7"/>
    <x v="2"/>
    <n v="24"/>
    <n v="3"/>
    <m/>
  </r>
  <r>
    <x v="6"/>
    <x v="5"/>
    <s v="Time"/>
    <x v="3"/>
    <x v="2"/>
    <n v="22.5"/>
    <n v="3"/>
    <m/>
  </r>
  <r>
    <x v="6"/>
    <x v="1"/>
    <s v="Project Overhead"/>
    <x v="3"/>
    <x v="2"/>
    <n v="6"/>
    <n v="3"/>
    <m/>
  </r>
  <r>
    <x v="6"/>
    <x v="10"/>
    <s v="Generate Client Schedule Lines based on media type"/>
    <x v="0"/>
    <x v="2"/>
    <n v="28"/>
    <n v="3"/>
    <n v="0"/>
  </r>
  <r>
    <x v="6"/>
    <x v="10"/>
    <s v="Project Overhead"/>
    <x v="9"/>
    <x v="2"/>
    <n v="17"/>
    <n v="3"/>
    <m/>
  </r>
  <r>
    <x v="6"/>
    <x v="3"/>
    <s v="Session with US team"/>
    <x v="6"/>
    <x v="2"/>
    <n v="26.5"/>
    <n v="3"/>
    <m/>
  </r>
  <r>
    <x v="7"/>
    <x v="5"/>
    <s v="HR ad Admin Activities"/>
    <x v="13"/>
    <x v="2"/>
    <n v="68"/>
    <n v="3"/>
    <m/>
  </r>
  <r>
    <x v="7"/>
    <x v="5"/>
    <s v="Network and infrastructure Support"/>
    <x v="12"/>
    <x v="2"/>
    <n v="71"/>
    <n v="3"/>
    <m/>
  </r>
  <r>
    <x v="7"/>
    <x v="5"/>
    <s v="Taxes and Bank Related"/>
    <x v="12"/>
    <x v="2"/>
    <n v="15"/>
    <n v="3"/>
    <m/>
  </r>
  <r>
    <x v="7"/>
    <x v="3"/>
    <s v="Meetings, mails, communication, TFS, Interviews"/>
    <x v="3"/>
    <x v="2"/>
    <n v="20"/>
    <n v="3"/>
    <m/>
  </r>
  <r>
    <x v="8"/>
    <x v="0"/>
    <s v="Internal Meetings"/>
    <x v="3"/>
    <x v="2"/>
    <n v="1"/>
    <n v="3"/>
    <m/>
  </r>
  <r>
    <x v="8"/>
    <x v="1"/>
    <s v="Ability to assign Employees to Roles by Media type and by Client"/>
    <x v="8"/>
    <x v="2"/>
    <n v="25"/>
    <n v="3"/>
    <n v="8"/>
  </r>
  <r>
    <x v="8"/>
    <x v="1"/>
    <s v="Ability to automatically attach additional documents to Invoice"/>
    <x v="3"/>
    <x v="2"/>
    <n v="2"/>
    <n v="3"/>
    <m/>
  </r>
  <r>
    <x v="8"/>
    <x v="1"/>
    <s v="Ability to automatically attach additional documents to Invoice"/>
    <x v="18"/>
    <x v="2"/>
    <n v="28"/>
    <n v="3"/>
    <m/>
  </r>
  <r>
    <x v="8"/>
    <x v="1"/>
    <s v="Ability to automatically attach additional documents to Invoice"/>
    <x v="8"/>
    <x v="2"/>
    <n v="45"/>
    <n v="3"/>
    <n v="6.8"/>
  </r>
  <r>
    <x v="8"/>
    <x v="1"/>
    <s v="Add Media Type/Service type/Roles"/>
    <x v="3"/>
    <x v="2"/>
    <n v="4"/>
    <n v="3"/>
    <m/>
  </r>
  <r>
    <x v="8"/>
    <x v="1"/>
    <s v="Add Media Type/Service type/Roles"/>
    <x v="8"/>
    <x v="2"/>
    <n v="24"/>
    <n v="3"/>
    <n v="0"/>
  </r>
  <r>
    <x v="8"/>
    <x v="1"/>
    <s v="Checkbox to filter discrepant lines"/>
    <x v="8"/>
    <x v="2"/>
    <n v="2"/>
    <n v="3"/>
    <n v="0"/>
  </r>
  <r>
    <x v="8"/>
    <x v="4"/>
    <s v="Meetings, mails, communication, TFS, Interviews"/>
    <x v="3"/>
    <x v="2"/>
    <n v="3"/>
    <n v="3"/>
    <m/>
  </r>
  <r>
    <x v="8"/>
    <x v="4"/>
    <s v="Regular testing and QA new project/assignment/task"/>
    <x v="8"/>
    <x v="2"/>
    <n v="11"/>
    <n v="3"/>
    <n v="0"/>
  </r>
  <r>
    <x v="8"/>
    <x v="2"/>
    <s v="Analysis of the new project/assignment/task"/>
    <x v="11"/>
    <x v="2"/>
    <n v="6"/>
    <n v="3"/>
    <m/>
  </r>
  <r>
    <x v="8"/>
    <x v="3"/>
    <s v="Time Off - Un Planned"/>
    <x v="7"/>
    <x v="2"/>
    <n v="33"/>
    <n v="3"/>
    <m/>
  </r>
  <r>
    <x v="9"/>
    <x v="0"/>
    <s v="Analysis of production issues reported by support team"/>
    <x v="8"/>
    <x v="2"/>
    <n v="10"/>
    <n v="3"/>
    <n v="0"/>
  </r>
  <r>
    <x v="9"/>
    <x v="1"/>
    <s v="Ability to assign Employees to Roles by Media type and by Client"/>
    <x v="8"/>
    <x v="2"/>
    <n v="4"/>
    <n v="3"/>
    <n v="8"/>
  </r>
  <r>
    <x v="9"/>
    <x v="1"/>
    <s v="Ability to automatically attach additional documents to Invoice"/>
    <x v="3"/>
    <x v="2"/>
    <n v="2"/>
    <n v="3"/>
    <m/>
  </r>
  <r>
    <x v="9"/>
    <x v="1"/>
    <s v="Add Media Type/Service type/Roles"/>
    <x v="8"/>
    <x v="2"/>
    <n v="2"/>
    <n v="3"/>
    <n v="0"/>
  </r>
  <r>
    <x v="9"/>
    <x v="1"/>
    <s v="Project Overhead"/>
    <x v="11"/>
    <x v="2"/>
    <n v="5"/>
    <n v="3"/>
    <m/>
  </r>
  <r>
    <x v="9"/>
    <x v="1"/>
    <s v="Project Overhead"/>
    <x v="3"/>
    <x v="2"/>
    <n v="9"/>
    <n v="3"/>
    <m/>
  </r>
  <r>
    <x v="9"/>
    <x v="1"/>
    <s v="Vendor/stations/sites associated to multiple pay to."/>
    <x v="8"/>
    <x v="2"/>
    <n v="2"/>
    <n v="3"/>
    <n v="0"/>
  </r>
  <r>
    <x v="9"/>
    <x v="4"/>
    <s v="Meetings, mails, communication, TFS, Interviews"/>
    <x v="3"/>
    <x v="2"/>
    <n v="3"/>
    <n v="3"/>
    <m/>
  </r>
  <r>
    <x v="9"/>
    <x v="4"/>
    <s v="Regular testing and QA new project/assignment/task"/>
    <x v="8"/>
    <x v="2"/>
    <n v="15"/>
    <n v="3"/>
    <n v="0"/>
  </r>
  <r>
    <x v="9"/>
    <x v="2"/>
    <s v="Analysis of production issues reported by support team"/>
    <x v="11"/>
    <x v="2"/>
    <n v="14"/>
    <n v="3"/>
    <m/>
  </r>
  <r>
    <x v="9"/>
    <x v="2"/>
    <s v="Analysis of the new project/assignment/task"/>
    <x v="9"/>
    <x v="2"/>
    <n v="7"/>
    <n v="3"/>
    <m/>
  </r>
  <r>
    <x v="9"/>
    <x v="2"/>
    <s v="Document review/understanding Requirement Specifications"/>
    <x v="9"/>
    <x v="2"/>
    <n v="7"/>
    <n v="3"/>
    <m/>
  </r>
  <r>
    <x v="9"/>
    <x v="2"/>
    <s v="Regular testing and QA new project/assignment/task"/>
    <x v="9"/>
    <x v="2"/>
    <n v="6"/>
    <n v="3"/>
    <m/>
  </r>
  <r>
    <x v="9"/>
    <x v="3"/>
    <s v="Analysis of production issues reported by support team"/>
    <x v="11"/>
    <x v="2"/>
    <n v="30"/>
    <n v="3"/>
    <m/>
  </r>
  <r>
    <x v="9"/>
    <x v="3"/>
    <s v="Analysis of production issues reported by support team"/>
    <x v="8"/>
    <x v="2"/>
    <n v="16"/>
    <n v="3"/>
    <n v="0"/>
  </r>
  <r>
    <x v="9"/>
    <x v="3"/>
    <s v="Cient UAT Upgrade"/>
    <x v="11"/>
    <x v="2"/>
    <n v="7"/>
    <n v="3"/>
    <m/>
  </r>
  <r>
    <x v="9"/>
    <x v="3"/>
    <s v="Cient UAT Upgrade"/>
    <x v="8"/>
    <x v="2"/>
    <n v="15"/>
    <n v="3"/>
    <n v="0"/>
  </r>
  <r>
    <x v="9"/>
    <x v="3"/>
    <s v="Internal Meetings"/>
    <x v="3"/>
    <x v="2"/>
    <n v="16"/>
    <n v="3"/>
    <m/>
  </r>
  <r>
    <x v="9"/>
    <x v="3"/>
    <s v="Time Off - Un Planned"/>
    <x v="7"/>
    <x v="2"/>
    <n v="12"/>
    <n v="3"/>
    <m/>
  </r>
  <r>
    <x v="16"/>
    <x v="1"/>
    <s v="Ability to assign Employees to Roles by Media type and by Client"/>
    <x v="2"/>
    <x v="2"/>
    <n v="0"/>
    <n v="3"/>
    <n v="0"/>
  </r>
  <r>
    <x v="16"/>
    <x v="1"/>
    <s v="Ability to assign Employees to Roles by Media type and by Client"/>
    <x v="0"/>
    <x v="2"/>
    <n v="73"/>
    <n v="3"/>
    <n v="0"/>
  </r>
  <r>
    <x v="16"/>
    <x v="10"/>
    <s v="Generate Client Schedule Lines based on media type"/>
    <x v="11"/>
    <x v="2"/>
    <n v="35"/>
    <n v="3"/>
    <m/>
  </r>
  <r>
    <x v="16"/>
    <x v="10"/>
    <s v="Generate Client Schedule Lines based on media type"/>
    <x v="0"/>
    <x v="2"/>
    <n v="0"/>
    <n v="3"/>
    <n v="0"/>
  </r>
  <r>
    <x v="16"/>
    <x v="10"/>
    <s v="UDF &amp; Naming Convention in Vendor Portal - Proposal Import/exp"/>
    <x v="0"/>
    <x v="2"/>
    <n v="57"/>
    <n v="3"/>
    <n v="0"/>
  </r>
  <r>
    <x v="11"/>
    <x v="0"/>
    <s v="Cient UAT Upgrade"/>
    <x v="8"/>
    <x v="2"/>
    <n v="18"/>
    <n v="3"/>
    <n v="0"/>
  </r>
  <r>
    <x v="11"/>
    <x v="1"/>
    <s v="Broadcast Invoice: EDI File Processing"/>
    <x v="18"/>
    <x v="2"/>
    <n v="6"/>
    <n v="3"/>
    <m/>
  </r>
  <r>
    <x v="11"/>
    <x v="1"/>
    <s v="Broadcast Invoice: EDI File Processing"/>
    <x v="8"/>
    <x v="2"/>
    <n v="52.5"/>
    <n v="3"/>
    <n v="40"/>
  </r>
  <r>
    <x v="11"/>
    <x v="1"/>
    <s v="Google Drive integration. (Setup and Integration development)"/>
    <x v="18"/>
    <x v="2"/>
    <n v="3"/>
    <n v="3"/>
    <m/>
  </r>
  <r>
    <x v="11"/>
    <x v="1"/>
    <s v="Google Drive integration. (Setup and Integration development)"/>
    <x v="8"/>
    <x v="2"/>
    <n v="67.5"/>
    <n v="3"/>
    <n v="0"/>
  </r>
  <r>
    <x v="11"/>
    <x v="2"/>
    <s v="Cient UAT Upgrade"/>
    <x v="8"/>
    <x v="2"/>
    <n v="4"/>
    <n v="3"/>
    <n v="0"/>
  </r>
  <r>
    <x v="11"/>
    <x v="3"/>
    <s v="Internal Meetings"/>
    <x v="3"/>
    <x v="2"/>
    <n v="22"/>
    <n v="3"/>
    <m/>
  </r>
  <r>
    <x v="11"/>
    <x v="3"/>
    <s v="Time Off - Un Planned"/>
    <x v="7"/>
    <x v="2"/>
    <n v="10"/>
    <n v="3"/>
    <m/>
  </r>
  <r>
    <x v="11"/>
    <x v="3"/>
    <s v="Time Off - Un Planned"/>
    <x v="16"/>
    <x v="2"/>
    <n v="1"/>
    <n v="3"/>
    <m/>
  </r>
  <r>
    <x v="12"/>
    <x v="1"/>
    <s v="Ability to assign Employees to Roles by Media type and by Client"/>
    <x v="0"/>
    <x v="2"/>
    <n v="7"/>
    <n v="3"/>
    <n v="0"/>
  </r>
  <r>
    <x v="12"/>
    <x v="4"/>
    <s v="Development of new project/assignment/task"/>
    <x v="0"/>
    <x v="2"/>
    <n v="15"/>
    <n v="3"/>
    <n v="0"/>
  </r>
  <r>
    <x v="12"/>
    <x v="4"/>
    <s v="Regular bug fixing activity"/>
    <x v="2"/>
    <x v="2"/>
    <n v="8"/>
    <n v="3"/>
    <n v="0"/>
  </r>
  <r>
    <x v="12"/>
    <x v="2"/>
    <s v="Analysis of production issues reported by support team"/>
    <x v="11"/>
    <x v="2"/>
    <n v="5"/>
    <n v="3"/>
    <m/>
  </r>
  <r>
    <x v="12"/>
    <x v="2"/>
    <s v="Analysis of production issues reported by support team"/>
    <x v="2"/>
    <x v="2"/>
    <n v="13"/>
    <n v="3"/>
    <n v="0"/>
  </r>
  <r>
    <x v="12"/>
    <x v="2"/>
    <s v="Client Items"/>
    <x v="6"/>
    <x v="2"/>
    <n v="40"/>
    <n v="3"/>
    <m/>
  </r>
  <r>
    <x v="12"/>
    <x v="2"/>
    <s v="In-house Training"/>
    <x v="3"/>
    <x v="2"/>
    <n v="1"/>
    <n v="3"/>
    <m/>
  </r>
  <r>
    <x v="12"/>
    <x v="2"/>
    <s v="Regular bug fixing activity"/>
    <x v="2"/>
    <x v="2"/>
    <n v="1"/>
    <n v="3"/>
    <n v="0"/>
  </r>
  <r>
    <x v="12"/>
    <x v="2"/>
    <s v="Support Items"/>
    <x v="2"/>
    <x v="2"/>
    <n v="5"/>
    <n v="3"/>
    <n v="0"/>
  </r>
  <r>
    <x v="12"/>
    <x v="3"/>
    <s v="Meetings, mails, communication, TFS, Interviews"/>
    <x v="3"/>
    <x v="2"/>
    <n v="2"/>
    <n v="3"/>
    <m/>
  </r>
  <r>
    <x v="12"/>
    <x v="7"/>
    <s v="Time"/>
    <x v="6"/>
    <x v="2"/>
    <n v="89"/>
    <n v="3"/>
    <m/>
  </r>
  <r>
    <x v="13"/>
    <x v="5"/>
    <s v="Time"/>
    <x v="7"/>
    <x v="2"/>
    <n v="8"/>
    <n v="3"/>
    <m/>
  </r>
  <r>
    <x v="13"/>
    <x v="1"/>
    <s v="Ability to assign Employees to Roles by Media type and by Client"/>
    <x v="18"/>
    <x v="2"/>
    <n v="3"/>
    <n v="3"/>
    <m/>
  </r>
  <r>
    <x v="13"/>
    <x v="1"/>
    <s v="Ability to assign Employees to Roles by Media type and by Client"/>
    <x v="8"/>
    <x v="2"/>
    <n v="33"/>
    <n v="3"/>
    <n v="8"/>
  </r>
  <r>
    <x v="13"/>
    <x v="1"/>
    <s v="Add Media Type/Service type/Roles"/>
    <x v="18"/>
    <x v="2"/>
    <n v="2"/>
    <n v="3"/>
    <m/>
  </r>
  <r>
    <x v="13"/>
    <x v="1"/>
    <s v="Add Media Type/Service type/Roles"/>
    <x v="8"/>
    <x v="2"/>
    <n v="44"/>
    <n v="3"/>
    <n v="0"/>
  </r>
  <r>
    <x v="13"/>
    <x v="1"/>
    <s v="Customer Information: Select Client on Vendor Invoice"/>
    <x v="8"/>
    <x v="2"/>
    <n v="4"/>
    <n v="3"/>
    <n v="4"/>
  </r>
  <r>
    <x v="13"/>
    <x v="1"/>
    <s v="Switch Company on Invoice"/>
    <x v="9"/>
    <x v="2"/>
    <n v="1"/>
    <n v="3"/>
    <m/>
  </r>
  <r>
    <x v="13"/>
    <x v="1"/>
    <s v="Vendor/stations/sites associated to multiple pay to."/>
    <x v="8"/>
    <x v="2"/>
    <n v="29"/>
    <n v="3"/>
    <n v="0"/>
  </r>
  <r>
    <x v="13"/>
    <x v="4"/>
    <s v="Cient UAT Upgrade"/>
    <x v="6"/>
    <x v="2"/>
    <n v="11"/>
    <n v="3"/>
    <m/>
  </r>
  <r>
    <x v="13"/>
    <x v="4"/>
    <s v="Cient UAT Upgrade"/>
    <x v="8"/>
    <x v="2"/>
    <n v="8"/>
    <n v="3"/>
    <n v="0"/>
  </r>
  <r>
    <x v="13"/>
    <x v="4"/>
    <s v="Client Items"/>
    <x v="8"/>
    <x v="2"/>
    <n v="13"/>
    <n v="3"/>
    <n v="0"/>
  </r>
  <r>
    <x v="13"/>
    <x v="4"/>
    <s v="Internal Meetings"/>
    <x v="3"/>
    <x v="2"/>
    <n v="4"/>
    <n v="3"/>
    <m/>
  </r>
  <r>
    <x v="13"/>
    <x v="4"/>
    <s v="QA Environment Upgrade"/>
    <x v="8"/>
    <x v="2"/>
    <n v="9"/>
    <n v="3"/>
    <n v="0"/>
  </r>
  <r>
    <x v="13"/>
    <x v="4"/>
    <s v="Regular testing and QA new project/assignment/task"/>
    <x v="8"/>
    <x v="2"/>
    <n v="8"/>
    <n v="3"/>
    <n v="0"/>
  </r>
  <r>
    <x v="13"/>
    <x v="3"/>
    <s v="Time Off - Un Planned"/>
    <x v="7"/>
    <x v="2"/>
    <n v="8"/>
    <n v="3"/>
    <m/>
  </r>
  <r>
    <x v="17"/>
    <x v="10"/>
    <s v="eConnect shell change to service"/>
    <x v="0"/>
    <x v="2"/>
    <n v="16"/>
    <n v="3"/>
    <n v="0"/>
  </r>
  <r>
    <x v="17"/>
    <x v="10"/>
    <s v="eConnect shell change to service"/>
    <x v="10"/>
    <x v="2"/>
    <n v="16"/>
    <n v="3"/>
    <m/>
  </r>
  <r>
    <x v="17"/>
    <x v="3"/>
    <s v="In-house Training"/>
    <x v="21"/>
    <x v="2"/>
    <n v="40"/>
    <n v="3"/>
    <m/>
  </r>
  <r>
    <x v="14"/>
    <x v="5"/>
    <s v="Network and infrastructure Support"/>
    <x v="12"/>
    <x v="2"/>
    <n v="72"/>
    <n v="3"/>
    <m/>
  </r>
  <r>
    <x v="14"/>
    <x v="5"/>
    <s v="Network and infrastructure Support"/>
    <x v="16"/>
    <x v="2"/>
    <n v="72"/>
    <n v="3"/>
    <m/>
  </r>
  <r>
    <x v="14"/>
    <x v="5"/>
    <s v="Time"/>
    <x v="16"/>
    <x v="2"/>
    <n v="40"/>
    <n v="3"/>
    <m/>
  </r>
  <r>
    <x v="15"/>
    <x v="5"/>
    <s v="HR ad Admin Activities"/>
    <x v="14"/>
    <x v="2"/>
    <n v="10"/>
    <n v="3"/>
    <m/>
  </r>
  <r>
    <x v="15"/>
    <x v="5"/>
    <s v="Time"/>
    <x v="12"/>
    <x v="2"/>
    <n v="6"/>
    <n v="3"/>
    <m/>
  </r>
  <r>
    <x v="15"/>
    <x v="5"/>
    <s v="Time"/>
    <x v="7"/>
    <x v="2"/>
    <n v="13"/>
    <n v="3"/>
    <m/>
  </r>
  <r>
    <x v="15"/>
    <x v="5"/>
    <s v="Time"/>
    <x v="3"/>
    <x v="2"/>
    <n v="26"/>
    <n v="3"/>
    <m/>
  </r>
  <r>
    <x v="15"/>
    <x v="5"/>
    <s v="Time"/>
    <x v="19"/>
    <x v="2"/>
    <n v="45"/>
    <n v="3"/>
    <m/>
  </r>
  <r>
    <x v="15"/>
    <x v="5"/>
    <s v="Time"/>
    <x v="20"/>
    <x v="2"/>
    <n v="34"/>
    <n v="3"/>
    <m/>
  </r>
  <r>
    <x v="15"/>
    <x v="3"/>
    <s v="Session with US team"/>
    <x v="3"/>
    <x v="2"/>
    <n v="17"/>
    <n v="3"/>
    <m/>
  </r>
  <r>
    <x v="15"/>
    <x v="7"/>
    <s v="Time"/>
    <x v="6"/>
    <x v="2"/>
    <n v="10"/>
    <n v="3"/>
    <m/>
  </r>
  <r>
    <x v="0"/>
    <x v="5"/>
    <s v="Meetings"/>
    <x v="3"/>
    <x v="3"/>
    <n v="13.5"/>
    <n v="4"/>
    <m/>
  </r>
  <r>
    <x v="0"/>
    <x v="0"/>
    <s v="Cient UAT Upgrade"/>
    <x v="4"/>
    <x v="3"/>
    <n v="12"/>
    <n v="4"/>
    <m/>
  </r>
  <r>
    <x v="0"/>
    <x v="0"/>
    <s v="Meetings, mails, communication, TFS, Interviews"/>
    <x v="5"/>
    <x v="3"/>
    <n v="18"/>
    <n v="4"/>
    <m/>
  </r>
  <r>
    <x v="0"/>
    <x v="0"/>
    <s v="QA Environment Upgrade"/>
    <x v="4"/>
    <x v="3"/>
    <n v="6"/>
    <n v="4"/>
    <m/>
  </r>
  <r>
    <x v="0"/>
    <x v="1"/>
    <s v="Project Overhead"/>
    <x v="4"/>
    <x v="3"/>
    <n v="5.5"/>
    <n v="4"/>
    <m/>
  </r>
  <r>
    <x v="0"/>
    <x v="1"/>
    <s v="Project Overhead"/>
    <x v="5"/>
    <x v="3"/>
    <n v="17"/>
    <n v="4"/>
    <m/>
  </r>
  <r>
    <x v="0"/>
    <x v="11"/>
    <s v="A report to spot check the invoices processed"/>
    <x v="0"/>
    <x v="3"/>
    <n v="3"/>
    <n v="4"/>
    <n v="0"/>
  </r>
  <r>
    <x v="0"/>
    <x v="11"/>
    <s v="EDI: Generate PDF - Updates"/>
    <x v="0"/>
    <x v="3"/>
    <n v="11.5"/>
    <n v="4"/>
    <n v="0"/>
  </r>
  <r>
    <x v="0"/>
    <x v="11"/>
    <s v="Project Overhead"/>
    <x v="11"/>
    <x v="3"/>
    <n v="1"/>
    <n v="4"/>
    <m/>
  </r>
  <r>
    <x v="0"/>
    <x v="11"/>
    <s v="Project Overhead"/>
    <x v="4"/>
    <x v="3"/>
    <n v="6"/>
    <n v="4"/>
    <m/>
  </r>
  <r>
    <x v="0"/>
    <x v="11"/>
    <s v="Project Overhead"/>
    <x v="5"/>
    <x v="3"/>
    <n v="7"/>
    <n v="4"/>
    <m/>
  </r>
  <r>
    <x v="0"/>
    <x v="10"/>
    <s v="eConnect shell change to service"/>
    <x v="8"/>
    <x v="3"/>
    <n v="2"/>
    <n v="4"/>
    <n v="0"/>
  </r>
  <r>
    <x v="0"/>
    <x v="10"/>
    <s v="Project Overhead"/>
    <x v="11"/>
    <x v="3"/>
    <n v="1"/>
    <n v="4"/>
    <m/>
  </r>
  <r>
    <x v="0"/>
    <x v="10"/>
    <s v="Project Overhead"/>
    <x v="2"/>
    <x v="3"/>
    <n v="10"/>
    <n v="4"/>
    <n v="0"/>
  </r>
  <r>
    <x v="0"/>
    <x v="10"/>
    <s v="Project Overhead"/>
    <x v="4"/>
    <x v="3"/>
    <n v="5"/>
    <n v="4"/>
    <m/>
  </r>
  <r>
    <x v="0"/>
    <x v="10"/>
    <s v="Project Overhead"/>
    <x v="3"/>
    <x v="3"/>
    <n v="10.5"/>
    <n v="4"/>
    <m/>
  </r>
  <r>
    <x v="0"/>
    <x v="10"/>
    <s v="Project Overhead"/>
    <x v="22"/>
    <x v="3"/>
    <n v="9"/>
    <n v="4"/>
    <m/>
  </r>
  <r>
    <x v="0"/>
    <x v="10"/>
    <s v="Project Overhead"/>
    <x v="5"/>
    <x v="3"/>
    <n v="2"/>
    <n v="4"/>
    <m/>
  </r>
  <r>
    <x v="0"/>
    <x v="3"/>
    <s v="Analysis of production issues reported by support team"/>
    <x v="11"/>
    <x v="3"/>
    <n v="2"/>
    <n v="4"/>
    <m/>
  </r>
  <r>
    <x v="0"/>
    <x v="3"/>
    <s v="Meetings, mails, communication, TFS, Interviews"/>
    <x v="5"/>
    <x v="3"/>
    <n v="7.5"/>
    <n v="4"/>
    <m/>
  </r>
  <r>
    <x v="0"/>
    <x v="3"/>
    <s v="Meetings, mails, communication, TFS, Interviews"/>
    <x v="23"/>
    <x v="3"/>
    <n v="7.5"/>
    <n v="4"/>
    <m/>
  </r>
  <r>
    <x v="0"/>
    <x v="3"/>
    <s v="Session with US team"/>
    <x v="3"/>
    <x v="3"/>
    <n v="11.5"/>
    <n v="4"/>
    <m/>
  </r>
  <r>
    <x v="0"/>
    <x v="7"/>
    <s v="Time"/>
    <x v="6"/>
    <x v="3"/>
    <n v="7"/>
    <n v="4"/>
    <m/>
  </r>
  <r>
    <x v="0"/>
    <x v="7"/>
    <s v="Time"/>
    <x v="23"/>
    <x v="3"/>
    <n v="2"/>
    <n v="4"/>
    <m/>
  </r>
  <r>
    <x v="1"/>
    <x v="2"/>
    <s v="Support Items"/>
    <x v="6"/>
    <x v="3"/>
    <n v="61"/>
    <n v="4"/>
    <m/>
  </r>
  <r>
    <x v="1"/>
    <x v="7"/>
    <s v="Time"/>
    <x v="23"/>
    <x v="3"/>
    <n v="88"/>
    <n v="4"/>
    <m/>
  </r>
  <r>
    <x v="2"/>
    <x v="1"/>
    <s v="Associate vendor/stations/sites to multiple pay to"/>
    <x v="0"/>
    <x v="3"/>
    <n v="4.5"/>
    <n v="4"/>
    <n v="0"/>
  </r>
  <r>
    <x v="2"/>
    <x v="1"/>
    <s v="Broadcast Invoice: EDI File Processing"/>
    <x v="2"/>
    <x v="3"/>
    <n v="5.5"/>
    <n v="4"/>
    <n v="0"/>
  </r>
  <r>
    <x v="2"/>
    <x v="1"/>
    <s v="Enhancement in vendor mapping(Parse Table)"/>
    <x v="0"/>
    <x v="3"/>
    <n v="19"/>
    <n v="4"/>
    <n v="0"/>
  </r>
  <r>
    <x v="2"/>
    <x v="1"/>
    <s v="Vendor/stations/sites associated to multiple pay to."/>
    <x v="2"/>
    <x v="3"/>
    <n v="3"/>
    <n v="4"/>
    <n v="0"/>
  </r>
  <r>
    <x v="2"/>
    <x v="11"/>
    <s v="Production: Project should be available on summary as well."/>
    <x v="0"/>
    <x v="3"/>
    <n v="3.5"/>
    <n v="4"/>
    <n v="0"/>
  </r>
  <r>
    <x v="2"/>
    <x v="4"/>
    <s v="Regular bug fixing activity"/>
    <x v="2"/>
    <x v="3"/>
    <n v="4.5"/>
    <n v="4"/>
    <n v="0"/>
  </r>
  <r>
    <x v="2"/>
    <x v="10"/>
    <s v="Billing by Media Type"/>
    <x v="2"/>
    <x v="3"/>
    <n v="7.5"/>
    <n v="4"/>
    <n v="0"/>
  </r>
  <r>
    <x v="2"/>
    <x v="10"/>
    <s v="Client Profile: Media &gt; Flag to make the vendor inactive"/>
    <x v="0"/>
    <x v="3"/>
    <n v="4.5"/>
    <n v="4"/>
    <n v="0"/>
  </r>
  <r>
    <x v="2"/>
    <x v="10"/>
    <s v="Generate Client Schedule Lines based on media type"/>
    <x v="0"/>
    <x v="3"/>
    <n v="3.5"/>
    <n v="4"/>
    <n v="0"/>
  </r>
  <r>
    <x v="2"/>
    <x v="3"/>
    <s v="Development of new project/assignment/task"/>
    <x v="2"/>
    <x v="3"/>
    <n v="6"/>
    <n v="4"/>
    <n v="0"/>
  </r>
  <r>
    <x v="2"/>
    <x v="3"/>
    <s v="Development of new project/assignment/task"/>
    <x v="6"/>
    <x v="3"/>
    <n v="5"/>
    <n v="4"/>
    <m/>
  </r>
  <r>
    <x v="2"/>
    <x v="3"/>
    <s v="Meetings, mails, communication, TFS, Interviews"/>
    <x v="11"/>
    <x v="3"/>
    <n v="64"/>
    <n v="4"/>
    <m/>
  </r>
  <r>
    <x v="2"/>
    <x v="3"/>
    <s v="Meetings, mails, communication, TFS, Interviews"/>
    <x v="3"/>
    <x v="3"/>
    <n v="1.5"/>
    <n v="4"/>
    <m/>
  </r>
  <r>
    <x v="2"/>
    <x v="3"/>
    <s v="Time Off - Un Planned"/>
    <x v="11"/>
    <x v="3"/>
    <n v="20.5"/>
    <n v="4"/>
    <m/>
  </r>
  <r>
    <x v="2"/>
    <x v="7"/>
    <s v="Time"/>
    <x v="6"/>
    <x v="3"/>
    <n v="4.5"/>
    <n v="4"/>
    <m/>
  </r>
  <r>
    <x v="4"/>
    <x v="0"/>
    <s v="Regular bug fixing activity"/>
    <x v="2"/>
    <x v="3"/>
    <n v="3"/>
    <n v="4"/>
    <n v="0"/>
  </r>
  <r>
    <x v="4"/>
    <x v="1"/>
    <s v="Ability to assign Employees to Roles by Media type and by Client"/>
    <x v="2"/>
    <x v="3"/>
    <n v="14"/>
    <n v="4"/>
    <n v="0"/>
  </r>
  <r>
    <x v="4"/>
    <x v="1"/>
    <s v="Apply discount based on Payment terms settings"/>
    <x v="2"/>
    <x v="3"/>
    <n v="8"/>
    <n v="4"/>
    <n v="0"/>
  </r>
  <r>
    <x v="4"/>
    <x v="1"/>
    <s v="Associate vendor/stations/sites to multiple pay to"/>
    <x v="2"/>
    <x v="3"/>
    <n v="3"/>
    <n v="4"/>
    <n v="0"/>
  </r>
  <r>
    <x v="4"/>
    <x v="1"/>
    <s v="Broadcast Invoice: Invoice View UI"/>
    <x v="2"/>
    <x v="3"/>
    <n v="5"/>
    <n v="4"/>
    <n v="0"/>
  </r>
  <r>
    <x v="4"/>
    <x v="1"/>
    <s v="Broadcast Invoice: Invoice View UI"/>
    <x v="0"/>
    <x v="3"/>
    <n v="6"/>
    <n v="4"/>
    <n v="0"/>
  </r>
  <r>
    <x v="4"/>
    <x v="1"/>
    <s v="Customer Information: Select Client on Vendor Invoice"/>
    <x v="2"/>
    <x v="3"/>
    <n v="3"/>
    <n v="4"/>
    <n v="0"/>
  </r>
  <r>
    <x v="4"/>
    <x v="1"/>
    <s v="Invoice Editing: Make the tax editable"/>
    <x v="0"/>
    <x v="3"/>
    <n v="10"/>
    <n v="4"/>
    <n v="0"/>
  </r>
  <r>
    <x v="4"/>
    <x v="1"/>
    <s v="Invoice Editing: Make the tax editable"/>
    <x v="8"/>
    <x v="3"/>
    <n v="1"/>
    <n v="4"/>
    <n v="0"/>
  </r>
  <r>
    <x v="4"/>
    <x v="1"/>
    <s v="Remove Site column from vendor lookup"/>
    <x v="2"/>
    <x v="3"/>
    <n v="3"/>
    <n v="4"/>
    <n v="0"/>
  </r>
  <r>
    <x v="4"/>
    <x v="1"/>
    <s v="Remove Site column from vendor lookup"/>
    <x v="0"/>
    <x v="3"/>
    <n v="3"/>
    <n v="4"/>
    <n v="0"/>
  </r>
  <r>
    <x v="4"/>
    <x v="1"/>
    <s v="Vendor Map: Vendor Popup: Remove identifier currency filter"/>
    <x v="11"/>
    <x v="3"/>
    <n v="6"/>
    <n v="4"/>
    <m/>
  </r>
  <r>
    <x v="4"/>
    <x v="1"/>
    <s v="Vendor Map: Vendor Popup: Remove identifier currency filter"/>
    <x v="2"/>
    <x v="3"/>
    <n v="2"/>
    <n v="4"/>
    <n v="0"/>
  </r>
  <r>
    <x v="4"/>
    <x v="1"/>
    <s v="Vendor Map: Vendor Popup: Remove identifier currency filter"/>
    <x v="0"/>
    <x v="3"/>
    <n v="5"/>
    <n v="4"/>
    <n v="0"/>
  </r>
  <r>
    <x v="4"/>
    <x v="11"/>
    <s v="Apply variable name for Site in vendor mapping"/>
    <x v="0"/>
    <x v="3"/>
    <n v="8"/>
    <n v="4"/>
    <n v="0"/>
  </r>
  <r>
    <x v="4"/>
    <x v="11"/>
    <s v="Approval routing"/>
    <x v="11"/>
    <x v="3"/>
    <n v="2"/>
    <n v="4"/>
    <m/>
  </r>
  <r>
    <x v="4"/>
    <x v="11"/>
    <s v="Approval routing"/>
    <x v="0"/>
    <x v="3"/>
    <n v="35"/>
    <n v="4"/>
    <n v="0"/>
  </r>
  <r>
    <x v="4"/>
    <x v="11"/>
    <s v="Approval routing"/>
    <x v="8"/>
    <x v="3"/>
    <n v="0.5"/>
    <n v="4"/>
    <n v="0"/>
  </r>
  <r>
    <x v="4"/>
    <x v="11"/>
    <s v="Production: Project should be available on summary as well."/>
    <x v="0"/>
    <x v="3"/>
    <n v="8"/>
    <n v="4"/>
    <n v="0"/>
  </r>
  <r>
    <x v="4"/>
    <x v="11"/>
    <s v="Project Overhead"/>
    <x v="3"/>
    <x v="3"/>
    <n v="3"/>
    <n v="4"/>
    <m/>
  </r>
  <r>
    <x v="4"/>
    <x v="4"/>
    <s v="Regular bug fixing activity"/>
    <x v="2"/>
    <x v="3"/>
    <n v="4"/>
    <n v="4"/>
    <n v="0"/>
  </r>
  <r>
    <x v="4"/>
    <x v="3"/>
    <s v="Internal Meetings"/>
    <x v="3"/>
    <x v="3"/>
    <n v="23.5"/>
    <n v="4"/>
    <m/>
  </r>
  <r>
    <x v="4"/>
    <x v="3"/>
    <s v="Time Off - Un Planned"/>
    <x v="7"/>
    <x v="3"/>
    <n v="10"/>
    <n v="4"/>
    <m/>
  </r>
  <r>
    <x v="5"/>
    <x v="5"/>
    <s v="Meetings"/>
    <x v="3"/>
    <x v="3"/>
    <n v="13"/>
    <n v="4"/>
    <m/>
  </r>
  <r>
    <x v="5"/>
    <x v="0"/>
    <s v="Meetings, mails, communication, TFS, Interviews"/>
    <x v="7"/>
    <x v="3"/>
    <n v="8"/>
    <n v="4"/>
    <m/>
  </r>
  <r>
    <x v="5"/>
    <x v="0"/>
    <s v="Regular bug fixing activity"/>
    <x v="2"/>
    <x v="3"/>
    <n v="4"/>
    <n v="4"/>
    <n v="0"/>
  </r>
  <r>
    <x v="5"/>
    <x v="1"/>
    <s v="Ability to automatically attach additional documents to Invoice"/>
    <x v="2"/>
    <x v="3"/>
    <n v="12"/>
    <n v="4"/>
    <n v="0"/>
  </r>
  <r>
    <x v="5"/>
    <x v="1"/>
    <s v="Ability to automatically attach additional documents to Invoice"/>
    <x v="0"/>
    <x v="3"/>
    <n v="4"/>
    <n v="4"/>
    <n v="0"/>
  </r>
  <r>
    <x v="5"/>
    <x v="1"/>
    <s v="Google Drive - Split Process and show documents in queue"/>
    <x v="2"/>
    <x v="3"/>
    <n v="6"/>
    <n v="4"/>
    <n v="0"/>
  </r>
  <r>
    <x v="5"/>
    <x v="1"/>
    <s v="Google Drive - Split Process and show documents in queue"/>
    <x v="0"/>
    <x v="3"/>
    <n v="31"/>
    <n v="4"/>
    <n v="0"/>
  </r>
  <r>
    <x v="5"/>
    <x v="1"/>
    <s v="Google Drive - Split Process and show documents in queue"/>
    <x v="8"/>
    <x v="3"/>
    <n v="3"/>
    <n v="4"/>
    <n v="0"/>
  </r>
  <r>
    <x v="5"/>
    <x v="1"/>
    <s v="Project Overhead"/>
    <x v="22"/>
    <x v="3"/>
    <n v="5"/>
    <n v="4"/>
    <m/>
  </r>
  <r>
    <x v="5"/>
    <x v="1"/>
    <s v="Switch Company on Invoice"/>
    <x v="2"/>
    <x v="3"/>
    <n v="20"/>
    <n v="4"/>
    <n v="0"/>
  </r>
  <r>
    <x v="5"/>
    <x v="1"/>
    <s v="Switch Company on Invoice"/>
    <x v="8"/>
    <x v="3"/>
    <n v="3"/>
    <n v="4"/>
    <n v="0"/>
  </r>
  <r>
    <x v="5"/>
    <x v="11"/>
    <s v="Approve upto last level and auto post."/>
    <x v="0"/>
    <x v="3"/>
    <n v="8"/>
    <n v="4"/>
    <n v="0"/>
  </r>
  <r>
    <x v="5"/>
    <x v="11"/>
    <s v="Approve upto last level and auto post."/>
    <x v="8"/>
    <x v="3"/>
    <n v="1"/>
    <n v="4"/>
    <n v="0"/>
  </r>
  <r>
    <x v="5"/>
    <x v="11"/>
    <s v="EDI file updating and upload"/>
    <x v="11"/>
    <x v="3"/>
    <n v="1"/>
    <n v="4"/>
    <m/>
  </r>
  <r>
    <x v="5"/>
    <x v="11"/>
    <s v="EDI file updating and upload"/>
    <x v="0"/>
    <x v="3"/>
    <n v="11"/>
    <n v="4"/>
    <n v="0"/>
  </r>
  <r>
    <x v="5"/>
    <x v="11"/>
    <s v="PDF based broadcast invoices - Invoice Scan"/>
    <x v="0"/>
    <x v="3"/>
    <n v="12"/>
    <n v="4"/>
    <n v="0"/>
  </r>
  <r>
    <x v="5"/>
    <x v="11"/>
    <s v="PDF based broadcast invoices - Invoice Scan"/>
    <x v="8"/>
    <x v="3"/>
    <n v="2"/>
    <n v="4"/>
    <n v="0"/>
  </r>
  <r>
    <x v="5"/>
    <x v="11"/>
    <s v="Production: Auto populate lines based PO during scanning"/>
    <x v="0"/>
    <x v="3"/>
    <n v="3"/>
    <n v="4"/>
    <n v="0"/>
  </r>
  <r>
    <x v="5"/>
    <x v="11"/>
    <s v="Production: show keyvalue pairs for level2 mapping"/>
    <x v="0"/>
    <x v="3"/>
    <n v="8"/>
    <n v="4"/>
    <n v="0"/>
  </r>
  <r>
    <x v="5"/>
    <x v="11"/>
    <s v="Project Overhead"/>
    <x v="22"/>
    <x v="3"/>
    <n v="6"/>
    <n v="4"/>
    <m/>
  </r>
  <r>
    <x v="5"/>
    <x v="11"/>
    <s v="Stamp multiple approvers."/>
    <x v="2"/>
    <x v="3"/>
    <n v="1"/>
    <n v="4"/>
    <n v="0"/>
  </r>
  <r>
    <x v="5"/>
    <x v="11"/>
    <s v="Stamp multiple approvers."/>
    <x v="0"/>
    <x v="3"/>
    <n v="8"/>
    <n v="4"/>
    <n v="0"/>
  </r>
  <r>
    <x v="5"/>
    <x v="11"/>
    <s v="Stamp multiple approvers."/>
    <x v="8"/>
    <x v="3"/>
    <n v="1"/>
    <n v="4"/>
    <n v="0"/>
  </r>
  <r>
    <x v="6"/>
    <x v="5"/>
    <s v="Time"/>
    <x v="3"/>
    <x v="3"/>
    <n v="38.5"/>
    <n v="4"/>
    <m/>
  </r>
  <r>
    <x v="6"/>
    <x v="1"/>
    <s v="Project Overhead"/>
    <x v="3"/>
    <x v="3"/>
    <n v="11.5"/>
    <n v="4"/>
    <m/>
  </r>
  <r>
    <x v="6"/>
    <x v="10"/>
    <s v="Generate Client Schedule Lines based on media type"/>
    <x v="0"/>
    <x v="3"/>
    <n v="16"/>
    <n v="4"/>
    <n v="0"/>
  </r>
  <r>
    <x v="6"/>
    <x v="10"/>
    <s v="Generate Client Schedule Lines based on media type"/>
    <x v="8"/>
    <x v="3"/>
    <n v="5"/>
    <n v="4"/>
    <n v="0"/>
  </r>
  <r>
    <x v="6"/>
    <x v="10"/>
    <s v="Project Overhead"/>
    <x v="9"/>
    <x v="3"/>
    <n v="25"/>
    <n v="4"/>
    <m/>
  </r>
  <r>
    <x v="6"/>
    <x v="10"/>
    <s v="UDF &amp; Naming Convention in RFP - Nexelus RFP(Exp and Imp)"/>
    <x v="3"/>
    <x v="3"/>
    <n v="4.5"/>
    <n v="4"/>
    <m/>
  </r>
  <r>
    <x v="6"/>
    <x v="3"/>
    <s v="Analysis of production issues reported by support team"/>
    <x v="23"/>
    <x v="3"/>
    <n v="8"/>
    <n v="4"/>
    <m/>
  </r>
  <r>
    <x v="6"/>
    <x v="3"/>
    <s v="Client Items"/>
    <x v="6"/>
    <x v="3"/>
    <n v="4"/>
    <n v="4"/>
    <m/>
  </r>
  <r>
    <x v="6"/>
    <x v="3"/>
    <s v="Meetings, mails, communication, TFS, Interviews"/>
    <x v="23"/>
    <x v="3"/>
    <n v="0.75"/>
    <n v="4"/>
    <m/>
  </r>
  <r>
    <x v="6"/>
    <x v="3"/>
    <s v="Session with US team"/>
    <x v="6"/>
    <x v="3"/>
    <n v="15.5"/>
    <n v="4"/>
    <m/>
  </r>
  <r>
    <x v="6"/>
    <x v="3"/>
    <s v="Session with US team"/>
    <x v="3"/>
    <x v="3"/>
    <n v="4"/>
    <n v="4"/>
    <m/>
  </r>
  <r>
    <x v="7"/>
    <x v="5"/>
    <s v="HR ad Admin Activities"/>
    <x v="12"/>
    <x v="3"/>
    <n v="89"/>
    <n v="4"/>
    <m/>
  </r>
  <r>
    <x v="7"/>
    <x v="5"/>
    <s v="HR ad Admin Activities"/>
    <x v="13"/>
    <x v="3"/>
    <n v="40"/>
    <n v="4"/>
    <m/>
  </r>
  <r>
    <x v="7"/>
    <x v="5"/>
    <s v="HR ad Admin Activities"/>
    <x v="14"/>
    <x v="3"/>
    <n v="4"/>
    <n v="4"/>
    <m/>
  </r>
  <r>
    <x v="7"/>
    <x v="5"/>
    <s v="Meetings"/>
    <x v="3"/>
    <x v="3"/>
    <n v="5"/>
    <n v="4"/>
    <m/>
  </r>
  <r>
    <x v="7"/>
    <x v="5"/>
    <s v="Network and infrastructure Support"/>
    <x v="12"/>
    <x v="3"/>
    <n v="17.5"/>
    <n v="4"/>
    <m/>
  </r>
  <r>
    <x v="7"/>
    <x v="5"/>
    <s v="Taxes and Bank Related"/>
    <x v="13"/>
    <x v="3"/>
    <n v="5"/>
    <n v="4"/>
    <m/>
  </r>
  <r>
    <x v="8"/>
    <x v="0"/>
    <s v="Document review/understanding Requirement Specifications"/>
    <x v="9"/>
    <x v="3"/>
    <n v="3"/>
    <n v="4"/>
    <m/>
  </r>
  <r>
    <x v="8"/>
    <x v="0"/>
    <s v="Internal Meetings"/>
    <x v="3"/>
    <x v="3"/>
    <n v="6"/>
    <n v="4"/>
    <m/>
  </r>
  <r>
    <x v="8"/>
    <x v="0"/>
    <s v="Regular testing and QA new project/assignment/task"/>
    <x v="8"/>
    <x v="3"/>
    <n v="5"/>
    <n v="4"/>
    <n v="0"/>
  </r>
  <r>
    <x v="8"/>
    <x v="1"/>
    <s v="Ability to automatically attach additional documents to Invoice"/>
    <x v="8"/>
    <x v="3"/>
    <n v="10"/>
    <n v="4"/>
    <n v="0"/>
  </r>
  <r>
    <x v="8"/>
    <x v="1"/>
    <s v="Add Media Type/Service type/Roles"/>
    <x v="8"/>
    <x v="3"/>
    <n v="2"/>
    <n v="4"/>
    <n v="0"/>
  </r>
  <r>
    <x v="8"/>
    <x v="1"/>
    <s v="Apply discount based on Payment terms settings"/>
    <x v="8"/>
    <x v="3"/>
    <n v="12.5"/>
    <n v="4"/>
    <n v="0"/>
  </r>
  <r>
    <x v="8"/>
    <x v="1"/>
    <s v="Forward Inv to user OR select user when invoice is Pending Apr"/>
    <x v="8"/>
    <x v="3"/>
    <n v="1"/>
    <n v="4"/>
    <n v="0"/>
  </r>
  <r>
    <x v="8"/>
    <x v="1"/>
    <s v="Google Drive - Split Process and show documents in queue"/>
    <x v="8"/>
    <x v="3"/>
    <n v="4"/>
    <n v="4"/>
    <n v="0"/>
  </r>
  <r>
    <x v="8"/>
    <x v="1"/>
    <s v="Invoice Editing: Make the tax editable"/>
    <x v="3"/>
    <x v="3"/>
    <n v="1"/>
    <n v="4"/>
    <m/>
  </r>
  <r>
    <x v="8"/>
    <x v="1"/>
    <s v="Invoice Editing: Make the tax editable"/>
    <x v="8"/>
    <x v="3"/>
    <n v="9"/>
    <n v="4"/>
    <n v="0"/>
  </r>
  <r>
    <x v="8"/>
    <x v="1"/>
    <s v="Remove Site column from vendor lookup"/>
    <x v="8"/>
    <x v="3"/>
    <n v="1"/>
    <n v="4"/>
    <n v="0"/>
  </r>
  <r>
    <x v="8"/>
    <x v="1"/>
    <s v="Route invoice from one company - company identification"/>
    <x v="8"/>
    <x v="3"/>
    <n v="2.5"/>
    <n v="4"/>
    <n v="0"/>
  </r>
  <r>
    <x v="8"/>
    <x v="1"/>
    <s v="Switch Company on Invoice"/>
    <x v="8"/>
    <x v="3"/>
    <n v="3"/>
    <n v="4"/>
    <n v="0"/>
  </r>
  <r>
    <x v="8"/>
    <x v="1"/>
    <s v="Vendor Map: Vendor Popup: Remove identifier currency filter"/>
    <x v="8"/>
    <x v="3"/>
    <n v="2"/>
    <n v="4"/>
    <n v="0"/>
  </r>
  <r>
    <x v="8"/>
    <x v="11"/>
    <s v="Approval routing"/>
    <x v="11"/>
    <x v="3"/>
    <n v="5"/>
    <n v="4"/>
    <m/>
  </r>
  <r>
    <x v="8"/>
    <x v="11"/>
    <s v="Approval routing"/>
    <x v="8"/>
    <x v="3"/>
    <n v="3"/>
    <n v="4"/>
    <n v="0"/>
  </r>
  <r>
    <x v="8"/>
    <x v="11"/>
    <s v="Approve upto last level and auto post."/>
    <x v="8"/>
    <x v="3"/>
    <n v="3"/>
    <n v="4"/>
    <n v="0"/>
  </r>
  <r>
    <x v="8"/>
    <x v="11"/>
    <s v="Project Overhead"/>
    <x v="3"/>
    <x v="3"/>
    <n v="5"/>
    <n v="4"/>
    <m/>
  </r>
  <r>
    <x v="8"/>
    <x v="4"/>
    <s v="Regular testing and QA new project/assignment/task"/>
    <x v="8"/>
    <x v="3"/>
    <n v="33"/>
    <n v="4"/>
    <n v="0"/>
  </r>
  <r>
    <x v="8"/>
    <x v="7"/>
    <s v="Time"/>
    <x v="6"/>
    <x v="3"/>
    <n v="56"/>
    <n v="4"/>
    <m/>
  </r>
  <r>
    <x v="9"/>
    <x v="0"/>
    <s v="Analysis of production issues reported by support team"/>
    <x v="8"/>
    <x v="3"/>
    <n v="3"/>
    <n v="4"/>
    <n v="0"/>
  </r>
  <r>
    <x v="9"/>
    <x v="1"/>
    <s v="Documentation"/>
    <x v="9"/>
    <x v="3"/>
    <n v="1.5"/>
    <n v="4"/>
    <m/>
  </r>
  <r>
    <x v="9"/>
    <x v="10"/>
    <s v="Backup Table for vendor/client lines relationship"/>
    <x v="8"/>
    <x v="3"/>
    <n v="20"/>
    <n v="4"/>
    <n v="12"/>
  </r>
  <r>
    <x v="9"/>
    <x v="10"/>
    <s v="Billing by Media Type"/>
    <x v="18"/>
    <x v="3"/>
    <n v="3"/>
    <n v="4"/>
    <m/>
  </r>
  <r>
    <x v="9"/>
    <x v="10"/>
    <s v="Documentation"/>
    <x v="9"/>
    <x v="3"/>
    <n v="2"/>
    <n v="4"/>
    <m/>
  </r>
  <r>
    <x v="9"/>
    <x v="10"/>
    <s v="eConnect shell change to service"/>
    <x v="8"/>
    <x v="3"/>
    <n v="7"/>
    <n v="4"/>
    <n v="0"/>
  </r>
  <r>
    <x v="9"/>
    <x v="10"/>
    <s v="Generate Client Schedule Lines based on media type"/>
    <x v="18"/>
    <x v="3"/>
    <n v="3"/>
    <n v="4"/>
    <m/>
  </r>
  <r>
    <x v="9"/>
    <x v="10"/>
    <s v="UDF &amp; Naming Convention in RFP - Nexelus RFP(Exp and Imp)"/>
    <x v="18"/>
    <x v="3"/>
    <n v="6"/>
    <n v="4"/>
    <m/>
  </r>
  <r>
    <x v="9"/>
    <x v="2"/>
    <s v="Document review/understanding Requirement Specifications"/>
    <x v="11"/>
    <x v="3"/>
    <n v="2"/>
    <n v="4"/>
    <m/>
  </r>
  <r>
    <x v="9"/>
    <x v="2"/>
    <s v="Document review/understanding Requirement Specifications"/>
    <x v="9"/>
    <x v="3"/>
    <n v="3"/>
    <n v="4"/>
    <m/>
  </r>
  <r>
    <x v="9"/>
    <x v="2"/>
    <s v="Document review/understanding Requirement Specifications"/>
    <x v="8"/>
    <x v="3"/>
    <n v="15"/>
    <n v="4"/>
    <n v="0"/>
  </r>
  <r>
    <x v="9"/>
    <x v="3"/>
    <s v="Analysis of production issues reported by support team"/>
    <x v="11"/>
    <x v="3"/>
    <n v="8"/>
    <n v="4"/>
    <m/>
  </r>
  <r>
    <x v="9"/>
    <x v="3"/>
    <s v="Analysis of production issues reported by support team"/>
    <x v="8"/>
    <x v="3"/>
    <n v="5.5"/>
    <n v="4"/>
    <n v="0"/>
  </r>
  <r>
    <x v="9"/>
    <x v="3"/>
    <s v="Cient UAT Upgrade"/>
    <x v="8"/>
    <x v="3"/>
    <n v="42"/>
    <n v="4"/>
    <n v="0"/>
  </r>
  <r>
    <x v="9"/>
    <x v="3"/>
    <s v="In-house Training"/>
    <x v="21"/>
    <x v="3"/>
    <n v="6.5"/>
    <n v="4"/>
    <m/>
  </r>
  <r>
    <x v="9"/>
    <x v="3"/>
    <s v="Internal Meetings"/>
    <x v="3"/>
    <x v="3"/>
    <n v="28"/>
    <n v="4"/>
    <m/>
  </r>
  <r>
    <x v="9"/>
    <x v="3"/>
    <s v="Meetings, mails, communication, TFS, Interviews"/>
    <x v="3"/>
    <x v="3"/>
    <n v="2"/>
    <n v="4"/>
    <m/>
  </r>
  <r>
    <x v="9"/>
    <x v="3"/>
    <s v="Time Off - Un Planned"/>
    <x v="7"/>
    <x v="3"/>
    <n v="7.5"/>
    <n v="4"/>
    <m/>
  </r>
  <r>
    <x v="16"/>
    <x v="10"/>
    <s v="Billing by Media Type"/>
    <x v="0"/>
    <x v="3"/>
    <n v="38.5"/>
    <n v="4"/>
    <n v="0"/>
  </r>
  <r>
    <x v="16"/>
    <x v="10"/>
    <s v="Billing by Media Type"/>
    <x v="9"/>
    <x v="3"/>
    <n v="2"/>
    <n v="4"/>
    <m/>
  </r>
  <r>
    <x v="16"/>
    <x v="10"/>
    <s v="Billing by Media Type"/>
    <x v="3"/>
    <x v="3"/>
    <n v="1.75"/>
    <n v="4"/>
    <m/>
  </r>
  <r>
    <x v="16"/>
    <x v="10"/>
    <s v="Billing by Media Type"/>
    <x v="8"/>
    <x v="3"/>
    <n v="4.75"/>
    <n v="4"/>
    <n v="0"/>
  </r>
  <r>
    <x v="16"/>
    <x v="10"/>
    <s v="Generate Client Schedule Lines based on media type"/>
    <x v="2"/>
    <x v="3"/>
    <n v="0"/>
    <n v="4"/>
    <n v="0"/>
  </r>
  <r>
    <x v="16"/>
    <x v="10"/>
    <s v="Generate Client Schedule Lines based on media type"/>
    <x v="0"/>
    <x v="3"/>
    <n v="0"/>
    <n v="4"/>
    <n v="0"/>
  </r>
  <r>
    <x v="16"/>
    <x v="10"/>
    <s v="Project Overhead"/>
    <x v="4"/>
    <x v="3"/>
    <n v="0.3"/>
    <n v="4"/>
    <m/>
  </r>
  <r>
    <x v="16"/>
    <x v="10"/>
    <s v="Project Overhead"/>
    <x v="22"/>
    <x v="3"/>
    <n v="1"/>
    <n v="4"/>
    <m/>
  </r>
  <r>
    <x v="16"/>
    <x v="10"/>
    <s v="UDF &amp; Naming Convention in Nexelus - Export on Proposal"/>
    <x v="0"/>
    <x v="3"/>
    <n v="24"/>
    <n v="4"/>
    <n v="0"/>
  </r>
  <r>
    <x v="16"/>
    <x v="10"/>
    <s v="UDF &amp; Naming Convention in RFP - Nexelus RFP(Exp and Imp)"/>
    <x v="0"/>
    <x v="3"/>
    <n v="13"/>
    <n v="4"/>
    <n v="0"/>
  </r>
  <r>
    <x v="16"/>
    <x v="10"/>
    <s v="UDF &amp; Naming Convention in RFP - Nexelus RFP(Exp and Imp)"/>
    <x v="8"/>
    <x v="3"/>
    <n v="3.5"/>
    <n v="4"/>
    <n v="0"/>
  </r>
  <r>
    <x v="16"/>
    <x v="10"/>
    <s v="UDF &amp; Naming Convention in Vendor Portal - Proposal Import/exp"/>
    <x v="2"/>
    <x v="3"/>
    <n v="43"/>
    <n v="4"/>
    <n v="0.9"/>
  </r>
  <r>
    <x v="16"/>
    <x v="10"/>
    <s v="UDF &amp; Naming Convention in Vendor Portal - Proposal Import/exp"/>
    <x v="0"/>
    <x v="3"/>
    <n v="8"/>
    <n v="4"/>
    <n v="0"/>
  </r>
  <r>
    <x v="16"/>
    <x v="2"/>
    <s v="Client Items"/>
    <x v="0"/>
    <x v="3"/>
    <n v="0"/>
    <n v="4"/>
    <n v="0"/>
  </r>
  <r>
    <x v="16"/>
    <x v="2"/>
    <s v="Meetings, mails, communication, TFS, Interviews"/>
    <x v="3"/>
    <x v="3"/>
    <n v="2"/>
    <n v="4"/>
    <m/>
  </r>
  <r>
    <x v="16"/>
    <x v="3"/>
    <s v="In-house Training"/>
    <x v="24"/>
    <x v="3"/>
    <n v="5.5"/>
    <n v="4"/>
    <m/>
  </r>
  <r>
    <x v="16"/>
    <x v="3"/>
    <s v="Internal Meetings"/>
    <x v="3"/>
    <x v="3"/>
    <n v="5.15"/>
    <n v="4"/>
    <m/>
  </r>
  <r>
    <x v="16"/>
    <x v="3"/>
    <s v="Time Off - Un Planned"/>
    <x v="7"/>
    <x v="3"/>
    <n v="8"/>
    <n v="4"/>
    <m/>
  </r>
  <r>
    <x v="11"/>
    <x v="5"/>
    <s v="Meetings"/>
    <x v="3"/>
    <x v="3"/>
    <n v="6"/>
    <n v="4"/>
    <m/>
  </r>
  <r>
    <x v="11"/>
    <x v="5"/>
    <s v="Time"/>
    <x v="7"/>
    <x v="3"/>
    <n v="8"/>
    <n v="4"/>
    <m/>
  </r>
  <r>
    <x v="11"/>
    <x v="5"/>
    <s v="Time"/>
    <x v="16"/>
    <x v="3"/>
    <n v="1"/>
    <n v="4"/>
    <m/>
  </r>
  <r>
    <x v="11"/>
    <x v="1"/>
    <s v="Broadcast Invoice: EDI File Processing"/>
    <x v="8"/>
    <x v="3"/>
    <n v="33"/>
    <n v="4"/>
    <n v="0"/>
  </r>
  <r>
    <x v="11"/>
    <x v="1"/>
    <s v="Google Drive integration. (Setup and Integration development)"/>
    <x v="8"/>
    <x v="3"/>
    <n v="31"/>
    <n v="4"/>
    <n v="0"/>
  </r>
  <r>
    <x v="11"/>
    <x v="1"/>
    <s v="Route invoice from one company - company identification"/>
    <x v="8"/>
    <x v="3"/>
    <n v="3"/>
    <n v="4"/>
    <n v="0"/>
  </r>
  <r>
    <x v="11"/>
    <x v="1"/>
    <s v="Switch Company on Invoice"/>
    <x v="8"/>
    <x v="3"/>
    <n v="4"/>
    <n v="4"/>
    <n v="0"/>
  </r>
  <r>
    <x v="11"/>
    <x v="11"/>
    <s v="Google Drive Setup (company configuration UI)"/>
    <x v="8"/>
    <x v="3"/>
    <n v="5"/>
    <n v="4"/>
    <n v="0"/>
  </r>
  <r>
    <x v="11"/>
    <x v="10"/>
    <s v="Documentation"/>
    <x v="9"/>
    <x v="3"/>
    <n v="4"/>
    <n v="4"/>
    <m/>
  </r>
  <r>
    <x v="11"/>
    <x v="10"/>
    <s v="Media Plan Approval"/>
    <x v="8"/>
    <x v="3"/>
    <n v="5"/>
    <n v="4"/>
    <n v="0"/>
  </r>
  <r>
    <x v="11"/>
    <x v="3"/>
    <s v="Internal Meetings"/>
    <x v="3"/>
    <x v="3"/>
    <n v="9"/>
    <n v="4"/>
    <m/>
  </r>
  <r>
    <x v="11"/>
    <x v="3"/>
    <s v="Time Off - Un Planned"/>
    <x v="7"/>
    <x v="3"/>
    <n v="12"/>
    <n v="4"/>
    <m/>
  </r>
  <r>
    <x v="11"/>
    <x v="7"/>
    <s v="Time"/>
    <x v="6"/>
    <x v="3"/>
    <n v="47"/>
    <n v="4"/>
    <m/>
  </r>
  <r>
    <x v="12"/>
    <x v="11"/>
    <s v="Project Overhead"/>
    <x v="22"/>
    <x v="3"/>
    <n v="16"/>
    <n v="4"/>
    <m/>
  </r>
  <r>
    <x v="12"/>
    <x v="4"/>
    <s v="Regular bug fixing activity"/>
    <x v="2"/>
    <x v="3"/>
    <n v="2"/>
    <n v="4"/>
    <n v="0"/>
  </r>
  <r>
    <x v="12"/>
    <x v="2"/>
    <s v="Regular bug fixing activity"/>
    <x v="2"/>
    <x v="3"/>
    <n v="6"/>
    <n v="4"/>
    <n v="0"/>
  </r>
  <r>
    <x v="12"/>
    <x v="2"/>
    <s v="Support Items"/>
    <x v="11"/>
    <x v="3"/>
    <n v="1"/>
    <n v="4"/>
    <m/>
  </r>
  <r>
    <x v="12"/>
    <x v="7"/>
    <s v="Time"/>
    <x v="6"/>
    <x v="3"/>
    <n v="143"/>
    <n v="4"/>
    <m/>
  </r>
  <r>
    <x v="13"/>
    <x v="0"/>
    <s v="Regular testing and QA new project/assignment/task"/>
    <x v="11"/>
    <x v="3"/>
    <n v="8"/>
    <n v="4"/>
    <m/>
  </r>
  <r>
    <x v="13"/>
    <x v="1"/>
    <s v="Ability to assign Employees to Roles by Media type and by Client"/>
    <x v="8"/>
    <x v="3"/>
    <n v="4"/>
    <n v="4"/>
    <n v="0"/>
  </r>
  <r>
    <x v="13"/>
    <x v="1"/>
    <s v="Add Media Type/Service type/Roles"/>
    <x v="8"/>
    <x v="3"/>
    <n v="4"/>
    <n v="4"/>
    <n v="0"/>
  </r>
  <r>
    <x v="13"/>
    <x v="1"/>
    <s v="Apply discount based on Payment terms settings"/>
    <x v="8"/>
    <x v="3"/>
    <n v="2"/>
    <n v="4"/>
    <n v="0"/>
  </r>
  <r>
    <x v="13"/>
    <x v="1"/>
    <s v="Customer Information: Select Client on Vendor Invoice"/>
    <x v="8"/>
    <x v="3"/>
    <n v="6"/>
    <n v="4"/>
    <n v="0"/>
  </r>
  <r>
    <x v="13"/>
    <x v="1"/>
    <s v="Invoice Editing: Make the tax editable"/>
    <x v="11"/>
    <x v="3"/>
    <n v="2"/>
    <n v="4"/>
    <m/>
  </r>
  <r>
    <x v="13"/>
    <x v="1"/>
    <s v="Remove Site column from vendor lookup"/>
    <x v="8"/>
    <x v="3"/>
    <n v="1"/>
    <n v="4"/>
    <n v="0"/>
  </r>
  <r>
    <x v="13"/>
    <x v="1"/>
    <s v="Vendor/stations/sites associated to multiple pay to."/>
    <x v="8"/>
    <x v="3"/>
    <n v="2"/>
    <n v="4"/>
    <n v="0"/>
  </r>
  <r>
    <x v="13"/>
    <x v="11"/>
    <s v="Approve upto last level and auto post."/>
    <x v="11"/>
    <x v="3"/>
    <n v="4"/>
    <n v="4"/>
    <m/>
  </r>
  <r>
    <x v="13"/>
    <x v="11"/>
    <s v="Approve upto last level and auto post."/>
    <x v="8"/>
    <x v="3"/>
    <n v="6"/>
    <n v="4"/>
    <n v="0"/>
  </r>
  <r>
    <x v="13"/>
    <x v="11"/>
    <s v="Currency Changes on Vendor Map"/>
    <x v="11"/>
    <x v="3"/>
    <n v="2"/>
    <n v="4"/>
    <m/>
  </r>
  <r>
    <x v="13"/>
    <x v="11"/>
    <s v="Integration Testing"/>
    <x v="2"/>
    <x v="3"/>
    <n v="12"/>
    <n v="4"/>
    <n v="0"/>
  </r>
  <r>
    <x v="13"/>
    <x v="11"/>
    <s v="Production: Auto populate lines based PO during scanning"/>
    <x v="8"/>
    <x v="3"/>
    <n v="3"/>
    <n v="4"/>
    <n v="4"/>
  </r>
  <r>
    <x v="13"/>
    <x v="11"/>
    <s v="Stamp multiple approvers."/>
    <x v="8"/>
    <x v="3"/>
    <n v="1"/>
    <n v="4"/>
    <n v="0"/>
  </r>
  <r>
    <x v="13"/>
    <x v="4"/>
    <s v="QA Environment Upgrade"/>
    <x v="8"/>
    <x v="3"/>
    <n v="16"/>
    <n v="4"/>
    <n v="0"/>
  </r>
  <r>
    <x v="13"/>
    <x v="4"/>
    <s v="Regular testing and QA new project/assignment/task"/>
    <x v="8"/>
    <x v="3"/>
    <n v="23"/>
    <n v="4"/>
    <n v="0"/>
  </r>
  <r>
    <x v="13"/>
    <x v="3"/>
    <s v="Cient UAT Upgrade"/>
    <x v="11"/>
    <x v="3"/>
    <n v="2"/>
    <n v="4"/>
    <m/>
  </r>
  <r>
    <x v="13"/>
    <x v="3"/>
    <s v="In-house Training"/>
    <x v="24"/>
    <x v="3"/>
    <n v="2"/>
    <n v="4"/>
    <m/>
  </r>
  <r>
    <x v="13"/>
    <x v="3"/>
    <s v="Internal Meetings"/>
    <x v="3"/>
    <x v="3"/>
    <n v="1"/>
    <n v="4"/>
    <m/>
  </r>
  <r>
    <x v="13"/>
    <x v="3"/>
    <s v="Meetings, mails, communication, TFS, Interviews"/>
    <x v="3"/>
    <x v="3"/>
    <n v="1"/>
    <n v="4"/>
    <m/>
  </r>
  <r>
    <x v="13"/>
    <x v="3"/>
    <s v="QA Environment Upgrade"/>
    <x v="8"/>
    <x v="3"/>
    <n v="4"/>
    <n v="4"/>
    <n v="0"/>
  </r>
  <r>
    <x v="13"/>
    <x v="3"/>
    <s v="Time Off - Planned"/>
    <x v="7"/>
    <x v="3"/>
    <n v="32"/>
    <n v="4"/>
    <m/>
  </r>
  <r>
    <x v="13"/>
    <x v="3"/>
    <s v="Time Off - Un Planned"/>
    <x v="7"/>
    <x v="3"/>
    <n v="24"/>
    <n v="4"/>
    <m/>
  </r>
  <r>
    <x v="13"/>
    <x v="7"/>
    <s v="Time"/>
    <x v="6"/>
    <x v="3"/>
    <n v="8"/>
    <n v="4"/>
    <m/>
  </r>
  <r>
    <x v="17"/>
    <x v="5"/>
    <s v="Meetings"/>
    <x v="3"/>
    <x v="3"/>
    <n v="1.05"/>
    <n v="4"/>
    <m/>
  </r>
  <r>
    <x v="17"/>
    <x v="5"/>
    <s v="Meetings"/>
    <x v="24"/>
    <x v="3"/>
    <n v="2.2999999999999998"/>
    <n v="4"/>
    <m/>
  </r>
  <r>
    <x v="17"/>
    <x v="5"/>
    <s v="Taxes and Bank Related"/>
    <x v="12"/>
    <x v="3"/>
    <n v="1"/>
    <n v="4"/>
    <m/>
  </r>
  <r>
    <x v="17"/>
    <x v="5"/>
    <s v="Time"/>
    <x v="16"/>
    <x v="3"/>
    <n v="3.3"/>
    <n v="4"/>
    <m/>
  </r>
  <r>
    <x v="17"/>
    <x v="5"/>
    <s v="Time"/>
    <x v="10"/>
    <x v="3"/>
    <n v="2.6"/>
    <n v="4"/>
    <m/>
  </r>
  <r>
    <x v="17"/>
    <x v="0"/>
    <s v="In-house Training"/>
    <x v="11"/>
    <x v="3"/>
    <n v="1"/>
    <n v="4"/>
    <m/>
  </r>
  <r>
    <x v="17"/>
    <x v="10"/>
    <s v="Billing by Media Type"/>
    <x v="0"/>
    <x v="3"/>
    <n v="10.3"/>
    <n v="4"/>
    <n v="0"/>
  </r>
  <r>
    <x v="17"/>
    <x v="10"/>
    <s v="Billing by Media Type"/>
    <x v="10"/>
    <x v="3"/>
    <n v="2.2999999999999998"/>
    <n v="4"/>
    <m/>
  </r>
  <r>
    <x v="17"/>
    <x v="10"/>
    <s v="Billing by Media Type"/>
    <x v="8"/>
    <x v="3"/>
    <n v="1"/>
    <n v="4"/>
    <n v="0"/>
  </r>
  <r>
    <x v="17"/>
    <x v="10"/>
    <s v="Client Profile: Media &gt; Flag to make the vendor inactive"/>
    <x v="0"/>
    <x v="3"/>
    <n v="5"/>
    <n v="4"/>
    <n v="0"/>
  </r>
  <r>
    <x v="17"/>
    <x v="10"/>
    <s v="Client Profile: Media &gt; Flag to make the vendor inactive"/>
    <x v="10"/>
    <x v="3"/>
    <n v="3.6"/>
    <n v="4"/>
    <m/>
  </r>
  <r>
    <x v="17"/>
    <x v="10"/>
    <s v="eConnect shell change to service"/>
    <x v="0"/>
    <x v="3"/>
    <n v="21.2"/>
    <n v="4"/>
    <n v="0"/>
  </r>
  <r>
    <x v="17"/>
    <x v="10"/>
    <s v="eConnect shell change to service"/>
    <x v="3"/>
    <x v="3"/>
    <n v="1"/>
    <n v="4"/>
    <m/>
  </r>
  <r>
    <x v="17"/>
    <x v="10"/>
    <s v="eConnect shell change to service"/>
    <x v="10"/>
    <x v="3"/>
    <n v="8"/>
    <n v="4"/>
    <m/>
  </r>
  <r>
    <x v="17"/>
    <x v="10"/>
    <s v="eConnect shell change to service"/>
    <x v="8"/>
    <x v="3"/>
    <n v="5.3"/>
    <n v="4"/>
    <n v="0"/>
  </r>
  <r>
    <x v="17"/>
    <x v="10"/>
    <s v="Generate Client Schedule Lines based on media type"/>
    <x v="0"/>
    <x v="3"/>
    <n v="26.6"/>
    <n v="4"/>
    <n v="0"/>
  </r>
  <r>
    <x v="17"/>
    <x v="10"/>
    <s v="Generate Client Schedule Lines based on media type"/>
    <x v="3"/>
    <x v="3"/>
    <n v="3.5"/>
    <n v="4"/>
    <m/>
  </r>
  <r>
    <x v="17"/>
    <x v="10"/>
    <s v="Generate Client Schedule Lines based on media type"/>
    <x v="10"/>
    <x v="3"/>
    <n v="23.6"/>
    <n v="4"/>
    <m/>
  </r>
  <r>
    <x v="17"/>
    <x v="10"/>
    <s v="Generate Client Schedule Lines based on media type"/>
    <x v="8"/>
    <x v="3"/>
    <n v="4.75"/>
    <n v="4"/>
    <n v="0"/>
  </r>
  <r>
    <x v="17"/>
    <x v="2"/>
    <s v="In-house Training"/>
    <x v="3"/>
    <x v="3"/>
    <n v="3"/>
    <n v="4"/>
    <m/>
  </r>
  <r>
    <x v="17"/>
    <x v="3"/>
    <s v="In-house Training"/>
    <x v="21"/>
    <x v="3"/>
    <n v="24"/>
    <n v="4"/>
    <m/>
  </r>
  <r>
    <x v="17"/>
    <x v="3"/>
    <s v="Time Off - Un Planned"/>
    <x v="7"/>
    <x v="3"/>
    <n v="8"/>
    <n v="4"/>
    <m/>
  </r>
  <r>
    <x v="14"/>
    <x v="5"/>
    <s v="Network and infrastructure Support"/>
    <x v="12"/>
    <x v="3"/>
    <n v="160"/>
    <n v="4"/>
    <m/>
  </r>
  <r>
    <x v="14"/>
    <x v="5"/>
    <s v="Network and infrastructure Support"/>
    <x v="16"/>
    <x v="3"/>
    <n v="8"/>
    <n v="4"/>
    <m/>
  </r>
  <r>
    <x v="15"/>
    <x v="5"/>
    <s v="HR ad Admin Activities"/>
    <x v="14"/>
    <x v="3"/>
    <n v="4"/>
    <n v="4"/>
    <m/>
  </r>
  <r>
    <x v="15"/>
    <x v="5"/>
    <s v="Time"/>
    <x v="12"/>
    <x v="3"/>
    <n v="20"/>
    <n v="4"/>
    <m/>
  </r>
  <r>
    <x v="15"/>
    <x v="5"/>
    <s v="Time"/>
    <x v="7"/>
    <x v="3"/>
    <n v="22"/>
    <n v="4"/>
    <m/>
  </r>
  <r>
    <x v="15"/>
    <x v="5"/>
    <s v="Time"/>
    <x v="3"/>
    <x v="3"/>
    <n v="33"/>
    <n v="4"/>
    <m/>
  </r>
  <r>
    <x v="15"/>
    <x v="5"/>
    <s v="Time"/>
    <x v="19"/>
    <x v="3"/>
    <n v="38"/>
    <n v="4"/>
    <m/>
  </r>
  <r>
    <x v="15"/>
    <x v="5"/>
    <s v="Time"/>
    <x v="20"/>
    <x v="3"/>
    <n v="4"/>
    <n v="4"/>
    <m/>
  </r>
  <r>
    <x v="15"/>
    <x v="11"/>
    <s v="Project Overhead"/>
    <x v="4"/>
    <x v="3"/>
    <n v="7"/>
    <n v="4"/>
    <m/>
  </r>
  <r>
    <x v="15"/>
    <x v="3"/>
    <s v="Session with US team"/>
    <x v="3"/>
    <x v="3"/>
    <n v="20"/>
    <n v="4"/>
    <m/>
  </r>
  <r>
    <x v="0"/>
    <x v="5"/>
    <s v="Meetings"/>
    <x v="3"/>
    <x v="4"/>
    <n v="32"/>
    <n v="5"/>
    <m/>
  </r>
  <r>
    <x v="0"/>
    <x v="0"/>
    <s v="National Gazetted Holidays"/>
    <x v="7"/>
    <x v="4"/>
    <n v="8"/>
    <n v="5"/>
    <m/>
  </r>
  <r>
    <x v="0"/>
    <x v="11"/>
    <s v="PDF based broadcast invoices - Import / Export lines"/>
    <x v="15"/>
    <x v="4"/>
    <n v="1"/>
    <n v="5"/>
    <m/>
  </r>
  <r>
    <x v="0"/>
    <x v="11"/>
    <s v="Project Overhead"/>
    <x v="4"/>
    <x v="4"/>
    <n v="8"/>
    <n v="5"/>
    <m/>
  </r>
  <r>
    <x v="0"/>
    <x v="11"/>
    <s v="Project Overhead"/>
    <x v="3"/>
    <x v="4"/>
    <n v="1"/>
    <n v="5"/>
    <m/>
  </r>
  <r>
    <x v="0"/>
    <x v="11"/>
    <s v="Project Overhead"/>
    <x v="5"/>
    <x v="4"/>
    <n v="16.5"/>
    <n v="5"/>
    <m/>
  </r>
  <r>
    <x v="0"/>
    <x v="10"/>
    <s v="AdTech Fee commission"/>
    <x v="11"/>
    <x v="4"/>
    <n v="0.5"/>
    <n v="5"/>
    <m/>
  </r>
  <r>
    <x v="0"/>
    <x v="10"/>
    <s v="AdTech Fee commission"/>
    <x v="15"/>
    <x v="4"/>
    <n v="1.5"/>
    <n v="5"/>
    <m/>
  </r>
  <r>
    <x v="0"/>
    <x v="10"/>
    <s v="eConnect shell change to service"/>
    <x v="8"/>
    <x v="4"/>
    <n v="1"/>
    <n v="5"/>
    <n v="0"/>
  </r>
  <r>
    <x v="0"/>
    <x v="10"/>
    <s v="Enhancement for Visual Indicators and Flighting Details in Place"/>
    <x v="15"/>
    <x v="4"/>
    <n v="2.5"/>
    <n v="5"/>
    <m/>
  </r>
  <r>
    <x v="0"/>
    <x v="10"/>
    <s v="Generate Client Schedule Lines based on media type"/>
    <x v="2"/>
    <x v="4"/>
    <n v="10.5"/>
    <n v="5"/>
    <n v="0"/>
  </r>
  <r>
    <x v="0"/>
    <x v="10"/>
    <s v="Generate Client Schedule Lines based on media type"/>
    <x v="15"/>
    <x v="4"/>
    <n v="3"/>
    <n v="5"/>
    <m/>
  </r>
  <r>
    <x v="0"/>
    <x v="10"/>
    <s v="Media Plan: Import/Export Flighting"/>
    <x v="11"/>
    <x v="4"/>
    <n v="1"/>
    <n v="5"/>
    <m/>
  </r>
  <r>
    <x v="0"/>
    <x v="10"/>
    <s v="Project Overhead"/>
    <x v="11"/>
    <x v="4"/>
    <n v="2"/>
    <n v="5"/>
    <m/>
  </r>
  <r>
    <x v="0"/>
    <x v="10"/>
    <s v="Project Overhead"/>
    <x v="5"/>
    <x v="4"/>
    <n v="2"/>
    <n v="5"/>
    <m/>
  </r>
  <r>
    <x v="0"/>
    <x v="10"/>
    <s v="Restrict Self Approval - Time and expense"/>
    <x v="11"/>
    <x v="4"/>
    <n v="1"/>
    <n v="5"/>
    <m/>
  </r>
  <r>
    <x v="0"/>
    <x v="3"/>
    <s v="Meetings, mails, communication, TFS, Interviews"/>
    <x v="23"/>
    <x v="4"/>
    <n v="17"/>
    <n v="5"/>
    <m/>
  </r>
  <r>
    <x v="0"/>
    <x v="3"/>
    <s v="Time Off - Planned"/>
    <x v="7"/>
    <x v="4"/>
    <n v="16"/>
    <n v="5"/>
    <m/>
  </r>
  <r>
    <x v="0"/>
    <x v="3"/>
    <s v="Time Off - Un Planned"/>
    <x v="7"/>
    <x v="4"/>
    <n v="14"/>
    <n v="5"/>
    <m/>
  </r>
  <r>
    <x v="0"/>
    <x v="7"/>
    <s v="Time"/>
    <x v="6"/>
    <x v="4"/>
    <n v="36"/>
    <n v="5"/>
    <m/>
  </r>
  <r>
    <x v="0"/>
    <x v="7"/>
    <s v="Time"/>
    <x v="23"/>
    <x v="4"/>
    <n v="5"/>
    <n v="5"/>
    <m/>
  </r>
  <r>
    <x v="1"/>
    <x v="7"/>
    <s v="Time"/>
    <x v="23"/>
    <x v="4"/>
    <n v="184"/>
    <n v="5"/>
    <m/>
  </r>
  <r>
    <x v="2"/>
    <x v="1"/>
    <s v="Enhancement in vendor mapping(Parse Table)"/>
    <x v="2"/>
    <x v="4"/>
    <n v="12"/>
    <n v="5"/>
    <n v="0"/>
  </r>
  <r>
    <x v="2"/>
    <x v="1"/>
    <s v="Enhancement in vendor mapping(Parse Table)"/>
    <x v="0"/>
    <x v="4"/>
    <n v="13.5"/>
    <n v="5"/>
    <n v="0"/>
  </r>
  <r>
    <x v="2"/>
    <x v="11"/>
    <s v="Approval routing"/>
    <x v="2"/>
    <x v="4"/>
    <n v="7"/>
    <n v="5"/>
    <n v="0"/>
  </r>
  <r>
    <x v="2"/>
    <x v="11"/>
    <s v="EDI file updating and upload"/>
    <x v="0"/>
    <x v="4"/>
    <n v="5"/>
    <n v="5"/>
    <n v="0"/>
  </r>
  <r>
    <x v="2"/>
    <x v="10"/>
    <s v="AdTech Fee commission"/>
    <x v="0"/>
    <x v="4"/>
    <n v="20"/>
    <n v="5"/>
    <n v="0"/>
  </r>
  <r>
    <x v="2"/>
    <x v="10"/>
    <s v="Billing by Media Type"/>
    <x v="2"/>
    <x v="4"/>
    <n v="3.5"/>
    <n v="5"/>
    <n v="0"/>
  </r>
  <r>
    <x v="2"/>
    <x v="10"/>
    <s v="Billing by Media Type"/>
    <x v="0"/>
    <x v="4"/>
    <n v="9"/>
    <n v="5"/>
    <n v="0"/>
  </r>
  <r>
    <x v="2"/>
    <x v="10"/>
    <s v="Generate Client Schedule Lines based on media type"/>
    <x v="0"/>
    <x v="4"/>
    <n v="7"/>
    <n v="5"/>
    <n v="0"/>
  </r>
  <r>
    <x v="2"/>
    <x v="10"/>
    <s v="Restrict Self Approval - Time and expense"/>
    <x v="0"/>
    <x v="4"/>
    <n v="2"/>
    <n v="5"/>
    <n v="0"/>
  </r>
  <r>
    <x v="2"/>
    <x v="12"/>
    <s v="Maintenance Activity"/>
    <x v="23"/>
    <x v="4"/>
    <n v="1.5"/>
    <n v="5"/>
    <m/>
  </r>
  <r>
    <x v="2"/>
    <x v="3"/>
    <s v="Meetings, mails, communication, TFS, Interviews"/>
    <x v="11"/>
    <x v="4"/>
    <n v="18.5"/>
    <n v="5"/>
    <m/>
  </r>
  <r>
    <x v="2"/>
    <x v="3"/>
    <s v="Meetings, mails, communication, TFS, Interviews"/>
    <x v="0"/>
    <x v="4"/>
    <n v="55"/>
    <n v="5"/>
    <n v="0"/>
  </r>
  <r>
    <x v="2"/>
    <x v="3"/>
    <s v="Meetings, mails, communication, TFS, Interviews"/>
    <x v="16"/>
    <x v="4"/>
    <n v="1.5"/>
    <n v="5"/>
    <m/>
  </r>
  <r>
    <x v="2"/>
    <x v="3"/>
    <s v="Time Off - Planned"/>
    <x v="7"/>
    <x v="4"/>
    <n v="8"/>
    <n v="5"/>
    <m/>
  </r>
  <r>
    <x v="2"/>
    <x v="3"/>
    <s v="Time Off - Un Planned"/>
    <x v="7"/>
    <x v="4"/>
    <n v="8"/>
    <n v="5"/>
    <m/>
  </r>
  <r>
    <x v="4"/>
    <x v="0"/>
    <s v="Regular bug fixing activity"/>
    <x v="2"/>
    <x v="4"/>
    <n v="22"/>
    <n v="5"/>
    <n v="0"/>
  </r>
  <r>
    <x v="4"/>
    <x v="11"/>
    <s v="Apply variable name for Site in vendor mapping"/>
    <x v="8"/>
    <x v="4"/>
    <n v="2"/>
    <n v="5"/>
    <n v="0"/>
  </r>
  <r>
    <x v="4"/>
    <x v="11"/>
    <s v="Approval routing"/>
    <x v="11"/>
    <x v="4"/>
    <n v="1"/>
    <n v="5"/>
    <m/>
  </r>
  <r>
    <x v="4"/>
    <x v="11"/>
    <s v="Approval routing"/>
    <x v="2"/>
    <x v="4"/>
    <n v="6"/>
    <n v="5"/>
    <n v="0"/>
  </r>
  <r>
    <x v="4"/>
    <x v="11"/>
    <s v="Approval routing"/>
    <x v="0"/>
    <x v="4"/>
    <n v="27"/>
    <n v="5"/>
    <n v="0"/>
  </r>
  <r>
    <x v="4"/>
    <x v="11"/>
    <s v="Approval routing"/>
    <x v="8"/>
    <x v="4"/>
    <n v="4"/>
    <n v="5"/>
    <n v="0"/>
  </r>
  <r>
    <x v="4"/>
    <x v="11"/>
    <s v="Report &gt;&gt; Vendor Invoices: we need the discount field to show up"/>
    <x v="2"/>
    <x v="4"/>
    <n v="1"/>
    <n v="5"/>
    <n v="0"/>
  </r>
  <r>
    <x v="4"/>
    <x v="11"/>
    <s v="Report &gt;&gt; Vendor Invoices: we need the discount field to show up"/>
    <x v="0"/>
    <x v="4"/>
    <n v="4"/>
    <n v="5"/>
    <n v="0"/>
  </r>
  <r>
    <x v="4"/>
    <x v="11"/>
    <s v="Vendor mapping enhancement for Non-media"/>
    <x v="0"/>
    <x v="4"/>
    <n v="5"/>
    <n v="5"/>
    <n v="0"/>
  </r>
  <r>
    <x v="4"/>
    <x v="13"/>
    <s v="Google Drive Setup (company configuration UI)"/>
    <x v="11"/>
    <x v="4"/>
    <n v="4"/>
    <n v="5"/>
    <m/>
  </r>
  <r>
    <x v="4"/>
    <x v="13"/>
    <s v="Google Drive Setup (company configuration UI)"/>
    <x v="0"/>
    <x v="4"/>
    <n v="10"/>
    <n v="5"/>
    <n v="0"/>
  </r>
  <r>
    <x v="4"/>
    <x v="4"/>
    <s v="Regular bug fixing activity"/>
    <x v="2"/>
    <x v="4"/>
    <n v="28.5"/>
    <n v="5"/>
    <n v="0"/>
  </r>
  <r>
    <x v="4"/>
    <x v="3"/>
    <s v="Client Items"/>
    <x v="2"/>
    <x v="4"/>
    <n v="3"/>
    <n v="5"/>
    <n v="0"/>
  </r>
  <r>
    <x v="4"/>
    <x v="3"/>
    <s v="Client Items"/>
    <x v="6"/>
    <x v="4"/>
    <n v="12"/>
    <n v="5"/>
    <m/>
  </r>
  <r>
    <x v="4"/>
    <x v="3"/>
    <s v="In-house Training"/>
    <x v="3"/>
    <x v="4"/>
    <n v="2.5"/>
    <n v="5"/>
    <m/>
  </r>
  <r>
    <x v="4"/>
    <x v="3"/>
    <s v="In-house Training"/>
    <x v="24"/>
    <x v="4"/>
    <n v="5"/>
    <n v="5"/>
    <m/>
  </r>
  <r>
    <x v="4"/>
    <x v="3"/>
    <s v="Internal Meetings"/>
    <x v="3"/>
    <x v="4"/>
    <n v="26"/>
    <n v="5"/>
    <m/>
  </r>
  <r>
    <x v="4"/>
    <x v="3"/>
    <s v="Time Off - Planned"/>
    <x v="7"/>
    <x v="4"/>
    <n v="8"/>
    <n v="5"/>
    <m/>
  </r>
  <r>
    <x v="4"/>
    <x v="3"/>
    <s v="Time Off - Un Planned"/>
    <x v="7"/>
    <x v="4"/>
    <n v="5"/>
    <n v="5"/>
    <m/>
  </r>
  <r>
    <x v="5"/>
    <x v="5"/>
    <s v="Meetings"/>
    <x v="3"/>
    <x v="4"/>
    <n v="42"/>
    <n v="5"/>
    <m/>
  </r>
  <r>
    <x v="5"/>
    <x v="0"/>
    <s v="National Gazetted Holidays"/>
    <x v="7"/>
    <x v="4"/>
    <n v="8"/>
    <n v="5"/>
    <m/>
  </r>
  <r>
    <x v="5"/>
    <x v="0"/>
    <s v="Regular bug fixing activity"/>
    <x v="2"/>
    <x v="4"/>
    <n v="14"/>
    <n v="5"/>
    <n v="0"/>
  </r>
  <r>
    <x v="5"/>
    <x v="11"/>
    <s v="PDF based broadcast invoices - Import / Export lines"/>
    <x v="0"/>
    <x v="4"/>
    <n v="6"/>
    <n v="5"/>
    <n v="0"/>
  </r>
  <r>
    <x v="5"/>
    <x v="11"/>
    <s v="PDF based broadcast invoices - Invoice Scan"/>
    <x v="0"/>
    <x v="4"/>
    <n v="40"/>
    <n v="5"/>
    <n v="0"/>
  </r>
  <r>
    <x v="5"/>
    <x v="11"/>
    <s v="PDF based broadcast invoices - Model List"/>
    <x v="0"/>
    <x v="4"/>
    <n v="4"/>
    <n v="5"/>
    <n v="0"/>
  </r>
  <r>
    <x v="5"/>
    <x v="11"/>
    <s v="Project Overhead"/>
    <x v="11"/>
    <x v="4"/>
    <n v="2"/>
    <n v="5"/>
    <m/>
  </r>
  <r>
    <x v="5"/>
    <x v="11"/>
    <s v="Project Overhead"/>
    <x v="4"/>
    <x v="4"/>
    <n v="3"/>
    <n v="5"/>
    <m/>
  </r>
  <r>
    <x v="5"/>
    <x v="11"/>
    <s v="Project Overhead"/>
    <x v="3"/>
    <x v="4"/>
    <n v="5"/>
    <n v="5"/>
    <m/>
  </r>
  <r>
    <x v="5"/>
    <x v="11"/>
    <s v="Project Overhead"/>
    <x v="22"/>
    <x v="4"/>
    <n v="51"/>
    <n v="5"/>
    <m/>
  </r>
  <r>
    <x v="6"/>
    <x v="3"/>
    <s v="Session with US team"/>
    <x v="6"/>
    <x v="4"/>
    <n v="2"/>
    <n v="5"/>
    <m/>
  </r>
  <r>
    <x v="7"/>
    <x v="5"/>
    <s v="HR ad Admin Activities"/>
    <x v="12"/>
    <x v="4"/>
    <n v="12"/>
    <n v="5"/>
    <m/>
  </r>
  <r>
    <x v="7"/>
    <x v="5"/>
    <s v="HR ad Admin Activities"/>
    <x v="13"/>
    <x v="4"/>
    <n v="64"/>
    <n v="5"/>
    <m/>
  </r>
  <r>
    <x v="7"/>
    <x v="5"/>
    <s v="Meetings"/>
    <x v="3"/>
    <x v="4"/>
    <n v="22"/>
    <n v="5"/>
    <m/>
  </r>
  <r>
    <x v="7"/>
    <x v="5"/>
    <s v="Network and infrastructure Support"/>
    <x v="12"/>
    <x v="4"/>
    <n v="61"/>
    <n v="5"/>
    <m/>
  </r>
  <r>
    <x v="7"/>
    <x v="5"/>
    <s v="Taxes and Bank Related"/>
    <x v="12"/>
    <x v="4"/>
    <n v="10"/>
    <n v="5"/>
    <m/>
  </r>
  <r>
    <x v="7"/>
    <x v="3"/>
    <s v="Meetings, mails, communication, TFS, Interviews"/>
    <x v="23"/>
    <x v="4"/>
    <n v="1"/>
    <n v="5"/>
    <m/>
  </r>
  <r>
    <x v="8"/>
    <x v="0"/>
    <s v="Analysis of the new project/assignment/task"/>
    <x v="11"/>
    <x v="4"/>
    <n v="3"/>
    <n v="5"/>
    <m/>
  </r>
  <r>
    <x v="8"/>
    <x v="1"/>
    <s v="Apply discount based on Payment terms settings"/>
    <x v="8"/>
    <x v="4"/>
    <n v="1"/>
    <n v="5"/>
    <n v="0"/>
  </r>
  <r>
    <x v="8"/>
    <x v="1"/>
    <s v="Switch Company on Invoice"/>
    <x v="8"/>
    <x v="4"/>
    <n v="1"/>
    <n v="5"/>
    <n v="0"/>
  </r>
  <r>
    <x v="8"/>
    <x v="11"/>
    <s v="A report to spot check the invoices processed"/>
    <x v="8"/>
    <x v="4"/>
    <n v="1"/>
    <n v="5"/>
    <n v="3"/>
  </r>
  <r>
    <x v="8"/>
    <x v="11"/>
    <s v="Apply variable name for Site in vendor mapping"/>
    <x v="8"/>
    <x v="4"/>
    <n v="1"/>
    <n v="5"/>
    <n v="0"/>
  </r>
  <r>
    <x v="8"/>
    <x v="11"/>
    <s v="Approval routing"/>
    <x v="18"/>
    <x v="4"/>
    <n v="8"/>
    <n v="5"/>
    <m/>
  </r>
  <r>
    <x v="8"/>
    <x v="11"/>
    <s v="Approval routing"/>
    <x v="8"/>
    <x v="4"/>
    <n v="18"/>
    <n v="5"/>
    <n v="0"/>
  </r>
  <r>
    <x v="8"/>
    <x v="11"/>
    <s v="Approve upto last level and auto post."/>
    <x v="8"/>
    <x v="4"/>
    <n v="1"/>
    <n v="5"/>
    <n v="0"/>
  </r>
  <r>
    <x v="8"/>
    <x v="11"/>
    <s v="EDI file updating and upload"/>
    <x v="11"/>
    <x v="4"/>
    <n v="3"/>
    <n v="5"/>
    <m/>
  </r>
  <r>
    <x v="8"/>
    <x v="11"/>
    <s v="EDI file updating and upload"/>
    <x v="8"/>
    <x v="4"/>
    <n v="15"/>
    <n v="5"/>
    <n v="0"/>
  </r>
  <r>
    <x v="8"/>
    <x v="11"/>
    <s v="EDI: Generate PDF - Updates"/>
    <x v="8"/>
    <x v="4"/>
    <n v="2"/>
    <n v="5"/>
    <n v="0"/>
  </r>
  <r>
    <x v="8"/>
    <x v="11"/>
    <s v="PDF based broadcast invoices - Invoice Scan"/>
    <x v="8"/>
    <x v="4"/>
    <n v="2"/>
    <n v="5"/>
    <n v="0"/>
  </r>
  <r>
    <x v="8"/>
    <x v="11"/>
    <s v="Production: Project should be available on summary as well."/>
    <x v="8"/>
    <x v="4"/>
    <n v="1"/>
    <n v="5"/>
    <n v="0"/>
  </r>
  <r>
    <x v="8"/>
    <x v="11"/>
    <s v="Project Overhead"/>
    <x v="11"/>
    <x v="4"/>
    <n v="6"/>
    <n v="5"/>
    <m/>
  </r>
  <r>
    <x v="8"/>
    <x v="11"/>
    <s v="Project Overhead"/>
    <x v="3"/>
    <x v="4"/>
    <n v="4"/>
    <n v="5"/>
    <m/>
  </r>
  <r>
    <x v="8"/>
    <x v="11"/>
    <s v="Report &gt;&gt; Vendor Invoices: we need the discount field to show up"/>
    <x v="8"/>
    <x v="4"/>
    <n v="1"/>
    <n v="5"/>
    <n v="0"/>
  </r>
  <r>
    <x v="8"/>
    <x v="13"/>
    <s v="Google Drive Setup (company configuration UI)"/>
    <x v="8"/>
    <x v="4"/>
    <n v="2"/>
    <n v="5"/>
    <n v="0"/>
  </r>
  <r>
    <x v="8"/>
    <x v="13"/>
    <s v="Project Overhead"/>
    <x v="11"/>
    <x v="4"/>
    <n v="29"/>
    <n v="5"/>
    <m/>
  </r>
  <r>
    <x v="8"/>
    <x v="13"/>
    <s v="Project Overhead"/>
    <x v="3"/>
    <x v="4"/>
    <n v="5"/>
    <n v="5"/>
    <m/>
  </r>
  <r>
    <x v="8"/>
    <x v="4"/>
    <s v="Regular testing and QA new project/assignment/task"/>
    <x v="8"/>
    <x v="4"/>
    <n v="4"/>
    <n v="5"/>
    <n v="0"/>
  </r>
  <r>
    <x v="8"/>
    <x v="3"/>
    <s v="Meetings, mails, communication, TFS, Interviews"/>
    <x v="23"/>
    <x v="4"/>
    <n v="2"/>
    <n v="5"/>
    <m/>
  </r>
  <r>
    <x v="8"/>
    <x v="3"/>
    <s v="Time Off - Planned"/>
    <x v="7"/>
    <x v="4"/>
    <n v="24"/>
    <n v="5"/>
    <m/>
  </r>
  <r>
    <x v="8"/>
    <x v="3"/>
    <s v="Time Off - Un Planned"/>
    <x v="7"/>
    <x v="4"/>
    <n v="8"/>
    <n v="5"/>
    <m/>
  </r>
  <r>
    <x v="8"/>
    <x v="7"/>
    <s v="Time"/>
    <x v="6"/>
    <x v="4"/>
    <n v="31"/>
    <n v="5"/>
    <m/>
  </r>
  <r>
    <x v="8"/>
    <x v="7"/>
    <s v="Time"/>
    <x v="23"/>
    <x v="4"/>
    <n v="3"/>
    <n v="5"/>
    <m/>
  </r>
  <r>
    <x v="9"/>
    <x v="0"/>
    <s v="Analysis of production issues reported by support team"/>
    <x v="8"/>
    <x v="4"/>
    <n v="1"/>
    <n v="5"/>
    <n v="0"/>
  </r>
  <r>
    <x v="9"/>
    <x v="10"/>
    <s v="AdTech Fee commission"/>
    <x v="2"/>
    <x v="4"/>
    <n v="7"/>
    <n v="5"/>
    <n v="0"/>
  </r>
  <r>
    <x v="9"/>
    <x v="10"/>
    <s v="AdTech Fee commission"/>
    <x v="9"/>
    <x v="4"/>
    <n v="3"/>
    <n v="5"/>
    <m/>
  </r>
  <r>
    <x v="9"/>
    <x v="10"/>
    <s v="AdTech Fee commission"/>
    <x v="8"/>
    <x v="4"/>
    <n v="15"/>
    <n v="5"/>
    <n v="0"/>
  </r>
  <r>
    <x v="9"/>
    <x v="10"/>
    <s v="Billing by Media Type"/>
    <x v="2"/>
    <x v="4"/>
    <n v="4"/>
    <n v="5"/>
    <n v="0"/>
  </r>
  <r>
    <x v="9"/>
    <x v="10"/>
    <s v="Billing by Media Type"/>
    <x v="8"/>
    <x v="4"/>
    <n v="18"/>
    <n v="5"/>
    <n v="40"/>
  </r>
  <r>
    <x v="9"/>
    <x v="10"/>
    <s v="Client Profile: Media &gt; Flag to make the vendor inactive"/>
    <x v="2"/>
    <x v="4"/>
    <n v="3"/>
    <n v="5"/>
    <n v="2"/>
  </r>
  <r>
    <x v="9"/>
    <x v="10"/>
    <s v="Client Profile: Media &gt; Flag to make the vendor inactive"/>
    <x v="8"/>
    <x v="4"/>
    <n v="2"/>
    <n v="5"/>
    <n v="0"/>
  </r>
  <r>
    <x v="9"/>
    <x v="10"/>
    <s v="Enhancement for Visual Indicators and Flighting Details in Place"/>
    <x v="8"/>
    <x v="4"/>
    <n v="1"/>
    <n v="5"/>
    <n v="0"/>
  </r>
  <r>
    <x v="9"/>
    <x v="10"/>
    <s v="Generate Client Schedule Lines based on media type"/>
    <x v="2"/>
    <x v="4"/>
    <n v="2.5"/>
    <n v="5"/>
    <n v="0"/>
  </r>
  <r>
    <x v="9"/>
    <x v="10"/>
    <s v="Generate Client Schedule Lines based on media type"/>
    <x v="8"/>
    <x v="4"/>
    <n v="32"/>
    <n v="5"/>
    <n v="0"/>
  </r>
  <r>
    <x v="9"/>
    <x v="10"/>
    <s v="Media Plan: Import/Export Flighting"/>
    <x v="8"/>
    <x v="4"/>
    <n v="2"/>
    <n v="5"/>
    <n v="0"/>
  </r>
  <r>
    <x v="9"/>
    <x v="10"/>
    <s v="Restrict Self Approval - Time and expense"/>
    <x v="8"/>
    <x v="4"/>
    <n v="5"/>
    <n v="5"/>
    <n v="0"/>
  </r>
  <r>
    <x v="9"/>
    <x v="3"/>
    <s v="Analysis of production issues reported by support team"/>
    <x v="11"/>
    <x v="4"/>
    <n v="2"/>
    <n v="5"/>
    <m/>
  </r>
  <r>
    <x v="9"/>
    <x v="3"/>
    <s v="Analysis of production issues reported by support team"/>
    <x v="8"/>
    <x v="4"/>
    <n v="14"/>
    <n v="5"/>
    <n v="0"/>
  </r>
  <r>
    <x v="9"/>
    <x v="3"/>
    <s v="Cient UAT Upgrade"/>
    <x v="8"/>
    <x v="4"/>
    <n v="5.5"/>
    <n v="5"/>
    <n v="0"/>
  </r>
  <r>
    <x v="9"/>
    <x v="3"/>
    <s v="Internal Meetings"/>
    <x v="9"/>
    <x v="4"/>
    <n v="10"/>
    <n v="5"/>
    <m/>
  </r>
  <r>
    <x v="9"/>
    <x v="3"/>
    <s v="Internal Meetings"/>
    <x v="3"/>
    <x v="4"/>
    <n v="30.5"/>
    <n v="5"/>
    <m/>
  </r>
  <r>
    <x v="9"/>
    <x v="3"/>
    <s v="Time Off - Planned"/>
    <x v="7"/>
    <x v="4"/>
    <n v="8"/>
    <n v="5"/>
    <m/>
  </r>
  <r>
    <x v="9"/>
    <x v="3"/>
    <s v="Time Off - Un Planned"/>
    <x v="7"/>
    <x v="4"/>
    <n v="6.5"/>
    <n v="5"/>
    <m/>
  </r>
  <r>
    <x v="16"/>
    <x v="4"/>
    <s v="In-house Training"/>
    <x v="3"/>
    <x v="4"/>
    <n v="5.5"/>
    <n v="5"/>
    <m/>
  </r>
  <r>
    <x v="16"/>
    <x v="10"/>
    <s v="AdTech Fee commission"/>
    <x v="2"/>
    <x v="4"/>
    <n v="2"/>
    <n v="5"/>
    <n v="0"/>
  </r>
  <r>
    <x v="16"/>
    <x v="10"/>
    <s v="AdTech Fee commission"/>
    <x v="0"/>
    <x v="4"/>
    <n v="23"/>
    <n v="5"/>
    <n v="0"/>
  </r>
  <r>
    <x v="16"/>
    <x v="10"/>
    <s v="AdTech Fee commission"/>
    <x v="9"/>
    <x v="4"/>
    <n v="1"/>
    <n v="5"/>
    <m/>
  </r>
  <r>
    <x v="16"/>
    <x v="10"/>
    <s v="AdTech Fee commission"/>
    <x v="8"/>
    <x v="4"/>
    <n v="1.5"/>
    <n v="5"/>
    <n v="0"/>
  </r>
  <r>
    <x v="16"/>
    <x v="10"/>
    <s v="Billing by Media Type"/>
    <x v="2"/>
    <x v="4"/>
    <n v="6.5"/>
    <n v="5"/>
    <n v="0"/>
  </r>
  <r>
    <x v="16"/>
    <x v="10"/>
    <s v="Billing by Media Type"/>
    <x v="0"/>
    <x v="4"/>
    <n v="5.5"/>
    <n v="5"/>
    <n v="0"/>
  </r>
  <r>
    <x v="16"/>
    <x v="10"/>
    <s v="Billing by Media Type"/>
    <x v="9"/>
    <x v="4"/>
    <n v="1"/>
    <n v="5"/>
    <m/>
  </r>
  <r>
    <x v="16"/>
    <x v="10"/>
    <s v="Billing by Media Type"/>
    <x v="15"/>
    <x v="4"/>
    <n v="2"/>
    <n v="5"/>
    <m/>
  </r>
  <r>
    <x v="16"/>
    <x v="10"/>
    <s v="Billing by Media Type"/>
    <x v="8"/>
    <x v="4"/>
    <n v="1.5"/>
    <n v="5"/>
    <n v="40"/>
  </r>
  <r>
    <x v="16"/>
    <x v="10"/>
    <s v="Enhancement for Visual Indicators and Flighting Details in Place"/>
    <x v="2"/>
    <x v="4"/>
    <n v="11"/>
    <n v="5"/>
    <n v="0"/>
  </r>
  <r>
    <x v="16"/>
    <x v="10"/>
    <s v="Enhancement for Visual Indicators and Flighting Details in Place"/>
    <x v="0"/>
    <x v="4"/>
    <n v="30.25"/>
    <n v="5"/>
    <n v="0"/>
  </r>
  <r>
    <x v="16"/>
    <x v="10"/>
    <s v="Enhancement for Visual Indicators and Flighting Details in Place"/>
    <x v="9"/>
    <x v="4"/>
    <n v="2"/>
    <n v="5"/>
    <m/>
  </r>
  <r>
    <x v="16"/>
    <x v="10"/>
    <s v="Enhancement for Visual Indicators and Flighting Details in Place"/>
    <x v="3"/>
    <x v="4"/>
    <n v="1"/>
    <n v="5"/>
    <m/>
  </r>
  <r>
    <x v="16"/>
    <x v="10"/>
    <s v="Enhancement for Visual Indicators and Flighting Details in Place"/>
    <x v="15"/>
    <x v="4"/>
    <n v="3"/>
    <n v="5"/>
    <m/>
  </r>
  <r>
    <x v="16"/>
    <x v="10"/>
    <s v="Enhancement for Visual Indicators and Flighting Details in Place"/>
    <x v="8"/>
    <x v="4"/>
    <n v="15.5"/>
    <n v="5"/>
    <n v="0"/>
  </r>
  <r>
    <x v="16"/>
    <x v="10"/>
    <s v="Project Overhead"/>
    <x v="4"/>
    <x v="4"/>
    <n v="6.5"/>
    <n v="5"/>
    <m/>
  </r>
  <r>
    <x v="16"/>
    <x v="10"/>
    <s v="UDF &amp; Naming Convention in Nexelus - Export on Proposal"/>
    <x v="0"/>
    <x v="4"/>
    <n v="0.5"/>
    <n v="5"/>
    <n v="0"/>
  </r>
  <r>
    <x v="16"/>
    <x v="10"/>
    <s v="UDF &amp; Naming Convention in Vendor Portal - Proposal Import/exp"/>
    <x v="0"/>
    <x v="4"/>
    <n v="0.5"/>
    <n v="5"/>
    <n v="0"/>
  </r>
  <r>
    <x v="16"/>
    <x v="3"/>
    <s v="In-house Training"/>
    <x v="24"/>
    <x v="4"/>
    <n v="3"/>
    <n v="5"/>
    <m/>
  </r>
  <r>
    <x v="16"/>
    <x v="3"/>
    <s v="Internal Meetings"/>
    <x v="2"/>
    <x v="4"/>
    <n v="1"/>
    <n v="5"/>
    <n v="0"/>
  </r>
  <r>
    <x v="16"/>
    <x v="3"/>
    <s v="Internal Meetings"/>
    <x v="3"/>
    <x v="4"/>
    <n v="17.25"/>
    <n v="5"/>
    <m/>
  </r>
  <r>
    <x v="16"/>
    <x v="3"/>
    <s v="Time Off - Planned"/>
    <x v="7"/>
    <x v="4"/>
    <n v="32"/>
    <n v="5"/>
    <m/>
  </r>
  <r>
    <x v="16"/>
    <x v="3"/>
    <s v="Time Off - Un Planned"/>
    <x v="7"/>
    <x v="4"/>
    <n v="4"/>
    <n v="5"/>
    <m/>
  </r>
  <r>
    <x v="11"/>
    <x v="5"/>
    <s v="Meetings"/>
    <x v="3"/>
    <x v="4"/>
    <n v="8"/>
    <n v="5"/>
    <m/>
  </r>
  <r>
    <x v="11"/>
    <x v="5"/>
    <s v="Time"/>
    <x v="7"/>
    <x v="4"/>
    <n v="8"/>
    <n v="5"/>
    <m/>
  </r>
  <r>
    <x v="11"/>
    <x v="5"/>
    <s v="Time"/>
    <x v="16"/>
    <x v="4"/>
    <n v="1.5"/>
    <n v="5"/>
    <m/>
  </r>
  <r>
    <x v="11"/>
    <x v="1"/>
    <s v="Switch Company on Invoice"/>
    <x v="2"/>
    <x v="4"/>
    <n v="5"/>
    <n v="5"/>
    <n v="0"/>
  </r>
  <r>
    <x v="11"/>
    <x v="11"/>
    <s v="EDI file updating and upload"/>
    <x v="8"/>
    <x v="4"/>
    <n v="3"/>
    <n v="5"/>
    <n v="0"/>
  </r>
  <r>
    <x v="11"/>
    <x v="11"/>
    <s v="Google Drive Setup (company configuration UI)"/>
    <x v="8"/>
    <x v="4"/>
    <n v="10"/>
    <n v="5"/>
    <n v="0"/>
  </r>
  <r>
    <x v="11"/>
    <x v="11"/>
    <s v="Project Overhead"/>
    <x v="22"/>
    <x v="4"/>
    <n v="7"/>
    <n v="5"/>
    <m/>
  </r>
  <r>
    <x v="11"/>
    <x v="13"/>
    <s v="Project Overhead"/>
    <x v="11"/>
    <x v="4"/>
    <n v="5"/>
    <n v="5"/>
    <m/>
  </r>
  <r>
    <x v="11"/>
    <x v="10"/>
    <s v="AdTech Fee commission"/>
    <x v="8"/>
    <x v="4"/>
    <n v="32"/>
    <n v="5"/>
    <n v="0"/>
  </r>
  <r>
    <x v="11"/>
    <x v="10"/>
    <s v="Billing by Media Type"/>
    <x v="8"/>
    <x v="4"/>
    <n v="14"/>
    <n v="5"/>
    <n v="40"/>
  </r>
  <r>
    <x v="11"/>
    <x v="10"/>
    <s v="Documentation"/>
    <x v="9"/>
    <x v="4"/>
    <n v="10.5"/>
    <n v="5"/>
    <m/>
  </r>
  <r>
    <x v="11"/>
    <x v="10"/>
    <s v="Documentation"/>
    <x v="8"/>
    <x v="4"/>
    <n v="3"/>
    <n v="5"/>
    <n v="0"/>
  </r>
  <r>
    <x v="11"/>
    <x v="10"/>
    <s v="Enhancement for Visual Indicators and Flighting Details in Place"/>
    <x v="8"/>
    <x v="4"/>
    <n v="17"/>
    <n v="5"/>
    <n v="0"/>
  </r>
  <r>
    <x v="11"/>
    <x v="10"/>
    <s v="Media Plan: Import/Export Flighting"/>
    <x v="8"/>
    <x v="4"/>
    <n v="14"/>
    <n v="5"/>
    <n v="0"/>
  </r>
  <r>
    <x v="11"/>
    <x v="3"/>
    <s v="Internal Meetings"/>
    <x v="3"/>
    <x v="4"/>
    <n v="10"/>
    <n v="5"/>
    <m/>
  </r>
  <r>
    <x v="11"/>
    <x v="3"/>
    <s v="Time Off - Planned"/>
    <x v="7"/>
    <x v="4"/>
    <n v="8"/>
    <n v="5"/>
    <m/>
  </r>
  <r>
    <x v="11"/>
    <x v="3"/>
    <s v="Time Off - Un Planned"/>
    <x v="7"/>
    <x v="4"/>
    <n v="8"/>
    <n v="5"/>
    <m/>
  </r>
  <r>
    <x v="11"/>
    <x v="7"/>
    <s v="Time"/>
    <x v="6"/>
    <x v="4"/>
    <n v="4"/>
    <n v="5"/>
    <m/>
  </r>
  <r>
    <x v="12"/>
    <x v="11"/>
    <s v="Integration Testing"/>
    <x v="2"/>
    <x v="4"/>
    <n v="85"/>
    <n v="5"/>
    <n v="0"/>
  </r>
  <r>
    <x v="12"/>
    <x v="11"/>
    <s v="Pull Client &amp; Sites, Service types as Media Types from Nexelus"/>
    <x v="0"/>
    <x v="4"/>
    <n v="4"/>
    <n v="5"/>
    <n v="0"/>
  </r>
  <r>
    <x v="12"/>
    <x v="10"/>
    <s v="Billing by Media Type"/>
    <x v="2"/>
    <x v="4"/>
    <n v="3"/>
    <n v="5"/>
    <n v="0"/>
  </r>
  <r>
    <x v="12"/>
    <x v="10"/>
    <s v="Project Overhead"/>
    <x v="11"/>
    <x v="4"/>
    <n v="1"/>
    <n v="5"/>
    <m/>
  </r>
  <r>
    <x v="12"/>
    <x v="10"/>
    <s v="Project Overhead"/>
    <x v="4"/>
    <x v="4"/>
    <n v="5"/>
    <n v="5"/>
    <m/>
  </r>
  <r>
    <x v="12"/>
    <x v="12"/>
    <s v="Maintenance Activity"/>
    <x v="4"/>
    <x v="4"/>
    <n v="1"/>
    <n v="5"/>
    <m/>
  </r>
  <r>
    <x v="12"/>
    <x v="3"/>
    <s v="Development of new project/assignment/task"/>
    <x v="0"/>
    <x v="4"/>
    <n v="3"/>
    <n v="5"/>
    <n v="0"/>
  </r>
  <r>
    <x v="12"/>
    <x v="3"/>
    <s v="Meetings, mails, communication, TFS, Interviews"/>
    <x v="7"/>
    <x v="4"/>
    <n v="8"/>
    <n v="5"/>
    <m/>
  </r>
  <r>
    <x v="12"/>
    <x v="3"/>
    <s v="Meetings, mails, communication, TFS, Interviews"/>
    <x v="23"/>
    <x v="4"/>
    <n v="1"/>
    <n v="5"/>
    <m/>
  </r>
  <r>
    <x v="12"/>
    <x v="3"/>
    <s v="QA Environment Upgrade"/>
    <x v="23"/>
    <x v="4"/>
    <n v="12"/>
    <n v="5"/>
    <m/>
  </r>
  <r>
    <x v="12"/>
    <x v="7"/>
    <s v="Time"/>
    <x v="6"/>
    <x v="4"/>
    <n v="49"/>
    <n v="5"/>
    <m/>
  </r>
  <r>
    <x v="12"/>
    <x v="7"/>
    <s v="Time"/>
    <x v="23"/>
    <x v="4"/>
    <n v="4"/>
    <n v="5"/>
    <m/>
  </r>
  <r>
    <x v="13"/>
    <x v="11"/>
    <s v="Apply variable name for Site in vendor mapping"/>
    <x v="8"/>
    <x v="4"/>
    <n v="2"/>
    <n v="5"/>
    <n v="0"/>
  </r>
  <r>
    <x v="13"/>
    <x v="11"/>
    <s v="Approval routing"/>
    <x v="8"/>
    <x v="4"/>
    <n v="8"/>
    <n v="5"/>
    <n v="0"/>
  </r>
  <r>
    <x v="13"/>
    <x v="11"/>
    <s v="Approve upto last level and auto post."/>
    <x v="8"/>
    <x v="4"/>
    <n v="8"/>
    <n v="5"/>
    <n v="0"/>
  </r>
  <r>
    <x v="13"/>
    <x v="11"/>
    <s v="Currency Changes on Vendor Map"/>
    <x v="8"/>
    <x v="4"/>
    <n v="2"/>
    <n v="5"/>
    <n v="0"/>
  </r>
  <r>
    <x v="13"/>
    <x v="11"/>
    <s v="Production: Auto populate lines based PO during scanning"/>
    <x v="8"/>
    <x v="4"/>
    <n v="6"/>
    <n v="5"/>
    <n v="0"/>
  </r>
  <r>
    <x v="13"/>
    <x v="11"/>
    <s v="Production: Project should be available on summary as well."/>
    <x v="11"/>
    <x v="4"/>
    <n v="4"/>
    <n v="5"/>
    <m/>
  </r>
  <r>
    <x v="13"/>
    <x v="11"/>
    <s v="Production: show keyvalue pairs for level2 mapping"/>
    <x v="2"/>
    <x v="4"/>
    <n v="4"/>
    <n v="5"/>
    <n v="0"/>
  </r>
  <r>
    <x v="13"/>
    <x v="11"/>
    <s v="Project Overhead"/>
    <x v="11"/>
    <x v="4"/>
    <n v="24"/>
    <n v="5"/>
    <m/>
  </r>
  <r>
    <x v="13"/>
    <x v="13"/>
    <s v="Project Overhead"/>
    <x v="11"/>
    <x v="4"/>
    <n v="80"/>
    <n v="5"/>
    <m/>
  </r>
  <r>
    <x v="13"/>
    <x v="3"/>
    <s v="Time Off - Planned"/>
    <x v="7"/>
    <x v="4"/>
    <n v="8"/>
    <n v="5"/>
    <m/>
  </r>
  <r>
    <x v="13"/>
    <x v="3"/>
    <s v="Time Off - Un Planned"/>
    <x v="7"/>
    <x v="4"/>
    <n v="8"/>
    <n v="5"/>
    <m/>
  </r>
  <r>
    <x v="13"/>
    <x v="7"/>
    <s v="Time"/>
    <x v="6"/>
    <x v="4"/>
    <n v="20"/>
    <n v="5"/>
    <m/>
  </r>
  <r>
    <x v="17"/>
    <x v="5"/>
    <s v="Meetings"/>
    <x v="3"/>
    <x v="4"/>
    <n v="1.8"/>
    <n v="5"/>
    <m/>
  </r>
  <r>
    <x v="17"/>
    <x v="5"/>
    <s v="Meetings"/>
    <x v="24"/>
    <x v="4"/>
    <n v="3"/>
    <n v="5"/>
    <m/>
  </r>
  <r>
    <x v="17"/>
    <x v="10"/>
    <s v="Generate Client Schedule Lines based on media type"/>
    <x v="0"/>
    <x v="4"/>
    <n v="52.4"/>
    <n v="5"/>
    <n v="0"/>
  </r>
  <r>
    <x v="17"/>
    <x v="10"/>
    <s v="Generate Client Schedule Lines based on media type"/>
    <x v="8"/>
    <x v="4"/>
    <n v="18.8"/>
    <n v="5"/>
    <n v="0"/>
  </r>
  <r>
    <x v="14"/>
    <x v="5"/>
    <s v="Network and infrastructure Support"/>
    <x v="12"/>
    <x v="4"/>
    <n v="176"/>
    <n v="5"/>
    <m/>
  </r>
  <r>
    <x v="15"/>
    <x v="5"/>
    <s v="HR ad Admin Activities"/>
    <x v="14"/>
    <x v="4"/>
    <n v="2"/>
    <n v="5"/>
    <m/>
  </r>
  <r>
    <x v="15"/>
    <x v="5"/>
    <s v="Time"/>
    <x v="12"/>
    <x v="4"/>
    <n v="24"/>
    <n v="5"/>
    <m/>
  </r>
  <r>
    <x v="15"/>
    <x v="5"/>
    <s v="Time"/>
    <x v="7"/>
    <x v="4"/>
    <n v="32"/>
    <n v="5"/>
    <m/>
  </r>
  <r>
    <x v="15"/>
    <x v="5"/>
    <s v="Time"/>
    <x v="3"/>
    <x v="4"/>
    <n v="22"/>
    <n v="5"/>
    <m/>
  </r>
  <r>
    <x v="15"/>
    <x v="5"/>
    <s v="Time"/>
    <x v="19"/>
    <x v="4"/>
    <n v="41"/>
    <n v="5"/>
    <m/>
  </r>
  <r>
    <x v="15"/>
    <x v="5"/>
    <s v="Time"/>
    <x v="20"/>
    <x v="4"/>
    <n v="4"/>
    <n v="5"/>
    <m/>
  </r>
  <r>
    <x v="15"/>
    <x v="11"/>
    <s v="Project Overhead"/>
    <x v="22"/>
    <x v="4"/>
    <n v="2"/>
    <n v="5"/>
    <m/>
  </r>
  <r>
    <x v="15"/>
    <x v="3"/>
    <s v="Production upgrades"/>
    <x v="4"/>
    <x v="4"/>
    <n v="6"/>
    <n v="5"/>
    <m/>
  </r>
  <r>
    <x v="15"/>
    <x v="3"/>
    <s v="Session with US team"/>
    <x v="3"/>
    <x v="4"/>
    <n v="22"/>
    <n v="5"/>
    <m/>
  </r>
  <r>
    <x v="0"/>
    <x v="5"/>
    <s v="Meetings"/>
    <x v="3"/>
    <x v="5"/>
    <n v="40.5"/>
    <n v="6"/>
    <m/>
  </r>
  <r>
    <x v="0"/>
    <x v="11"/>
    <s v="Deadlock issue"/>
    <x v="11"/>
    <x v="5"/>
    <n v="11"/>
    <n v="6"/>
    <m/>
  </r>
  <r>
    <x v="0"/>
    <x v="11"/>
    <s v="Project Overhead"/>
    <x v="4"/>
    <x v="5"/>
    <n v="15"/>
    <n v="6"/>
    <m/>
  </r>
  <r>
    <x v="0"/>
    <x v="11"/>
    <s v="Project Overhead"/>
    <x v="22"/>
    <x v="5"/>
    <n v="29"/>
    <n v="6"/>
    <m/>
  </r>
  <r>
    <x v="0"/>
    <x v="11"/>
    <s v="Project Overhead"/>
    <x v="5"/>
    <x v="5"/>
    <n v="17"/>
    <n v="6"/>
    <m/>
  </r>
  <r>
    <x v="0"/>
    <x v="10"/>
    <s v="Generate Client Schedule Lines based on media type"/>
    <x v="2"/>
    <x v="5"/>
    <n v="1"/>
    <n v="6"/>
    <n v="0"/>
  </r>
  <r>
    <x v="0"/>
    <x v="10"/>
    <s v="Project Overhead"/>
    <x v="3"/>
    <x v="5"/>
    <n v="1"/>
    <n v="6"/>
    <m/>
  </r>
  <r>
    <x v="0"/>
    <x v="10"/>
    <s v="Project Overhead"/>
    <x v="5"/>
    <x v="5"/>
    <n v="4"/>
    <n v="6"/>
    <m/>
  </r>
  <r>
    <x v="0"/>
    <x v="3"/>
    <s v="Cient UAT Upgrade"/>
    <x v="4"/>
    <x v="5"/>
    <n v="3"/>
    <n v="6"/>
    <m/>
  </r>
  <r>
    <x v="0"/>
    <x v="3"/>
    <s v="Cient UAT Upgrade"/>
    <x v="8"/>
    <x v="5"/>
    <n v="6"/>
    <n v="6"/>
    <n v="0"/>
  </r>
  <r>
    <x v="0"/>
    <x v="3"/>
    <s v="Development of new project/assignment/task"/>
    <x v="5"/>
    <x v="5"/>
    <n v="12"/>
    <n v="6"/>
    <m/>
  </r>
  <r>
    <x v="0"/>
    <x v="3"/>
    <s v="Meetings, mails, communication, TFS, Interviews"/>
    <x v="23"/>
    <x v="5"/>
    <n v="23.5"/>
    <n v="6"/>
    <m/>
  </r>
  <r>
    <x v="0"/>
    <x v="3"/>
    <s v="Production upgrades"/>
    <x v="4"/>
    <x v="5"/>
    <n v="37"/>
    <n v="6"/>
    <m/>
  </r>
  <r>
    <x v="0"/>
    <x v="7"/>
    <s v="Time"/>
    <x v="6"/>
    <x v="5"/>
    <n v="25"/>
    <n v="6"/>
    <m/>
  </r>
  <r>
    <x v="0"/>
    <x v="7"/>
    <s v="Time"/>
    <x v="23"/>
    <x v="5"/>
    <n v="10.5"/>
    <n v="6"/>
    <m/>
  </r>
  <r>
    <x v="18"/>
    <x v="13"/>
    <s v="PlusCo - Change requests"/>
    <x v="2"/>
    <x v="5"/>
    <n v="16"/>
    <n v="6"/>
    <n v="0"/>
  </r>
  <r>
    <x v="18"/>
    <x v="3"/>
    <s v="In-house Training"/>
    <x v="24"/>
    <x v="5"/>
    <n v="72"/>
    <n v="6"/>
    <m/>
  </r>
  <r>
    <x v="1"/>
    <x v="7"/>
    <s v="Time"/>
    <x v="23"/>
    <x v="5"/>
    <n v="184"/>
    <n v="6"/>
    <m/>
  </r>
  <r>
    <x v="2"/>
    <x v="11"/>
    <s v="Approval routing"/>
    <x v="0"/>
    <x v="5"/>
    <n v="13.5"/>
    <n v="6"/>
    <n v="0"/>
  </r>
  <r>
    <x v="2"/>
    <x v="11"/>
    <s v="Deadlock issue"/>
    <x v="0"/>
    <x v="5"/>
    <n v="4.5"/>
    <n v="6"/>
    <n v="0"/>
  </r>
  <r>
    <x v="2"/>
    <x v="11"/>
    <s v="PDF based broadcast invoices - Approvals"/>
    <x v="0"/>
    <x v="5"/>
    <n v="16"/>
    <n v="6"/>
    <n v="0"/>
  </r>
  <r>
    <x v="2"/>
    <x v="11"/>
    <s v="Tax implementation(rule)/column for difference"/>
    <x v="0"/>
    <x v="5"/>
    <n v="4.5"/>
    <n v="6"/>
    <n v="0"/>
  </r>
  <r>
    <x v="2"/>
    <x v="4"/>
    <s v="Session with US team"/>
    <x v="11"/>
    <x v="5"/>
    <n v="1"/>
    <n v="6"/>
    <m/>
  </r>
  <r>
    <x v="2"/>
    <x v="4"/>
    <s v="Support Items"/>
    <x v="0"/>
    <x v="5"/>
    <n v="2"/>
    <n v="6"/>
    <n v="0"/>
  </r>
  <r>
    <x v="2"/>
    <x v="10"/>
    <s v="AdTech Fee commission"/>
    <x v="0"/>
    <x v="5"/>
    <n v="6"/>
    <n v="6"/>
    <n v="0"/>
  </r>
  <r>
    <x v="2"/>
    <x v="10"/>
    <s v="Billing by Media Type"/>
    <x v="0"/>
    <x v="5"/>
    <n v="9"/>
    <n v="6"/>
    <n v="0"/>
  </r>
  <r>
    <x v="2"/>
    <x v="10"/>
    <s v="Restrict Self Approval - Time and expense"/>
    <x v="0"/>
    <x v="5"/>
    <n v="3"/>
    <n v="6"/>
    <n v="0"/>
  </r>
  <r>
    <x v="2"/>
    <x v="3"/>
    <s v="Client Items"/>
    <x v="0"/>
    <x v="5"/>
    <n v="13.5"/>
    <n v="6"/>
    <n v="0"/>
  </r>
  <r>
    <x v="2"/>
    <x v="3"/>
    <s v="Meetings, mails, communication, TFS, Interviews"/>
    <x v="0"/>
    <x v="5"/>
    <n v="84.5"/>
    <n v="6"/>
    <n v="0"/>
  </r>
  <r>
    <x v="2"/>
    <x v="3"/>
    <s v="Production upgrades"/>
    <x v="4"/>
    <x v="5"/>
    <n v="6"/>
    <n v="6"/>
    <m/>
  </r>
  <r>
    <x v="2"/>
    <x v="3"/>
    <s v="Session with US team"/>
    <x v="3"/>
    <x v="5"/>
    <n v="0.5"/>
    <n v="6"/>
    <m/>
  </r>
  <r>
    <x v="2"/>
    <x v="7"/>
    <s v="Time"/>
    <x v="6"/>
    <x v="5"/>
    <n v="22"/>
    <n v="6"/>
    <m/>
  </r>
  <r>
    <x v="2"/>
    <x v="7"/>
    <s v="Time"/>
    <x v="23"/>
    <x v="5"/>
    <n v="14"/>
    <n v="6"/>
    <m/>
  </r>
  <r>
    <x v="4"/>
    <x v="11"/>
    <s v="Media Type Identification for IOs."/>
    <x v="11"/>
    <x v="5"/>
    <n v="4"/>
    <n v="6"/>
    <m/>
  </r>
  <r>
    <x v="4"/>
    <x v="11"/>
    <s v="Media Type Identification for IOs."/>
    <x v="0"/>
    <x v="5"/>
    <n v="14"/>
    <n v="6"/>
    <n v="0"/>
  </r>
  <r>
    <x v="4"/>
    <x v="11"/>
    <s v="Tax implementation(rule)/column for difference"/>
    <x v="0"/>
    <x v="5"/>
    <n v="38"/>
    <n v="6"/>
    <n v="0"/>
  </r>
  <r>
    <x v="4"/>
    <x v="4"/>
    <s v="Regular bug fixing activity"/>
    <x v="2"/>
    <x v="5"/>
    <n v="46"/>
    <n v="6"/>
    <n v="0"/>
  </r>
  <r>
    <x v="4"/>
    <x v="3"/>
    <s v="In-house Training"/>
    <x v="24"/>
    <x v="5"/>
    <n v="1"/>
    <n v="6"/>
    <m/>
  </r>
  <r>
    <x v="4"/>
    <x v="3"/>
    <s v="Internal Meetings"/>
    <x v="3"/>
    <x v="5"/>
    <n v="27.5"/>
    <n v="6"/>
    <m/>
  </r>
  <r>
    <x v="4"/>
    <x v="3"/>
    <s v="Time Off - Planned"/>
    <x v="7"/>
    <x v="5"/>
    <n v="40"/>
    <n v="6"/>
    <m/>
  </r>
  <r>
    <x v="5"/>
    <x v="5"/>
    <s v="Meetings"/>
    <x v="3"/>
    <x v="5"/>
    <n v="53"/>
    <n v="6"/>
    <m/>
  </r>
  <r>
    <x v="5"/>
    <x v="11"/>
    <s v="EDI: Generate PDF - Updates"/>
    <x v="0"/>
    <x v="5"/>
    <n v="34"/>
    <n v="6"/>
    <n v="0"/>
  </r>
  <r>
    <x v="5"/>
    <x v="11"/>
    <s v="PDF based broadcast invoices - Import / Export lines"/>
    <x v="17"/>
    <x v="5"/>
    <n v="2"/>
    <n v="6"/>
    <m/>
  </r>
  <r>
    <x v="5"/>
    <x v="11"/>
    <s v="Project Overhead"/>
    <x v="4"/>
    <x v="5"/>
    <n v="3"/>
    <n v="6"/>
    <m/>
  </r>
  <r>
    <x v="5"/>
    <x v="11"/>
    <s v="Project Overhead"/>
    <x v="22"/>
    <x v="5"/>
    <n v="18"/>
    <n v="6"/>
    <m/>
  </r>
  <r>
    <x v="5"/>
    <x v="11"/>
    <s v="Tax implementation(rule)/column for difference"/>
    <x v="2"/>
    <x v="5"/>
    <n v="4"/>
    <n v="6"/>
    <n v="0"/>
  </r>
  <r>
    <x v="5"/>
    <x v="11"/>
    <s v="Tax implementation(rule)/column for difference"/>
    <x v="0"/>
    <x v="5"/>
    <n v="8"/>
    <n v="6"/>
    <n v="0"/>
  </r>
  <r>
    <x v="5"/>
    <x v="13"/>
    <s v="Project Overhead"/>
    <x v="22"/>
    <x v="5"/>
    <n v="2"/>
    <n v="6"/>
    <m/>
  </r>
  <r>
    <x v="5"/>
    <x v="13"/>
    <s v="Vendor invoices report: Add date filters"/>
    <x v="0"/>
    <x v="5"/>
    <n v="2"/>
    <n v="6"/>
    <n v="0"/>
  </r>
  <r>
    <x v="5"/>
    <x v="4"/>
    <s v="Analysis of the new project/assignment/task"/>
    <x v="11"/>
    <x v="5"/>
    <n v="6"/>
    <n v="6"/>
    <m/>
  </r>
  <r>
    <x v="5"/>
    <x v="4"/>
    <s v="Regular bug fixing activity"/>
    <x v="11"/>
    <x v="5"/>
    <n v="3"/>
    <n v="6"/>
    <m/>
  </r>
  <r>
    <x v="5"/>
    <x v="4"/>
    <s v="Regular bug fixing activity"/>
    <x v="2"/>
    <x v="5"/>
    <n v="45"/>
    <n v="6"/>
    <n v="0"/>
  </r>
  <r>
    <x v="5"/>
    <x v="4"/>
    <s v="Time Off - Planned"/>
    <x v="7"/>
    <x v="5"/>
    <n v="16"/>
    <n v="6"/>
    <m/>
  </r>
  <r>
    <x v="5"/>
    <x v="7"/>
    <s v="Time"/>
    <x v="23"/>
    <x v="5"/>
    <n v="4"/>
    <n v="6"/>
    <m/>
  </r>
  <r>
    <x v="6"/>
    <x v="5"/>
    <s v="Time"/>
    <x v="3"/>
    <x v="5"/>
    <n v="8.25"/>
    <n v="6"/>
    <m/>
  </r>
  <r>
    <x v="6"/>
    <x v="11"/>
    <s v="Approval routing"/>
    <x v="9"/>
    <x v="5"/>
    <n v="6"/>
    <n v="6"/>
    <m/>
  </r>
  <r>
    <x v="6"/>
    <x v="10"/>
    <s v="Backup Table for vendor/client lines relationship"/>
    <x v="0"/>
    <x v="5"/>
    <n v="4"/>
    <n v="6"/>
    <n v="0"/>
  </r>
  <r>
    <x v="6"/>
    <x v="10"/>
    <s v="Billing by Media Type"/>
    <x v="15"/>
    <x v="5"/>
    <n v="3"/>
    <n v="6"/>
    <m/>
  </r>
  <r>
    <x v="6"/>
    <x v="10"/>
    <s v="eConnect shell change to service"/>
    <x v="8"/>
    <x v="5"/>
    <n v="1.5"/>
    <n v="6"/>
    <n v="0"/>
  </r>
  <r>
    <x v="6"/>
    <x v="10"/>
    <s v="Project Overhead"/>
    <x v="9"/>
    <x v="5"/>
    <n v="4"/>
    <n v="6"/>
    <m/>
  </r>
  <r>
    <x v="6"/>
    <x v="3"/>
    <s v="Client Items"/>
    <x v="6"/>
    <x v="5"/>
    <n v="2"/>
    <n v="6"/>
    <m/>
  </r>
  <r>
    <x v="6"/>
    <x v="3"/>
    <s v="Meetings, mails, communication, TFS, Interviews"/>
    <x v="5"/>
    <x v="5"/>
    <n v="2"/>
    <n v="6"/>
    <m/>
  </r>
  <r>
    <x v="6"/>
    <x v="3"/>
    <s v="Session with US team"/>
    <x v="6"/>
    <x v="5"/>
    <n v="14"/>
    <n v="6"/>
    <m/>
  </r>
  <r>
    <x v="6"/>
    <x v="7"/>
    <s v="Time"/>
    <x v="6"/>
    <x v="5"/>
    <n v="9"/>
    <n v="6"/>
    <m/>
  </r>
  <r>
    <x v="7"/>
    <x v="5"/>
    <s v="HR ad Admin Activities"/>
    <x v="12"/>
    <x v="5"/>
    <n v="42"/>
    <n v="6"/>
    <m/>
  </r>
  <r>
    <x v="7"/>
    <x v="5"/>
    <s v="HR ad Admin Activities"/>
    <x v="13"/>
    <x v="5"/>
    <n v="60"/>
    <n v="6"/>
    <m/>
  </r>
  <r>
    <x v="7"/>
    <x v="5"/>
    <s v="Meetings"/>
    <x v="3"/>
    <x v="5"/>
    <n v="21"/>
    <n v="6"/>
    <m/>
  </r>
  <r>
    <x v="7"/>
    <x v="5"/>
    <s v="Network and infrastructure Support"/>
    <x v="12"/>
    <x v="5"/>
    <n v="27"/>
    <n v="6"/>
    <m/>
  </r>
  <r>
    <x v="7"/>
    <x v="5"/>
    <s v="Taxes and Bank Related"/>
    <x v="12"/>
    <x v="5"/>
    <n v="17"/>
    <n v="6"/>
    <m/>
  </r>
  <r>
    <x v="8"/>
    <x v="11"/>
    <s v="Approval routing"/>
    <x v="8"/>
    <x v="5"/>
    <n v="9"/>
    <n v="6"/>
    <n v="0"/>
  </r>
  <r>
    <x v="8"/>
    <x v="11"/>
    <s v="Discount implementation CHANGES"/>
    <x v="8"/>
    <x v="5"/>
    <n v="4"/>
    <n v="6"/>
    <n v="0"/>
  </r>
  <r>
    <x v="8"/>
    <x v="11"/>
    <s v="Google Drive Setup (company configuration UI)"/>
    <x v="8"/>
    <x v="5"/>
    <n v="4"/>
    <n v="6"/>
    <n v="0"/>
  </r>
  <r>
    <x v="8"/>
    <x v="11"/>
    <s v="Project Overhead"/>
    <x v="11"/>
    <x v="5"/>
    <n v="4"/>
    <n v="6"/>
    <m/>
  </r>
  <r>
    <x v="8"/>
    <x v="11"/>
    <s v="Pull Client &amp; Sites, Service types as Media Types from Nexelus"/>
    <x v="8"/>
    <x v="5"/>
    <n v="4"/>
    <n v="6"/>
    <n v="0"/>
  </r>
  <r>
    <x v="8"/>
    <x v="11"/>
    <s v="Tax implementation(rule)/column for difference"/>
    <x v="8"/>
    <x v="5"/>
    <n v="25"/>
    <n v="6"/>
    <n v="0"/>
  </r>
  <r>
    <x v="8"/>
    <x v="13"/>
    <s v="Project Overhead"/>
    <x v="11"/>
    <x v="5"/>
    <n v="2"/>
    <n v="6"/>
    <m/>
  </r>
  <r>
    <x v="8"/>
    <x v="13"/>
    <s v="Project Overhead"/>
    <x v="23"/>
    <x v="5"/>
    <n v="6"/>
    <n v="6"/>
    <m/>
  </r>
  <r>
    <x v="8"/>
    <x v="10"/>
    <s v="Level 3"/>
    <x v="8"/>
    <x v="5"/>
    <n v="2"/>
    <n v="6"/>
    <n v="0"/>
  </r>
  <r>
    <x v="8"/>
    <x v="3"/>
    <s v="Cient UAT Upgrade"/>
    <x v="8"/>
    <x v="5"/>
    <n v="69"/>
    <n v="6"/>
    <n v="0"/>
  </r>
  <r>
    <x v="8"/>
    <x v="3"/>
    <s v="Internal Meetings"/>
    <x v="3"/>
    <x v="5"/>
    <n v="1"/>
    <n v="6"/>
    <m/>
  </r>
  <r>
    <x v="8"/>
    <x v="3"/>
    <s v="Production upgrades"/>
    <x v="8"/>
    <x v="5"/>
    <n v="5"/>
    <n v="6"/>
    <n v="0"/>
  </r>
  <r>
    <x v="8"/>
    <x v="3"/>
    <s v="Time Off - Un Planned"/>
    <x v="7"/>
    <x v="5"/>
    <n v="8"/>
    <n v="6"/>
    <m/>
  </r>
  <r>
    <x v="8"/>
    <x v="7"/>
    <s v="Time"/>
    <x v="6"/>
    <x v="5"/>
    <n v="60"/>
    <n v="6"/>
    <m/>
  </r>
  <r>
    <x v="9"/>
    <x v="11"/>
    <s v="EDI file updating and upload"/>
    <x v="8"/>
    <x v="5"/>
    <n v="6"/>
    <n v="6"/>
    <n v="0"/>
  </r>
  <r>
    <x v="9"/>
    <x v="11"/>
    <s v="EDI: Generate PDF - Updates"/>
    <x v="8"/>
    <x v="5"/>
    <n v="8"/>
    <n v="6"/>
    <n v="0"/>
  </r>
  <r>
    <x v="9"/>
    <x v="11"/>
    <s v="Integration Testing"/>
    <x v="8"/>
    <x v="5"/>
    <n v="8"/>
    <n v="6"/>
    <n v="0"/>
  </r>
  <r>
    <x v="9"/>
    <x v="11"/>
    <s v="PDF based broadcast invoices - Approvals"/>
    <x v="8"/>
    <x v="5"/>
    <n v="5"/>
    <n v="6"/>
    <n v="0"/>
  </r>
  <r>
    <x v="9"/>
    <x v="11"/>
    <s v="PDF based broadcast invoices - Import / Export lines"/>
    <x v="8"/>
    <x v="5"/>
    <n v="6"/>
    <n v="6"/>
    <n v="0"/>
  </r>
  <r>
    <x v="9"/>
    <x v="11"/>
    <s v="Project Overhead"/>
    <x v="11"/>
    <x v="5"/>
    <n v="13"/>
    <n v="6"/>
    <m/>
  </r>
  <r>
    <x v="9"/>
    <x v="11"/>
    <s v="Tax implementation(rule)/column for difference"/>
    <x v="8"/>
    <x v="5"/>
    <n v="4"/>
    <n v="6"/>
    <n v="0"/>
  </r>
  <r>
    <x v="9"/>
    <x v="10"/>
    <s v="AdTech Fee commission"/>
    <x v="2"/>
    <x v="5"/>
    <n v="7"/>
    <n v="6"/>
    <n v="0"/>
  </r>
  <r>
    <x v="9"/>
    <x v="10"/>
    <s v="AdTech Fee commission"/>
    <x v="8"/>
    <x v="5"/>
    <n v="3"/>
    <n v="6"/>
    <n v="0"/>
  </r>
  <r>
    <x v="9"/>
    <x v="10"/>
    <s v="Billing by Media Type"/>
    <x v="2"/>
    <x v="5"/>
    <n v="12"/>
    <n v="6"/>
    <n v="20"/>
  </r>
  <r>
    <x v="9"/>
    <x v="10"/>
    <s v="Billing by Media Type"/>
    <x v="8"/>
    <x v="5"/>
    <n v="2"/>
    <n v="6"/>
    <n v="0"/>
  </r>
  <r>
    <x v="9"/>
    <x v="10"/>
    <s v="Client Profile: Media &gt; Flag to make the vendor inactive"/>
    <x v="2"/>
    <x v="5"/>
    <n v="10"/>
    <n v="6"/>
    <n v="0"/>
  </r>
  <r>
    <x v="9"/>
    <x v="10"/>
    <s v="Client Profile: Media &gt; Flag to make the vendor inactive"/>
    <x v="8"/>
    <x v="5"/>
    <n v="3"/>
    <n v="6"/>
    <n v="0"/>
  </r>
  <r>
    <x v="9"/>
    <x v="10"/>
    <s v="Generate Client Schedule Lines based on media type"/>
    <x v="2"/>
    <x v="5"/>
    <n v="8"/>
    <n v="6"/>
    <n v="0"/>
  </r>
  <r>
    <x v="9"/>
    <x v="10"/>
    <s v="Generate Client Schedule Lines based on media type"/>
    <x v="8"/>
    <x v="5"/>
    <n v="1"/>
    <n v="6"/>
    <n v="0"/>
  </r>
  <r>
    <x v="9"/>
    <x v="10"/>
    <s v="Integration Testing"/>
    <x v="2"/>
    <x v="5"/>
    <n v="8"/>
    <n v="6"/>
    <n v="0"/>
  </r>
  <r>
    <x v="9"/>
    <x v="10"/>
    <s v="Level 3"/>
    <x v="2"/>
    <x v="5"/>
    <n v="1"/>
    <n v="6"/>
    <n v="0"/>
  </r>
  <r>
    <x v="9"/>
    <x v="10"/>
    <s v="Media Plan Approval"/>
    <x v="2"/>
    <x v="5"/>
    <n v="1"/>
    <n v="6"/>
    <n v="0"/>
  </r>
  <r>
    <x v="9"/>
    <x v="10"/>
    <s v="Media Plan: Import/Export Flighting"/>
    <x v="2"/>
    <x v="5"/>
    <n v="4"/>
    <n v="6"/>
    <n v="0"/>
  </r>
  <r>
    <x v="9"/>
    <x v="10"/>
    <s v="Restrict Self Approval - Time and expense"/>
    <x v="2"/>
    <x v="5"/>
    <n v="4"/>
    <n v="6"/>
    <n v="0"/>
  </r>
  <r>
    <x v="9"/>
    <x v="10"/>
    <s v="Restrict Self Approval - Time and expense"/>
    <x v="8"/>
    <x v="5"/>
    <n v="1"/>
    <n v="6"/>
    <n v="0"/>
  </r>
  <r>
    <x v="9"/>
    <x v="3"/>
    <s v="Analysis of production issues reported by support team"/>
    <x v="8"/>
    <x v="5"/>
    <n v="31"/>
    <n v="6"/>
    <n v="0"/>
  </r>
  <r>
    <x v="9"/>
    <x v="3"/>
    <s v="Cient UAT Upgrade"/>
    <x v="8"/>
    <x v="5"/>
    <n v="27"/>
    <n v="6"/>
    <n v="0"/>
  </r>
  <r>
    <x v="9"/>
    <x v="3"/>
    <s v="Internal Meetings"/>
    <x v="3"/>
    <x v="5"/>
    <n v="39.5"/>
    <n v="6"/>
    <m/>
  </r>
  <r>
    <x v="9"/>
    <x v="3"/>
    <s v="Production upgrades"/>
    <x v="8"/>
    <x v="5"/>
    <n v="29"/>
    <n v="6"/>
    <n v="0"/>
  </r>
  <r>
    <x v="9"/>
    <x v="3"/>
    <s v="Time Off - Un Planned"/>
    <x v="7"/>
    <x v="5"/>
    <n v="16"/>
    <n v="6"/>
    <m/>
  </r>
  <r>
    <x v="16"/>
    <x v="11"/>
    <s v="Project Overhead"/>
    <x v="22"/>
    <x v="5"/>
    <n v="7"/>
    <n v="6"/>
    <m/>
  </r>
  <r>
    <x v="16"/>
    <x v="13"/>
    <s v="Google Drive Setup (company configuration UI)"/>
    <x v="0"/>
    <x v="5"/>
    <n v="6"/>
    <n v="6"/>
    <n v="0"/>
  </r>
  <r>
    <x v="16"/>
    <x v="13"/>
    <s v="Google Drive Setup (company configuration UI)"/>
    <x v="15"/>
    <x v="5"/>
    <n v="6"/>
    <n v="6"/>
    <m/>
  </r>
  <r>
    <x v="16"/>
    <x v="13"/>
    <s v="Project Overhead"/>
    <x v="11"/>
    <x v="5"/>
    <n v="10"/>
    <n v="6"/>
    <m/>
  </r>
  <r>
    <x v="16"/>
    <x v="13"/>
    <s v="Project Overhead"/>
    <x v="23"/>
    <x v="5"/>
    <n v="7"/>
    <n v="6"/>
    <m/>
  </r>
  <r>
    <x v="16"/>
    <x v="10"/>
    <s v="AdTech Fee commission"/>
    <x v="2"/>
    <x v="5"/>
    <n v="6"/>
    <n v="6"/>
    <n v="0"/>
  </r>
  <r>
    <x v="16"/>
    <x v="10"/>
    <s v="AdTech Fee commission"/>
    <x v="8"/>
    <x v="5"/>
    <n v="3"/>
    <n v="6"/>
    <n v="0"/>
  </r>
  <r>
    <x v="16"/>
    <x v="10"/>
    <s v="Billing by Media Type"/>
    <x v="2"/>
    <x v="5"/>
    <n v="23.5"/>
    <n v="6"/>
    <n v="20"/>
  </r>
  <r>
    <x v="16"/>
    <x v="10"/>
    <s v="Billing by Media Type"/>
    <x v="8"/>
    <x v="5"/>
    <n v="12"/>
    <n v="6"/>
    <n v="0"/>
  </r>
  <r>
    <x v="16"/>
    <x v="10"/>
    <s v="Enhancement for Visual Indicators and Flighting Details in Place"/>
    <x v="2"/>
    <x v="5"/>
    <n v="3"/>
    <n v="6"/>
    <n v="0"/>
  </r>
  <r>
    <x v="16"/>
    <x v="10"/>
    <s v="Enhancement for Visual Indicators and Flighting Details in Place"/>
    <x v="8"/>
    <x v="5"/>
    <n v="1"/>
    <n v="6"/>
    <n v="0"/>
  </r>
  <r>
    <x v="16"/>
    <x v="10"/>
    <s v="Media Plan Approval"/>
    <x v="2"/>
    <x v="5"/>
    <n v="6"/>
    <n v="6"/>
    <n v="0"/>
  </r>
  <r>
    <x v="16"/>
    <x v="10"/>
    <s v="Media Plan: Import/Export Flighting"/>
    <x v="2"/>
    <x v="5"/>
    <n v="1.5"/>
    <n v="6"/>
    <n v="0"/>
  </r>
  <r>
    <x v="16"/>
    <x v="10"/>
    <s v="Media Plan: Import/Export Flighting"/>
    <x v="0"/>
    <x v="5"/>
    <n v="5"/>
    <n v="6"/>
    <n v="0"/>
  </r>
  <r>
    <x v="16"/>
    <x v="10"/>
    <s v="Media Plan: Import/Export Flighting"/>
    <x v="8"/>
    <x v="5"/>
    <n v="0.5"/>
    <n v="6"/>
    <n v="0"/>
  </r>
  <r>
    <x v="16"/>
    <x v="10"/>
    <s v="Project Overhead"/>
    <x v="4"/>
    <x v="5"/>
    <n v="9"/>
    <n v="6"/>
    <m/>
  </r>
  <r>
    <x v="16"/>
    <x v="10"/>
    <s v="Project Overhead"/>
    <x v="22"/>
    <x v="5"/>
    <n v="4"/>
    <n v="6"/>
    <m/>
  </r>
  <r>
    <x v="16"/>
    <x v="10"/>
    <s v="Project Overhead"/>
    <x v="23"/>
    <x v="5"/>
    <n v="7"/>
    <n v="6"/>
    <m/>
  </r>
  <r>
    <x v="16"/>
    <x v="3"/>
    <s v="In-house Training"/>
    <x v="24"/>
    <x v="5"/>
    <n v="3.5"/>
    <n v="6"/>
    <m/>
  </r>
  <r>
    <x v="16"/>
    <x v="3"/>
    <s v="Internal Meetings"/>
    <x v="3"/>
    <x v="5"/>
    <n v="43"/>
    <n v="6"/>
    <m/>
  </r>
  <r>
    <x v="16"/>
    <x v="3"/>
    <s v="Time Off - Planned"/>
    <x v="7"/>
    <x v="5"/>
    <n v="8"/>
    <n v="6"/>
    <m/>
  </r>
  <r>
    <x v="16"/>
    <x v="7"/>
    <s v="Time"/>
    <x v="23"/>
    <x v="5"/>
    <n v="9"/>
    <n v="6"/>
    <m/>
  </r>
  <r>
    <x v="11"/>
    <x v="11"/>
    <s v="Broadcast Model Fields"/>
    <x v="8"/>
    <x v="5"/>
    <n v="10"/>
    <n v="6"/>
    <n v="0"/>
  </r>
  <r>
    <x v="11"/>
    <x v="11"/>
    <s v="EDI file updating and upload"/>
    <x v="8"/>
    <x v="5"/>
    <n v="8"/>
    <n v="6"/>
    <n v="0"/>
  </r>
  <r>
    <x v="11"/>
    <x v="11"/>
    <s v="EDI: Generate PDF - Updates"/>
    <x v="8"/>
    <x v="5"/>
    <n v="16"/>
    <n v="6"/>
    <n v="0"/>
  </r>
  <r>
    <x v="11"/>
    <x v="11"/>
    <s v="Google Drive Setup (company configuration UI)"/>
    <x v="8"/>
    <x v="5"/>
    <n v="16"/>
    <n v="6"/>
    <n v="0"/>
  </r>
  <r>
    <x v="11"/>
    <x v="10"/>
    <s v="AdTech Fee commission"/>
    <x v="8"/>
    <x v="5"/>
    <n v="18"/>
    <n v="6"/>
    <n v="0"/>
  </r>
  <r>
    <x v="11"/>
    <x v="10"/>
    <s v="Billing by Media Type"/>
    <x v="8"/>
    <x v="5"/>
    <n v="7"/>
    <n v="6"/>
    <n v="0"/>
  </r>
  <r>
    <x v="11"/>
    <x v="10"/>
    <s v="Client Profile: Media &gt; Flag to make the vendor inactive"/>
    <x v="8"/>
    <x v="5"/>
    <n v="6"/>
    <n v="6"/>
    <n v="0"/>
  </r>
  <r>
    <x v="11"/>
    <x v="10"/>
    <s v="Enhancement for Visual Indicators and Flighting Details in Place"/>
    <x v="8"/>
    <x v="5"/>
    <n v="9"/>
    <n v="6"/>
    <n v="0"/>
  </r>
  <r>
    <x v="11"/>
    <x v="10"/>
    <s v="Media Plan: Import/Export Flighting"/>
    <x v="8"/>
    <x v="5"/>
    <n v="32"/>
    <n v="6"/>
    <n v="0"/>
  </r>
  <r>
    <x v="11"/>
    <x v="10"/>
    <s v="UDF &amp; Naming Convention in RFP - Nexelus RFP(Exp and Imp)"/>
    <x v="8"/>
    <x v="5"/>
    <n v="5"/>
    <n v="6"/>
    <n v="0"/>
  </r>
  <r>
    <x v="11"/>
    <x v="3"/>
    <s v="Cient UAT Upgrade"/>
    <x v="8"/>
    <x v="5"/>
    <n v="8"/>
    <n v="6"/>
    <n v="0"/>
  </r>
  <r>
    <x v="11"/>
    <x v="3"/>
    <s v="Client Items"/>
    <x v="8"/>
    <x v="5"/>
    <n v="3"/>
    <n v="6"/>
    <n v="0"/>
  </r>
  <r>
    <x v="11"/>
    <x v="3"/>
    <s v="Internal Meetings"/>
    <x v="3"/>
    <x v="5"/>
    <n v="14"/>
    <n v="6"/>
    <m/>
  </r>
  <r>
    <x v="11"/>
    <x v="3"/>
    <s v="Time Off - Planned"/>
    <x v="7"/>
    <x v="5"/>
    <n v="8"/>
    <n v="6"/>
    <m/>
  </r>
  <r>
    <x v="11"/>
    <x v="3"/>
    <s v="Time Off - Un Planned"/>
    <x v="7"/>
    <x v="5"/>
    <n v="16"/>
    <n v="6"/>
    <m/>
  </r>
  <r>
    <x v="11"/>
    <x v="7"/>
    <s v="Time"/>
    <x v="6"/>
    <x v="5"/>
    <n v="9"/>
    <n v="6"/>
    <m/>
  </r>
  <r>
    <x v="12"/>
    <x v="11"/>
    <s v="Integration Testing"/>
    <x v="2"/>
    <x v="5"/>
    <n v="16"/>
    <n v="6"/>
    <n v="0"/>
  </r>
  <r>
    <x v="12"/>
    <x v="13"/>
    <s v="Project Overhead"/>
    <x v="4"/>
    <x v="5"/>
    <n v="1"/>
    <n v="6"/>
    <m/>
  </r>
  <r>
    <x v="12"/>
    <x v="13"/>
    <s v="Project Overhead"/>
    <x v="22"/>
    <x v="5"/>
    <n v="7"/>
    <n v="6"/>
    <m/>
  </r>
  <r>
    <x v="12"/>
    <x v="10"/>
    <s v="Project Overhead"/>
    <x v="22"/>
    <x v="5"/>
    <n v="1"/>
    <n v="6"/>
    <m/>
  </r>
  <r>
    <x v="12"/>
    <x v="3"/>
    <s v="Production upgrades"/>
    <x v="2"/>
    <x v="5"/>
    <n v="36"/>
    <n v="6"/>
    <n v="0"/>
  </r>
  <r>
    <x v="12"/>
    <x v="3"/>
    <s v="Production upgrades"/>
    <x v="4"/>
    <x v="5"/>
    <n v="18"/>
    <n v="6"/>
    <m/>
  </r>
  <r>
    <x v="12"/>
    <x v="7"/>
    <s v="Time"/>
    <x v="6"/>
    <x v="5"/>
    <n v="141"/>
    <n v="6"/>
    <m/>
  </r>
  <r>
    <x v="13"/>
    <x v="11"/>
    <s v="Broadcast Model Fields"/>
    <x v="8"/>
    <x v="5"/>
    <n v="10"/>
    <n v="6"/>
    <n v="0"/>
  </r>
  <r>
    <x v="13"/>
    <x v="11"/>
    <s v="Deadlock issue"/>
    <x v="8"/>
    <x v="5"/>
    <n v="1"/>
    <n v="6"/>
    <n v="0"/>
  </r>
  <r>
    <x v="13"/>
    <x v="11"/>
    <s v="EDI file updating and upload"/>
    <x v="8"/>
    <x v="5"/>
    <n v="22"/>
    <n v="6"/>
    <n v="0"/>
  </r>
  <r>
    <x v="13"/>
    <x v="11"/>
    <s v="PDF based broadcast invoices - Approvals"/>
    <x v="8"/>
    <x v="5"/>
    <n v="12"/>
    <n v="6"/>
    <n v="0"/>
  </r>
  <r>
    <x v="13"/>
    <x v="11"/>
    <s v="PDF based broadcast invoices - Import / Export lines"/>
    <x v="8"/>
    <x v="5"/>
    <n v="13"/>
    <n v="6"/>
    <n v="0"/>
  </r>
  <r>
    <x v="13"/>
    <x v="11"/>
    <s v="Tax implementation(rule)/column for difference"/>
    <x v="8"/>
    <x v="5"/>
    <n v="24"/>
    <n v="6"/>
    <n v="0"/>
  </r>
  <r>
    <x v="13"/>
    <x v="13"/>
    <s v="Project Overhead"/>
    <x v="11"/>
    <x v="5"/>
    <n v="64"/>
    <n v="6"/>
    <m/>
  </r>
  <r>
    <x v="13"/>
    <x v="3"/>
    <s v="Cient UAT Upgrade"/>
    <x v="8"/>
    <x v="5"/>
    <n v="44"/>
    <n v="6"/>
    <n v="0"/>
  </r>
  <r>
    <x v="13"/>
    <x v="3"/>
    <s v="Production upgrades"/>
    <x v="8"/>
    <x v="5"/>
    <n v="16"/>
    <n v="6"/>
    <n v="0"/>
  </r>
  <r>
    <x v="13"/>
    <x v="3"/>
    <s v="Time Off - Un Planned"/>
    <x v="7"/>
    <x v="5"/>
    <n v="8"/>
    <n v="6"/>
    <m/>
  </r>
  <r>
    <x v="14"/>
    <x v="5"/>
    <s v="Network and infrastructure Support"/>
    <x v="12"/>
    <x v="5"/>
    <n v="184"/>
    <n v="6"/>
    <m/>
  </r>
  <r>
    <x v="15"/>
    <x v="5"/>
    <s v="HR ad Admin Activities"/>
    <x v="14"/>
    <x v="5"/>
    <n v="15"/>
    <n v="6"/>
    <m/>
  </r>
  <r>
    <x v="15"/>
    <x v="5"/>
    <s v="Time"/>
    <x v="12"/>
    <x v="5"/>
    <n v="32"/>
    <n v="6"/>
    <m/>
  </r>
  <r>
    <x v="15"/>
    <x v="5"/>
    <s v="Time"/>
    <x v="3"/>
    <x v="5"/>
    <n v="20"/>
    <n v="6"/>
    <m/>
  </r>
  <r>
    <x v="15"/>
    <x v="5"/>
    <s v="Time"/>
    <x v="19"/>
    <x v="5"/>
    <n v="21"/>
    <n v="6"/>
    <m/>
  </r>
  <r>
    <x v="15"/>
    <x v="5"/>
    <s v="Time"/>
    <x v="20"/>
    <x v="5"/>
    <n v="4"/>
    <n v="6"/>
    <m/>
  </r>
  <r>
    <x v="15"/>
    <x v="11"/>
    <s v="Project Overhead"/>
    <x v="4"/>
    <x v="5"/>
    <n v="19"/>
    <n v="6"/>
    <m/>
  </r>
  <r>
    <x v="15"/>
    <x v="11"/>
    <s v="Project Overhead"/>
    <x v="22"/>
    <x v="5"/>
    <n v="3"/>
    <n v="6"/>
    <m/>
  </r>
  <r>
    <x v="15"/>
    <x v="10"/>
    <s v="Project Overhead"/>
    <x v="4"/>
    <x v="5"/>
    <n v="20"/>
    <n v="6"/>
    <m/>
  </r>
  <r>
    <x v="15"/>
    <x v="12"/>
    <s v="Maintenance Activity"/>
    <x v="4"/>
    <x v="5"/>
    <n v="22"/>
    <n v="6"/>
    <m/>
  </r>
  <r>
    <x v="15"/>
    <x v="3"/>
    <s v="Production upgrades"/>
    <x v="4"/>
    <x v="5"/>
    <n v="5"/>
    <n v="6"/>
    <m/>
  </r>
  <r>
    <x v="15"/>
    <x v="3"/>
    <s v="Session with US team"/>
    <x v="3"/>
    <x v="5"/>
    <n v="20"/>
    <n v="6"/>
    <m/>
  </r>
  <r>
    <x v="0"/>
    <x v="5"/>
    <s v="Meetings"/>
    <x v="3"/>
    <x v="6"/>
    <n v="24.5"/>
    <n v="7"/>
    <m/>
  </r>
  <r>
    <x v="0"/>
    <x v="14"/>
    <s v="Project Overhead"/>
    <x v="5"/>
    <x v="6"/>
    <n v="7"/>
    <n v="7"/>
    <m/>
  </r>
  <r>
    <x v="0"/>
    <x v="15"/>
    <s v="Generate billing schedule - bug fixing"/>
    <x v="2"/>
    <x v="6"/>
    <n v="2"/>
    <n v="7"/>
    <n v="0"/>
  </r>
  <r>
    <x v="0"/>
    <x v="15"/>
    <s v="Import/exports flights"/>
    <x v="15"/>
    <x v="6"/>
    <n v="2"/>
    <n v="7"/>
    <m/>
  </r>
  <r>
    <x v="0"/>
    <x v="3"/>
    <s v="Development of new project/assignment/task"/>
    <x v="5"/>
    <x v="6"/>
    <n v="6"/>
    <n v="7"/>
    <m/>
  </r>
  <r>
    <x v="0"/>
    <x v="3"/>
    <s v="Gazetted holidays"/>
    <x v="7"/>
    <x v="6"/>
    <n v="8"/>
    <n v="7"/>
    <m/>
  </r>
  <r>
    <x v="0"/>
    <x v="3"/>
    <s v="Meetings, mails, communication, TFS, Interviews"/>
    <x v="23"/>
    <x v="6"/>
    <n v="18"/>
    <n v="7"/>
    <m/>
  </r>
  <r>
    <x v="0"/>
    <x v="3"/>
    <s v="Production upgrades"/>
    <x v="4"/>
    <x v="6"/>
    <n v="5"/>
    <n v="7"/>
    <m/>
  </r>
  <r>
    <x v="0"/>
    <x v="3"/>
    <s v="Time Off - Planned"/>
    <x v="7"/>
    <x v="6"/>
    <n v="12"/>
    <n v="7"/>
    <m/>
  </r>
  <r>
    <x v="0"/>
    <x v="7"/>
    <s v="Time"/>
    <x v="6"/>
    <x v="6"/>
    <n v="64.5"/>
    <n v="7"/>
    <m/>
  </r>
  <r>
    <x v="0"/>
    <x v="7"/>
    <s v="Time"/>
    <x v="23"/>
    <x v="6"/>
    <n v="10"/>
    <n v="7"/>
    <m/>
  </r>
  <r>
    <x v="18"/>
    <x v="13"/>
    <s v="PlusCo - Change requests"/>
    <x v="2"/>
    <x v="6"/>
    <n v="64"/>
    <n v="7"/>
    <n v="0"/>
  </r>
  <r>
    <x v="18"/>
    <x v="13"/>
    <s v="PlusCo - Change requests"/>
    <x v="0"/>
    <x v="6"/>
    <n v="48"/>
    <n v="7"/>
    <n v="0"/>
  </r>
  <r>
    <x v="18"/>
    <x v="14"/>
    <s v="Invoice UI: Invoice Preview Zoom Feature"/>
    <x v="0"/>
    <x v="6"/>
    <n v="8"/>
    <n v="7"/>
    <n v="0"/>
  </r>
  <r>
    <x v="18"/>
    <x v="14"/>
    <s v="Vendor Mapping: Allow User to Date Format"/>
    <x v="0"/>
    <x v="6"/>
    <n v="16"/>
    <n v="7"/>
    <n v="0"/>
  </r>
  <r>
    <x v="18"/>
    <x v="14"/>
    <s v="Vendor Mapping: Allow User to Date Format"/>
    <x v="8"/>
    <x v="6"/>
    <n v="16"/>
    <n v="7"/>
    <n v="0"/>
  </r>
  <r>
    <x v="1"/>
    <x v="7"/>
    <s v="Time"/>
    <x v="6"/>
    <x v="6"/>
    <n v="16"/>
    <n v="7"/>
    <m/>
  </r>
  <r>
    <x v="1"/>
    <x v="7"/>
    <s v="Time"/>
    <x v="23"/>
    <x v="6"/>
    <n v="144"/>
    <n v="7"/>
    <m/>
  </r>
  <r>
    <x v="2"/>
    <x v="3"/>
    <s v="Meetings, mails, communication, TFS, Interviews"/>
    <x v="0"/>
    <x v="6"/>
    <n v="42.5"/>
    <n v="7"/>
    <n v="0"/>
  </r>
  <r>
    <x v="2"/>
    <x v="3"/>
    <s v="Meetings, mails, communication, TFS, Interviews"/>
    <x v="3"/>
    <x v="6"/>
    <n v="16"/>
    <n v="7"/>
    <m/>
  </r>
  <r>
    <x v="2"/>
    <x v="3"/>
    <s v="Session with US team"/>
    <x v="3"/>
    <x v="6"/>
    <n v="1.5"/>
    <n v="7"/>
    <m/>
  </r>
  <r>
    <x v="2"/>
    <x v="3"/>
    <s v="Time Off - Planned"/>
    <x v="7"/>
    <x v="6"/>
    <n v="8"/>
    <n v="7"/>
    <m/>
  </r>
  <r>
    <x v="2"/>
    <x v="3"/>
    <s v="Time Off - Un Planned"/>
    <x v="7"/>
    <x v="6"/>
    <n v="16"/>
    <n v="7"/>
    <m/>
  </r>
  <r>
    <x v="2"/>
    <x v="7"/>
    <s v="Time"/>
    <x v="6"/>
    <x v="6"/>
    <n v="87.5"/>
    <n v="7"/>
    <m/>
  </r>
  <r>
    <x v="4"/>
    <x v="14"/>
    <s v="Vendor Mapping: Allow User to Date Format"/>
    <x v="0"/>
    <x v="6"/>
    <n v="20"/>
    <n v="7"/>
    <n v="0"/>
  </r>
  <r>
    <x v="4"/>
    <x v="3"/>
    <s v="Internal Meetings"/>
    <x v="3"/>
    <x v="6"/>
    <n v="11"/>
    <n v="7"/>
    <m/>
  </r>
  <r>
    <x v="4"/>
    <x v="3"/>
    <s v="Time Off - Planned"/>
    <x v="7"/>
    <x v="6"/>
    <n v="88"/>
    <n v="7"/>
    <m/>
  </r>
  <r>
    <x v="4"/>
    <x v="7"/>
    <s v="Time"/>
    <x v="6"/>
    <x v="6"/>
    <n v="41"/>
    <n v="7"/>
    <m/>
  </r>
  <r>
    <x v="5"/>
    <x v="5"/>
    <s v="Meetings"/>
    <x v="3"/>
    <x v="6"/>
    <n v="23"/>
    <n v="7"/>
    <m/>
  </r>
  <r>
    <x v="5"/>
    <x v="14"/>
    <s v="Google Drive: Allow PDF in Attachment"/>
    <x v="0"/>
    <x v="6"/>
    <n v="6"/>
    <n v="7"/>
    <n v="0"/>
  </r>
  <r>
    <x v="5"/>
    <x v="4"/>
    <s v="Analysis of production issues reported by support team"/>
    <x v="8"/>
    <x v="6"/>
    <n v="9"/>
    <n v="7"/>
    <n v="0"/>
  </r>
  <r>
    <x v="5"/>
    <x v="4"/>
    <s v="National Gazetted Holidays"/>
    <x v="7"/>
    <x v="6"/>
    <n v="8"/>
    <n v="7"/>
    <m/>
  </r>
  <r>
    <x v="5"/>
    <x v="3"/>
    <s v="Time Off - Un Planned"/>
    <x v="7"/>
    <x v="6"/>
    <n v="8"/>
    <n v="7"/>
    <m/>
  </r>
  <r>
    <x v="5"/>
    <x v="7"/>
    <s v="Time"/>
    <x v="6"/>
    <x v="6"/>
    <n v="105"/>
    <n v="7"/>
    <m/>
  </r>
  <r>
    <x v="5"/>
    <x v="7"/>
    <s v="Time"/>
    <x v="23"/>
    <x v="6"/>
    <n v="2"/>
    <n v="7"/>
    <m/>
  </r>
  <r>
    <x v="7"/>
    <x v="5"/>
    <s v="HR ad Admin Activities"/>
    <x v="12"/>
    <x v="6"/>
    <n v="37.5"/>
    <n v="7"/>
    <m/>
  </r>
  <r>
    <x v="7"/>
    <x v="5"/>
    <s v="HR ad Admin Activities"/>
    <x v="13"/>
    <x v="6"/>
    <n v="51.5"/>
    <n v="7"/>
    <m/>
  </r>
  <r>
    <x v="7"/>
    <x v="5"/>
    <s v="Meetings"/>
    <x v="3"/>
    <x v="6"/>
    <n v="16"/>
    <n v="7"/>
    <m/>
  </r>
  <r>
    <x v="7"/>
    <x v="5"/>
    <s v="Network and infrastructure Support"/>
    <x v="12"/>
    <x v="6"/>
    <n v="16"/>
    <n v="7"/>
    <m/>
  </r>
  <r>
    <x v="7"/>
    <x v="5"/>
    <s v="Taxes and Bank Related"/>
    <x v="12"/>
    <x v="6"/>
    <n v="17"/>
    <n v="7"/>
    <m/>
  </r>
  <r>
    <x v="7"/>
    <x v="5"/>
    <s v="Taxes and Bank Related"/>
    <x v="7"/>
    <x v="6"/>
    <n v="24"/>
    <n v="7"/>
    <m/>
  </r>
  <r>
    <x v="8"/>
    <x v="11"/>
    <s v="Apply variable name for Site in vendor mapping"/>
    <x v="8"/>
    <x v="6"/>
    <n v="2"/>
    <n v="7"/>
    <n v="0"/>
  </r>
  <r>
    <x v="8"/>
    <x v="11"/>
    <s v="Discount implementation CHANGES"/>
    <x v="8"/>
    <x v="6"/>
    <n v="3"/>
    <n v="7"/>
    <n v="0"/>
  </r>
  <r>
    <x v="8"/>
    <x v="11"/>
    <s v="Tax implementation(rule)/column for difference"/>
    <x v="8"/>
    <x v="6"/>
    <n v="4"/>
    <n v="7"/>
    <n v="0"/>
  </r>
  <r>
    <x v="8"/>
    <x v="3"/>
    <s v="Analysis of production issues reported by support team"/>
    <x v="11"/>
    <x v="6"/>
    <n v="3"/>
    <n v="7"/>
    <m/>
  </r>
  <r>
    <x v="8"/>
    <x v="3"/>
    <s v="Internal Meetings"/>
    <x v="3"/>
    <x v="6"/>
    <n v="1"/>
    <n v="7"/>
    <m/>
  </r>
  <r>
    <x v="8"/>
    <x v="3"/>
    <s v="Time Off - Planned"/>
    <x v="7"/>
    <x v="6"/>
    <n v="80"/>
    <n v="7"/>
    <m/>
  </r>
  <r>
    <x v="8"/>
    <x v="3"/>
    <s v="Time Off - Un Planned"/>
    <x v="7"/>
    <x v="6"/>
    <n v="8"/>
    <n v="7"/>
    <m/>
  </r>
  <r>
    <x v="8"/>
    <x v="7"/>
    <s v="Time"/>
    <x v="6"/>
    <x v="6"/>
    <n v="58"/>
    <n v="7"/>
    <m/>
  </r>
  <r>
    <x v="9"/>
    <x v="3"/>
    <s v="Analysis of production issues reported by support team"/>
    <x v="8"/>
    <x v="6"/>
    <n v="2"/>
    <n v="7"/>
    <n v="0"/>
  </r>
  <r>
    <x v="9"/>
    <x v="3"/>
    <s v="Internal Meetings"/>
    <x v="3"/>
    <x v="6"/>
    <n v="22"/>
    <n v="7"/>
    <m/>
  </r>
  <r>
    <x v="9"/>
    <x v="3"/>
    <s v="Time Off - Un Planned"/>
    <x v="7"/>
    <x v="6"/>
    <n v="16"/>
    <n v="7"/>
    <m/>
  </r>
  <r>
    <x v="9"/>
    <x v="7"/>
    <s v="Time"/>
    <x v="6"/>
    <x v="6"/>
    <n v="104"/>
    <n v="7"/>
    <m/>
  </r>
  <r>
    <x v="9"/>
    <x v="7"/>
    <s v="Time"/>
    <x v="23"/>
    <x v="6"/>
    <n v="4"/>
    <n v="7"/>
    <m/>
  </r>
  <r>
    <x v="16"/>
    <x v="10"/>
    <s v="AdTech Fee commission"/>
    <x v="9"/>
    <x v="6"/>
    <n v="1"/>
    <n v="7"/>
    <m/>
  </r>
  <r>
    <x v="16"/>
    <x v="10"/>
    <s v="Generate Client Schedule Lines based on media type"/>
    <x v="10"/>
    <x v="6"/>
    <n v="11"/>
    <n v="7"/>
    <m/>
  </r>
  <r>
    <x v="16"/>
    <x v="10"/>
    <s v="Media Plan: Import/Export Flighting"/>
    <x v="0"/>
    <x v="6"/>
    <n v="18"/>
    <n v="7"/>
    <n v="0"/>
  </r>
  <r>
    <x v="16"/>
    <x v="10"/>
    <s v="Media Plan: Import/Export Flighting"/>
    <x v="9"/>
    <x v="6"/>
    <n v="3"/>
    <n v="7"/>
    <m/>
  </r>
  <r>
    <x v="16"/>
    <x v="10"/>
    <s v="Media Plan: Import/Export Flighting"/>
    <x v="8"/>
    <x v="6"/>
    <n v="18"/>
    <n v="7"/>
    <n v="0"/>
  </r>
  <r>
    <x v="16"/>
    <x v="10"/>
    <s v="Project Overhead"/>
    <x v="11"/>
    <x v="6"/>
    <n v="20"/>
    <n v="7"/>
    <m/>
  </r>
  <r>
    <x v="16"/>
    <x v="10"/>
    <s v="Project Overhead"/>
    <x v="4"/>
    <x v="6"/>
    <n v="2.5"/>
    <n v="7"/>
    <m/>
  </r>
  <r>
    <x v="16"/>
    <x v="10"/>
    <s v="Project Overhead"/>
    <x v="23"/>
    <x v="6"/>
    <n v="5"/>
    <n v="7"/>
    <m/>
  </r>
  <r>
    <x v="16"/>
    <x v="15"/>
    <s v="Import/exports flights"/>
    <x v="2"/>
    <x v="6"/>
    <n v="7"/>
    <n v="7"/>
    <n v="0"/>
  </r>
  <r>
    <x v="16"/>
    <x v="15"/>
    <s v="Import/exports flights"/>
    <x v="8"/>
    <x v="6"/>
    <n v="6"/>
    <n v="7"/>
    <n v="0"/>
  </r>
  <r>
    <x v="16"/>
    <x v="12"/>
    <s v="Maintenance Activity"/>
    <x v="23"/>
    <x v="6"/>
    <n v="18"/>
    <n v="7"/>
    <m/>
  </r>
  <r>
    <x v="16"/>
    <x v="3"/>
    <s v="Internal Meetings"/>
    <x v="3"/>
    <x v="6"/>
    <n v="25.5"/>
    <n v="7"/>
    <m/>
  </r>
  <r>
    <x v="16"/>
    <x v="3"/>
    <s v="Time Off - Planned"/>
    <x v="7"/>
    <x v="6"/>
    <n v="16"/>
    <n v="7"/>
    <m/>
  </r>
  <r>
    <x v="11"/>
    <x v="5"/>
    <s v="Time"/>
    <x v="16"/>
    <x v="6"/>
    <n v="16"/>
    <n v="7"/>
    <m/>
  </r>
  <r>
    <x v="11"/>
    <x v="11"/>
    <s v="Google Drive Setup (company configuration UI)"/>
    <x v="8"/>
    <x v="6"/>
    <n v="8"/>
    <n v="7"/>
    <n v="0"/>
  </r>
  <r>
    <x v="11"/>
    <x v="4"/>
    <s v="User Manual OR Release Notes"/>
    <x v="9"/>
    <x v="6"/>
    <n v="10"/>
    <n v="7"/>
    <m/>
  </r>
  <r>
    <x v="11"/>
    <x v="10"/>
    <s v="Documentation"/>
    <x v="9"/>
    <x v="6"/>
    <n v="6"/>
    <n v="7"/>
    <m/>
  </r>
  <r>
    <x v="11"/>
    <x v="10"/>
    <s v="Generate Client Schedule Lines based on media type"/>
    <x v="8"/>
    <x v="6"/>
    <n v="8"/>
    <n v="7"/>
    <n v="0"/>
  </r>
  <r>
    <x v="11"/>
    <x v="10"/>
    <s v="Media Plan Approval"/>
    <x v="8"/>
    <x v="6"/>
    <n v="6"/>
    <n v="7"/>
    <n v="0"/>
  </r>
  <r>
    <x v="11"/>
    <x v="10"/>
    <s v="UDF &amp; Naming Convention in Nexelus - Export on Proposal"/>
    <x v="8"/>
    <x v="6"/>
    <n v="18"/>
    <n v="7"/>
    <n v="0"/>
  </r>
  <r>
    <x v="11"/>
    <x v="10"/>
    <s v="UDF &amp; Naming Convention in Vendor Portal - Proposal Import/exp"/>
    <x v="8"/>
    <x v="6"/>
    <n v="6"/>
    <n v="7"/>
    <n v="0"/>
  </r>
  <r>
    <x v="11"/>
    <x v="15"/>
    <s v="Import/exports flights"/>
    <x v="8"/>
    <x v="6"/>
    <n v="16"/>
    <n v="7"/>
    <n v="0"/>
  </r>
  <r>
    <x v="11"/>
    <x v="3"/>
    <s v="In-house Training"/>
    <x v="11"/>
    <x v="6"/>
    <n v="13"/>
    <n v="7"/>
    <m/>
  </r>
  <r>
    <x v="11"/>
    <x v="3"/>
    <s v="In-house Training"/>
    <x v="24"/>
    <x v="6"/>
    <n v="11"/>
    <n v="7"/>
    <m/>
  </r>
  <r>
    <x v="11"/>
    <x v="3"/>
    <s v="Internal Meetings"/>
    <x v="3"/>
    <x v="6"/>
    <n v="18"/>
    <n v="7"/>
    <m/>
  </r>
  <r>
    <x v="11"/>
    <x v="3"/>
    <s v="Time Off - Un Planned"/>
    <x v="7"/>
    <x v="6"/>
    <n v="8"/>
    <n v="7"/>
    <m/>
  </r>
  <r>
    <x v="11"/>
    <x v="7"/>
    <s v="Time"/>
    <x v="6"/>
    <x v="6"/>
    <n v="8"/>
    <n v="7"/>
    <m/>
  </r>
  <r>
    <x v="12"/>
    <x v="3"/>
    <s v="Development of new project/assignment/task"/>
    <x v="4"/>
    <x v="6"/>
    <n v="3"/>
    <n v="7"/>
    <m/>
  </r>
  <r>
    <x v="12"/>
    <x v="3"/>
    <s v="Gazetted holidays"/>
    <x v="7"/>
    <x v="6"/>
    <n v="8"/>
    <n v="7"/>
    <m/>
  </r>
  <r>
    <x v="12"/>
    <x v="3"/>
    <s v="In-house Training"/>
    <x v="24"/>
    <x v="6"/>
    <n v="11"/>
    <n v="7"/>
    <m/>
  </r>
  <r>
    <x v="12"/>
    <x v="3"/>
    <s v="Meetings, mails, communication, TFS, Interviews"/>
    <x v="9"/>
    <x v="6"/>
    <n v="11"/>
    <n v="7"/>
    <m/>
  </r>
  <r>
    <x v="12"/>
    <x v="3"/>
    <s v="Meetings, mails, communication, TFS, Interviews"/>
    <x v="3"/>
    <x v="6"/>
    <n v="4"/>
    <n v="7"/>
    <m/>
  </r>
  <r>
    <x v="12"/>
    <x v="3"/>
    <s v="Meetings, mails, communication, TFS, Interviews"/>
    <x v="16"/>
    <x v="6"/>
    <n v="8"/>
    <n v="7"/>
    <m/>
  </r>
  <r>
    <x v="12"/>
    <x v="7"/>
    <s v="Time"/>
    <x v="6"/>
    <x v="6"/>
    <n v="107"/>
    <n v="7"/>
    <m/>
  </r>
  <r>
    <x v="12"/>
    <x v="7"/>
    <s v="Time"/>
    <x v="23"/>
    <x v="6"/>
    <n v="4"/>
    <n v="7"/>
    <m/>
  </r>
  <r>
    <x v="13"/>
    <x v="5"/>
    <s v="Time"/>
    <x v="7"/>
    <x v="6"/>
    <n v="24"/>
    <n v="7"/>
    <m/>
  </r>
  <r>
    <x v="13"/>
    <x v="5"/>
    <s v="Time"/>
    <x v="16"/>
    <x v="6"/>
    <n v="9"/>
    <n v="7"/>
    <m/>
  </r>
  <r>
    <x v="13"/>
    <x v="11"/>
    <s v="Tax implementation(rule)/column for difference"/>
    <x v="8"/>
    <x v="6"/>
    <n v="25"/>
    <n v="7"/>
    <n v="0"/>
  </r>
  <r>
    <x v="13"/>
    <x v="7"/>
    <s v="Time"/>
    <x v="6"/>
    <x v="6"/>
    <n v="110"/>
    <n v="7"/>
    <m/>
  </r>
  <r>
    <x v="19"/>
    <x v="3"/>
    <s v="In-house Training"/>
    <x v="24"/>
    <x v="6"/>
    <n v="45"/>
    <n v="7"/>
    <m/>
  </r>
  <r>
    <x v="14"/>
    <x v="5"/>
    <s v="Network and infrastructure Support"/>
    <x v="12"/>
    <x v="6"/>
    <n v="160"/>
    <n v="7"/>
    <m/>
  </r>
  <r>
    <x v="15"/>
    <x v="5"/>
    <s v="HR ad Admin Activities"/>
    <x v="14"/>
    <x v="6"/>
    <n v="9"/>
    <n v="7"/>
    <m/>
  </r>
  <r>
    <x v="15"/>
    <x v="5"/>
    <s v="Time"/>
    <x v="12"/>
    <x v="6"/>
    <n v="18"/>
    <n v="7"/>
    <m/>
  </r>
  <r>
    <x v="15"/>
    <x v="5"/>
    <s v="Time"/>
    <x v="7"/>
    <x v="6"/>
    <n v="40"/>
    <n v="7"/>
    <m/>
  </r>
  <r>
    <x v="15"/>
    <x v="5"/>
    <s v="Time"/>
    <x v="3"/>
    <x v="6"/>
    <n v="8"/>
    <n v="7"/>
    <m/>
  </r>
  <r>
    <x v="15"/>
    <x v="5"/>
    <s v="Time"/>
    <x v="19"/>
    <x v="6"/>
    <n v="13"/>
    <n v="7"/>
    <m/>
  </r>
  <r>
    <x v="15"/>
    <x v="5"/>
    <s v="Time"/>
    <x v="20"/>
    <x v="6"/>
    <n v="5"/>
    <n v="7"/>
    <m/>
  </r>
  <r>
    <x v="15"/>
    <x v="3"/>
    <s v="Session with US team"/>
    <x v="3"/>
    <x v="6"/>
    <n v="42"/>
    <n v="7"/>
    <m/>
  </r>
  <r>
    <x v="0"/>
    <x v="5"/>
    <s v="Meetings"/>
    <x v="3"/>
    <x v="7"/>
    <n v="28.7"/>
    <n v="8"/>
    <m/>
  </r>
  <r>
    <x v="0"/>
    <x v="14"/>
    <s v="Project Overhead"/>
    <x v="4"/>
    <x v="7"/>
    <n v="3.5"/>
    <n v="8"/>
    <m/>
  </r>
  <r>
    <x v="0"/>
    <x v="14"/>
    <s v="Project Overhead"/>
    <x v="3"/>
    <x v="7"/>
    <n v="1"/>
    <n v="8"/>
    <m/>
  </r>
  <r>
    <x v="0"/>
    <x v="14"/>
    <s v="Project Overhead"/>
    <x v="22"/>
    <x v="7"/>
    <n v="6"/>
    <n v="8"/>
    <m/>
  </r>
  <r>
    <x v="0"/>
    <x v="16"/>
    <s v="Credit Memo"/>
    <x v="11"/>
    <x v="7"/>
    <n v="1"/>
    <n v="8"/>
    <m/>
  </r>
  <r>
    <x v="0"/>
    <x v="16"/>
    <s v="Optimizing data retrieval processes to enhance performance"/>
    <x v="3"/>
    <x v="7"/>
    <n v="1.5"/>
    <n v="8"/>
    <m/>
  </r>
  <r>
    <x v="0"/>
    <x v="16"/>
    <s v="Optimizing data retrieval processes to enhance performance"/>
    <x v="15"/>
    <x v="7"/>
    <n v="1"/>
    <n v="8"/>
    <m/>
  </r>
  <r>
    <x v="0"/>
    <x v="16"/>
    <s v="Project Overhead"/>
    <x v="4"/>
    <x v="7"/>
    <n v="1"/>
    <n v="8"/>
    <m/>
  </r>
  <r>
    <x v="0"/>
    <x v="16"/>
    <s v="Project Overhead"/>
    <x v="5"/>
    <x v="7"/>
    <n v="9"/>
    <n v="8"/>
    <m/>
  </r>
  <r>
    <x v="0"/>
    <x v="16"/>
    <s v="Restriction by user group on which fields can be edited"/>
    <x v="3"/>
    <x v="7"/>
    <n v="1"/>
    <n v="8"/>
    <m/>
  </r>
  <r>
    <x v="0"/>
    <x v="15"/>
    <s v="Generate billing schedule - bug fixing"/>
    <x v="2"/>
    <x v="7"/>
    <n v="8"/>
    <n v="8"/>
    <n v="0"/>
  </r>
  <r>
    <x v="0"/>
    <x v="15"/>
    <s v="Project Overhead"/>
    <x v="3"/>
    <x v="7"/>
    <n v="1"/>
    <n v="8"/>
    <m/>
  </r>
  <r>
    <x v="0"/>
    <x v="15"/>
    <s v="Project Overhead"/>
    <x v="22"/>
    <x v="7"/>
    <n v="5"/>
    <n v="8"/>
    <m/>
  </r>
  <r>
    <x v="0"/>
    <x v="15"/>
    <s v="Project Overhead"/>
    <x v="5"/>
    <x v="7"/>
    <n v="2"/>
    <n v="8"/>
    <m/>
  </r>
  <r>
    <x v="0"/>
    <x v="17"/>
    <s v="Project Overhead"/>
    <x v="4"/>
    <x v="7"/>
    <n v="2.5"/>
    <n v="8"/>
    <m/>
  </r>
  <r>
    <x v="0"/>
    <x v="17"/>
    <s v="Project Overhead"/>
    <x v="22"/>
    <x v="7"/>
    <n v="3.5"/>
    <n v="8"/>
    <m/>
  </r>
  <r>
    <x v="0"/>
    <x v="17"/>
    <s v="Project Overhead"/>
    <x v="5"/>
    <x v="7"/>
    <n v="1"/>
    <n v="8"/>
    <m/>
  </r>
  <r>
    <x v="0"/>
    <x v="17"/>
    <s v="Provide end date column in flight import export."/>
    <x v="15"/>
    <x v="7"/>
    <n v="1"/>
    <n v="8"/>
    <m/>
  </r>
  <r>
    <x v="0"/>
    <x v="17"/>
    <s v="TTD: Generate schedule based on Placement Flights"/>
    <x v="3"/>
    <x v="7"/>
    <n v="2"/>
    <n v="8"/>
    <m/>
  </r>
  <r>
    <x v="0"/>
    <x v="17"/>
    <s v="TTD: Generate schedule based on Placement Flights"/>
    <x v="15"/>
    <x v="7"/>
    <n v="2"/>
    <n v="8"/>
    <m/>
  </r>
  <r>
    <x v="0"/>
    <x v="18"/>
    <s v="Add a 'Collapse All Packages/Placements' button on Placement"/>
    <x v="3"/>
    <x v="7"/>
    <n v="0.5"/>
    <n v="8"/>
    <m/>
  </r>
  <r>
    <x v="0"/>
    <x v="18"/>
    <s v="Allow switching media plan from Media Plan UI"/>
    <x v="3"/>
    <x v="7"/>
    <n v="0.5"/>
    <n v="8"/>
    <m/>
  </r>
  <r>
    <x v="0"/>
    <x v="18"/>
    <s v="Project Overhead"/>
    <x v="5"/>
    <x v="7"/>
    <n v="3"/>
    <n v="8"/>
    <m/>
  </r>
  <r>
    <x v="0"/>
    <x v="3"/>
    <s v="Meetings, mails, communication, TFS, Interviews"/>
    <x v="23"/>
    <x v="7"/>
    <n v="31"/>
    <n v="8"/>
    <m/>
  </r>
  <r>
    <x v="0"/>
    <x v="3"/>
    <s v="QA Environment Upgrade"/>
    <x v="4"/>
    <x v="7"/>
    <n v="4.5"/>
    <n v="8"/>
    <m/>
  </r>
  <r>
    <x v="0"/>
    <x v="7"/>
    <s v="Time"/>
    <x v="6"/>
    <x v="7"/>
    <n v="17.5"/>
    <n v="8"/>
    <m/>
  </r>
  <r>
    <x v="0"/>
    <x v="7"/>
    <s v="Time"/>
    <x v="23"/>
    <x v="7"/>
    <n v="9"/>
    <n v="8"/>
    <m/>
  </r>
  <r>
    <x v="18"/>
    <x v="5"/>
    <s v="Meetings"/>
    <x v="3"/>
    <x v="7"/>
    <n v="1"/>
    <n v="8"/>
    <m/>
  </r>
  <r>
    <x v="18"/>
    <x v="14"/>
    <s v="Don't refresh dashboard on Mapping dialog Close button action"/>
    <x v="2"/>
    <x v="7"/>
    <n v="0"/>
    <n v="8"/>
    <n v="0"/>
  </r>
  <r>
    <x v="18"/>
    <x v="14"/>
    <s v="Don't refresh dashboard on Mapping dialog Close button action"/>
    <x v="0"/>
    <x v="7"/>
    <n v="1"/>
    <n v="8"/>
    <n v="0"/>
  </r>
  <r>
    <x v="18"/>
    <x v="14"/>
    <s v="Invoice UI: Invoice Preview Zoom Feature"/>
    <x v="2"/>
    <x v="7"/>
    <n v="0"/>
    <n v="8"/>
    <n v="0"/>
  </r>
  <r>
    <x v="18"/>
    <x v="14"/>
    <s v="Invoice UI: Invoice Preview Zoom Feature"/>
    <x v="0"/>
    <x v="7"/>
    <n v="7"/>
    <n v="8"/>
    <n v="0"/>
  </r>
  <r>
    <x v="18"/>
    <x v="14"/>
    <s v="Project Overhead"/>
    <x v="5"/>
    <x v="7"/>
    <n v="7"/>
    <n v="8"/>
    <m/>
  </r>
  <r>
    <x v="18"/>
    <x v="14"/>
    <s v="R&amp;D on dashboard optimization."/>
    <x v="10"/>
    <x v="7"/>
    <n v="7"/>
    <n v="8"/>
    <m/>
  </r>
  <r>
    <x v="18"/>
    <x v="14"/>
    <s v="User Management UI updates"/>
    <x v="2"/>
    <x v="7"/>
    <n v="0"/>
    <n v="8"/>
    <n v="0"/>
  </r>
  <r>
    <x v="18"/>
    <x v="14"/>
    <s v="User Management UI updates"/>
    <x v="0"/>
    <x v="7"/>
    <n v="13"/>
    <n v="8"/>
    <n v="0"/>
  </r>
  <r>
    <x v="18"/>
    <x v="16"/>
    <s v="Optimizing data retrieval processes to enhance performance"/>
    <x v="11"/>
    <x v="7"/>
    <n v="12"/>
    <n v="8"/>
    <m/>
  </r>
  <r>
    <x v="18"/>
    <x v="16"/>
    <s v="Optimizing data retrieval processes to enhance performance"/>
    <x v="2"/>
    <x v="7"/>
    <n v="0"/>
    <n v="8"/>
    <n v="0"/>
  </r>
  <r>
    <x v="18"/>
    <x v="16"/>
    <s v="Optimizing data retrieval processes to enhance performance"/>
    <x v="0"/>
    <x v="7"/>
    <n v="41"/>
    <n v="8"/>
    <n v="0"/>
  </r>
  <r>
    <x v="18"/>
    <x v="16"/>
    <s v="Optimizing data retrieval processes to enhance performance"/>
    <x v="8"/>
    <x v="7"/>
    <n v="9"/>
    <n v="8"/>
    <n v="0"/>
  </r>
  <r>
    <x v="18"/>
    <x v="16"/>
    <s v="Project Overhead"/>
    <x v="3"/>
    <x v="7"/>
    <n v="2"/>
    <n v="8"/>
    <m/>
  </r>
  <r>
    <x v="18"/>
    <x v="16"/>
    <s v="Project Overhead"/>
    <x v="16"/>
    <x v="7"/>
    <n v="7"/>
    <n v="8"/>
    <m/>
  </r>
  <r>
    <x v="18"/>
    <x v="16"/>
    <s v="Project Overhead"/>
    <x v="5"/>
    <x v="7"/>
    <n v="3"/>
    <n v="8"/>
    <m/>
  </r>
  <r>
    <x v="18"/>
    <x v="16"/>
    <s v="Restriction by user group on which fields can be edited"/>
    <x v="0"/>
    <x v="7"/>
    <n v="7"/>
    <n v="8"/>
    <n v="0"/>
  </r>
  <r>
    <x v="18"/>
    <x v="16"/>
    <s v="Standardize the Status in Dashboard vs reports"/>
    <x v="0"/>
    <x v="7"/>
    <n v="3"/>
    <n v="8"/>
    <n v="0"/>
  </r>
  <r>
    <x v="18"/>
    <x v="3"/>
    <s v="Gazetted holidays"/>
    <x v="7"/>
    <x v="7"/>
    <n v="8"/>
    <n v="8"/>
    <m/>
  </r>
  <r>
    <x v="18"/>
    <x v="3"/>
    <s v="In-house Training"/>
    <x v="11"/>
    <x v="7"/>
    <n v="7"/>
    <n v="8"/>
    <m/>
  </r>
  <r>
    <x v="18"/>
    <x v="3"/>
    <s v="In-house Training"/>
    <x v="24"/>
    <x v="7"/>
    <n v="6"/>
    <n v="8"/>
    <m/>
  </r>
  <r>
    <x v="1"/>
    <x v="7"/>
    <s v="Time"/>
    <x v="23"/>
    <x v="7"/>
    <n v="142"/>
    <n v="8"/>
    <m/>
  </r>
  <r>
    <x v="2"/>
    <x v="14"/>
    <s v="Vendor Mapping: Allow User to Date Format"/>
    <x v="2"/>
    <x v="7"/>
    <n v="2.5"/>
    <n v="8"/>
    <n v="0"/>
  </r>
  <r>
    <x v="2"/>
    <x v="14"/>
    <s v="Vendor Mapping: Allow User to Date Format"/>
    <x v="0"/>
    <x v="7"/>
    <n v="11.5"/>
    <n v="8"/>
    <n v="0"/>
  </r>
  <r>
    <x v="2"/>
    <x v="16"/>
    <s v="Optimizing data retrieval processes to enhance performance"/>
    <x v="0"/>
    <x v="7"/>
    <n v="2"/>
    <n v="8"/>
    <n v="0"/>
  </r>
  <r>
    <x v="2"/>
    <x v="15"/>
    <s v="Import/exports flights"/>
    <x v="2"/>
    <x v="7"/>
    <n v="1"/>
    <n v="8"/>
    <n v="0"/>
  </r>
  <r>
    <x v="2"/>
    <x v="15"/>
    <s v="Import/exports flights"/>
    <x v="0"/>
    <x v="7"/>
    <n v="5"/>
    <n v="8"/>
    <n v="0"/>
  </r>
  <r>
    <x v="2"/>
    <x v="15"/>
    <s v="Margin change for TTD"/>
    <x v="2"/>
    <x v="7"/>
    <n v="4"/>
    <n v="8"/>
    <n v="0"/>
  </r>
  <r>
    <x v="2"/>
    <x v="15"/>
    <s v="Margin change for TTD"/>
    <x v="0"/>
    <x v="7"/>
    <n v="16"/>
    <n v="8"/>
    <n v="0"/>
  </r>
  <r>
    <x v="2"/>
    <x v="17"/>
    <s v="Project Overhead"/>
    <x v="22"/>
    <x v="7"/>
    <n v="2"/>
    <n v="8"/>
    <m/>
  </r>
  <r>
    <x v="2"/>
    <x v="18"/>
    <s v="MC: Apply exchange rate from revision date or IO creation date"/>
    <x v="0"/>
    <x v="7"/>
    <n v="12"/>
    <n v="8"/>
    <n v="0"/>
  </r>
  <r>
    <x v="2"/>
    <x v="3"/>
    <s v="Gazetted holidays"/>
    <x v="7"/>
    <x v="7"/>
    <n v="8"/>
    <n v="8"/>
    <m/>
  </r>
  <r>
    <x v="2"/>
    <x v="3"/>
    <s v="In-house Training"/>
    <x v="24"/>
    <x v="7"/>
    <n v="17.5"/>
    <n v="8"/>
    <m/>
  </r>
  <r>
    <x v="2"/>
    <x v="3"/>
    <s v="Meetings, mails, communication, TFS, Interviews"/>
    <x v="3"/>
    <x v="7"/>
    <n v="20"/>
    <n v="8"/>
    <m/>
  </r>
  <r>
    <x v="2"/>
    <x v="3"/>
    <s v="Meetings, mails, communication, TFS, Interviews"/>
    <x v="5"/>
    <x v="7"/>
    <n v="9.5"/>
    <n v="8"/>
    <m/>
  </r>
  <r>
    <x v="2"/>
    <x v="3"/>
    <s v="Time Off - Un Planned"/>
    <x v="7"/>
    <x v="7"/>
    <n v="9.5"/>
    <n v="8"/>
    <m/>
  </r>
  <r>
    <x v="2"/>
    <x v="7"/>
    <s v="Time"/>
    <x v="6"/>
    <x v="7"/>
    <n v="15.5"/>
    <n v="8"/>
    <m/>
  </r>
  <r>
    <x v="2"/>
    <x v="7"/>
    <s v="Time"/>
    <x v="23"/>
    <x v="7"/>
    <n v="19.75"/>
    <n v="8"/>
    <m/>
  </r>
  <r>
    <x v="4"/>
    <x v="14"/>
    <s v="Add client column on Discrepant Gadget"/>
    <x v="0"/>
    <x v="7"/>
    <n v="3"/>
    <n v="8"/>
    <n v="0"/>
  </r>
  <r>
    <x v="4"/>
    <x v="14"/>
    <s v="Vendor Mapping: Allow User to Date Format"/>
    <x v="2"/>
    <x v="7"/>
    <n v="6"/>
    <n v="8"/>
    <n v="0"/>
  </r>
  <r>
    <x v="4"/>
    <x v="14"/>
    <s v="Vendor Mapping: Allow User to Date Format"/>
    <x v="0"/>
    <x v="7"/>
    <n v="8"/>
    <n v="8"/>
    <n v="0"/>
  </r>
  <r>
    <x v="4"/>
    <x v="14"/>
    <s v="Vendor Mapping: Allow User to Date Format"/>
    <x v="8"/>
    <x v="7"/>
    <n v="4"/>
    <n v="8"/>
    <n v="0"/>
  </r>
  <r>
    <x v="4"/>
    <x v="16"/>
    <s v="Auto populate call letters; media type and band after 1st maping"/>
    <x v="11"/>
    <x v="7"/>
    <n v="2"/>
    <n v="8"/>
    <m/>
  </r>
  <r>
    <x v="4"/>
    <x v="16"/>
    <s v="Auto populate call letters; media type and band after 1st maping"/>
    <x v="0"/>
    <x v="7"/>
    <n v="2"/>
    <n v="8"/>
    <n v="0"/>
  </r>
  <r>
    <x v="4"/>
    <x v="15"/>
    <s v="Project Overhead"/>
    <x v="16"/>
    <x v="7"/>
    <n v="6"/>
    <n v="8"/>
    <m/>
  </r>
  <r>
    <x v="4"/>
    <x v="17"/>
    <s v="TTD: Generate schedule based on Placement Flights"/>
    <x v="0"/>
    <x v="7"/>
    <n v="13"/>
    <n v="8"/>
    <n v="0"/>
  </r>
  <r>
    <x v="4"/>
    <x v="17"/>
    <s v="TTD: Generate schedule based on Placement Flights"/>
    <x v="15"/>
    <x v="7"/>
    <n v="4"/>
    <n v="8"/>
    <m/>
  </r>
  <r>
    <x v="4"/>
    <x v="17"/>
    <s v="TTD: Generate schedule based on Placement Flights"/>
    <x v="8"/>
    <x v="7"/>
    <n v="3"/>
    <n v="8"/>
    <n v="0"/>
  </r>
  <r>
    <x v="4"/>
    <x v="18"/>
    <s v="Add a 'Collapse All Packages/Placements' button on Placement"/>
    <x v="0"/>
    <x v="7"/>
    <n v="2"/>
    <n v="8"/>
    <n v="0"/>
  </r>
  <r>
    <x v="4"/>
    <x v="18"/>
    <s v="Allow switching media plan from Media Plan UI"/>
    <x v="11"/>
    <x v="7"/>
    <n v="5"/>
    <n v="8"/>
    <m/>
  </r>
  <r>
    <x v="4"/>
    <x v="18"/>
    <s v="Allow switching media plan from Media Plan UI"/>
    <x v="0"/>
    <x v="7"/>
    <n v="8"/>
    <n v="8"/>
    <n v="0"/>
  </r>
  <r>
    <x v="4"/>
    <x v="18"/>
    <s v="Allow switching media plan from Media Plan UI"/>
    <x v="8"/>
    <x v="7"/>
    <n v="3"/>
    <n v="8"/>
    <n v="0"/>
  </r>
  <r>
    <x v="4"/>
    <x v="18"/>
    <s v="Project Overhead"/>
    <x v="16"/>
    <x v="7"/>
    <n v="4"/>
    <n v="8"/>
    <m/>
  </r>
  <r>
    <x v="4"/>
    <x v="3"/>
    <s v="Gazetted holidays"/>
    <x v="7"/>
    <x v="7"/>
    <n v="7"/>
    <n v="8"/>
    <m/>
  </r>
  <r>
    <x v="4"/>
    <x v="3"/>
    <s v="In-house Training"/>
    <x v="24"/>
    <x v="7"/>
    <n v="29"/>
    <n v="8"/>
    <m/>
  </r>
  <r>
    <x v="4"/>
    <x v="3"/>
    <s v="Internal Meetings"/>
    <x v="3"/>
    <x v="7"/>
    <n v="31"/>
    <n v="8"/>
    <m/>
  </r>
  <r>
    <x v="4"/>
    <x v="3"/>
    <s v="Time Off - Un Planned"/>
    <x v="7"/>
    <x v="7"/>
    <n v="7"/>
    <n v="8"/>
    <m/>
  </r>
  <r>
    <x v="5"/>
    <x v="5"/>
    <s v="Meetings"/>
    <x v="3"/>
    <x v="7"/>
    <n v="26"/>
    <n v="8"/>
    <m/>
  </r>
  <r>
    <x v="5"/>
    <x v="14"/>
    <s v="Google Drive: Allow PDF in Attachment"/>
    <x v="2"/>
    <x v="7"/>
    <n v="3.5"/>
    <n v="8"/>
    <n v="0"/>
  </r>
  <r>
    <x v="5"/>
    <x v="14"/>
    <s v="Google Drive: Allow PDF in Attachment"/>
    <x v="0"/>
    <x v="7"/>
    <n v="1"/>
    <n v="8"/>
    <n v="0"/>
  </r>
  <r>
    <x v="5"/>
    <x v="14"/>
    <s v="Google Drive: Allow PDF in Attachment"/>
    <x v="8"/>
    <x v="7"/>
    <n v="1"/>
    <n v="8"/>
    <n v="0"/>
  </r>
  <r>
    <x v="5"/>
    <x v="14"/>
    <s v="Invoice UI: Invoice Preview Zoom Feature"/>
    <x v="0"/>
    <x v="7"/>
    <n v="1"/>
    <n v="8"/>
    <n v="0"/>
  </r>
  <r>
    <x v="5"/>
    <x v="14"/>
    <s v="Project Overhead"/>
    <x v="4"/>
    <x v="7"/>
    <n v="1"/>
    <n v="8"/>
    <m/>
  </r>
  <r>
    <x v="5"/>
    <x v="14"/>
    <s v="Project Overhead"/>
    <x v="16"/>
    <x v="7"/>
    <n v="18.5"/>
    <n v="8"/>
    <m/>
  </r>
  <r>
    <x v="5"/>
    <x v="14"/>
    <s v="Project Overhead"/>
    <x v="22"/>
    <x v="7"/>
    <n v="2"/>
    <n v="8"/>
    <m/>
  </r>
  <r>
    <x v="5"/>
    <x v="14"/>
    <s v="R&amp;D on dashboard optimization."/>
    <x v="11"/>
    <x v="7"/>
    <n v="2"/>
    <n v="8"/>
    <m/>
  </r>
  <r>
    <x v="5"/>
    <x v="14"/>
    <s v="Vendor Mapping: Allow User to Date Format"/>
    <x v="11"/>
    <x v="7"/>
    <n v="3"/>
    <n v="8"/>
    <m/>
  </r>
  <r>
    <x v="5"/>
    <x v="14"/>
    <s v="Vendor Mapping: Allow User to Date Format"/>
    <x v="2"/>
    <x v="7"/>
    <n v="1"/>
    <n v="8"/>
    <n v="0"/>
  </r>
  <r>
    <x v="5"/>
    <x v="14"/>
    <s v="Vendor Mapping: Allow User to Date Format"/>
    <x v="0"/>
    <x v="7"/>
    <n v="1"/>
    <n v="8"/>
    <n v="0"/>
  </r>
  <r>
    <x v="5"/>
    <x v="16"/>
    <s v="Optimizing data retrieval processes to enhance performance"/>
    <x v="11"/>
    <x v="7"/>
    <n v="2"/>
    <n v="8"/>
    <m/>
  </r>
  <r>
    <x v="5"/>
    <x v="16"/>
    <s v="Optimizing data retrieval processes to enhance performance"/>
    <x v="0"/>
    <x v="7"/>
    <n v="22"/>
    <n v="8"/>
    <n v="0"/>
  </r>
  <r>
    <x v="5"/>
    <x v="16"/>
    <s v="Optimizing data retrieval processes to enhance performance"/>
    <x v="8"/>
    <x v="7"/>
    <n v="6"/>
    <n v="8"/>
    <n v="0"/>
  </r>
  <r>
    <x v="5"/>
    <x v="16"/>
    <s v="Project Overhead"/>
    <x v="11"/>
    <x v="7"/>
    <n v="3"/>
    <n v="8"/>
    <m/>
  </r>
  <r>
    <x v="5"/>
    <x v="16"/>
    <s v="Project Overhead"/>
    <x v="16"/>
    <x v="7"/>
    <n v="21.5"/>
    <n v="8"/>
    <m/>
  </r>
  <r>
    <x v="5"/>
    <x v="16"/>
    <s v="Project Overhead"/>
    <x v="22"/>
    <x v="7"/>
    <n v="4"/>
    <n v="8"/>
    <m/>
  </r>
  <r>
    <x v="5"/>
    <x v="7"/>
    <s v="Time"/>
    <x v="6"/>
    <x v="7"/>
    <n v="12"/>
    <n v="8"/>
    <m/>
  </r>
  <r>
    <x v="5"/>
    <x v="7"/>
    <s v="Time"/>
    <x v="23"/>
    <x v="7"/>
    <n v="9.5"/>
    <n v="8"/>
    <m/>
  </r>
  <r>
    <x v="7"/>
    <x v="5"/>
    <s v="HR ad Admin Activities"/>
    <x v="12"/>
    <x v="7"/>
    <n v="40"/>
    <n v="8"/>
    <m/>
  </r>
  <r>
    <x v="7"/>
    <x v="5"/>
    <s v="HR ad Admin Activities"/>
    <x v="13"/>
    <x v="7"/>
    <n v="42"/>
    <n v="8"/>
    <m/>
  </r>
  <r>
    <x v="7"/>
    <x v="5"/>
    <s v="Meetings"/>
    <x v="3"/>
    <x v="7"/>
    <n v="18"/>
    <n v="8"/>
    <m/>
  </r>
  <r>
    <x v="7"/>
    <x v="5"/>
    <s v="Network and infrastructure Support"/>
    <x v="12"/>
    <x v="7"/>
    <n v="5"/>
    <n v="8"/>
    <m/>
  </r>
  <r>
    <x v="7"/>
    <x v="5"/>
    <s v="Taxes and Bank Related"/>
    <x v="12"/>
    <x v="7"/>
    <n v="19"/>
    <n v="8"/>
    <m/>
  </r>
  <r>
    <x v="7"/>
    <x v="5"/>
    <s v="Time"/>
    <x v="7"/>
    <x v="7"/>
    <n v="28"/>
    <n v="8"/>
    <m/>
  </r>
  <r>
    <x v="8"/>
    <x v="14"/>
    <s v="Project Overhead"/>
    <x v="11"/>
    <x v="7"/>
    <n v="1"/>
    <n v="8"/>
    <m/>
  </r>
  <r>
    <x v="8"/>
    <x v="3"/>
    <s v="Cient UAT Upgrade"/>
    <x v="8"/>
    <x v="7"/>
    <n v="4"/>
    <n v="8"/>
    <n v="0"/>
  </r>
  <r>
    <x v="8"/>
    <x v="3"/>
    <s v="Client Items"/>
    <x v="8"/>
    <x v="7"/>
    <n v="10"/>
    <n v="8"/>
    <n v="0"/>
  </r>
  <r>
    <x v="8"/>
    <x v="3"/>
    <s v="Document review/understanding Requirement Specifications"/>
    <x v="11"/>
    <x v="7"/>
    <n v="5"/>
    <n v="8"/>
    <m/>
  </r>
  <r>
    <x v="8"/>
    <x v="3"/>
    <s v="Gazetted holidays"/>
    <x v="7"/>
    <x v="7"/>
    <n v="8"/>
    <n v="8"/>
    <m/>
  </r>
  <r>
    <x v="8"/>
    <x v="3"/>
    <s v="Internal Meetings"/>
    <x v="3"/>
    <x v="7"/>
    <n v="1"/>
    <n v="8"/>
    <m/>
  </r>
  <r>
    <x v="8"/>
    <x v="3"/>
    <s v="Production upgrades"/>
    <x v="8"/>
    <x v="7"/>
    <n v="6"/>
    <n v="8"/>
    <n v="0"/>
  </r>
  <r>
    <x v="8"/>
    <x v="3"/>
    <s v="QA Environment Upgrade"/>
    <x v="8"/>
    <x v="7"/>
    <n v="8"/>
    <n v="8"/>
    <n v="0"/>
  </r>
  <r>
    <x v="8"/>
    <x v="3"/>
    <s v="Requirement Specifications document writing"/>
    <x v="9"/>
    <x v="7"/>
    <n v="4"/>
    <n v="8"/>
    <m/>
  </r>
  <r>
    <x v="8"/>
    <x v="3"/>
    <s v="Time Off - Un Planned"/>
    <x v="7"/>
    <x v="7"/>
    <n v="7"/>
    <n v="8"/>
    <m/>
  </r>
  <r>
    <x v="8"/>
    <x v="7"/>
    <s v="Time"/>
    <x v="6"/>
    <x v="7"/>
    <n v="62.5"/>
    <n v="8"/>
    <m/>
  </r>
  <r>
    <x v="8"/>
    <x v="7"/>
    <s v="Time"/>
    <x v="23"/>
    <x v="7"/>
    <n v="33"/>
    <n v="8"/>
    <m/>
  </r>
  <r>
    <x v="9"/>
    <x v="15"/>
    <s v="Generate billing schedule - bug fixing"/>
    <x v="8"/>
    <x v="7"/>
    <n v="6"/>
    <n v="8"/>
    <n v="0"/>
  </r>
  <r>
    <x v="9"/>
    <x v="15"/>
    <s v="Import/exports flights"/>
    <x v="8"/>
    <x v="7"/>
    <n v="4"/>
    <n v="8"/>
    <n v="0"/>
  </r>
  <r>
    <x v="9"/>
    <x v="15"/>
    <s v="Margin change for TTD"/>
    <x v="8"/>
    <x v="7"/>
    <n v="7"/>
    <n v="8"/>
    <n v="0"/>
  </r>
  <r>
    <x v="9"/>
    <x v="15"/>
    <s v="Show PBG Gross up amount on billing reconciliation."/>
    <x v="8"/>
    <x v="7"/>
    <n v="8"/>
    <n v="8"/>
    <n v="0"/>
  </r>
  <r>
    <x v="9"/>
    <x v="3"/>
    <s v="Analysis of production issues reported by support team"/>
    <x v="11"/>
    <x v="7"/>
    <n v="3"/>
    <n v="8"/>
    <m/>
  </r>
  <r>
    <x v="9"/>
    <x v="3"/>
    <s v="Analysis of production issues reported by support team"/>
    <x v="8"/>
    <x v="7"/>
    <n v="9"/>
    <n v="8"/>
    <n v="0"/>
  </r>
  <r>
    <x v="9"/>
    <x v="3"/>
    <s v="Cient UAT Upgrade"/>
    <x v="8"/>
    <x v="7"/>
    <n v="4"/>
    <n v="8"/>
    <n v="0"/>
  </r>
  <r>
    <x v="9"/>
    <x v="3"/>
    <s v="Internal Meetings"/>
    <x v="3"/>
    <x v="7"/>
    <n v="19"/>
    <n v="8"/>
    <m/>
  </r>
  <r>
    <x v="9"/>
    <x v="3"/>
    <s v="Production upgrades"/>
    <x v="8"/>
    <x v="7"/>
    <n v="9"/>
    <n v="8"/>
    <n v="0"/>
  </r>
  <r>
    <x v="9"/>
    <x v="3"/>
    <s v="Time Off - Planned"/>
    <x v="7"/>
    <x v="7"/>
    <n v="16"/>
    <n v="8"/>
    <m/>
  </r>
  <r>
    <x v="9"/>
    <x v="3"/>
    <s v="Time Off - Un Planned"/>
    <x v="7"/>
    <x v="7"/>
    <n v="14"/>
    <n v="8"/>
    <m/>
  </r>
  <r>
    <x v="9"/>
    <x v="7"/>
    <s v="Time"/>
    <x v="6"/>
    <x v="7"/>
    <n v="46"/>
    <n v="8"/>
    <m/>
  </r>
  <r>
    <x v="16"/>
    <x v="15"/>
    <s v="Import/exports flights"/>
    <x v="2"/>
    <x v="7"/>
    <n v="6.49"/>
    <n v="8"/>
    <n v="0"/>
  </r>
  <r>
    <x v="16"/>
    <x v="15"/>
    <s v="Import/exports flights"/>
    <x v="0"/>
    <x v="7"/>
    <n v="12"/>
    <n v="8"/>
    <n v="0"/>
  </r>
  <r>
    <x v="16"/>
    <x v="15"/>
    <s v="Import/exports flights"/>
    <x v="8"/>
    <x v="7"/>
    <n v="13"/>
    <n v="8"/>
    <n v="0"/>
  </r>
  <r>
    <x v="16"/>
    <x v="15"/>
    <s v="Project Overhead"/>
    <x v="4"/>
    <x v="7"/>
    <n v="6"/>
    <n v="8"/>
    <m/>
  </r>
  <r>
    <x v="16"/>
    <x v="15"/>
    <s v="Project Overhead"/>
    <x v="16"/>
    <x v="7"/>
    <n v="7"/>
    <n v="8"/>
    <m/>
  </r>
  <r>
    <x v="16"/>
    <x v="15"/>
    <s v="Project Overhead"/>
    <x v="22"/>
    <x v="7"/>
    <n v="4.5"/>
    <n v="8"/>
    <m/>
  </r>
  <r>
    <x v="16"/>
    <x v="17"/>
    <s v="Project Overhead"/>
    <x v="22"/>
    <x v="7"/>
    <n v="4"/>
    <n v="8"/>
    <m/>
  </r>
  <r>
    <x v="16"/>
    <x v="17"/>
    <s v="Provide end date column in flight import export."/>
    <x v="0"/>
    <x v="7"/>
    <n v="14"/>
    <n v="8"/>
    <n v="0"/>
  </r>
  <r>
    <x v="16"/>
    <x v="17"/>
    <s v="Provide end date column in flight import export."/>
    <x v="8"/>
    <x v="7"/>
    <n v="8"/>
    <n v="8"/>
    <n v="0"/>
  </r>
  <r>
    <x v="16"/>
    <x v="18"/>
    <s v="Add a 'Collapse All Packages/Placements' button on Placement"/>
    <x v="0"/>
    <x v="7"/>
    <n v="2.5"/>
    <n v="8"/>
    <n v="0"/>
  </r>
  <r>
    <x v="16"/>
    <x v="18"/>
    <s v="Add a 'Collapse All Packages/Placements' button on Placement"/>
    <x v="9"/>
    <x v="7"/>
    <n v="2"/>
    <n v="8"/>
    <m/>
  </r>
  <r>
    <x v="16"/>
    <x v="18"/>
    <s v="Allow switching media plan from Media Plan UI"/>
    <x v="9"/>
    <x v="7"/>
    <n v="2.5"/>
    <n v="8"/>
    <m/>
  </r>
  <r>
    <x v="16"/>
    <x v="18"/>
    <s v="MC: Apply exchange rate from revision date or IO creation date"/>
    <x v="0"/>
    <x v="7"/>
    <n v="5"/>
    <n v="8"/>
    <n v="0"/>
  </r>
  <r>
    <x v="16"/>
    <x v="18"/>
    <s v="MC: Apply exchange rate from revision date or IO creation date"/>
    <x v="9"/>
    <x v="7"/>
    <n v="5"/>
    <n v="8"/>
    <m/>
  </r>
  <r>
    <x v="16"/>
    <x v="18"/>
    <s v="Project Overhead"/>
    <x v="16"/>
    <x v="7"/>
    <n v="9.5"/>
    <n v="8"/>
    <m/>
  </r>
  <r>
    <x v="16"/>
    <x v="18"/>
    <s v="Project Overhead"/>
    <x v="22"/>
    <x v="7"/>
    <n v="4"/>
    <n v="8"/>
    <m/>
  </r>
  <r>
    <x v="16"/>
    <x v="12"/>
    <s v="Maintenance Activity"/>
    <x v="23"/>
    <x v="7"/>
    <n v="1"/>
    <n v="8"/>
    <m/>
  </r>
  <r>
    <x v="16"/>
    <x v="3"/>
    <s v="Internal Meetings"/>
    <x v="3"/>
    <x v="7"/>
    <n v="32.5"/>
    <n v="8"/>
    <m/>
  </r>
  <r>
    <x v="16"/>
    <x v="7"/>
    <s v="Time"/>
    <x v="23"/>
    <x v="7"/>
    <n v="1"/>
    <n v="8"/>
    <m/>
  </r>
  <r>
    <x v="11"/>
    <x v="5"/>
    <s v="Time"/>
    <x v="16"/>
    <x v="7"/>
    <n v="11"/>
    <n v="8"/>
    <m/>
  </r>
  <r>
    <x v="11"/>
    <x v="15"/>
    <s v="Import/exports flights"/>
    <x v="8"/>
    <x v="7"/>
    <n v="40"/>
    <n v="8"/>
    <n v="0"/>
  </r>
  <r>
    <x v="11"/>
    <x v="15"/>
    <s v="Margin change for TTD"/>
    <x v="9"/>
    <x v="7"/>
    <n v="2"/>
    <n v="8"/>
    <m/>
  </r>
  <r>
    <x v="11"/>
    <x v="15"/>
    <s v="Margin change for TTD"/>
    <x v="8"/>
    <x v="7"/>
    <n v="2"/>
    <n v="8"/>
    <n v="0"/>
  </r>
  <r>
    <x v="11"/>
    <x v="17"/>
    <s v="Project Overhead"/>
    <x v="11"/>
    <x v="7"/>
    <n v="5"/>
    <n v="8"/>
    <m/>
  </r>
  <r>
    <x v="11"/>
    <x v="18"/>
    <s v="Project Overhead"/>
    <x v="11"/>
    <x v="7"/>
    <n v="6"/>
    <n v="8"/>
    <m/>
  </r>
  <r>
    <x v="11"/>
    <x v="3"/>
    <s v="Cient UAT Upgrade"/>
    <x v="8"/>
    <x v="7"/>
    <n v="24"/>
    <n v="8"/>
    <n v="0"/>
  </r>
  <r>
    <x v="11"/>
    <x v="3"/>
    <s v="Internal Meetings"/>
    <x v="3"/>
    <x v="7"/>
    <n v="18"/>
    <n v="8"/>
    <m/>
  </r>
  <r>
    <x v="11"/>
    <x v="3"/>
    <s v="Time Off - Un Planned"/>
    <x v="7"/>
    <x v="7"/>
    <n v="7"/>
    <n v="8"/>
    <m/>
  </r>
  <r>
    <x v="11"/>
    <x v="7"/>
    <s v="Time"/>
    <x v="6"/>
    <x v="7"/>
    <n v="12"/>
    <n v="8"/>
    <m/>
  </r>
  <r>
    <x v="12"/>
    <x v="3"/>
    <s v="Cient UAT Upgrade"/>
    <x v="2"/>
    <x v="7"/>
    <n v="3"/>
    <n v="8"/>
    <n v="0"/>
  </r>
  <r>
    <x v="12"/>
    <x v="3"/>
    <s v="Cient UAT Upgrade"/>
    <x v="0"/>
    <x v="7"/>
    <n v="3"/>
    <n v="8"/>
    <n v="0"/>
  </r>
  <r>
    <x v="12"/>
    <x v="3"/>
    <s v="Development of new project/assignment/task"/>
    <x v="0"/>
    <x v="7"/>
    <n v="10"/>
    <n v="8"/>
    <n v="0"/>
  </r>
  <r>
    <x v="12"/>
    <x v="3"/>
    <s v="Gazetted holidays"/>
    <x v="7"/>
    <x v="7"/>
    <n v="8"/>
    <n v="8"/>
    <m/>
  </r>
  <r>
    <x v="12"/>
    <x v="3"/>
    <s v="In-house Training"/>
    <x v="24"/>
    <x v="7"/>
    <n v="12"/>
    <n v="8"/>
    <m/>
  </r>
  <r>
    <x v="12"/>
    <x v="7"/>
    <s v="Time"/>
    <x v="6"/>
    <x v="7"/>
    <n v="119"/>
    <n v="8"/>
    <m/>
  </r>
  <r>
    <x v="13"/>
    <x v="5"/>
    <s v="Time"/>
    <x v="7"/>
    <x v="7"/>
    <n v="16"/>
    <n v="8"/>
    <m/>
  </r>
  <r>
    <x v="13"/>
    <x v="14"/>
    <s v="Add client column on Discrepant Gadget"/>
    <x v="8"/>
    <x v="7"/>
    <n v="2"/>
    <n v="8"/>
    <n v="0"/>
  </r>
  <r>
    <x v="13"/>
    <x v="14"/>
    <s v="Invoice UI: Invoice Preview Zoom Feature"/>
    <x v="8"/>
    <x v="7"/>
    <n v="3"/>
    <n v="8"/>
    <n v="0"/>
  </r>
  <r>
    <x v="13"/>
    <x v="14"/>
    <s v="Project Overhead"/>
    <x v="10"/>
    <x v="7"/>
    <n v="112"/>
    <n v="8"/>
    <m/>
  </r>
  <r>
    <x v="13"/>
    <x v="14"/>
    <s v="Vendor Mapping: Allow User to Date Format"/>
    <x v="8"/>
    <x v="7"/>
    <n v="2"/>
    <n v="8"/>
    <n v="0"/>
  </r>
  <r>
    <x v="13"/>
    <x v="3"/>
    <s v="Time Off - Planned"/>
    <x v="16"/>
    <x v="7"/>
    <n v="8"/>
    <n v="8"/>
    <m/>
  </r>
  <r>
    <x v="13"/>
    <x v="7"/>
    <s v="Time"/>
    <x v="6"/>
    <x v="7"/>
    <n v="17"/>
    <n v="8"/>
    <m/>
  </r>
  <r>
    <x v="14"/>
    <x v="5"/>
    <s v="Network and infrastructure Support"/>
    <x v="12"/>
    <x v="7"/>
    <n v="168"/>
    <n v="8"/>
    <m/>
  </r>
  <r>
    <x v="15"/>
    <x v="5"/>
    <s v="HR ad Admin Activities"/>
    <x v="14"/>
    <x v="7"/>
    <n v="12"/>
    <n v="8"/>
    <m/>
  </r>
  <r>
    <x v="15"/>
    <x v="5"/>
    <s v="Time"/>
    <x v="12"/>
    <x v="7"/>
    <n v="17"/>
    <n v="8"/>
    <m/>
  </r>
  <r>
    <x v="15"/>
    <x v="5"/>
    <s v="Time"/>
    <x v="7"/>
    <x v="7"/>
    <n v="22"/>
    <n v="8"/>
    <m/>
  </r>
  <r>
    <x v="15"/>
    <x v="5"/>
    <s v="Time"/>
    <x v="3"/>
    <x v="7"/>
    <n v="19"/>
    <n v="8"/>
    <m/>
  </r>
  <r>
    <x v="15"/>
    <x v="5"/>
    <s v="Time"/>
    <x v="19"/>
    <x v="7"/>
    <n v="26"/>
    <n v="8"/>
    <m/>
  </r>
  <r>
    <x v="15"/>
    <x v="5"/>
    <s v="Time"/>
    <x v="20"/>
    <x v="7"/>
    <n v="24"/>
    <n v="8"/>
    <m/>
  </r>
  <r>
    <x v="15"/>
    <x v="12"/>
    <s v="Maintenance Activity"/>
    <x v="4"/>
    <x v="7"/>
    <n v="12"/>
    <n v="8"/>
    <m/>
  </r>
  <r>
    <x v="15"/>
    <x v="3"/>
    <s v="Session with US team"/>
    <x v="3"/>
    <x v="7"/>
    <n v="13"/>
    <n v="8"/>
    <m/>
  </r>
  <r>
    <x v="0"/>
    <x v="5"/>
    <s v="Meetings"/>
    <x v="3"/>
    <x v="8"/>
    <n v="26.5"/>
    <n v="9"/>
    <m/>
  </r>
  <r>
    <x v="0"/>
    <x v="19"/>
    <s v="Maintenance Activity"/>
    <x v="25"/>
    <x v="8"/>
    <n v="2"/>
    <n v="9"/>
    <m/>
  </r>
  <r>
    <x v="0"/>
    <x v="16"/>
    <s v="Ability to Approve the invoice when resolving discrepancy"/>
    <x v="15"/>
    <x v="8"/>
    <n v="0.5"/>
    <n v="9"/>
    <m/>
  </r>
  <r>
    <x v="0"/>
    <x v="16"/>
    <s v="Ability to create templates across multiple Companies"/>
    <x v="3"/>
    <x v="8"/>
    <n v="1.5"/>
    <n v="9"/>
    <m/>
  </r>
  <r>
    <x v="0"/>
    <x v="16"/>
    <s v="Ability to create templates across multiple Companies"/>
    <x v="15"/>
    <x v="8"/>
    <n v="1.5"/>
    <n v="9"/>
    <m/>
  </r>
  <r>
    <x v="0"/>
    <x v="16"/>
    <s v="Auto populate call letters; media type and band after 1st maping"/>
    <x v="15"/>
    <x v="8"/>
    <n v="0.5"/>
    <n v="9"/>
    <m/>
  </r>
  <r>
    <x v="0"/>
    <x v="16"/>
    <s v="Optimizing data retrieval processes to enhance performance"/>
    <x v="15"/>
    <x v="8"/>
    <n v="4.5"/>
    <n v="9"/>
    <m/>
  </r>
  <r>
    <x v="0"/>
    <x v="16"/>
    <s v="Project Overhead"/>
    <x v="4"/>
    <x v="8"/>
    <n v="11"/>
    <n v="9"/>
    <m/>
  </r>
  <r>
    <x v="0"/>
    <x v="16"/>
    <s v="Project Overhead"/>
    <x v="22"/>
    <x v="8"/>
    <n v="2"/>
    <n v="9"/>
    <m/>
  </r>
  <r>
    <x v="0"/>
    <x v="16"/>
    <s v="Project Overhead"/>
    <x v="5"/>
    <x v="8"/>
    <n v="3.5"/>
    <n v="9"/>
    <m/>
  </r>
  <r>
    <x v="0"/>
    <x v="16"/>
    <s v="Restriction by user group on which fields can be edited"/>
    <x v="11"/>
    <x v="8"/>
    <n v="1"/>
    <n v="9"/>
    <m/>
  </r>
  <r>
    <x v="0"/>
    <x v="16"/>
    <s v="Restriction by user group on which fields can be edited"/>
    <x v="15"/>
    <x v="8"/>
    <n v="3"/>
    <n v="9"/>
    <m/>
  </r>
  <r>
    <x v="0"/>
    <x v="16"/>
    <s v="Separate the financial integration API from the main application"/>
    <x v="0"/>
    <x v="8"/>
    <n v="9"/>
    <n v="9"/>
    <n v="0"/>
  </r>
  <r>
    <x v="0"/>
    <x v="16"/>
    <s v="Separate the financial integration API from the main application"/>
    <x v="9"/>
    <x v="8"/>
    <n v="2"/>
    <n v="9"/>
    <m/>
  </r>
  <r>
    <x v="0"/>
    <x v="16"/>
    <s v="Separate the financial integration API from the main application"/>
    <x v="10"/>
    <x v="8"/>
    <n v="6"/>
    <n v="9"/>
    <m/>
  </r>
  <r>
    <x v="0"/>
    <x v="16"/>
    <s v="Warren Lamb provided PDF ingestion"/>
    <x v="11"/>
    <x v="8"/>
    <n v="0.5"/>
    <n v="9"/>
    <m/>
  </r>
  <r>
    <x v="0"/>
    <x v="20"/>
    <s v="IPC - Upgrade Facebook API version to V22"/>
    <x v="15"/>
    <x v="8"/>
    <n v="1.5"/>
    <n v="9"/>
    <m/>
  </r>
  <r>
    <x v="0"/>
    <x v="18"/>
    <s v="Add a 'Collapse All Packages/Placements' button on Placement"/>
    <x v="17"/>
    <x v="8"/>
    <n v="1"/>
    <n v="9"/>
    <m/>
  </r>
  <r>
    <x v="0"/>
    <x v="18"/>
    <s v="Add a 'Collapse All Packages/Placements' button on Placement"/>
    <x v="15"/>
    <x v="8"/>
    <n v="0.5"/>
    <n v="9"/>
    <m/>
  </r>
  <r>
    <x v="0"/>
    <x v="18"/>
    <s v="Allow manual adjustments for partial billing by the client"/>
    <x v="11"/>
    <x v="8"/>
    <n v="1"/>
    <n v="9"/>
    <m/>
  </r>
  <r>
    <x v="0"/>
    <x v="18"/>
    <s v="Allow switching media plan from Media Plan UI"/>
    <x v="15"/>
    <x v="8"/>
    <n v="0.5"/>
    <n v="9"/>
    <m/>
  </r>
  <r>
    <x v="0"/>
    <x v="18"/>
    <s v="MC: Apply exchange rate from revision date or IO creation date"/>
    <x v="11"/>
    <x v="8"/>
    <n v="1"/>
    <n v="9"/>
    <m/>
  </r>
  <r>
    <x v="0"/>
    <x v="18"/>
    <s v="MC: Apply exchange rate from revision date or IO creation date"/>
    <x v="15"/>
    <x v="8"/>
    <n v="2.5"/>
    <n v="9"/>
    <m/>
  </r>
  <r>
    <x v="0"/>
    <x v="18"/>
    <s v="Project Overhead"/>
    <x v="11"/>
    <x v="8"/>
    <n v="1"/>
    <n v="9"/>
    <m/>
  </r>
  <r>
    <x v="0"/>
    <x v="18"/>
    <s v="Project Overhead"/>
    <x v="3"/>
    <x v="8"/>
    <n v="2"/>
    <n v="9"/>
    <m/>
  </r>
  <r>
    <x v="0"/>
    <x v="18"/>
    <s v="Project Overhead"/>
    <x v="22"/>
    <x v="8"/>
    <n v="1"/>
    <n v="9"/>
    <m/>
  </r>
  <r>
    <x v="0"/>
    <x v="18"/>
    <s v="Provide an option to include AdTech Fee in a separate invoice"/>
    <x v="11"/>
    <x v="8"/>
    <n v="1"/>
    <n v="9"/>
    <m/>
  </r>
  <r>
    <x v="0"/>
    <x v="18"/>
    <s v="Provide an option to include AdTech Fee in a separate invoice"/>
    <x v="0"/>
    <x v="8"/>
    <n v="4"/>
    <n v="9"/>
    <n v="0"/>
  </r>
  <r>
    <x v="0"/>
    <x v="18"/>
    <s v="Provide an option to include AdTech Fee in a separate invoice"/>
    <x v="11"/>
    <x v="8"/>
    <n v="0.5"/>
    <n v="9"/>
    <m/>
  </r>
  <r>
    <x v="0"/>
    <x v="18"/>
    <s v="Restrict Consecutive Approvals by the Same"/>
    <x v="11"/>
    <x v="8"/>
    <n v="0.5"/>
    <n v="9"/>
    <m/>
  </r>
  <r>
    <x v="0"/>
    <x v="18"/>
    <s v="Restrict Consecutive Approvals by the Same"/>
    <x v="3"/>
    <x v="8"/>
    <n v="1.5"/>
    <n v="9"/>
    <m/>
  </r>
  <r>
    <x v="0"/>
    <x v="18"/>
    <s v="Restrict Consecutive Approvals by the Same"/>
    <x v="11"/>
    <x v="8"/>
    <n v="0.5"/>
    <n v="9"/>
    <m/>
  </r>
  <r>
    <x v="0"/>
    <x v="3"/>
    <s v="Gazetted holidays"/>
    <x v="7"/>
    <x v="8"/>
    <n v="16"/>
    <n v="9"/>
    <m/>
  </r>
  <r>
    <x v="0"/>
    <x v="3"/>
    <s v="In-house Training"/>
    <x v="24"/>
    <x v="8"/>
    <n v="4.5"/>
    <n v="9"/>
    <m/>
  </r>
  <r>
    <x v="0"/>
    <x v="3"/>
    <s v="Meetings, mails, communication, TFS, Interviews"/>
    <x v="23"/>
    <x v="8"/>
    <n v="19.5"/>
    <n v="9"/>
    <m/>
  </r>
  <r>
    <x v="0"/>
    <x v="3"/>
    <s v="Time Off - Planned"/>
    <x v="7"/>
    <x v="8"/>
    <n v="8"/>
    <n v="9"/>
    <m/>
  </r>
  <r>
    <x v="0"/>
    <x v="3"/>
    <s v="Time Off - Un Planned"/>
    <x v="7"/>
    <x v="8"/>
    <n v="1.5"/>
    <n v="9"/>
    <m/>
  </r>
  <r>
    <x v="0"/>
    <x v="7"/>
    <s v="Time"/>
    <x v="6"/>
    <x v="8"/>
    <n v="28"/>
    <n v="9"/>
    <m/>
  </r>
  <r>
    <x v="0"/>
    <x v="7"/>
    <s v="Time"/>
    <x v="23"/>
    <x v="8"/>
    <n v="1.5"/>
    <n v="9"/>
    <m/>
  </r>
  <r>
    <x v="20"/>
    <x v="5"/>
    <s v="Time"/>
    <x v="3"/>
    <x v="8"/>
    <n v="2.5"/>
    <n v="9"/>
    <m/>
  </r>
  <r>
    <x v="20"/>
    <x v="16"/>
    <s v="Optimizing data retrieval processes to enhance performance"/>
    <x v="0"/>
    <x v="8"/>
    <n v="38"/>
    <n v="9"/>
    <n v="0"/>
  </r>
  <r>
    <x v="20"/>
    <x v="18"/>
    <s v="Add a 'Collapse All Packages/Placements' button on Placement"/>
    <x v="2"/>
    <x v="8"/>
    <n v="7"/>
    <n v="9"/>
    <n v="0"/>
  </r>
  <r>
    <x v="20"/>
    <x v="18"/>
    <s v="Allow manual adjustments for partial billing by the client"/>
    <x v="0"/>
    <x v="8"/>
    <n v="0"/>
    <n v="9"/>
    <n v="0"/>
  </r>
  <r>
    <x v="20"/>
    <x v="18"/>
    <s v="Display Vendor distribution for individual client line under"/>
    <x v="2"/>
    <x v="8"/>
    <n v="7"/>
    <n v="9"/>
    <n v="0"/>
  </r>
  <r>
    <x v="20"/>
    <x v="18"/>
    <s v="Display Vendor distribution for individual client line under"/>
    <x v="0"/>
    <x v="8"/>
    <n v="30"/>
    <n v="9"/>
    <n v="0"/>
  </r>
  <r>
    <x v="20"/>
    <x v="18"/>
    <s v="iPC Selfservices: UI optimization"/>
    <x v="0"/>
    <x v="8"/>
    <n v="12"/>
    <n v="9"/>
    <n v="0"/>
  </r>
  <r>
    <x v="20"/>
    <x v="3"/>
    <s v="Development of new project/assignment/task"/>
    <x v="11"/>
    <x v="8"/>
    <n v="14"/>
    <n v="9"/>
    <m/>
  </r>
  <r>
    <x v="20"/>
    <x v="3"/>
    <s v="Document review/understanding Requirement Specifications"/>
    <x v="11"/>
    <x v="8"/>
    <n v="3"/>
    <n v="9"/>
    <m/>
  </r>
  <r>
    <x v="20"/>
    <x v="3"/>
    <s v="In-house Training"/>
    <x v="24"/>
    <x v="8"/>
    <n v="17.5"/>
    <n v="9"/>
    <m/>
  </r>
  <r>
    <x v="20"/>
    <x v="3"/>
    <s v="Time Off - Un Planned"/>
    <x v="7"/>
    <x v="8"/>
    <n v="16"/>
    <n v="9"/>
    <m/>
  </r>
  <r>
    <x v="18"/>
    <x v="16"/>
    <s v="Ability to Approve the invoice when resolving discrepancy"/>
    <x v="0"/>
    <x v="8"/>
    <n v="20"/>
    <n v="9"/>
    <n v="0"/>
  </r>
  <r>
    <x v="18"/>
    <x v="16"/>
    <s v="Credit Memo"/>
    <x v="0"/>
    <x v="8"/>
    <n v="22"/>
    <n v="9"/>
    <n v="0"/>
  </r>
  <r>
    <x v="18"/>
    <x v="16"/>
    <s v="Optimizing data retrieval processes to enhance performance"/>
    <x v="2"/>
    <x v="8"/>
    <n v="4"/>
    <n v="9"/>
    <n v="0"/>
  </r>
  <r>
    <x v="18"/>
    <x v="16"/>
    <s v="Optimizing data retrieval processes to enhance performance"/>
    <x v="0"/>
    <x v="8"/>
    <n v="9"/>
    <n v="9"/>
    <n v="0"/>
  </r>
  <r>
    <x v="18"/>
    <x v="16"/>
    <s v="Restriction by user group on which fields can be edited"/>
    <x v="11"/>
    <x v="8"/>
    <n v="6"/>
    <n v="9"/>
    <m/>
  </r>
  <r>
    <x v="18"/>
    <x v="16"/>
    <s v="Restriction by user group on which fields can be edited"/>
    <x v="0"/>
    <x v="8"/>
    <n v="82"/>
    <n v="9"/>
    <n v="0"/>
  </r>
  <r>
    <x v="18"/>
    <x v="3"/>
    <s v="Gazetted holidays"/>
    <x v="7"/>
    <x v="8"/>
    <n v="16"/>
    <n v="9"/>
    <m/>
  </r>
  <r>
    <x v="18"/>
    <x v="3"/>
    <s v="In-house Training"/>
    <x v="24"/>
    <x v="8"/>
    <n v="20"/>
    <n v="9"/>
    <m/>
  </r>
  <r>
    <x v="18"/>
    <x v="3"/>
    <s v="Internal Meetings"/>
    <x v="3"/>
    <x v="8"/>
    <n v="1"/>
    <n v="9"/>
    <m/>
  </r>
  <r>
    <x v="1"/>
    <x v="7"/>
    <s v="Time"/>
    <x v="23"/>
    <x v="8"/>
    <n v="166"/>
    <n v="9"/>
    <m/>
  </r>
  <r>
    <x v="2"/>
    <x v="16"/>
    <s v="Auto populate call letters; media type and band after 1st maping"/>
    <x v="15"/>
    <x v="8"/>
    <n v="2"/>
    <n v="9"/>
    <m/>
  </r>
  <r>
    <x v="2"/>
    <x v="16"/>
    <s v="Credit Memo"/>
    <x v="11"/>
    <x v="8"/>
    <n v="1.5"/>
    <n v="9"/>
    <m/>
  </r>
  <r>
    <x v="2"/>
    <x v="16"/>
    <s v="Credit Memo"/>
    <x v="15"/>
    <x v="8"/>
    <n v="1"/>
    <n v="9"/>
    <m/>
  </r>
  <r>
    <x v="2"/>
    <x v="16"/>
    <s v="Display client #, when inv is linked to IO in all UIs and Report"/>
    <x v="11"/>
    <x v="8"/>
    <n v="1"/>
    <n v="9"/>
    <m/>
  </r>
  <r>
    <x v="2"/>
    <x v="16"/>
    <s v="Display client #, when inv is linked to IO in all UIs and Report"/>
    <x v="15"/>
    <x v="8"/>
    <n v="1"/>
    <n v="9"/>
    <m/>
  </r>
  <r>
    <x v="2"/>
    <x v="16"/>
    <s v="Project Overhead"/>
    <x v="22"/>
    <x v="8"/>
    <n v="2"/>
    <n v="9"/>
    <m/>
  </r>
  <r>
    <x v="2"/>
    <x v="16"/>
    <s v="Restriction by user group on which fields can be edited"/>
    <x v="0"/>
    <x v="8"/>
    <n v="7"/>
    <n v="9"/>
    <n v="0"/>
  </r>
  <r>
    <x v="2"/>
    <x v="16"/>
    <s v="Split invoice by MOS - Print / OOH / Digital"/>
    <x v="15"/>
    <x v="8"/>
    <n v="1"/>
    <n v="9"/>
    <m/>
  </r>
  <r>
    <x v="2"/>
    <x v="18"/>
    <s v="Alerting users when an FX rate is unavailable to prevent the"/>
    <x v="0"/>
    <x v="8"/>
    <n v="5"/>
    <n v="9"/>
    <n v="0"/>
  </r>
  <r>
    <x v="2"/>
    <x v="18"/>
    <s v="Display Vendor distribution for individual client line under"/>
    <x v="0"/>
    <x v="8"/>
    <n v="1"/>
    <n v="9"/>
    <n v="0"/>
  </r>
  <r>
    <x v="2"/>
    <x v="18"/>
    <s v="MC: Apply exchange rate from revision date or IO creation date"/>
    <x v="0"/>
    <x v="8"/>
    <n v="4.5"/>
    <n v="9"/>
    <n v="0"/>
  </r>
  <r>
    <x v="2"/>
    <x v="18"/>
    <s v="MC: Apply exchange rate from revision date or IO creation date"/>
    <x v="8"/>
    <x v="8"/>
    <n v="2.5"/>
    <n v="9"/>
    <n v="0"/>
  </r>
  <r>
    <x v="2"/>
    <x v="18"/>
    <s v="Project Overhead"/>
    <x v="22"/>
    <x v="8"/>
    <n v="9.5"/>
    <n v="9"/>
    <m/>
  </r>
  <r>
    <x v="2"/>
    <x v="18"/>
    <s v="Provide an option to include AdTech Fee in a separate invoice"/>
    <x v="0"/>
    <x v="8"/>
    <n v="7.5"/>
    <n v="9"/>
    <n v="0"/>
  </r>
  <r>
    <x v="2"/>
    <x v="18"/>
    <s v="Restrict Consecutive Approvals by the Same"/>
    <x v="11"/>
    <x v="8"/>
    <n v="3"/>
    <n v="9"/>
    <m/>
  </r>
  <r>
    <x v="2"/>
    <x v="3"/>
    <s v="Gazetted holidays"/>
    <x v="7"/>
    <x v="8"/>
    <n v="16"/>
    <n v="9"/>
    <m/>
  </r>
  <r>
    <x v="2"/>
    <x v="3"/>
    <s v="In-house Training"/>
    <x v="24"/>
    <x v="8"/>
    <n v="14.5"/>
    <n v="9"/>
    <m/>
  </r>
  <r>
    <x v="2"/>
    <x v="3"/>
    <s v="Internal Meetings"/>
    <x v="3"/>
    <x v="8"/>
    <n v="25"/>
    <n v="9"/>
    <m/>
  </r>
  <r>
    <x v="2"/>
    <x v="3"/>
    <s v="Meetings, mails, communication, TFS, Interviews"/>
    <x v="3"/>
    <x v="8"/>
    <n v="15.5"/>
    <n v="9"/>
    <m/>
  </r>
  <r>
    <x v="2"/>
    <x v="3"/>
    <s v="Meetings, mails, communication, TFS, Interviews"/>
    <x v="5"/>
    <x v="8"/>
    <n v="9.5"/>
    <n v="9"/>
    <m/>
  </r>
  <r>
    <x v="2"/>
    <x v="3"/>
    <s v="Time Off - Un Planned"/>
    <x v="7"/>
    <x v="8"/>
    <n v="13.5"/>
    <n v="9"/>
    <m/>
  </r>
  <r>
    <x v="2"/>
    <x v="7"/>
    <s v="Time"/>
    <x v="6"/>
    <x v="8"/>
    <n v="21"/>
    <n v="9"/>
    <m/>
  </r>
  <r>
    <x v="2"/>
    <x v="7"/>
    <s v="Time"/>
    <x v="23"/>
    <x v="8"/>
    <n v="12"/>
    <n v="9"/>
    <m/>
  </r>
  <r>
    <x v="4"/>
    <x v="16"/>
    <s v="Ability to create templates across multiple Companies"/>
    <x v="11"/>
    <x v="8"/>
    <n v="2"/>
    <n v="9"/>
    <m/>
  </r>
  <r>
    <x v="4"/>
    <x v="16"/>
    <s v="Ability to create templates across multiple Companies"/>
    <x v="0"/>
    <x v="8"/>
    <n v="69.25"/>
    <n v="9"/>
    <n v="0"/>
  </r>
  <r>
    <x v="4"/>
    <x v="16"/>
    <s v="Ability to create templates across multiple Companies"/>
    <x v="3"/>
    <x v="8"/>
    <n v="11.5"/>
    <n v="9"/>
    <m/>
  </r>
  <r>
    <x v="4"/>
    <x v="16"/>
    <s v="Ability to create templates across multiple Companies"/>
    <x v="15"/>
    <x v="8"/>
    <n v="3"/>
    <n v="9"/>
    <m/>
  </r>
  <r>
    <x v="4"/>
    <x v="16"/>
    <s v="Ability to create templates across multiple Companies"/>
    <x v="8"/>
    <x v="8"/>
    <n v="16.25"/>
    <n v="9"/>
    <n v="0"/>
  </r>
  <r>
    <x v="4"/>
    <x v="16"/>
    <s v="Auto populate call letters; media type and band after 1st maping"/>
    <x v="0"/>
    <x v="8"/>
    <n v="10"/>
    <n v="9"/>
    <n v="0"/>
  </r>
  <r>
    <x v="4"/>
    <x v="16"/>
    <s v="Auto populate call letters; media type and band after 1st maping"/>
    <x v="8"/>
    <x v="8"/>
    <n v="6"/>
    <n v="9"/>
    <n v="0"/>
  </r>
  <r>
    <x v="4"/>
    <x v="16"/>
    <s v="Credit Memo"/>
    <x v="15"/>
    <x v="8"/>
    <n v="3"/>
    <n v="9"/>
    <m/>
  </r>
  <r>
    <x v="4"/>
    <x v="16"/>
    <s v="Project Overhead"/>
    <x v="16"/>
    <x v="8"/>
    <n v="1"/>
    <n v="9"/>
    <m/>
  </r>
  <r>
    <x v="4"/>
    <x v="3"/>
    <s v="Gazetted holidays"/>
    <x v="7"/>
    <x v="8"/>
    <n v="14"/>
    <n v="9"/>
    <m/>
  </r>
  <r>
    <x v="4"/>
    <x v="3"/>
    <s v="In-house Training"/>
    <x v="24"/>
    <x v="8"/>
    <n v="1"/>
    <n v="9"/>
    <m/>
  </r>
  <r>
    <x v="4"/>
    <x v="3"/>
    <s v="Internal Meetings"/>
    <x v="3"/>
    <x v="8"/>
    <n v="17"/>
    <n v="9"/>
    <m/>
  </r>
  <r>
    <x v="4"/>
    <x v="3"/>
    <s v="Time Off - Planned"/>
    <x v="7"/>
    <x v="8"/>
    <n v="16"/>
    <n v="9"/>
    <m/>
  </r>
  <r>
    <x v="4"/>
    <x v="7"/>
    <s v="Time"/>
    <x v="6"/>
    <x v="8"/>
    <n v="2"/>
    <n v="9"/>
    <m/>
  </r>
  <r>
    <x v="5"/>
    <x v="5"/>
    <s v="Meetings"/>
    <x v="3"/>
    <x v="8"/>
    <n v="18.5"/>
    <n v="9"/>
    <m/>
  </r>
  <r>
    <x v="5"/>
    <x v="16"/>
    <s v="Ability to create templates across multiple Companies"/>
    <x v="3"/>
    <x v="8"/>
    <n v="2"/>
    <n v="9"/>
    <m/>
  </r>
  <r>
    <x v="5"/>
    <x v="16"/>
    <s v="Credit Memo"/>
    <x v="11"/>
    <x v="8"/>
    <n v="4"/>
    <n v="9"/>
    <m/>
  </r>
  <r>
    <x v="5"/>
    <x v="16"/>
    <s v="Credit Memo"/>
    <x v="0"/>
    <x v="8"/>
    <n v="11.5"/>
    <n v="9"/>
    <n v="0"/>
  </r>
  <r>
    <x v="5"/>
    <x v="16"/>
    <s v="Credit Memo"/>
    <x v="3"/>
    <x v="8"/>
    <n v="9"/>
    <n v="9"/>
    <m/>
  </r>
  <r>
    <x v="5"/>
    <x v="16"/>
    <s v="Optimizing data retrieval processes to enhance performance"/>
    <x v="2"/>
    <x v="8"/>
    <n v="7"/>
    <n v="9"/>
    <n v="0"/>
  </r>
  <r>
    <x v="5"/>
    <x v="16"/>
    <s v="Optimizing data retrieval processes to enhance performance"/>
    <x v="0"/>
    <x v="8"/>
    <n v="18"/>
    <n v="9"/>
    <n v="0"/>
  </r>
  <r>
    <x v="5"/>
    <x v="16"/>
    <s v="Optimizing data retrieval processes to enhance performance"/>
    <x v="3"/>
    <x v="8"/>
    <n v="5.5"/>
    <n v="9"/>
    <m/>
  </r>
  <r>
    <x v="5"/>
    <x v="16"/>
    <s v="Optimizing data retrieval processes to enhance performance"/>
    <x v="15"/>
    <x v="8"/>
    <n v="2"/>
    <n v="9"/>
    <m/>
  </r>
  <r>
    <x v="5"/>
    <x v="16"/>
    <s v="Project Overhead"/>
    <x v="4"/>
    <x v="8"/>
    <n v="3"/>
    <n v="9"/>
    <m/>
  </r>
  <r>
    <x v="5"/>
    <x v="16"/>
    <s v="Project Overhead"/>
    <x v="16"/>
    <x v="8"/>
    <n v="1"/>
    <n v="9"/>
    <m/>
  </r>
  <r>
    <x v="5"/>
    <x v="16"/>
    <s v="Project Overhead"/>
    <x v="22"/>
    <x v="8"/>
    <n v="2"/>
    <n v="9"/>
    <m/>
  </r>
  <r>
    <x v="5"/>
    <x v="16"/>
    <s v="Restriction by user group on which fields can be edited"/>
    <x v="3"/>
    <x v="8"/>
    <n v="2"/>
    <n v="9"/>
    <m/>
  </r>
  <r>
    <x v="5"/>
    <x v="16"/>
    <s v="Restriction by user group on which fields can be edited"/>
    <x v="10"/>
    <x v="8"/>
    <n v="6"/>
    <n v="9"/>
    <m/>
  </r>
  <r>
    <x v="5"/>
    <x v="16"/>
    <s v="Warren Lamb provided PDF ingestion"/>
    <x v="11"/>
    <x v="8"/>
    <n v="5"/>
    <n v="9"/>
    <m/>
  </r>
  <r>
    <x v="5"/>
    <x v="16"/>
    <s v="Warren Lamb provided PDF ingestion"/>
    <x v="0"/>
    <x v="8"/>
    <n v="10"/>
    <n v="9"/>
    <n v="0"/>
  </r>
  <r>
    <x v="5"/>
    <x v="3"/>
    <s v="Gazetted holidays"/>
    <x v="7"/>
    <x v="8"/>
    <n v="16"/>
    <n v="9"/>
    <m/>
  </r>
  <r>
    <x v="5"/>
    <x v="3"/>
    <s v="Time Off - Planned"/>
    <x v="7"/>
    <x v="8"/>
    <n v="24"/>
    <n v="9"/>
    <m/>
  </r>
  <r>
    <x v="5"/>
    <x v="3"/>
    <s v="Time Off - Un Planned"/>
    <x v="7"/>
    <x v="8"/>
    <n v="3"/>
    <n v="9"/>
    <m/>
  </r>
  <r>
    <x v="5"/>
    <x v="3"/>
    <s v="Time Off - Un Planned"/>
    <x v="16"/>
    <x v="8"/>
    <n v="1"/>
    <n v="9"/>
    <m/>
  </r>
  <r>
    <x v="5"/>
    <x v="7"/>
    <s v="Time"/>
    <x v="6"/>
    <x v="8"/>
    <n v="21"/>
    <n v="9"/>
    <m/>
  </r>
  <r>
    <x v="5"/>
    <x v="7"/>
    <s v="Time"/>
    <x v="23"/>
    <x v="8"/>
    <n v="4.5"/>
    <n v="9"/>
    <m/>
  </r>
  <r>
    <x v="7"/>
    <x v="5"/>
    <s v="HR ad Admin Activities"/>
    <x v="12"/>
    <x v="8"/>
    <n v="57"/>
    <n v="9"/>
    <m/>
  </r>
  <r>
    <x v="7"/>
    <x v="5"/>
    <s v="HR ad Admin Activities"/>
    <x v="13"/>
    <x v="8"/>
    <n v="54"/>
    <n v="9"/>
    <m/>
  </r>
  <r>
    <x v="7"/>
    <x v="5"/>
    <s v="Meetings"/>
    <x v="3"/>
    <x v="8"/>
    <n v="8.5"/>
    <n v="9"/>
    <m/>
  </r>
  <r>
    <x v="7"/>
    <x v="5"/>
    <s v="Network and infrastructure Support"/>
    <x v="12"/>
    <x v="8"/>
    <n v="2.5"/>
    <n v="9"/>
    <m/>
  </r>
  <r>
    <x v="7"/>
    <x v="5"/>
    <s v="Taxes and Bank Related"/>
    <x v="12"/>
    <x v="8"/>
    <n v="15"/>
    <n v="9"/>
    <m/>
  </r>
  <r>
    <x v="7"/>
    <x v="5"/>
    <s v="Time"/>
    <x v="7"/>
    <x v="8"/>
    <n v="16"/>
    <n v="9"/>
    <m/>
  </r>
  <r>
    <x v="8"/>
    <x v="5"/>
    <s v="Time"/>
    <x v="10"/>
    <x v="8"/>
    <n v="4"/>
    <n v="9"/>
    <m/>
  </r>
  <r>
    <x v="8"/>
    <x v="16"/>
    <s v="Ability to create templates across multiple Companies"/>
    <x v="18"/>
    <x v="8"/>
    <n v="2"/>
    <n v="9"/>
    <m/>
  </r>
  <r>
    <x v="8"/>
    <x v="16"/>
    <s v="Auto populate call letters; media type and band after 1st maping"/>
    <x v="8"/>
    <x v="8"/>
    <n v="7"/>
    <n v="9"/>
    <n v="0"/>
  </r>
  <r>
    <x v="8"/>
    <x v="16"/>
    <s v="Credit Memo"/>
    <x v="18"/>
    <x v="8"/>
    <n v="6"/>
    <n v="9"/>
    <m/>
  </r>
  <r>
    <x v="8"/>
    <x v="16"/>
    <s v="Display client #, when inv is linked to IO in all UIs and Report"/>
    <x v="8"/>
    <x v="8"/>
    <n v="18"/>
    <n v="9"/>
    <n v="0"/>
  </r>
  <r>
    <x v="8"/>
    <x v="16"/>
    <s v="Project Overhead"/>
    <x v="23"/>
    <x v="8"/>
    <n v="3"/>
    <n v="9"/>
    <m/>
  </r>
  <r>
    <x v="8"/>
    <x v="16"/>
    <s v="Project Overhead"/>
    <x v="26"/>
    <x v="8"/>
    <n v="3"/>
    <n v="9"/>
    <m/>
  </r>
  <r>
    <x v="8"/>
    <x v="16"/>
    <s v="Restriction by user group on which fields can be edited"/>
    <x v="8"/>
    <x v="8"/>
    <n v="19"/>
    <n v="9"/>
    <n v="0"/>
  </r>
  <r>
    <x v="8"/>
    <x v="16"/>
    <s v="Standardize the Status in Dashboard vs reports"/>
    <x v="8"/>
    <x v="8"/>
    <n v="2"/>
    <n v="9"/>
    <n v="0"/>
  </r>
  <r>
    <x v="8"/>
    <x v="18"/>
    <s v="MC: Apply exchange rate from revision date or IO creation date"/>
    <x v="15"/>
    <x v="8"/>
    <n v="3"/>
    <n v="9"/>
    <m/>
  </r>
  <r>
    <x v="8"/>
    <x v="18"/>
    <s v="Project Overhead"/>
    <x v="26"/>
    <x v="8"/>
    <n v="3"/>
    <n v="9"/>
    <m/>
  </r>
  <r>
    <x v="8"/>
    <x v="3"/>
    <s v="Document review/understanding Requirement Specifications"/>
    <x v="11"/>
    <x v="8"/>
    <n v="2"/>
    <n v="9"/>
    <m/>
  </r>
  <r>
    <x v="8"/>
    <x v="3"/>
    <s v="Gazetted holidays"/>
    <x v="7"/>
    <x v="8"/>
    <n v="16"/>
    <n v="9"/>
    <m/>
  </r>
  <r>
    <x v="8"/>
    <x v="3"/>
    <s v="Internal Meetings"/>
    <x v="3"/>
    <x v="8"/>
    <n v="9"/>
    <n v="9"/>
    <m/>
  </r>
  <r>
    <x v="8"/>
    <x v="3"/>
    <s v="Time Off - Un Planned"/>
    <x v="7"/>
    <x v="8"/>
    <n v="24"/>
    <n v="9"/>
    <m/>
  </r>
  <r>
    <x v="8"/>
    <x v="7"/>
    <s v="Time"/>
    <x v="6"/>
    <x v="8"/>
    <n v="19"/>
    <n v="9"/>
    <m/>
  </r>
  <r>
    <x v="8"/>
    <x v="7"/>
    <s v="Time"/>
    <x v="23"/>
    <x v="8"/>
    <n v="33"/>
    <n v="9"/>
    <m/>
  </r>
  <r>
    <x v="9"/>
    <x v="16"/>
    <s v="Project Overhead"/>
    <x v="26"/>
    <x v="8"/>
    <n v="17.5"/>
    <n v="9"/>
    <m/>
  </r>
  <r>
    <x v="9"/>
    <x v="18"/>
    <s v="Add a 'Collapse All Packages/Placements' button on Placement"/>
    <x v="8"/>
    <x v="8"/>
    <n v="1.5"/>
    <n v="9"/>
    <n v="0"/>
  </r>
  <r>
    <x v="9"/>
    <x v="18"/>
    <s v="Allow switching media plan from Media Plan UI"/>
    <x v="8"/>
    <x v="8"/>
    <n v="1.5"/>
    <n v="9"/>
    <n v="0"/>
  </r>
  <r>
    <x v="9"/>
    <x v="18"/>
    <s v="Display Vendor distribution for individual client line under"/>
    <x v="8"/>
    <x v="8"/>
    <n v="4"/>
    <n v="9"/>
    <n v="0"/>
  </r>
  <r>
    <x v="9"/>
    <x v="18"/>
    <s v="Exchange rate changes"/>
    <x v="8"/>
    <x v="8"/>
    <n v="14"/>
    <n v="9"/>
    <n v="0"/>
  </r>
  <r>
    <x v="9"/>
    <x v="18"/>
    <s v="Net Media + Ad serving Added to Media Spend under Campaign"/>
    <x v="8"/>
    <x v="8"/>
    <n v="5"/>
    <n v="9"/>
    <n v="0"/>
  </r>
  <r>
    <x v="9"/>
    <x v="18"/>
    <s v="Nexelus Email Function for IO"/>
    <x v="8"/>
    <x v="8"/>
    <n v="2"/>
    <n v="9"/>
    <n v="0"/>
  </r>
  <r>
    <x v="9"/>
    <x v="18"/>
    <s v="Project Overhead"/>
    <x v="5"/>
    <x v="8"/>
    <n v="9.5"/>
    <n v="9"/>
    <m/>
  </r>
  <r>
    <x v="9"/>
    <x v="18"/>
    <s v="Project Overhead"/>
    <x v="26"/>
    <x v="8"/>
    <n v="20.5"/>
    <n v="9"/>
    <m/>
  </r>
  <r>
    <x v="9"/>
    <x v="18"/>
    <s v="Starred media plans (NEX 17059)"/>
    <x v="8"/>
    <x v="8"/>
    <n v="1"/>
    <n v="9"/>
    <n v="0"/>
  </r>
  <r>
    <x v="9"/>
    <x v="3"/>
    <s v="Analysis of production issues reported by support team"/>
    <x v="8"/>
    <x v="8"/>
    <n v="3"/>
    <n v="9"/>
    <n v="0"/>
  </r>
  <r>
    <x v="9"/>
    <x v="3"/>
    <s v="Cient UAT Upgrade"/>
    <x v="8"/>
    <x v="8"/>
    <n v="5"/>
    <n v="9"/>
    <n v="0"/>
  </r>
  <r>
    <x v="9"/>
    <x v="3"/>
    <s v="Internal Meetings"/>
    <x v="3"/>
    <x v="8"/>
    <n v="35.5"/>
    <n v="9"/>
    <m/>
  </r>
  <r>
    <x v="9"/>
    <x v="3"/>
    <s v="Meetings, mails, communication, TFS, Interviews"/>
    <x v="8"/>
    <x v="8"/>
    <n v="2"/>
    <n v="9"/>
    <n v="0"/>
  </r>
  <r>
    <x v="9"/>
    <x v="3"/>
    <s v="Time Off - Planned"/>
    <x v="7"/>
    <x v="8"/>
    <n v="16"/>
    <n v="9"/>
    <m/>
  </r>
  <r>
    <x v="9"/>
    <x v="3"/>
    <s v="Time Off - Un Planned"/>
    <x v="7"/>
    <x v="8"/>
    <n v="12"/>
    <n v="9"/>
    <m/>
  </r>
  <r>
    <x v="9"/>
    <x v="7"/>
    <s v="Time"/>
    <x v="6"/>
    <x v="8"/>
    <n v="10.5"/>
    <n v="9"/>
    <m/>
  </r>
  <r>
    <x v="9"/>
    <x v="7"/>
    <s v="Time"/>
    <x v="23"/>
    <x v="8"/>
    <n v="10"/>
    <n v="9"/>
    <m/>
  </r>
  <r>
    <x v="16"/>
    <x v="18"/>
    <s v="Alerting users when an FX rate is unavailable to prevent the"/>
    <x v="3"/>
    <x v="8"/>
    <n v="1"/>
    <n v="9"/>
    <m/>
  </r>
  <r>
    <x v="16"/>
    <x v="18"/>
    <s v="MC: Apply exchange rate from revision date or IO creation date"/>
    <x v="0"/>
    <x v="8"/>
    <n v="95"/>
    <n v="9"/>
    <n v="0"/>
  </r>
  <r>
    <x v="16"/>
    <x v="18"/>
    <s v="MC: Apply exchange rate from revision date or IO creation date"/>
    <x v="9"/>
    <x v="8"/>
    <n v="1"/>
    <n v="9"/>
    <m/>
  </r>
  <r>
    <x v="16"/>
    <x v="18"/>
    <s v="MC: Apply exchange rate from revision date or IO creation date"/>
    <x v="3"/>
    <x v="8"/>
    <n v="6.5"/>
    <n v="9"/>
    <m/>
  </r>
  <r>
    <x v="16"/>
    <x v="18"/>
    <s v="MC: Apply exchange rate from revision date or IO creation date"/>
    <x v="15"/>
    <x v="8"/>
    <n v="3"/>
    <n v="9"/>
    <m/>
  </r>
  <r>
    <x v="16"/>
    <x v="18"/>
    <s v="MC: Apply exchange rate from revision date or IO creation date"/>
    <x v="18"/>
    <x v="8"/>
    <n v="2"/>
    <n v="9"/>
    <m/>
  </r>
  <r>
    <x v="16"/>
    <x v="18"/>
    <s v="Project Overhead"/>
    <x v="9"/>
    <x v="8"/>
    <n v="2"/>
    <n v="9"/>
    <m/>
  </r>
  <r>
    <x v="16"/>
    <x v="3"/>
    <s v="Gazetted holidays"/>
    <x v="7"/>
    <x v="8"/>
    <n v="16"/>
    <n v="9"/>
    <m/>
  </r>
  <r>
    <x v="16"/>
    <x v="3"/>
    <s v="Internal Meetings"/>
    <x v="3"/>
    <x v="8"/>
    <n v="22"/>
    <n v="9"/>
    <m/>
  </r>
  <r>
    <x v="16"/>
    <x v="3"/>
    <s v="Time Off - Planned"/>
    <x v="7"/>
    <x v="8"/>
    <n v="16"/>
    <n v="9"/>
    <m/>
  </r>
  <r>
    <x v="16"/>
    <x v="7"/>
    <s v="Time"/>
    <x v="23"/>
    <x v="8"/>
    <n v="5"/>
    <n v="9"/>
    <m/>
  </r>
  <r>
    <x v="11"/>
    <x v="5"/>
    <s v="Time"/>
    <x v="7"/>
    <x v="8"/>
    <n v="16"/>
    <n v="9"/>
    <m/>
  </r>
  <r>
    <x v="11"/>
    <x v="5"/>
    <s v="Time"/>
    <x v="16"/>
    <x v="8"/>
    <n v="6"/>
    <n v="9"/>
    <m/>
  </r>
  <r>
    <x v="11"/>
    <x v="16"/>
    <s v="Optimizing data retrieval processes to enhance performance"/>
    <x v="8"/>
    <x v="8"/>
    <n v="14"/>
    <n v="9"/>
    <n v="0"/>
  </r>
  <r>
    <x v="11"/>
    <x v="16"/>
    <s v="Project Overhead"/>
    <x v="22"/>
    <x v="8"/>
    <n v="5"/>
    <n v="9"/>
    <m/>
  </r>
  <r>
    <x v="11"/>
    <x v="16"/>
    <s v="Project Overhead"/>
    <x v="10"/>
    <x v="8"/>
    <n v="8"/>
    <n v="9"/>
    <m/>
  </r>
  <r>
    <x v="11"/>
    <x v="16"/>
    <s v="Restriction by user group on which fields can be edited"/>
    <x v="8"/>
    <x v="8"/>
    <n v="7"/>
    <n v="9"/>
    <n v="0"/>
  </r>
  <r>
    <x v="11"/>
    <x v="18"/>
    <s v="Add a 'Collapse All Packages/Placements' button on Placement"/>
    <x v="8"/>
    <x v="8"/>
    <n v="8"/>
    <n v="9"/>
    <n v="0"/>
  </r>
  <r>
    <x v="11"/>
    <x v="18"/>
    <s v="Allow switching media plan from Media Plan UI"/>
    <x v="8"/>
    <x v="8"/>
    <n v="9"/>
    <n v="9"/>
    <n v="0"/>
  </r>
  <r>
    <x v="11"/>
    <x v="18"/>
    <s v="Project Overhead"/>
    <x v="4"/>
    <x v="8"/>
    <n v="1"/>
    <n v="9"/>
    <m/>
  </r>
  <r>
    <x v="11"/>
    <x v="18"/>
    <s v="Project Overhead"/>
    <x v="9"/>
    <x v="8"/>
    <n v="21"/>
    <n v="9"/>
    <m/>
  </r>
  <r>
    <x v="11"/>
    <x v="18"/>
    <s v="Project Overhead"/>
    <x v="10"/>
    <x v="8"/>
    <n v="4"/>
    <n v="9"/>
    <m/>
  </r>
  <r>
    <x v="11"/>
    <x v="18"/>
    <s v="Project Overhead"/>
    <x v="26"/>
    <x v="8"/>
    <n v="15"/>
    <n v="9"/>
    <m/>
  </r>
  <r>
    <x v="11"/>
    <x v="18"/>
    <s v="Starred media plans (NEX 17059)"/>
    <x v="8"/>
    <x v="8"/>
    <n v="3"/>
    <n v="9"/>
    <n v="0"/>
  </r>
  <r>
    <x v="11"/>
    <x v="3"/>
    <s v="Internal Meetings"/>
    <x v="3"/>
    <x v="8"/>
    <n v="23"/>
    <n v="9"/>
    <m/>
  </r>
  <r>
    <x v="11"/>
    <x v="3"/>
    <s v="Time Off - Planned"/>
    <x v="7"/>
    <x v="8"/>
    <n v="8"/>
    <n v="9"/>
    <m/>
  </r>
  <r>
    <x v="11"/>
    <x v="7"/>
    <s v="Time"/>
    <x v="6"/>
    <x v="8"/>
    <n v="21"/>
    <n v="9"/>
    <m/>
  </r>
  <r>
    <x v="12"/>
    <x v="5"/>
    <s v="HR ad Admin Activities"/>
    <x v="14"/>
    <x v="8"/>
    <n v="9"/>
    <n v="9"/>
    <m/>
  </r>
  <r>
    <x v="12"/>
    <x v="3"/>
    <s v="Gazetted holidays"/>
    <x v="7"/>
    <x v="8"/>
    <n v="16"/>
    <n v="9"/>
    <m/>
  </r>
  <r>
    <x v="12"/>
    <x v="3"/>
    <s v="In-house Training"/>
    <x v="24"/>
    <x v="8"/>
    <n v="17"/>
    <n v="9"/>
    <m/>
  </r>
  <r>
    <x v="12"/>
    <x v="3"/>
    <s v="Meetings, mails, communication, TFS, Interviews"/>
    <x v="3"/>
    <x v="8"/>
    <n v="2.5"/>
    <n v="9"/>
    <m/>
  </r>
  <r>
    <x v="12"/>
    <x v="7"/>
    <s v="Time"/>
    <x v="6"/>
    <x v="8"/>
    <n v="125"/>
    <n v="9"/>
    <m/>
  </r>
  <r>
    <x v="12"/>
    <x v="7"/>
    <s v="Time"/>
    <x v="23"/>
    <x v="8"/>
    <n v="8"/>
    <n v="9"/>
    <m/>
  </r>
  <r>
    <x v="13"/>
    <x v="5"/>
    <s v="Time"/>
    <x v="7"/>
    <x v="8"/>
    <n v="56"/>
    <n v="9"/>
    <m/>
  </r>
  <r>
    <x v="13"/>
    <x v="21"/>
    <s v="Media approval: approve invoices"/>
    <x v="0"/>
    <x v="8"/>
    <n v="24"/>
    <n v="9"/>
    <n v="0"/>
  </r>
  <r>
    <x v="13"/>
    <x v="21"/>
    <s v="Media: Discrepant Invoices - Make Corrections"/>
    <x v="0"/>
    <x v="8"/>
    <n v="4"/>
    <n v="9"/>
    <n v="0"/>
  </r>
  <r>
    <x v="13"/>
    <x v="21"/>
    <s v="Media: Read Data diven excel files for the correspinding data"/>
    <x v="17"/>
    <x v="8"/>
    <n v="8"/>
    <n v="9"/>
    <m/>
  </r>
  <r>
    <x v="13"/>
    <x v="7"/>
    <s v="Time"/>
    <x v="6"/>
    <x v="8"/>
    <n v="60"/>
    <n v="9"/>
    <m/>
  </r>
  <r>
    <x v="19"/>
    <x v="5"/>
    <s v="Network and infrastructure Support"/>
    <x v="16"/>
    <x v="8"/>
    <n v="2"/>
    <n v="9"/>
    <m/>
  </r>
  <r>
    <x v="19"/>
    <x v="5"/>
    <s v="Time"/>
    <x v="12"/>
    <x v="8"/>
    <n v="4.5"/>
    <n v="9"/>
    <m/>
  </r>
  <r>
    <x v="19"/>
    <x v="5"/>
    <s v="Time"/>
    <x v="4"/>
    <x v="8"/>
    <n v="6.5"/>
    <n v="9"/>
    <m/>
  </r>
  <r>
    <x v="19"/>
    <x v="16"/>
    <s v="Project Overhead"/>
    <x v="4"/>
    <x v="8"/>
    <n v="6.5"/>
    <n v="9"/>
    <m/>
  </r>
  <r>
    <x v="19"/>
    <x v="16"/>
    <s v="Project Overhead"/>
    <x v="23"/>
    <x v="8"/>
    <n v="1"/>
    <n v="9"/>
    <m/>
  </r>
  <r>
    <x v="19"/>
    <x v="18"/>
    <s v="Project Overhead"/>
    <x v="4"/>
    <x v="8"/>
    <n v="2.5"/>
    <n v="9"/>
    <m/>
  </r>
  <r>
    <x v="19"/>
    <x v="12"/>
    <s v="Maintenance Activity"/>
    <x v="4"/>
    <x v="8"/>
    <n v="1"/>
    <n v="9"/>
    <m/>
  </r>
  <r>
    <x v="19"/>
    <x v="3"/>
    <s v="Cient UAT Upgrade"/>
    <x v="4"/>
    <x v="8"/>
    <n v="2"/>
    <n v="9"/>
    <m/>
  </r>
  <r>
    <x v="19"/>
    <x v="3"/>
    <s v="Gazetted holidays"/>
    <x v="7"/>
    <x v="8"/>
    <n v="16"/>
    <n v="9"/>
    <m/>
  </r>
  <r>
    <x v="19"/>
    <x v="3"/>
    <s v="In-house Training"/>
    <x v="24"/>
    <x v="8"/>
    <n v="62"/>
    <n v="9"/>
    <m/>
  </r>
  <r>
    <x v="19"/>
    <x v="3"/>
    <s v="Internal Meetings"/>
    <x v="4"/>
    <x v="8"/>
    <n v="1"/>
    <n v="9"/>
    <m/>
  </r>
  <r>
    <x v="19"/>
    <x v="3"/>
    <s v="Internal Meetings"/>
    <x v="3"/>
    <x v="8"/>
    <n v="12"/>
    <n v="9"/>
    <m/>
  </r>
  <r>
    <x v="19"/>
    <x v="3"/>
    <s v="Production upgrades"/>
    <x v="4"/>
    <x v="8"/>
    <n v="3"/>
    <n v="9"/>
    <m/>
  </r>
  <r>
    <x v="19"/>
    <x v="3"/>
    <s v="Release Environment Upgrade"/>
    <x v="4"/>
    <x v="8"/>
    <n v="2"/>
    <n v="9"/>
    <m/>
  </r>
  <r>
    <x v="19"/>
    <x v="3"/>
    <s v="Time Off - Un Planned"/>
    <x v="7"/>
    <x v="8"/>
    <n v="8"/>
    <n v="9"/>
    <m/>
  </r>
  <r>
    <x v="19"/>
    <x v="7"/>
    <s v="Time"/>
    <x v="6"/>
    <x v="8"/>
    <n v="46"/>
    <n v="9"/>
    <m/>
  </r>
  <r>
    <x v="21"/>
    <x v="16"/>
    <s v="Ability to create templates across multiple Companies"/>
    <x v="0"/>
    <x v="8"/>
    <n v="19.5"/>
    <n v="9"/>
    <n v="0"/>
  </r>
  <r>
    <x v="21"/>
    <x v="16"/>
    <s v="Auto populate call letters; media type and band after 1st maping"/>
    <x v="0"/>
    <x v="8"/>
    <n v="8"/>
    <n v="9"/>
    <n v="0"/>
  </r>
  <r>
    <x v="21"/>
    <x v="16"/>
    <s v="Credit Memo"/>
    <x v="0"/>
    <x v="8"/>
    <n v="18.5"/>
    <n v="9"/>
    <n v="0"/>
  </r>
  <r>
    <x v="21"/>
    <x v="16"/>
    <s v="Display client #, when inv is linked to IO in all UIs and Report"/>
    <x v="0"/>
    <x v="8"/>
    <n v="6"/>
    <n v="9"/>
    <n v="0"/>
  </r>
  <r>
    <x v="21"/>
    <x v="16"/>
    <s v="Optimizing data retrieval processes to enhance performance"/>
    <x v="0"/>
    <x v="8"/>
    <n v="10"/>
    <n v="9"/>
    <n v="0"/>
  </r>
  <r>
    <x v="21"/>
    <x v="16"/>
    <s v="Restriction by user group on which fields can be edited"/>
    <x v="0"/>
    <x v="8"/>
    <n v="12"/>
    <n v="9"/>
    <n v="0"/>
  </r>
  <r>
    <x v="21"/>
    <x v="18"/>
    <s v="MC: Apply exchange rate from revision date or IO creation date"/>
    <x v="0"/>
    <x v="8"/>
    <n v="4"/>
    <n v="9"/>
    <n v="0"/>
  </r>
  <r>
    <x v="21"/>
    <x v="3"/>
    <s v="Development of new project/assignment/task"/>
    <x v="0"/>
    <x v="8"/>
    <n v="1"/>
    <n v="9"/>
    <n v="0"/>
  </r>
  <r>
    <x v="21"/>
    <x v="3"/>
    <s v="Document review/understanding Requirement Specifications"/>
    <x v="3"/>
    <x v="8"/>
    <n v="1"/>
    <n v="9"/>
    <m/>
  </r>
  <r>
    <x v="21"/>
    <x v="3"/>
    <s v="Gazetted holidays"/>
    <x v="7"/>
    <x v="8"/>
    <n v="16"/>
    <n v="9"/>
    <m/>
  </r>
  <r>
    <x v="21"/>
    <x v="3"/>
    <s v="In-house Training"/>
    <x v="24"/>
    <x v="8"/>
    <n v="31.5"/>
    <n v="9"/>
    <m/>
  </r>
  <r>
    <x v="21"/>
    <x v="3"/>
    <s v="Internal Meetings"/>
    <x v="3"/>
    <x v="8"/>
    <n v="19"/>
    <n v="9"/>
    <m/>
  </r>
  <r>
    <x v="21"/>
    <x v="7"/>
    <s v="Time"/>
    <x v="6"/>
    <x v="8"/>
    <n v="28.5"/>
    <n v="9"/>
    <m/>
  </r>
  <r>
    <x v="22"/>
    <x v="5"/>
    <s v="Meetings"/>
    <x v="3"/>
    <x v="8"/>
    <n v="7.24"/>
    <n v="9"/>
    <m/>
  </r>
  <r>
    <x v="22"/>
    <x v="20"/>
    <s v="IPC - Upgrade Facebook API version to V22"/>
    <x v="0"/>
    <x v="8"/>
    <n v="22.42"/>
    <n v="9"/>
    <n v="0"/>
  </r>
  <r>
    <x v="22"/>
    <x v="18"/>
    <s v="Add a 'Collapse All Packages/Placements' button on Placement"/>
    <x v="0"/>
    <x v="8"/>
    <n v="17.399999999999999"/>
    <n v="9"/>
    <n v="0"/>
  </r>
  <r>
    <x v="22"/>
    <x v="3"/>
    <s v="In-house Training"/>
    <x v="24"/>
    <x v="8"/>
    <n v="17.8"/>
    <n v="9"/>
    <m/>
  </r>
  <r>
    <x v="14"/>
    <x v="5"/>
    <s v="Network and infrastructure Support"/>
    <x v="12"/>
    <x v="8"/>
    <n v="56"/>
    <n v="9"/>
    <m/>
  </r>
  <r>
    <x v="15"/>
    <x v="5"/>
    <s v="HR ad Admin Activities"/>
    <x v="14"/>
    <x v="8"/>
    <n v="13"/>
    <n v="9"/>
    <m/>
  </r>
  <r>
    <x v="15"/>
    <x v="5"/>
    <s v="Time"/>
    <x v="12"/>
    <x v="8"/>
    <n v="7"/>
    <n v="9"/>
    <m/>
  </r>
  <r>
    <x v="15"/>
    <x v="5"/>
    <s v="Time"/>
    <x v="7"/>
    <x v="8"/>
    <n v="16"/>
    <n v="9"/>
    <m/>
  </r>
  <r>
    <x v="15"/>
    <x v="5"/>
    <s v="Time"/>
    <x v="3"/>
    <x v="8"/>
    <n v="22"/>
    <n v="9"/>
    <m/>
  </r>
  <r>
    <x v="15"/>
    <x v="5"/>
    <s v="Time"/>
    <x v="19"/>
    <x v="8"/>
    <n v="24"/>
    <n v="9"/>
    <m/>
  </r>
  <r>
    <x v="15"/>
    <x v="5"/>
    <s v="Time"/>
    <x v="20"/>
    <x v="8"/>
    <n v="49"/>
    <n v="9"/>
    <m/>
  </r>
  <r>
    <x v="15"/>
    <x v="3"/>
    <s v="Session with US team"/>
    <x v="3"/>
    <x v="8"/>
    <n v="24"/>
    <n v="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2">
  <r>
    <x v="0"/>
    <x v="0"/>
    <x v="0"/>
    <x v="0"/>
    <x v="0"/>
    <n v="1"/>
    <n v="1"/>
    <n v="0"/>
  </r>
  <r>
    <x v="0"/>
    <x v="0"/>
    <x v="0"/>
    <x v="1"/>
    <x v="0"/>
    <n v="1"/>
    <n v="1"/>
    <m/>
  </r>
  <r>
    <x v="0"/>
    <x v="0"/>
    <x v="1"/>
    <x v="1"/>
    <x v="0"/>
    <n v="0.5"/>
    <n v="1"/>
    <m/>
  </r>
  <r>
    <x v="0"/>
    <x v="0"/>
    <x v="2"/>
    <x v="2"/>
    <x v="0"/>
    <n v="3"/>
    <n v="1"/>
    <n v="0"/>
  </r>
  <r>
    <x v="0"/>
    <x v="0"/>
    <x v="2"/>
    <x v="0"/>
    <x v="0"/>
    <n v="2"/>
    <n v="1"/>
    <n v="0"/>
  </r>
  <r>
    <x v="0"/>
    <x v="0"/>
    <x v="2"/>
    <x v="1"/>
    <x v="0"/>
    <n v="20.5"/>
    <n v="1"/>
    <m/>
  </r>
  <r>
    <x v="0"/>
    <x v="0"/>
    <x v="3"/>
    <x v="3"/>
    <x v="0"/>
    <n v="3"/>
    <n v="1"/>
    <m/>
  </r>
  <r>
    <x v="0"/>
    <x v="0"/>
    <x v="3"/>
    <x v="1"/>
    <x v="0"/>
    <n v="1"/>
    <n v="1"/>
    <m/>
  </r>
  <r>
    <x v="0"/>
    <x v="0"/>
    <x v="4"/>
    <x v="1"/>
    <x v="0"/>
    <n v="20.5"/>
    <n v="1"/>
    <m/>
  </r>
  <r>
    <x v="0"/>
    <x v="0"/>
    <x v="5"/>
    <x v="4"/>
    <x v="0"/>
    <n v="3.5"/>
    <n v="1"/>
    <m/>
  </r>
  <r>
    <x v="0"/>
    <x v="0"/>
    <x v="5"/>
    <x v="1"/>
    <x v="0"/>
    <n v="10"/>
    <n v="1"/>
    <m/>
  </r>
  <r>
    <x v="0"/>
    <x v="1"/>
    <x v="6"/>
    <x v="3"/>
    <x v="0"/>
    <n v="9.5"/>
    <n v="1"/>
    <m/>
  </r>
  <r>
    <x v="0"/>
    <x v="1"/>
    <x v="6"/>
    <x v="5"/>
    <x v="0"/>
    <n v="3"/>
    <n v="1"/>
    <m/>
  </r>
  <r>
    <x v="0"/>
    <x v="2"/>
    <x v="0"/>
    <x v="0"/>
    <x v="0"/>
    <n v="8"/>
    <n v="1"/>
    <n v="0"/>
  </r>
  <r>
    <x v="0"/>
    <x v="2"/>
    <x v="0"/>
    <x v="1"/>
    <x v="0"/>
    <n v="9"/>
    <n v="1"/>
    <m/>
  </r>
  <r>
    <x v="0"/>
    <x v="2"/>
    <x v="1"/>
    <x v="1"/>
    <x v="0"/>
    <n v="3.5"/>
    <n v="1"/>
    <m/>
  </r>
  <r>
    <x v="0"/>
    <x v="2"/>
    <x v="7"/>
    <x v="1"/>
    <x v="0"/>
    <n v="5"/>
    <n v="1"/>
    <m/>
  </r>
  <r>
    <x v="0"/>
    <x v="2"/>
    <x v="8"/>
    <x v="1"/>
    <x v="0"/>
    <n v="2"/>
    <n v="1"/>
    <m/>
  </r>
  <r>
    <x v="0"/>
    <x v="2"/>
    <x v="9"/>
    <x v="1"/>
    <x v="0"/>
    <n v="17"/>
    <n v="1"/>
    <m/>
  </r>
  <r>
    <x v="0"/>
    <x v="2"/>
    <x v="3"/>
    <x v="0"/>
    <x v="0"/>
    <n v="3"/>
    <n v="1"/>
    <n v="0"/>
  </r>
  <r>
    <x v="0"/>
    <x v="2"/>
    <x v="3"/>
    <x v="1"/>
    <x v="0"/>
    <n v="18.5"/>
    <n v="1"/>
    <m/>
  </r>
  <r>
    <x v="0"/>
    <x v="2"/>
    <x v="10"/>
    <x v="1"/>
    <x v="0"/>
    <n v="33.5"/>
    <n v="1"/>
    <m/>
  </r>
  <r>
    <x v="0"/>
    <x v="3"/>
    <x v="10"/>
    <x v="3"/>
    <x v="0"/>
    <n v="2"/>
    <n v="1"/>
    <m/>
  </r>
  <r>
    <x v="1"/>
    <x v="2"/>
    <x v="11"/>
    <x v="6"/>
    <x v="0"/>
    <n v="81"/>
    <n v="1"/>
    <m/>
  </r>
  <r>
    <x v="1"/>
    <x v="2"/>
    <x v="11"/>
    <x v="4"/>
    <x v="0"/>
    <n v="6.5"/>
    <n v="1"/>
    <m/>
  </r>
  <r>
    <x v="1"/>
    <x v="2"/>
    <x v="11"/>
    <x v="1"/>
    <x v="0"/>
    <n v="36"/>
    <n v="1"/>
    <m/>
  </r>
  <r>
    <x v="2"/>
    <x v="2"/>
    <x v="0"/>
    <x v="1"/>
    <x v="0"/>
    <n v="12"/>
    <n v="1"/>
    <m/>
  </r>
  <r>
    <x v="2"/>
    <x v="2"/>
    <x v="7"/>
    <x v="1"/>
    <x v="0"/>
    <n v="8"/>
    <n v="1"/>
    <m/>
  </r>
  <r>
    <x v="2"/>
    <x v="2"/>
    <x v="2"/>
    <x v="2"/>
    <x v="0"/>
    <n v="4.5"/>
    <n v="1"/>
    <n v="0"/>
  </r>
  <r>
    <x v="2"/>
    <x v="2"/>
    <x v="2"/>
    <x v="1"/>
    <x v="0"/>
    <n v="32.5"/>
    <n v="1"/>
    <m/>
  </r>
  <r>
    <x v="2"/>
    <x v="2"/>
    <x v="9"/>
    <x v="7"/>
    <x v="0"/>
    <n v="1"/>
    <n v="1"/>
    <m/>
  </r>
  <r>
    <x v="2"/>
    <x v="2"/>
    <x v="9"/>
    <x v="1"/>
    <x v="0"/>
    <n v="12"/>
    <n v="1"/>
    <m/>
  </r>
  <r>
    <x v="2"/>
    <x v="2"/>
    <x v="3"/>
    <x v="1"/>
    <x v="0"/>
    <n v="14.5"/>
    <n v="1"/>
    <m/>
  </r>
  <r>
    <x v="2"/>
    <x v="2"/>
    <x v="3"/>
    <x v="8"/>
    <x v="0"/>
    <n v="1"/>
    <n v="1"/>
    <n v="0"/>
  </r>
  <r>
    <x v="2"/>
    <x v="2"/>
    <x v="12"/>
    <x v="1"/>
    <x v="0"/>
    <n v="8"/>
    <n v="1"/>
    <m/>
  </r>
  <r>
    <x v="2"/>
    <x v="2"/>
    <x v="10"/>
    <x v="1"/>
    <x v="0"/>
    <n v="1"/>
    <n v="1"/>
    <m/>
  </r>
  <r>
    <x v="2"/>
    <x v="2"/>
    <x v="11"/>
    <x v="9"/>
    <x v="0"/>
    <n v="2"/>
    <n v="1"/>
    <m/>
  </r>
  <r>
    <x v="2"/>
    <x v="2"/>
    <x v="11"/>
    <x v="1"/>
    <x v="0"/>
    <n v="7.5"/>
    <n v="1"/>
    <m/>
  </r>
  <r>
    <x v="3"/>
    <x v="1"/>
    <x v="13"/>
    <x v="10"/>
    <x v="0"/>
    <n v="11"/>
    <n v="1"/>
    <m/>
  </r>
  <r>
    <x v="4"/>
    <x v="0"/>
    <x v="14"/>
    <x v="1"/>
    <x v="0"/>
    <n v="12"/>
    <n v="1"/>
    <m/>
  </r>
  <r>
    <x v="4"/>
    <x v="0"/>
    <x v="2"/>
    <x v="1"/>
    <x v="0"/>
    <n v="67"/>
    <n v="1"/>
    <m/>
  </r>
  <r>
    <x v="4"/>
    <x v="0"/>
    <x v="15"/>
    <x v="1"/>
    <x v="0"/>
    <n v="9"/>
    <n v="1"/>
    <m/>
  </r>
  <r>
    <x v="4"/>
    <x v="4"/>
    <x v="2"/>
    <x v="1"/>
    <x v="0"/>
    <n v="46"/>
    <n v="1"/>
    <m/>
  </r>
  <r>
    <x v="4"/>
    <x v="4"/>
    <x v="3"/>
    <x v="6"/>
    <x v="0"/>
    <n v="3"/>
    <n v="1"/>
    <m/>
  </r>
  <r>
    <x v="4"/>
    <x v="4"/>
    <x v="15"/>
    <x v="2"/>
    <x v="0"/>
    <n v="29"/>
    <n v="1"/>
    <n v="0"/>
  </r>
  <r>
    <x v="4"/>
    <x v="4"/>
    <x v="15"/>
    <x v="1"/>
    <x v="0"/>
    <n v="10"/>
    <n v="1"/>
    <m/>
  </r>
  <r>
    <x v="5"/>
    <x v="0"/>
    <x v="0"/>
    <x v="1"/>
    <x v="0"/>
    <n v="2"/>
    <n v="1"/>
    <m/>
  </r>
  <r>
    <x v="5"/>
    <x v="0"/>
    <x v="14"/>
    <x v="1"/>
    <x v="0"/>
    <n v="10"/>
    <n v="1"/>
    <m/>
  </r>
  <r>
    <x v="5"/>
    <x v="0"/>
    <x v="2"/>
    <x v="1"/>
    <x v="0"/>
    <n v="25"/>
    <n v="1"/>
    <m/>
  </r>
  <r>
    <x v="5"/>
    <x v="0"/>
    <x v="9"/>
    <x v="1"/>
    <x v="0"/>
    <n v="5"/>
    <n v="1"/>
    <m/>
  </r>
  <r>
    <x v="5"/>
    <x v="0"/>
    <x v="12"/>
    <x v="1"/>
    <x v="0"/>
    <n v="8"/>
    <n v="1"/>
    <m/>
  </r>
  <r>
    <x v="5"/>
    <x v="0"/>
    <x v="15"/>
    <x v="1"/>
    <x v="0"/>
    <n v="46"/>
    <n v="1"/>
    <m/>
  </r>
  <r>
    <x v="5"/>
    <x v="4"/>
    <x v="2"/>
    <x v="0"/>
    <x v="0"/>
    <n v="4"/>
    <n v="1"/>
    <n v="0"/>
  </r>
  <r>
    <x v="5"/>
    <x v="4"/>
    <x v="2"/>
    <x v="1"/>
    <x v="0"/>
    <n v="26"/>
    <n v="1"/>
    <m/>
  </r>
  <r>
    <x v="5"/>
    <x v="4"/>
    <x v="9"/>
    <x v="3"/>
    <x v="0"/>
    <n v="10"/>
    <n v="1"/>
    <m/>
  </r>
  <r>
    <x v="5"/>
    <x v="4"/>
    <x v="15"/>
    <x v="2"/>
    <x v="0"/>
    <n v="26"/>
    <n v="1"/>
    <n v="0"/>
  </r>
  <r>
    <x v="5"/>
    <x v="4"/>
    <x v="15"/>
    <x v="1"/>
    <x v="0"/>
    <n v="22"/>
    <n v="1"/>
    <m/>
  </r>
  <r>
    <x v="6"/>
    <x v="5"/>
    <x v="16"/>
    <x v="3"/>
    <x v="0"/>
    <n v="1"/>
    <n v="1"/>
    <m/>
  </r>
  <r>
    <x v="6"/>
    <x v="5"/>
    <x v="16"/>
    <x v="1"/>
    <x v="0"/>
    <n v="17.5"/>
    <n v="1"/>
    <m/>
  </r>
  <r>
    <x v="6"/>
    <x v="1"/>
    <x v="17"/>
    <x v="9"/>
    <x v="0"/>
    <n v="8"/>
    <n v="1"/>
    <m/>
  </r>
  <r>
    <x v="6"/>
    <x v="1"/>
    <x v="18"/>
    <x v="9"/>
    <x v="0"/>
    <n v="8"/>
    <n v="1"/>
    <m/>
  </r>
  <r>
    <x v="6"/>
    <x v="1"/>
    <x v="19"/>
    <x v="9"/>
    <x v="0"/>
    <n v="11"/>
    <n v="1"/>
    <m/>
  </r>
  <r>
    <x v="6"/>
    <x v="1"/>
    <x v="6"/>
    <x v="11"/>
    <x v="0"/>
    <n v="8"/>
    <n v="1"/>
    <m/>
  </r>
  <r>
    <x v="6"/>
    <x v="6"/>
    <x v="10"/>
    <x v="1"/>
    <x v="0"/>
    <n v="9.8000000000000007"/>
    <n v="1"/>
    <m/>
  </r>
  <r>
    <x v="6"/>
    <x v="2"/>
    <x v="7"/>
    <x v="1"/>
    <x v="0"/>
    <n v="6.5"/>
    <n v="1"/>
    <m/>
  </r>
  <r>
    <x v="6"/>
    <x v="2"/>
    <x v="2"/>
    <x v="1"/>
    <x v="0"/>
    <n v="30.5"/>
    <n v="1"/>
    <m/>
  </r>
  <r>
    <x v="6"/>
    <x v="2"/>
    <x v="9"/>
    <x v="1"/>
    <x v="0"/>
    <n v="7.1"/>
    <n v="1"/>
    <m/>
  </r>
  <r>
    <x v="6"/>
    <x v="2"/>
    <x v="3"/>
    <x v="1"/>
    <x v="0"/>
    <n v="3"/>
    <n v="1"/>
    <m/>
  </r>
  <r>
    <x v="6"/>
    <x v="2"/>
    <x v="15"/>
    <x v="1"/>
    <x v="0"/>
    <n v="1.5"/>
    <n v="1"/>
    <m/>
  </r>
  <r>
    <x v="6"/>
    <x v="2"/>
    <x v="11"/>
    <x v="1"/>
    <x v="0"/>
    <n v="2.5"/>
    <n v="1"/>
    <m/>
  </r>
  <r>
    <x v="6"/>
    <x v="2"/>
    <x v="20"/>
    <x v="1"/>
    <x v="0"/>
    <n v="6.5"/>
    <n v="1"/>
    <m/>
  </r>
  <r>
    <x v="6"/>
    <x v="3"/>
    <x v="9"/>
    <x v="3"/>
    <x v="0"/>
    <n v="2.5"/>
    <n v="1"/>
    <m/>
  </r>
  <r>
    <x v="6"/>
    <x v="3"/>
    <x v="10"/>
    <x v="6"/>
    <x v="0"/>
    <n v="2.4"/>
    <n v="1"/>
    <m/>
  </r>
  <r>
    <x v="6"/>
    <x v="3"/>
    <x v="21"/>
    <x v="7"/>
    <x v="0"/>
    <n v="16"/>
    <n v="1"/>
    <m/>
  </r>
  <r>
    <x v="6"/>
    <x v="7"/>
    <x v="16"/>
    <x v="6"/>
    <x v="0"/>
    <n v="16"/>
    <n v="1"/>
    <m/>
  </r>
  <r>
    <x v="7"/>
    <x v="5"/>
    <x v="22"/>
    <x v="12"/>
    <x v="0"/>
    <n v="24"/>
    <n v="1"/>
    <m/>
  </r>
  <r>
    <x v="7"/>
    <x v="5"/>
    <x v="22"/>
    <x v="13"/>
    <x v="0"/>
    <n v="31"/>
    <n v="1"/>
    <m/>
  </r>
  <r>
    <x v="7"/>
    <x v="5"/>
    <x v="22"/>
    <x v="14"/>
    <x v="0"/>
    <n v="9"/>
    <n v="1"/>
    <m/>
  </r>
  <r>
    <x v="7"/>
    <x v="5"/>
    <x v="22"/>
    <x v="1"/>
    <x v="0"/>
    <n v="41"/>
    <n v="1"/>
    <m/>
  </r>
  <r>
    <x v="7"/>
    <x v="5"/>
    <x v="23"/>
    <x v="12"/>
    <x v="0"/>
    <n v="21"/>
    <n v="1"/>
    <m/>
  </r>
  <r>
    <x v="7"/>
    <x v="5"/>
    <x v="24"/>
    <x v="12"/>
    <x v="0"/>
    <n v="7"/>
    <n v="1"/>
    <m/>
  </r>
  <r>
    <x v="7"/>
    <x v="5"/>
    <x v="24"/>
    <x v="1"/>
    <x v="0"/>
    <n v="9.5"/>
    <n v="1"/>
    <m/>
  </r>
  <r>
    <x v="7"/>
    <x v="5"/>
    <x v="16"/>
    <x v="1"/>
    <x v="0"/>
    <n v="53"/>
    <n v="1"/>
    <m/>
  </r>
  <r>
    <x v="7"/>
    <x v="3"/>
    <x v="3"/>
    <x v="7"/>
    <x v="0"/>
    <n v="3"/>
    <n v="1"/>
    <m/>
  </r>
  <r>
    <x v="8"/>
    <x v="0"/>
    <x v="25"/>
    <x v="1"/>
    <x v="0"/>
    <n v="116"/>
    <n v="1"/>
    <m/>
  </r>
  <r>
    <x v="8"/>
    <x v="4"/>
    <x v="3"/>
    <x v="3"/>
    <x v="0"/>
    <n v="5"/>
    <n v="1"/>
    <m/>
  </r>
  <r>
    <x v="8"/>
    <x v="4"/>
    <x v="25"/>
    <x v="8"/>
    <x v="0"/>
    <n v="35"/>
    <n v="1"/>
    <n v="0"/>
  </r>
  <r>
    <x v="8"/>
    <x v="2"/>
    <x v="0"/>
    <x v="1"/>
    <x v="0"/>
    <n v="6"/>
    <n v="1"/>
    <m/>
  </r>
  <r>
    <x v="8"/>
    <x v="2"/>
    <x v="25"/>
    <x v="1"/>
    <x v="0"/>
    <n v="20"/>
    <n v="1"/>
    <m/>
  </r>
  <r>
    <x v="9"/>
    <x v="0"/>
    <x v="0"/>
    <x v="1"/>
    <x v="0"/>
    <n v="16"/>
    <n v="1"/>
    <m/>
  </r>
  <r>
    <x v="9"/>
    <x v="0"/>
    <x v="1"/>
    <x v="1"/>
    <x v="0"/>
    <n v="1"/>
    <n v="1"/>
    <m/>
  </r>
  <r>
    <x v="9"/>
    <x v="0"/>
    <x v="5"/>
    <x v="1"/>
    <x v="0"/>
    <n v="40"/>
    <n v="1"/>
    <m/>
  </r>
  <r>
    <x v="9"/>
    <x v="0"/>
    <x v="26"/>
    <x v="1"/>
    <x v="0"/>
    <n v="6"/>
    <n v="1"/>
    <m/>
  </r>
  <r>
    <x v="9"/>
    <x v="1"/>
    <x v="27"/>
    <x v="3"/>
    <x v="0"/>
    <n v="3"/>
    <n v="1"/>
    <m/>
  </r>
  <r>
    <x v="9"/>
    <x v="4"/>
    <x v="3"/>
    <x v="3"/>
    <x v="0"/>
    <n v="8"/>
    <n v="1"/>
    <m/>
  </r>
  <r>
    <x v="9"/>
    <x v="4"/>
    <x v="25"/>
    <x v="8"/>
    <x v="0"/>
    <n v="10"/>
    <n v="1"/>
    <n v="0"/>
  </r>
  <r>
    <x v="9"/>
    <x v="2"/>
    <x v="0"/>
    <x v="1"/>
    <x v="0"/>
    <n v="29"/>
    <n v="1"/>
    <m/>
  </r>
  <r>
    <x v="9"/>
    <x v="2"/>
    <x v="1"/>
    <x v="1"/>
    <x v="0"/>
    <n v="14.5"/>
    <n v="1"/>
    <m/>
  </r>
  <r>
    <x v="9"/>
    <x v="2"/>
    <x v="3"/>
    <x v="1"/>
    <x v="0"/>
    <n v="26"/>
    <n v="1"/>
    <m/>
  </r>
  <r>
    <x v="9"/>
    <x v="2"/>
    <x v="12"/>
    <x v="1"/>
    <x v="0"/>
    <n v="8"/>
    <n v="1"/>
    <m/>
  </r>
  <r>
    <x v="9"/>
    <x v="2"/>
    <x v="25"/>
    <x v="1"/>
    <x v="0"/>
    <n v="3"/>
    <n v="1"/>
    <m/>
  </r>
  <r>
    <x v="9"/>
    <x v="3"/>
    <x v="0"/>
    <x v="11"/>
    <x v="0"/>
    <n v="10"/>
    <n v="1"/>
    <m/>
  </r>
  <r>
    <x v="9"/>
    <x v="3"/>
    <x v="0"/>
    <x v="8"/>
    <x v="0"/>
    <n v="9"/>
    <n v="1"/>
    <n v="0"/>
  </r>
  <r>
    <x v="10"/>
    <x v="6"/>
    <x v="2"/>
    <x v="1"/>
    <x v="0"/>
    <n v="40"/>
    <n v="1"/>
    <m/>
  </r>
  <r>
    <x v="11"/>
    <x v="0"/>
    <x v="15"/>
    <x v="1"/>
    <x v="0"/>
    <n v="16"/>
    <n v="1"/>
    <m/>
  </r>
  <r>
    <x v="11"/>
    <x v="0"/>
    <x v="25"/>
    <x v="1"/>
    <x v="0"/>
    <n v="6"/>
    <n v="1"/>
    <m/>
  </r>
  <r>
    <x v="11"/>
    <x v="0"/>
    <x v="25"/>
    <x v="8"/>
    <x v="0"/>
    <n v="18"/>
    <n v="1"/>
    <n v="0"/>
  </r>
  <r>
    <x v="11"/>
    <x v="1"/>
    <x v="28"/>
    <x v="8"/>
    <x v="0"/>
    <n v="13"/>
    <n v="1"/>
    <n v="0"/>
  </r>
  <r>
    <x v="11"/>
    <x v="8"/>
    <x v="9"/>
    <x v="1"/>
    <x v="0"/>
    <n v="11"/>
    <n v="1"/>
    <m/>
  </r>
  <r>
    <x v="11"/>
    <x v="2"/>
    <x v="7"/>
    <x v="1"/>
    <x v="0"/>
    <n v="48"/>
    <n v="1"/>
    <m/>
  </r>
  <r>
    <x v="11"/>
    <x v="2"/>
    <x v="9"/>
    <x v="3"/>
    <x v="0"/>
    <n v="11"/>
    <n v="1"/>
    <m/>
  </r>
  <r>
    <x v="11"/>
    <x v="2"/>
    <x v="25"/>
    <x v="8"/>
    <x v="0"/>
    <n v="49"/>
    <n v="1"/>
    <n v="0"/>
  </r>
  <r>
    <x v="12"/>
    <x v="0"/>
    <x v="2"/>
    <x v="1"/>
    <x v="0"/>
    <n v="33"/>
    <n v="1"/>
    <m/>
  </r>
  <r>
    <x v="12"/>
    <x v="0"/>
    <x v="15"/>
    <x v="1"/>
    <x v="0"/>
    <n v="13"/>
    <n v="1"/>
    <m/>
  </r>
  <r>
    <x v="12"/>
    <x v="9"/>
    <x v="15"/>
    <x v="1"/>
    <x v="0"/>
    <n v="1"/>
    <n v="1"/>
    <m/>
  </r>
  <r>
    <x v="12"/>
    <x v="4"/>
    <x v="15"/>
    <x v="2"/>
    <x v="0"/>
    <n v="1"/>
    <n v="1"/>
    <n v="0"/>
  </r>
  <r>
    <x v="12"/>
    <x v="2"/>
    <x v="14"/>
    <x v="1"/>
    <x v="0"/>
    <n v="1"/>
    <n v="1"/>
    <m/>
  </r>
  <r>
    <x v="12"/>
    <x v="2"/>
    <x v="7"/>
    <x v="0"/>
    <x v="0"/>
    <n v="36.5"/>
    <n v="1"/>
    <n v="0"/>
  </r>
  <r>
    <x v="12"/>
    <x v="2"/>
    <x v="7"/>
    <x v="1"/>
    <x v="0"/>
    <n v="92"/>
    <n v="1"/>
    <m/>
  </r>
  <r>
    <x v="12"/>
    <x v="2"/>
    <x v="29"/>
    <x v="1"/>
    <x v="0"/>
    <n v="1"/>
    <n v="1"/>
    <m/>
  </r>
  <r>
    <x v="12"/>
    <x v="2"/>
    <x v="3"/>
    <x v="1"/>
    <x v="0"/>
    <n v="9"/>
    <n v="1"/>
    <m/>
  </r>
  <r>
    <x v="12"/>
    <x v="2"/>
    <x v="12"/>
    <x v="1"/>
    <x v="0"/>
    <n v="8"/>
    <n v="1"/>
    <m/>
  </r>
  <r>
    <x v="12"/>
    <x v="3"/>
    <x v="3"/>
    <x v="3"/>
    <x v="0"/>
    <n v="2.5"/>
    <n v="1"/>
    <m/>
  </r>
  <r>
    <x v="13"/>
    <x v="0"/>
    <x v="0"/>
    <x v="1"/>
    <x v="0"/>
    <n v="3"/>
    <n v="1"/>
    <m/>
  </r>
  <r>
    <x v="13"/>
    <x v="0"/>
    <x v="14"/>
    <x v="1"/>
    <x v="0"/>
    <n v="1"/>
    <n v="1"/>
    <m/>
  </r>
  <r>
    <x v="13"/>
    <x v="0"/>
    <x v="30"/>
    <x v="1"/>
    <x v="0"/>
    <n v="11"/>
    <n v="1"/>
    <m/>
  </r>
  <r>
    <x v="13"/>
    <x v="0"/>
    <x v="9"/>
    <x v="1"/>
    <x v="0"/>
    <n v="6"/>
    <n v="1"/>
    <m/>
  </r>
  <r>
    <x v="13"/>
    <x v="0"/>
    <x v="4"/>
    <x v="1"/>
    <x v="0"/>
    <n v="3"/>
    <n v="1"/>
    <m/>
  </r>
  <r>
    <x v="13"/>
    <x v="0"/>
    <x v="5"/>
    <x v="1"/>
    <x v="0"/>
    <n v="39"/>
    <n v="1"/>
    <m/>
  </r>
  <r>
    <x v="13"/>
    <x v="0"/>
    <x v="15"/>
    <x v="1"/>
    <x v="0"/>
    <n v="9"/>
    <n v="1"/>
    <m/>
  </r>
  <r>
    <x v="13"/>
    <x v="0"/>
    <x v="25"/>
    <x v="1"/>
    <x v="0"/>
    <n v="46"/>
    <n v="1"/>
    <m/>
  </r>
  <r>
    <x v="13"/>
    <x v="0"/>
    <x v="26"/>
    <x v="1"/>
    <x v="0"/>
    <n v="6"/>
    <n v="1"/>
    <m/>
  </r>
  <r>
    <x v="13"/>
    <x v="0"/>
    <x v="31"/>
    <x v="1"/>
    <x v="0"/>
    <n v="11"/>
    <n v="1"/>
    <m/>
  </r>
  <r>
    <x v="13"/>
    <x v="4"/>
    <x v="8"/>
    <x v="11"/>
    <x v="0"/>
    <n v="5"/>
    <n v="1"/>
    <m/>
  </r>
  <r>
    <x v="13"/>
    <x v="4"/>
    <x v="5"/>
    <x v="8"/>
    <x v="0"/>
    <n v="22"/>
    <n v="1"/>
    <n v="0"/>
  </r>
  <r>
    <x v="13"/>
    <x v="4"/>
    <x v="25"/>
    <x v="8"/>
    <x v="0"/>
    <n v="10"/>
    <n v="1"/>
    <n v="0"/>
  </r>
  <r>
    <x v="14"/>
    <x v="5"/>
    <x v="23"/>
    <x v="12"/>
    <x v="0"/>
    <n v="80"/>
    <n v="1"/>
    <m/>
  </r>
  <r>
    <x v="14"/>
    <x v="5"/>
    <x v="23"/>
    <x v="1"/>
    <x v="0"/>
    <n v="96"/>
    <n v="1"/>
    <m/>
  </r>
  <r>
    <x v="15"/>
    <x v="5"/>
    <x v="22"/>
    <x v="14"/>
    <x v="0"/>
    <n v="6"/>
    <n v="1"/>
    <m/>
  </r>
  <r>
    <x v="15"/>
    <x v="5"/>
    <x v="23"/>
    <x v="12"/>
    <x v="0"/>
    <n v="1"/>
    <n v="1"/>
    <m/>
  </r>
  <r>
    <x v="15"/>
    <x v="5"/>
    <x v="23"/>
    <x v="1"/>
    <x v="0"/>
    <n v="55"/>
    <n v="1"/>
    <m/>
  </r>
  <r>
    <x v="15"/>
    <x v="5"/>
    <x v="16"/>
    <x v="12"/>
    <x v="0"/>
    <n v="1"/>
    <n v="1"/>
    <m/>
  </r>
  <r>
    <x v="15"/>
    <x v="5"/>
    <x v="16"/>
    <x v="3"/>
    <x v="0"/>
    <n v="6"/>
    <n v="1"/>
    <m/>
  </r>
  <r>
    <x v="15"/>
    <x v="5"/>
    <x v="16"/>
    <x v="1"/>
    <x v="0"/>
    <n v="34.5"/>
    <n v="1"/>
    <m/>
  </r>
  <r>
    <x v="15"/>
    <x v="0"/>
    <x v="14"/>
    <x v="1"/>
    <x v="0"/>
    <n v="14"/>
    <n v="1"/>
    <m/>
  </r>
  <r>
    <x v="15"/>
    <x v="0"/>
    <x v="7"/>
    <x v="1"/>
    <x v="0"/>
    <n v="2"/>
    <n v="1"/>
    <m/>
  </r>
  <r>
    <x v="15"/>
    <x v="0"/>
    <x v="3"/>
    <x v="1"/>
    <x v="0"/>
    <n v="17"/>
    <n v="1"/>
    <m/>
  </r>
  <r>
    <x v="15"/>
    <x v="1"/>
    <x v="6"/>
    <x v="3"/>
    <x v="0"/>
    <n v="4"/>
    <n v="1"/>
    <m/>
  </r>
  <r>
    <x v="15"/>
    <x v="1"/>
    <x v="6"/>
    <x v="5"/>
    <x v="0"/>
    <n v="4"/>
    <n v="1"/>
    <m/>
  </r>
  <r>
    <x v="15"/>
    <x v="2"/>
    <x v="1"/>
    <x v="1"/>
    <x v="0"/>
    <n v="3"/>
    <n v="1"/>
    <m/>
  </r>
  <r>
    <x v="15"/>
    <x v="2"/>
    <x v="7"/>
    <x v="1"/>
    <x v="0"/>
    <n v="3"/>
    <n v="1"/>
    <m/>
  </r>
  <r>
    <x v="15"/>
    <x v="2"/>
    <x v="3"/>
    <x v="1"/>
    <x v="0"/>
    <n v="8"/>
    <n v="1"/>
    <m/>
  </r>
  <r>
    <x v="0"/>
    <x v="0"/>
    <x v="12"/>
    <x v="7"/>
    <x v="1"/>
    <n v="8"/>
    <n v="2"/>
    <m/>
  </r>
  <r>
    <x v="0"/>
    <x v="0"/>
    <x v="5"/>
    <x v="4"/>
    <x v="1"/>
    <n v="1"/>
    <n v="2"/>
    <m/>
  </r>
  <r>
    <x v="0"/>
    <x v="1"/>
    <x v="17"/>
    <x v="11"/>
    <x v="1"/>
    <n v="3"/>
    <n v="2"/>
    <m/>
  </r>
  <r>
    <x v="0"/>
    <x v="1"/>
    <x v="27"/>
    <x v="11"/>
    <x v="1"/>
    <n v="0.5"/>
    <n v="2"/>
    <m/>
  </r>
  <r>
    <x v="0"/>
    <x v="1"/>
    <x v="18"/>
    <x v="11"/>
    <x v="1"/>
    <n v="2"/>
    <n v="2"/>
    <m/>
  </r>
  <r>
    <x v="0"/>
    <x v="1"/>
    <x v="32"/>
    <x v="11"/>
    <x v="1"/>
    <n v="1"/>
    <n v="2"/>
    <m/>
  </r>
  <r>
    <x v="0"/>
    <x v="1"/>
    <x v="33"/>
    <x v="15"/>
    <x v="1"/>
    <n v="2"/>
    <n v="2"/>
    <m/>
  </r>
  <r>
    <x v="0"/>
    <x v="1"/>
    <x v="34"/>
    <x v="11"/>
    <x v="1"/>
    <n v="2"/>
    <n v="2"/>
    <m/>
  </r>
  <r>
    <x v="0"/>
    <x v="1"/>
    <x v="35"/>
    <x v="11"/>
    <x v="1"/>
    <n v="5"/>
    <n v="2"/>
    <m/>
  </r>
  <r>
    <x v="0"/>
    <x v="1"/>
    <x v="35"/>
    <x v="0"/>
    <x v="1"/>
    <n v="5"/>
    <n v="2"/>
    <n v="3.73"/>
  </r>
  <r>
    <x v="0"/>
    <x v="1"/>
    <x v="36"/>
    <x v="11"/>
    <x v="1"/>
    <n v="0.5"/>
    <n v="2"/>
    <m/>
  </r>
  <r>
    <x v="0"/>
    <x v="1"/>
    <x v="6"/>
    <x v="4"/>
    <x v="1"/>
    <n v="2.5"/>
    <n v="2"/>
    <m/>
  </r>
  <r>
    <x v="0"/>
    <x v="1"/>
    <x v="6"/>
    <x v="3"/>
    <x v="1"/>
    <n v="13.5"/>
    <n v="2"/>
    <m/>
  </r>
  <r>
    <x v="0"/>
    <x v="1"/>
    <x v="6"/>
    <x v="5"/>
    <x v="1"/>
    <n v="1"/>
    <n v="2"/>
    <m/>
  </r>
  <r>
    <x v="0"/>
    <x v="1"/>
    <x v="37"/>
    <x v="11"/>
    <x v="1"/>
    <n v="1"/>
    <n v="2"/>
    <m/>
  </r>
  <r>
    <x v="0"/>
    <x v="4"/>
    <x v="8"/>
    <x v="3"/>
    <x v="1"/>
    <n v="1"/>
    <n v="2"/>
    <m/>
  </r>
  <r>
    <x v="0"/>
    <x v="4"/>
    <x v="30"/>
    <x v="8"/>
    <x v="1"/>
    <n v="11"/>
    <n v="2"/>
    <n v="0"/>
  </r>
  <r>
    <x v="0"/>
    <x v="4"/>
    <x v="15"/>
    <x v="2"/>
    <x v="1"/>
    <n v="16"/>
    <n v="2"/>
    <n v="0"/>
  </r>
  <r>
    <x v="0"/>
    <x v="2"/>
    <x v="0"/>
    <x v="6"/>
    <x v="1"/>
    <n v="9"/>
    <n v="2"/>
    <m/>
  </r>
  <r>
    <x v="0"/>
    <x v="2"/>
    <x v="12"/>
    <x v="7"/>
    <x v="1"/>
    <n v="8"/>
    <n v="2"/>
    <m/>
  </r>
  <r>
    <x v="0"/>
    <x v="3"/>
    <x v="0"/>
    <x v="11"/>
    <x v="1"/>
    <n v="10"/>
    <n v="2"/>
    <m/>
  </r>
  <r>
    <x v="0"/>
    <x v="3"/>
    <x v="0"/>
    <x v="2"/>
    <x v="1"/>
    <n v="12"/>
    <n v="2"/>
    <n v="0"/>
  </r>
  <r>
    <x v="0"/>
    <x v="3"/>
    <x v="1"/>
    <x v="6"/>
    <x v="1"/>
    <n v="3.5"/>
    <n v="2"/>
    <m/>
  </r>
  <r>
    <x v="0"/>
    <x v="3"/>
    <x v="3"/>
    <x v="3"/>
    <x v="1"/>
    <n v="21.5"/>
    <n v="2"/>
    <m/>
  </r>
  <r>
    <x v="0"/>
    <x v="3"/>
    <x v="38"/>
    <x v="4"/>
    <x v="1"/>
    <n v="3"/>
    <n v="2"/>
    <m/>
  </r>
  <r>
    <x v="0"/>
    <x v="3"/>
    <x v="10"/>
    <x v="3"/>
    <x v="1"/>
    <n v="11.2"/>
    <n v="2"/>
    <m/>
  </r>
  <r>
    <x v="0"/>
    <x v="3"/>
    <x v="21"/>
    <x v="7"/>
    <x v="1"/>
    <n v="16"/>
    <n v="2"/>
    <m/>
  </r>
  <r>
    <x v="1"/>
    <x v="2"/>
    <x v="11"/>
    <x v="6"/>
    <x v="1"/>
    <n v="145"/>
    <n v="2"/>
    <m/>
  </r>
  <r>
    <x v="2"/>
    <x v="1"/>
    <x v="17"/>
    <x v="0"/>
    <x v="1"/>
    <n v="6"/>
    <n v="2"/>
    <n v="59.5"/>
  </r>
  <r>
    <x v="2"/>
    <x v="1"/>
    <x v="32"/>
    <x v="0"/>
    <x v="1"/>
    <n v="2"/>
    <n v="2"/>
    <n v="0"/>
  </r>
  <r>
    <x v="2"/>
    <x v="1"/>
    <x v="13"/>
    <x v="0"/>
    <x v="1"/>
    <n v="10.5"/>
    <n v="2"/>
    <n v="62"/>
  </r>
  <r>
    <x v="2"/>
    <x v="1"/>
    <x v="19"/>
    <x v="0"/>
    <x v="1"/>
    <n v="2"/>
    <n v="2"/>
    <n v="44"/>
  </r>
  <r>
    <x v="2"/>
    <x v="1"/>
    <x v="6"/>
    <x v="11"/>
    <x v="1"/>
    <n v="4"/>
    <n v="2"/>
    <m/>
  </r>
  <r>
    <x v="2"/>
    <x v="4"/>
    <x v="9"/>
    <x v="3"/>
    <x v="1"/>
    <n v="4"/>
    <n v="2"/>
    <m/>
  </r>
  <r>
    <x v="2"/>
    <x v="4"/>
    <x v="3"/>
    <x v="16"/>
    <x v="1"/>
    <n v="4"/>
    <n v="2"/>
    <m/>
  </r>
  <r>
    <x v="2"/>
    <x v="4"/>
    <x v="15"/>
    <x v="2"/>
    <x v="1"/>
    <n v="22"/>
    <n v="2"/>
    <n v="0"/>
  </r>
  <r>
    <x v="2"/>
    <x v="4"/>
    <x v="21"/>
    <x v="7"/>
    <x v="1"/>
    <n v="8"/>
    <n v="2"/>
    <m/>
  </r>
  <r>
    <x v="2"/>
    <x v="2"/>
    <x v="0"/>
    <x v="11"/>
    <x v="1"/>
    <n v="2"/>
    <n v="2"/>
    <m/>
  </r>
  <r>
    <x v="2"/>
    <x v="3"/>
    <x v="2"/>
    <x v="2"/>
    <x v="1"/>
    <n v="35"/>
    <n v="2"/>
    <n v="0"/>
  </r>
  <r>
    <x v="2"/>
    <x v="3"/>
    <x v="9"/>
    <x v="0"/>
    <x v="1"/>
    <n v="11"/>
    <n v="2"/>
    <n v="0"/>
  </r>
  <r>
    <x v="2"/>
    <x v="3"/>
    <x v="3"/>
    <x v="11"/>
    <x v="1"/>
    <n v="7.5"/>
    <n v="2"/>
    <m/>
  </r>
  <r>
    <x v="2"/>
    <x v="3"/>
    <x v="3"/>
    <x v="3"/>
    <x v="1"/>
    <n v="5"/>
    <n v="2"/>
    <m/>
  </r>
  <r>
    <x v="2"/>
    <x v="3"/>
    <x v="38"/>
    <x v="0"/>
    <x v="1"/>
    <n v="5"/>
    <n v="2"/>
    <n v="0"/>
  </r>
  <r>
    <x v="2"/>
    <x v="3"/>
    <x v="10"/>
    <x v="11"/>
    <x v="1"/>
    <n v="3"/>
    <n v="2"/>
    <m/>
  </r>
  <r>
    <x v="2"/>
    <x v="3"/>
    <x v="20"/>
    <x v="16"/>
    <x v="1"/>
    <n v="43"/>
    <n v="2"/>
    <m/>
  </r>
  <r>
    <x v="4"/>
    <x v="1"/>
    <x v="32"/>
    <x v="17"/>
    <x v="1"/>
    <n v="3"/>
    <n v="2"/>
    <m/>
  </r>
  <r>
    <x v="4"/>
    <x v="1"/>
    <x v="32"/>
    <x v="0"/>
    <x v="1"/>
    <n v="21"/>
    <n v="2"/>
    <n v="0"/>
  </r>
  <r>
    <x v="4"/>
    <x v="1"/>
    <x v="33"/>
    <x v="0"/>
    <x v="1"/>
    <n v="16"/>
    <n v="2"/>
    <n v="30"/>
  </r>
  <r>
    <x v="4"/>
    <x v="1"/>
    <x v="39"/>
    <x v="0"/>
    <x v="1"/>
    <n v="2"/>
    <n v="2"/>
    <n v="4"/>
  </r>
  <r>
    <x v="4"/>
    <x v="1"/>
    <x v="34"/>
    <x v="0"/>
    <x v="1"/>
    <n v="2"/>
    <n v="2"/>
    <n v="0"/>
  </r>
  <r>
    <x v="4"/>
    <x v="1"/>
    <x v="40"/>
    <x v="0"/>
    <x v="1"/>
    <n v="2"/>
    <n v="2"/>
    <n v="0"/>
  </r>
  <r>
    <x v="4"/>
    <x v="1"/>
    <x v="41"/>
    <x v="0"/>
    <x v="1"/>
    <n v="4"/>
    <n v="2"/>
    <n v="12"/>
  </r>
  <r>
    <x v="4"/>
    <x v="1"/>
    <x v="42"/>
    <x v="0"/>
    <x v="1"/>
    <n v="8"/>
    <n v="2"/>
    <n v="0"/>
  </r>
  <r>
    <x v="4"/>
    <x v="4"/>
    <x v="14"/>
    <x v="0"/>
    <x v="1"/>
    <n v="6"/>
    <n v="2"/>
    <n v="0"/>
  </r>
  <r>
    <x v="4"/>
    <x v="4"/>
    <x v="3"/>
    <x v="3"/>
    <x v="1"/>
    <n v="3"/>
    <n v="2"/>
    <m/>
  </r>
  <r>
    <x v="4"/>
    <x v="4"/>
    <x v="15"/>
    <x v="2"/>
    <x v="1"/>
    <n v="79"/>
    <n v="2"/>
    <n v="0"/>
  </r>
  <r>
    <x v="4"/>
    <x v="3"/>
    <x v="9"/>
    <x v="3"/>
    <x v="1"/>
    <n v="2"/>
    <n v="2"/>
    <m/>
  </r>
  <r>
    <x v="4"/>
    <x v="3"/>
    <x v="21"/>
    <x v="7"/>
    <x v="1"/>
    <n v="16"/>
    <n v="2"/>
    <m/>
  </r>
  <r>
    <x v="4"/>
    <x v="3"/>
    <x v="20"/>
    <x v="7"/>
    <x v="1"/>
    <n v="4"/>
    <n v="2"/>
    <m/>
  </r>
  <r>
    <x v="5"/>
    <x v="0"/>
    <x v="12"/>
    <x v="7"/>
    <x v="1"/>
    <n v="8"/>
    <n v="2"/>
    <m/>
  </r>
  <r>
    <x v="5"/>
    <x v="1"/>
    <x v="19"/>
    <x v="0"/>
    <x v="1"/>
    <n v="56"/>
    <n v="2"/>
    <n v="44"/>
  </r>
  <r>
    <x v="5"/>
    <x v="1"/>
    <x v="19"/>
    <x v="3"/>
    <x v="1"/>
    <n v="5"/>
    <n v="2"/>
    <m/>
  </r>
  <r>
    <x v="5"/>
    <x v="4"/>
    <x v="8"/>
    <x v="2"/>
    <x v="1"/>
    <n v="4"/>
    <n v="2"/>
    <n v="0"/>
  </r>
  <r>
    <x v="5"/>
    <x v="4"/>
    <x v="9"/>
    <x v="3"/>
    <x v="1"/>
    <n v="3"/>
    <n v="2"/>
    <m/>
  </r>
  <r>
    <x v="5"/>
    <x v="4"/>
    <x v="15"/>
    <x v="2"/>
    <x v="1"/>
    <n v="63"/>
    <n v="2"/>
    <n v="0"/>
  </r>
  <r>
    <x v="5"/>
    <x v="4"/>
    <x v="15"/>
    <x v="8"/>
    <x v="1"/>
    <n v="21"/>
    <n v="2"/>
    <n v="0"/>
  </r>
  <r>
    <x v="5"/>
    <x v="3"/>
    <x v="21"/>
    <x v="7"/>
    <x v="1"/>
    <n v="8"/>
    <n v="2"/>
    <m/>
  </r>
  <r>
    <x v="6"/>
    <x v="5"/>
    <x v="16"/>
    <x v="12"/>
    <x v="1"/>
    <n v="3"/>
    <n v="2"/>
    <m/>
  </r>
  <r>
    <x v="6"/>
    <x v="5"/>
    <x v="16"/>
    <x v="7"/>
    <x v="1"/>
    <n v="8"/>
    <n v="2"/>
    <m/>
  </r>
  <r>
    <x v="6"/>
    <x v="5"/>
    <x v="16"/>
    <x v="3"/>
    <x v="1"/>
    <n v="24.85"/>
    <n v="2"/>
    <m/>
  </r>
  <r>
    <x v="6"/>
    <x v="5"/>
    <x v="16"/>
    <x v="5"/>
    <x v="1"/>
    <n v="3.5"/>
    <n v="2"/>
    <m/>
  </r>
  <r>
    <x v="6"/>
    <x v="1"/>
    <x v="19"/>
    <x v="9"/>
    <x v="1"/>
    <n v="15"/>
    <n v="2"/>
    <m/>
  </r>
  <r>
    <x v="6"/>
    <x v="4"/>
    <x v="31"/>
    <x v="9"/>
    <x v="1"/>
    <n v="18.5"/>
    <n v="2"/>
    <m/>
  </r>
  <r>
    <x v="6"/>
    <x v="2"/>
    <x v="30"/>
    <x v="9"/>
    <x v="1"/>
    <n v="17"/>
    <n v="2"/>
    <m/>
  </r>
  <r>
    <x v="6"/>
    <x v="2"/>
    <x v="31"/>
    <x v="9"/>
    <x v="1"/>
    <n v="9"/>
    <n v="2"/>
    <m/>
  </r>
  <r>
    <x v="6"/>
    <x v="2"/>
    <x v="11"/>
    <x v="11"/>
    <x v="1"/>
    <n v="4"/>
    <n v="2"/>
    <m/>
  </r>
  <r>
    <x v="6"/>
    <x v="3"/>
    <x v="10"/>
    <x v="6"/>
    <x v="1"/>
    <n v="18.5"/>
    <n v="2"/>
    <m/>
  </r>
  <r>
    <x v="6"/>
    <x v="3"/>
    <x v="10"/>
    <x v="3"/>
    <x v="1"/>
    <n v="5.5"/>
    <n v="2"/>
    <m/>
  </r>
  <r>
    <x v="6"/>
    <x v="7"/>
    <x v="16"/>
    <x v="6"/>
    <x v="1"/>
    <n v="18"/>
    <n v="2"/>
    <m/>
  </r>
  <r>
    <x v="7"/>
    <x v="5"/>
    <x v="22"/>
    <x v="13"/>
    <x v="1"/>
    <n v="68"/>
    <n v="2"/>
    <m/>
  </r>
  <r>
    <x v="7"/>
    <x v="5"/>
    <x v="23"/>
    <x v="12"/>
    <x v="1"/>
    <n v="47"/>
    <n v="2"/>
    <m/>
  </r>
  <r>
    <x v="7"/>
    <x v="5"/>
    <x v="24"/>
    <x v="12"/>
    <x v="1"/>
    <n v="19"/>
    <n v="2"/>
    <m/>
  </r>
  <r>
    <x v="7"/>
    <x v="5"/>
    <x v="16"/>
    <x v="14"/>
    <x v="1"/>
    <n v="3.5"/>
    <n v="2"/>
    <m/>
  </r>
  <r>
    <x v="7"/>
    <x v="3"/>
    <x v="3"/>
    <x v="3"/>
    <x v="1"/>
    <n v="23.5"/>
    <n v="2"/>
    <m/>
  </r>
  <r>
    <x v="8"/>
    <x v="0"/>
    <x v="14"/>
    <x v="11"/>
    <x v="1"/>
    <n v="5"/>
    <n v="2"/>
    <m/>
  </r>
  <r>
    <x v="8"/>
    <x v="1"/>
    <x v="17"/>
    <x v="18"/>
    <x v="1"/>
    <n v="16"/>
    <n v="2"/>
    <m/>
  </r>
  <r>
    <x v="8"/>
    <x v="1"/>
    <x v="27"/>
    <x v="18"/>
    <x v="1"/>
    <n v="16"/>
    <n v="2"/>
    <m/>
  </r>
  <r>
    <x v="8"/>
    <x v="4"/>
    <x v="3"/>
    <x v="9"/>
    <x v="1"/>
    <n v="1"/>
    <n v="2"/>
    <m/>
  </r>
  <r>
    <x v="8"/>
    <x v="4"/>
    <x v="3"/>
    <x v="3"/>
    <x v="1"/>
    <n v="14"/>
    <n v="2"/>
    <m/>
  </r>
  <r>
    <x v="8"/>
    <x v="4"/>
    <x v="25"/>
    <x v="8"/>
    <x v="1"/>
    <n v="76"/>
    <n v="2"/>
    <n v="0"/>
  </r>
  <r>
    <x v="8"/>
    <x v="2"/>
    <x v="0"/>
    <x v="6"/>
    <x v="1"/>
    <n v="6"/>
    <n v="2"/>
    <m/>
  </r>
  <r>
    <x v="8"/>
    <x v="2"/>
    <x v="14"/>
    <x v="11"/>
    <x v="1"/>
    <n v="22"/>
    <n v="2"/>
    <m/>
  </r>
  <r>
    <x v="8"/>
    <x v="3"/>
    <x v="21"/>
    <x v="7"/>
    <x v="1"/>
    <n v="16"/>
    <n v="2"/>
    <m/>
  </r>
  <r>
    <x v="9"/>
    <x v="1"/>
    <x v="27"/>
    <x v="3"/>
    <x v="1"/>
    <n v="7"/>
    <n v="2"/>
    <m/>
  </r>
  <r>
    <x v="9"/>
    <x v="1"/>
    <x v="6"/>
    <x v="3"/>
    <x v="1"/>
    <n v="7"/>
    <n v="2"/>
    <m/>
  </r>
  <r>
    <x v="9"/>
    <x v="4"/>
    <x v="3"/>
    <x v="3"/>
    <x v="1"/>
    <n v="8"/>
    <n v="2"/>
    <m/>
  </r>
  <r>
    <x v="9"/>
    <x v="4"/>
    <x v="25"/>
    <x v="8"/>
    <x v="1"/>
    <n v="16"/>
    <n v="2"/>
    <n v="0"/>
  </r>
  <r>
    <x v="9"/>
    <x v="2"/>
    <x v="14"/>
    <x v="9"/>
    <x v="1"/>
    <n v="6"/>
    <n v="2"/>
    <m/>
  </r>
  <r>
    <x v="9"/>
    <x v="2"/>
    <x v="3"/>
    <x v="3"/>
    <x v="1"/>
    <n v="3"/>
    <n v="2"/>
    <m/>
  </r>
  <r>
    <x v="9"/>
    <x v="2"/>
    <x v="3"/>
    <x v="8"/>
    <x v="1"/>
    <n v="24"/>
    <n v="2"/>
    <n v="0"/>
  </r>
  <r>
    <x v="9"/>
    <x v="2"/>
    <x v="15"/>
    <x v="8"/>
    <x v="1"/>
    <n v="6"/>
    <n v="2"/>
    <n v="0"/>
  </r>
  <r>
    <x v="9"/>
    <x v="3"/>
    <x v="0"/>
    <x v="11"/>
    <x v="1"/>
    <n v="38"/>
    <n v="2"/>
    <m/>
  </r>
  <r>
    <x v="9"/>
    <x v="3"/>
    <x v="0"/>
    <x v="8"/>
    <x v="1"/>
    <n v="4"/>
    <n v="2"/>
    <n v="0"/>
  </r>
  <r>
    <x v="9"/>
    <x v="3"/>
    <x v="9"/>
    <x v="9"/>
    <x v="1"/>
    <n v="4"/>
    <n v="2"/>
    <m/>
  </r>
  <r>
    <x v="9"/>
    <x v="3"/>
    <x v="38"/>
    <x v="0"/>
    <x v="1"/>
    <n v="5"/>
    <n v="2"/>
    <n v="0"/>
  </r>
  <r>
    <x v="9"/>
    <x v="3"/>
    <x v="21"/>
    <x v="7"/>
    <x v="1"/>
    <n v="31"/>
    <n v="2"/>
    <m/>
  </r>
  <r>
    <x v="9"/>
    <x v="3"/>
    <x v="21"/>
    <x v="3"/>
    <x v="1"/>
    <n v="6"/>
    <n v="2"/>
    <m/>
  </r>
  <r>
    <x v="16"/>
    <x v="0"/>
    <x v="7"/>
    <x v="6"/>
    <x v="1"/>
    <n v="0"/>
    <n v="2"/>
    <m/>
  </r>
  <r>
    <x v="16"/>
    <x v="1"/>
    <x v="17"/>
    <x v="0"/>
    <x v="1"/>
    <n v="106"/>
    <n v="2"/>
    <n v="0"/>
  </r>
  <r>
    <x v="16"/>
    <x v="2"/>
    <x v="15"/>
    <x v="0"/>
    <x v="1"/>
    <n v="44"/>
    <n v="2"/>
    <n v="0"/>
  </r>
  <r>
    <x v="11"/>
    <x v="5"/>
    <x v="16"/>
    <x v="7"/>
    <x v="1"/>
    <n v="8"/>
    <n v="2"/>
    <m/>
  </r>
  <r>
    <x v="11"/>
    <x v="0"/>
    <x v="1"/>
    <x v="8"/>
    <x v="1"/>
    <n v="4"/>
    <n v="2"/>
    <n v="0"/>
  </r>
  <r>
    <x v="11"/>
    <x v="0"/>
    <x v="15"/>
    <x v="8"/>
    <x v="1"/>
    <n v="13"/>
    <n v="2"/>
    <n v="0"/>
  </r>
  <r>
    <x v="11"/>
    <x v="1"/>
    <x v="43"/>
    <x v="9"/>
    <x v="1"/>
    <n v="1"/>
    <n v="2"/>
    <m/>
  </r>
  <r>
    <x v="11"/>
    <x v="1"/>
    <x v="19"/>
    <x v="18"/>
    <x v="1"/>
    <n v="39"/>
    <n v="2"/>
    <m/>
  </r>
  <r>
    <x v="11"/>
    <x v="4"/>
    <x v="9"/>
    <x v="3"/>
    <x v="1"/>
    <n v="8"/>
    <n v="2"/>
    <m/>
  </r>
  <r>
    <x v="11"/>
    <x v="4"/>
    <x v="25"/>
    <x v="8"/>
    <x v="1"/>
    <n v="50.5"/>
    <n v="2"/>
    <n v="0"/>
  </r>
  <r>
    <x v="11"/>
    <x v="2"/>
    <x v="25"/>
    <x v="8"/>
    <x v="1"/>
    <n v="1"/>
    <n v="2"/>
    <n v="0"/>
  </r>
  <r>
    <x v="11"/>
    <x v="3"/>
    <x v="9"/>
    <x v="3"/>
    <x v="1"/>
    <n v="6"/>
    <n v="2"/>
    <m/>
  </r>
  <r>
    <x v="11"/>
    <x v="3"/>
    <x v="3"/>
    <x v="3"/>
    <x v="1"/>
    <n v="4"/>
    <n v="2"/>
    <m/>
  </r>
  <r>
    <x v="11"/>
    <x v="3"/>
    <x v="31"/>
    <x v="11"/>
    <x v="1"/>
    <n v="14"/>
    <n v="2"/>
    <m/>
  </r>
  <r>
    <x v="11"/>
    <x v="3"/>
    <x v="21"/>
    <x v="7"/>
    <x v="1"/>
    <n v="8"/>
    <n v="2"/>
    <m/>
  </r>
  <r>
    <x v="11"/>
    <x v="3"/>
    <x v="20"/>
    <x v="7"/>
    <x v="1"/>
    <n v="12.5"/>
    <n v="2"/>
    <m/>
  </r>
  <r>
    <x v="12"/>
    <x v="0"/>
    <x v="26"/>
    <x v="4"/>
    <x v="1"/>
    <n v="6"/>
    <n v="2"/>
    <m/>
  </r>
  <r>
    <x v="12"/>
    <x v="4"/>
    <x v="0"/>
    <x v="11"/>
    <x v="1"/>
    <n v="11"/>
    <n v="2"/>
    <m/>
  </r>
  <r>
    <x v="12"/>
    <x v="4"/>
    <x v="11"/>
    <x v="3"/>
    <x v="1"/>
    <n v="1"/>
    <n v="2"/>
    <m/>
  </r>
  <r>
    <x v="12"/>
    <x v="2"/>
    <x v="0"/>
    <x v="11"/>
    <x v="1"/>
    <n v="4"/>
    <n v="2"/>
    <m/>
  </r>
  <r>
    <x v="12"/>
    <x v="2"/>
    <x v="7"/>
    <x v="6"/>
    <x v="1"/>
    <n v="92"/>
    <n v="2"/>
    <m/>
  </r>
  <r>
    <x v="12"/>
    <x v="2"/>
    <x v="7"/>
    <x v="0"/>
    <x v="1"/>
    <n v="2"/>
    <n v="2"/>
    <n v="0"/>
  </r>
  <r>
    <x v="12"/>
    <x v="2"/>
    <x v="7"/>
    <x v="3"/>
    <x v="1"/>
    <n v="1"/>
    <n v="2"/>
    <m/>
  </r>
  <r>
    <x v="12"/>
    <x v="2"/>
    <x v="2"/>
    <x v="0"/>
    <x v="1"/>
    <n v="3"/>
    <n v="2"/>
    <n v="0"/>
  </r>
  <r>
    <x v="12"/>
    <x v="2"/>
    <x v="9"/>
    <x v="3"/>
    <x v="1"/>
    <n v="1"/>
    <n v="2"/>
    <m/>
  </r>
  <r>
    <x v="12"/>
    <x v="2"/>
    <x v="12"/>
    <x v="7"/>
    <x v="1"/>
    <n v="8"/>
    <n v="2"/>
    <m/>
  </r>
  <r>
    <x v="12"/>
    <x v="2"/>
    <x v="38"/>
    <x v="0"/>
    <x v="1"/>
    <n v="5"/>
    <n v="2"/>
    <n v="0"/>
  </r>
  <r>
    <x v="12"/>
    <x v="2"/>
    <x v="11"/>
    <x v="2"/>
    <x v="1"/>
    <n v="2"/>
    <n v="2"/>
    <n v="0"/>
  </r>
  <r>
    <x v="12"/>
    <x v="2"/>
    <x v="21"/>
    <x v="7"/>
    <x v="1"/>
    <n v="8"/>
    <n v="2"/>
    <m/>
  </r>
  <r>
    <x v="12"/>
    <x v="3"/>
    <x v="2"/>
    <x v="0"/>
    <x v="1"/>
    <n v="28"/>
    <n v="2"/>
    <n v="0"/>
  </r>
  <r>
    <x v="12"/>
    <x v="3"/>
    <x v="3"/>
    <x v="3"/>
    <x v="1"/>
    <n v="1"/>
    <n v="2"/>
    <m/>
  </r>
  <r>
    <x v="13"/>
    <x v="5"/>
    <x v="16"/>
    <x v="7"/>
    <x v="1"/>
    <n v="8"/>
    <n v="2"/>
    <m/>
  </r>
  <r>
    <x v="13"/>
    <x v="1"/>
    <x v="17"/>
    <x v="3"/>
    <x v="1"/>
    <n v="16"/>
    <n v="2"/>
    <m/>
  </r>
  <r>
    <x v="13"/>
    <x v="1"/>
    <x v="17"/>
    <x v="18"/>
    <x v="1"/>
    <n v="3"/>
    <n v="2"/>
    <m/>
  </r>
  <r>
    <x v="13"/>
    <x v="1"/>
    <x v="18"/>
    <x v="18"/>
    <x v="1"/>
    <n v="9"/>
    <n v="2"/>
    <m/>
  </r>
  <r>
    <x v="13"/>
    <x v="4"/>
    <x v="0"/>
    <x v="6"/>
    <x v="1"/>
    <n v="15"/>
    <n v="2"/>
    <m/>
  </r>
  <r>
    <x v="13"/>
    <x v="4"/>
    <x v="9"/>
    <x v="3"/>
    <x v="1"/>
    <n v="15"/>
    <n v="2"/>
    <m/>
  </r>
  <r>
    <x v="13"/>
    <x v="4"/>
    <x v="9"/>
    <x v="8"/>
    <x v="1"/>
    <n v="30"/>
    <n v="2"/>
    <n v="0"/>
  </r>
  <r>
    <x v="13"/>
    <x v="4"/>
    <x v="5"/>
    <x v="8"/>
    <x v="1"/>
    <n v="4"/>
    <n v="2"/>
    <n v="0"/>
  </r>
  <r>
    <x v="13"/>
    <x v="4"/>
    <x v="25"/>
    <x v="8"/>
    <x v="1"/>
    <n v="52"/>
    <n v="2"/>
    <n v="0"/>
  </r>
  <r>
    <x v="13"/>
    <x v="3"/>
    <x v="21"/>
    <x v="7"/>
    <x v="1"/>
    <n v="8"/>
    <n v="2"/>
    <m/>
  </r>
  <r>
    <x v="14"/>
    <x v="5"/>
    <x v="23"/>
    <x v="12"/>
    <x v="1"/>
    <n v="168"/>
    <n v="2"/>
    <m/>
  </r>
  <r>
    <x v="15"/>
    <x v="5"/>
    <x v="22"/>
    <x v="12"/>
    <x v="1"/>
    <n v="6"/>
    <n v="2"/>
    <m/>
  </r>
  <r>
    <x v="15"/>
    <x v="5"/>
    <x v="22"/>
    <x v="13"/>
    <x v="1"/>
    <n v="4"/>
    <n v="2"/>
    <m/>
  </r>
  <r>
    <x v="15"/>
    <x v="5"/>
    <x v="22"/>
    <x v="14"/>
    <x v="1"/>
    <n v="9"/>
    <n v="2"/>
    <m/>
  </r>
  <r>
    <x v="15"/>
    <x v="5"/>
    <x v="23"/>
    <x v="0"/>
    <x v="1"/>
    <n v="1"/>
    <n v="2"/>
    <n v="0"/>
  </r>
  <r>
    <x v="15"/>
    <x v="5"/>
    <x v="16"/>
    <x v="4"/>
    <x v="1"/>
    <n v="4"/>
    <n v="2"/>
    <m/>
  </r>
  <r>
    <x v="15"/>
    <x v="5"/>
    <x v="16"/>
    <x v="7"/>
    <x v="1"/>
    <n v="8"/>
    <n v="2"/>
    <m/>
  </r>
  <r>
    <x v="15"/>
    <x v="5"/>
    <x v="16"/>
    <x v="3"/>
    <x v="1"/>
    <n v="24"/>
    <n v="2"/>
    <m/>
  </r>
  <r>
    <x v="15"/>
    <x v="5"/>
    <x v="16"/>
    <x v="19"/>
    <x v="1"/>
    <n v="27"/>
    <n v="2"/>
    <m/>
  </r>
  <r>
    <x v="15"/>
    <x v="5"/>
    <x v="16"/>
    <x v="20"/>
    <x v="1"/>
    <n v="58"/>
    <n v="2"/>
    <m/>
  </r>
  <r>
    <x v="15"/>
    <x v="3"/>
    <x v="10"/>
    <x v="3"/>
    <x v="1"/>
    <n v="8"/>
    <n v="2"/>
    <m/>
  </r>
  <r>
    <x v="15"/>
    <x v="3"/>
    <x v="20"/>
    <x v="7"/>
    <x v="1"/>
    <n v="8"/>
    <n v="2"/>
    <m/>
  </r>
  <r>
    <x v="0"/>
    <x v="0"/>
    <x v="0"/>
    <x v="2"/>
    <x v="2"/>
    <n v="5"/>
    <n v="3"/>
    <n v="0"/>
  </r>
  <r>
    <x v="0"/>
    <x v="0"/>
    <x v="15"/>
    <x v="2"/>
    <x v="2"/>
    <n v="3"/>
    <n v="3"/>
    <n v="0"/>
  </r>
  <r>
    <x v="0"/>
    <x v="1"/>
    <x v="17"/>
    <x v="15"/>
    <x v="2"/>
    <n v="3"/>
    <n v="3"/>
    <m/>
  </r>
  <r>
    <x v="0"/>
    <x v="1"/>
    <x v="27"/>
    <x v="11"/>
    <x v="2"/>
    <n v="1"/>
    <n v="3"/>
    <m/>
  </r>
  <r>
    <x v="0"/>
    <x v="1"/>
    <x v="32"/>
    <x v="15"/>
    <x v="2"/>
    <n v="1"/>
    <n v="3"/>
    <m/>
  </r>
  <r>
    <x v="0"/>
    <x v="1"/>
    <x v="13"/>
    <x v="11"/>
    <x v="2"/>
    <n v="2"/>
    <n v="3"/>
    <m/>
  </r>
  <r>
    <x v="0"/>
    <x v="1"/>
    <x v="13"/>
    <x v="0"/>
    <x v="2"/>
    <n v="7"/>
    <n v="3"/>
    <n v="0"/>
  </r>
  <r>
    <x v="0"/>
    <x v="1"/>
    <x v="13"/>
    <x v="15"/>
    <x v="2"/>
    <n v="13"/>
    <n v="3"/>
    <m/>
  </r>
  <r>
    <x v="0"/>
    <x v="1"/>
    <x v="35"/>
    <x v="0"/>
    <x v="2"/>
    <n v="23"/>
    <n v="3"/>
    <n v="46.27"/>
  </r>
  <r>
    <x v="0"/>
    <x v="1"/>
    <x v="35"/>
    <x v="8"/>
    <x v="2"/>
    <n v="10.5"/>
    <n v="3"/>
    <n v="6"/>
  </r>
  <r>
    <x v="0"/>
    <x v="1"/>
    <x v="36"/>
    <x v="11"/>
    <x v="2"/>
    <n v="2"/>
    <n v="3"/>
    <m/>
  </r>
  <r>
    <x v="0"/>
    <x v="1"/>
    <x v="19"/>
    <x v="2"/>
    <x v="2"/>
    <n v="9"/>
    <n v="3"/>
    <n v="0"/>
  </r>
  <r>
    <x v="0"/>
    <x v="1"/>
    <x v="19"/>
    <x v="15"/>
    <x v="2"/>
    <n v="4"/>
    <n v="3"/>
    <m/>
  </r>
  <r>
    <x v="0"/>
    <x v="1"/>
    <x v="6"/>
    <x v="11"/>
    <x v="2"/>
    <n v="4.5"/>
    <n v="3"/>
    <m/>
  </r>
  <r>
    <x v="0"/>
    <x v="1"/>
    <x v="6"/>
    <x v="4"/>
    <x v="2"/>
    <n v="24.5"/>
    <n v="3"/>
    <m/>
  </r>
  <r>
    <x v="0"/>
    <x v="1"/>
    <x v="6"/>
    <x v="3"/>
    <x v="2"/>
    <n v="13.5"/>
    <n v="3"/>
    <m/>
  </r>
  <r>
    <x v="0"/>
    <x v="1"/>
    <x v="6"/>
    <x v="5"/>
    <x v="2"/>
    <n v="8"/>
    <n v="3"/>
    <m/>
  </r>
  <r>
    <x v="0"/>
    <x v="1"/>
    <x v="44"/>
    <x v="11"/>
    <x v="2"/>
    <n v="1"/>
    <n v="3"/>
    <m/>
  </r>
  <r>
    <x v="0"/>
    <x v="1"/>
    <x v="44"/>
    <x v="0"/>
    <x v="2"/>
    <n v="2"/>
    <n v="3"/>
    <n v="0"/>
  </r>
  <r>
    <x v="0"/>
    <x v="4"/>
    <x v="1"/>
    <x v="4"/>
    <x v="2"/>
    <n v="10.5"/>
    <n v="3"/>
    <m/>
  </r>
  <r>
    <x v="0"/>
    <x v="4"/>
    <x v="15"/>
    <x v="2"/>
    <x v="2"/>
    <n v="3"/>
    <n v="3"/>
    <n v="0"/>
  </r>
  <r>
    <x v="0"/>
    <x v="10"/>
    <x v="45"/>
    <x v="3"/>
    <x v="2"/>
    <n v="2.5"/>
    <n v="3"/>
    <m/>
  </r>
  <r>
    <x v="0"/>
    <x v="10"/>
    <x v="6"/>
    <x v="11"/>
    <x v="2"/>
    <n v="4"/>
    <n v="3"/>
    <m/>
  </r>
  <r>
    <x v="0"/>
    <x v="10"/>
    <x v="6"/>
    <x v="3"/>
    <x v="2"/>
    <n v="12"/>
    <n v="3"/>
    <m/>
  </r>
  <r>
    <x v="0"/>
    <x v="3"/>
    <x v="0"/>
    <x v="11"/>
    <x v="2"/>
    <n v="1"/>
    <n v="3"/>
    <m/>
  </r>
  <r>
    <x v="0"/>
    <x v="3"/>
    <x v="3"/>
    <x v="3"/>
    <x v="2"/>
    <n v="13.5"/>
    <n v="3"/>
    <m/>
  </r>
  <r>
    <x v="0"/>
    <x v="3"/>
    <x v="3"/>
    <x v="5"/>
    <x v="2"/>
    <n v="5"/>
    <n v="3"/>
    <m/>
  </r>
  <r>
    <x v="0"/>
    <x v="3"/>
    <x v="10"/>
    <x v="3"/>
    <x v="2"/>
    <n v="10"/>
    <n v="3"/>
    <m/>
  </r>
  <r>
    <x v="0"/>
    <x v="3"/>
    <x v="10"/>
    <x v="5"/>
    <x v="2"/>
    <n v="2.7"/>
    <n v="3"/>
    <m/>
  </r>
  <r>
    <x v="0"/>
    <x v="3"/>
    <x v="20"/>
    <x v="7"/>
    <x v="2"/>
    <n v="1.5"/>
    <n v="3"/>
    <m/>
  </r>
  <r>
    <x v="0"/>
    <x v="7"/>
    <x v="16"/>
    <x v="6"/>
    <x v="2"/>
    <n v="2"/>
    <n v="3"/>
    <m/>
  </r>
  <r>
    <x v="1"/>
    <x v="2"/>
    <x v="11"/>
    <x v="6"/>
    <x v="2"/>
    <n v="148"/>
    <n v="3"/>
    <m/>
  </r>
  <r>
    <x v="2"/>
    <x v="1"/>
    <x v="13"/>
    <x v="0"/>
    <x v="2"/>
    <n v="13"/>
    <n v="3"/>
    <n v="0"/>
  </r>
  <r>
    <x v="2"/>
    <x v="1"/>
    <x v="36"/>
    <x v="0"/>
    <x v="2"/>
    <n v="4"/>
    <n v="3"/>
    <n v="12"/>
  </r>
  <r>
    <x v="2"/>
    <x v="1"/>
    <x v="46"/>
    <x v="2"/>
    <x v="2"/>
    <n v="4"/>
    <n v="3"/>
    <n v="0"/>
  </r>
  <r>
    <x v="2"/>
    <x v="1"/>
    <x v="6"/>
    <x v="4"/>
    <x v="2"/>
    <n v="15"/>
    <n v="3"/>
    <m/>
  </r>
  <r>
    <x v="2"/>
    <x v="1"/>
    <x v="47"/>
    <x v="0"/>
    <x v="2"/>
    <n v="8"/>
    <n v="3"/>
    <n v="0"/>
  </r>
  <r>
    <x v="2"/>
    <x v="10"/>
    <x v="48"/>
    <x v="0"/>
    <x v="2"/>
    <n v="3"/>
    <n v="3"/>
    <n v="0"/>
  </r>
  <r>
    <x v="2"/>
    <x v="3"/>
    <x v="2"/>
    <x v="2"/>
    <x v="2"/>
    <n v="10"/>
    <n v="3"/>
    <n v="0"/>
  </r>
  <r>
    <x v="2"/>
    <x v="3"/>
    <x v="2"/>
    <x v="6"/>
    <x v="2"/>
    <n v="63"/>
    <n v="3"/>
    <m/>
  </r>
  <r>
    <x v="2"/>
    <x v="3"/>
    <x v="9"/>
    <x v="0"/>
    <x v="2"/>
    <n v="3"/>
    <n v="3"/>
    <n v="0"/>
  </r>
  <r>
    <x v="2"/>
    <x v="3"/>
    <x v="3"/>
    <x v="11"/>
    <x v="2"/>
    <n v="23"/>
    <n v="3"/>
    <m/>
  </r>
  <r>
    <x v="2"/>
    <x v="3"/>
    <x v="3"/>
    <x v="3"/>
    <x v="2"/>
    <n v="21.5"/>
    <n v="3"/>
    <m/>
  </r>
  <r>
    <x v="2"/>
    <x v="3"/>
    <x v="3"/>
    <x v="16"/>
    <x v="2"/>
    <n v="7.5"/>
    <n v="3"/>
    <m/>
  </r>
  <r>
    <x v="2"/>
    <x v="3"/>
    <x v="20"/>
    <x v="16"/>
    <x v="2"/>
    <n v="8"/>
    <n v="3"/>
    <m/>
  </r>
  <r>
    <x v="2"/>
    <x v="7"/>
    <x v="16"/>
    <x v="6"/>
    <x v="2"/>
    <n v="2"/>
    <n v="3"/>
    <m/>
  </r>
  <r>
    <x v="4"/>
    <x v="1"/>
    <x v="17"/>
    <x v="2"/>
    <x v="2"/>
    <n v="13"/>
    <n v="3"/>
    <n v="0"/>
  </r>
  <r>
    <x v="4"/>
    <x v="1"/>
    <x v="49"/>
    <x v="2"/>
    <x v="2"/>
    <n v="4"/>
    <n v="3"/>
    <n v="0"/>
  </r>
  <r>
    <x v="4"/>
    <x v="1"/>
    <x v="32"/>
    <x v="2"/>
    <x v="2"/>
    <n v="10"/>
    <n v="3"/>
    <n v="0"/>
  </r>
  <r>
    <x v="4"/>
    <x v="1"/>
    <x v="32"/>
    <x v="0"/>
    <x v="2"/>
    <n v="12"/>
    <n v="3"/>
    <n v="0"/>
  </r>
  <r>
    <x v="4"/>
    <x v="1"/>
    <x v="32"/>
    <x v="15"/>
    <x v="2"/>
    <n v="1"/>
    <n v="3"/>
    <m/>
  </r>
  <r>
    <x v="4"/>
    <x v="1"/>
    <x v="13"/>
    <x v="0"/>
    <x v="2"/>
    <n v="5"/>
    <n v="3"/>
    <n v="0"/>
  </r>
  <r>
    <x v="4"/>
    <x v="1"/>
    <x v="33"/>
    <x v="2"/>
    <x v="2"/>
    <n v="3"/>
    <n v="3"/>
    <n v="0"/>
  </r>
  <r>
    <x v="4"/>
    <x v="1"/>
    <x v="33"/>
    <x v="0"/>
    <x v="2"/>
    <n v="2"/>
    <n v="3"/>
    <n v="0"/>
  </r>
  <r>
    <x v="4"/>
    <x v="1"/>
    <x v="39"/>
    <x v="0"/>
    <x v="2"/>
    <n v="4"/>
    <n v="3"/>
    <n v="0"/>
  </r>
  <r>
    <x v="4"/>
    <x v="1"/>
    <x v="36"/>
    <x v="11"/>
    <x v="2"/>
    <n v="2"/>
    <n v="3"/>
    <m/>
  </r>
  <r>
    <x v="4"/>
    <x v="1"/>
    <x v="36"/>
    <x v="2"/>
    <x v="2"/>
    <n v="5"/>
    <n v="3"/>
    <n v="0"/>
  </r>
  <r>
    <x v="4"/>
    <x v="1"/>
    <x v="36"/>
    <x v="17"/>
    <x v="2"/>
    <n v="6"/>
    <n v="3"/>
    <m/>
  </r>
  <r>
    <x v="4"/>
    <x v="1"/>
    <x v="36"/>
    <x v="0"/>
    <x v="2"/>
    <n v="25"/>
    <n v="3"/>
    <n v="12"/>
  </r>
  <r>
    <x v="4"/>
    <x v="1"/>
    <x v="50"/>
    <x v="0"/>
    <x v="2"/>
    <n v="0"/>
    <n v="3"/>
    <n v="0"/>
  </r>
  <r>
    <x v="4"/>
    <x v="1"/>
    <x v="37"/>
    <x v="11"/>
    <x v="2"/>
    <n v="1"/>
    <n v="3"/>
    <m/>
  </r>
  <r>
    <x v="4"/>
    <x v="1"/>
    <x v="37"/>
    <x v="2"/>
    <x v="2"/>
    <n v="9"/>
    <n v="3"/>
    <n v="0"/>
  </r>
  <r>
    <x v="4"/>
    <x v="1"/>
    <x v="37"/>
    <x v="0"/>
    <x v="2"/>
    <n v="14"/>
    <n v="3"/>
    <n v="40"/>
  </r>
  <r>
    <x v="4"/>
    <x v="1"/>
    <x v="44"/>
    <x v="11"/>
    <x v="2"/>
    <n v="3"/>
    <n v="3"/>
    <m/>
  </r>
  <r>
    <x v="4"/>
    <x v="1"/>
    <x v="44"/>
    <x v="2"/>
    <x v="2"/>
    <n v="4"/>
    <n v="3"/>
    <n v="0"/>
  </r>
  <r>
    <x v="4"/>
    <x v="1"/>
    <x v="44"/>
    <x v="17"/>
    <x v="2"/>
    <n v="13"/>
    <n v="3"/>
    <m/>
  </r>
  <r>
    <x v="4"/>
    <x v="1"/>
    <x v="44"/>
    <x v="0"/>
    <x v="2"/>
    <n v="9"/>
    <n v="3"/>
    <n v="0"/>
  </r>
  <r>
    <x v="4"/>
    <x v="1"/>
    <x v="47"/>
    <x v="2"/>
    <x v="2"/>
    <n v="2"/>
    <n v="3"/>
    <n v="0"/>
  </r>
  <r>
    <x v="4"/>
    <x v="4"/>
    <x v="15"/>
    <x v="2"/>
    <x v="2"/>
    <n v="17"/>
    <n v="3"/>
    <n v="0"/>
  </r>
  <r>
    <x v="4"/>
    <x v="3"/>
    <x v="9"/>
    <x v="2"/>
    <x v="2"/>
    <n v="0"/>
    <n v="3"/>
    <n v="0"/>
  </r>
  <r>
    <x v="4"/>
    <x v="3"/>
    <x v="9"/>
    <x v="3"/>
    <x v="2"/>
    <n v="14"/>
    <n v="3"/>
    <m/>
  </r>
  <r>
    <x v="4"/>
    <x v="3"/>
    <x v="20"/>
    <x v="7"/>
    <x v="2"/>
    <n v="8"/>
    <n v="3"/>
    <m/>
  </r>
  <r>
    <x v="5"/>
    <x v="1"/>
    <x v="27"/>
    <x v="2"/>
    <x v="2"/>
    <n v="8"/>
    <n v="3"/>
    <n v="0"/>
  </r>
  <r>
    <x v="5"/>
    <x v="1"/>
    <x v="27"/>
    <x v="0"/>
    <x v="2"/>
    <n v="31"/>
    <n v="3"/>
    <n v="0"/>
  </r>
  <r>
    <x v="5"/>
    <x v="1"/>
    <x v="27"/>
    <x v="8"/>
    <x v="2"/>
    <n v="4"/>
    <n v="3"/>
    <n v="6.8"/>
  </r>
  <r>
    <x v="5"/>
    <x v="1"/>
    <x v="13"/>
    <x v="0"/>
    <x v="2"/>
    <n v="2"/>
    <n v="3"/>
    <n v="0"/>
  </r>
  <r>
    <x v="5"/>
    <x v="1"/>
    <x v="19"/>
    <x v="2"/>
    <x v="2"/>
    <n v="14"/>
    <n v="3"/>
    <n v="0"/>
  </r>
  <r>
    <x v="5"/>
    <x v="1"/>
    <x v="19"/>
    <x v="0"/>
    <x v="2"/>
    <n v="33"/>
    <n v="3"/>
    <n v="0"/>
  </r>
  <r>
    <x v="5"/>
    <x v="1"/>
    <x v="44"/>
    <x v="2"/>
    <x v="2"/>
    <n v="8"/>
    <n v="3"/>
    <n v="0"/>
  </r>
  <r>
    <x v="5"/>
    <x v="1"/>
    <x v="44"/>
    <x v="0"/>
    <x v="2"/>
    <n v="20"/>
    <n v="3"/>
    <n v="0"/>
  </r>
  <r>
    <x v="5"/>
    <x v="4"/>
    <x v="15"/>
    <x v="2"/>
    <x v="2"/>
    <n v="40"/>
    <n v="3"/>
    <n v="0"/>
  </r>
  <r>
    <x v="5"/>
    <x v="3"/>
    <x v="20"/>
    <x v="7"/>
    <x v="2"/>
    <n v="24"/>
    <n v="3"/>
    <m/>
  </r>
  <r>
    <x v="6"/>
    <x v="5"/>
    <x v="16"/>
    <x v="3"/>
    <x v="2"/>
    <n v="22.5"/>
    <n v="3"/>
    <m/>
  </r>
  <r>
    <x v="6"/>
    <x v="1"/>
    <x v="6"/>
    <x v="3"/>
    <x v="2"/>
    <n v="6"/>
    <n v="3"/>
    <m/>
  </r>
  <r>
    <x v="6"/>
    <x v="10"/>
    <x v="45"/>
    <x v="0"/>
    <x v="2"/>
    <n v="28"/>
    <n v="3"/>
    <n v="0"/>
  </r>
  <r>
    <x v="6"/>
    <x v="10"/>
    <x v="6"/>
    <x v="9"/>
    <x v="2"/>
    <n v="17"/>
    <n v="3"/>
    <m/>
  </r>
  <r>
    <x v="6"/>
    <x v="3"/>
    <x v="10"/>
    <x v="6"/>
    <x v="2"/>
    <n v="26.5"/>
    <n v="3"/>
    <m/>
  </r>
  <r>
    <x v="7"/>
    <x v="5"/>
    <x v="22"/>
    <x v="13"/>
    <x v="2"/>
    <n v="68"/>
    <n v="3"/>
    <m/>
  </r>
  <r>
    <x v="7"/>
    <x v="5"/>
    <x v="23"/>
    <x v="12"/>
    <x v="2"/>
    <n v="71"/>
    <n v="3"/>
    <m/>
  </r>
  <r>
    <x v="7"/>
    <x v="5"/>
    <x v="24"/>
    <x v="12"/>
    <x v="2"/>
    <n v="15"/>
    <n v="3"/>
    <m/>
  </r>
  <r>
    <x v="7"/>
    <x v="3"/>
    <x v="3"/>
    <x v="3"/>
    <x v="2"/>
    <n v="20"/>
    <n v="3"/>
    <m/>
  </r>
  <r>
    <x v="8"/>
    <x v="0"/>
    <x v="9"/>
    <x v="3"/>
    <x v="2"/>
    <n v="1"/>
    <n v="3"/>
    <m/>
  </r>
  <r>
    <x v="8"/>
    <x v="1"/>
    <x v="17"/>
    <x v="8"/>
    <x v="2"/>
    <n v="25"/>
    <n v="3"/>
    <n v="8"/>
  </r>
  <r>
    <x v="8"/>
    <x v="1"/>
    <x v="27"/>
    <x v="3"/>
    <x v="2"/>
    <n v="2"/>
    <n v="3"/>
    <m/>
  </r>
  <r>
    <x v="8"/>
    <x v="1"/>
    <x v="27"/>
    <x v="18"/>
    <x v="2"/>
    <n v="28"/>
    <n v="3"/>
    <m/>
  </r>
  <r>
    <x v="8"/>
    <x v="1"/>
    <x v="27"/>
    <x v="8"/>
    <x v="2"/>
    <n v="45"/>
    <n v="3"/>
    <n v="6.8"/>
  </r>
  <r>
    <x v="8"/>
    <x v="1"/>
    <x v="18"/>
    <x v="3"/>
    <x v="2"/>
    <n v="4"/>
    <n v="3"/>
    <m/>
  </r>
  <r>
    <x v="8"/>
    <x v="1"/>
    <x v="18"/>
    <x v="8"/>
    <x v="2"/>
    <n v="24"/>
    <n v="3"/>
    <n v="0"/>
  </r>
  <r>
    <x v="8"/>
    <x v="1"/>
    <x v="51"/>
    <x v="8"/>
    <x v="2"/>
    <n v="2"/>
    <n v="3"/>
    <n v="0"/>
  </r>
  <r>
    <x v="8"/>
    <x v="4"/>
    <x v="3"/>
    <x v="3"/>
    <x v="2"/>
    <n v="3"/>
    <n v="3"/>
    <m/>
  </r>
  <r>
    <x v="8"/>
    <x v="4"/>
    <x v="25"/>
    <x v="8"/>
    <x v="2"/>
    <n v="11"/>
    <n v="3"/>
    <n v="0"/>
  </r>
  <r>
    <x v="8"/>
    <x v="2"/>
    <x v="14"/>
    <x v="11"/>
    <x v="2"/>
    <n v="6"/>
    <n v="3"/>
    <m/>
  </r>
  <r>
    <x v="8"/>
    <x v="3"/>
    <x v="20"/>
    <x v="7"/>
    <x v="2"/>
    <n v="33"/>
    <n v="3"/>
    <m/>
  </r>
  <r>
    <x v="9"/>
    <x v="0"/>
    <x v="0"/>
    <x v="8"/>
    <x v="2"/>
    <n v="10"/>
    <n v="3"/>
    <n v="0"/>
  </r>
  <r>
    <x v="9"/>
    <x v="1"/>
    <x v="17"/>
    <x v="8"/>
    <x v="2"/>
    <n v="4"/>
    <n v="3"/>
    <n v="8"/>
  </r>
  <r>
    <x v="9"/>
    <x v="1"/>
    <x v="27"/>
    <x v="3"/>
    <x v="2"/>
    <n v="2"/>
    <n v="3"/>
    <m/>
  </r>
  <r>
    <x v="9"/>
    <x v="1"/>
    <x v="18"/>
    <x v="8"/>
    <x v="2"/>
    <n v="2"/>
    <n v="3"/>
    <n v="0"/>
  </r>
  <r>
    <x v="9"/>
    <x v="1"/>
    <x v="6"/>
    <x v="11"/>
    <x v="2"/>
    <n v="5"/>
    <n v="3"/>
    <m/>
  </r>
  <r>
    <x v="9"/>
    <x v="1"/>
    <x v="6"/>
    <x v="3"/>
    <x v="2"/>
    <n v="9"/>
    <n v="3"/>
    <m/>
  </r>
  <r>
    <x v="9"/>
    <x v="1"/>
    <x v="47"/>
    <x v="8"/>
    <x v="2"/>
    <n v="2"/>
    <n v="3"/>
    <n v="0"/>
  </r>
  <r>
    <x v="9"/>
    <x v="4"/>
    <x v="3"/>
    <x v="3"/>
    <x v="2"/>
    <n v="3"/>
    <n v="3"/>
    <m/>
  </r>
  <r>
    <x v="9"/>
    <x v="4"/>
    <x v="25"/>
    <x v="8"/>
    <x v="2"/>
    <n v="15"/>
    <n v="3"/>
    <n v="0"/>
  </r>
  <r>
    <x v="9"/>
    <x v="2"/>
    <x v="0"/>
    <x v="11"/>
    <x v="2"/>
    <n v="14"/>
    <n v="3"/>
    <m/>
  </r>
  <r>
    <x v="9"/>
    <x v="2"/>
    <x v="14"/>
    <x v="9"/>
    <x v="2"/>
    <n v="7"/>
    <n v="3"/>
    <m/>
  </r>
  <r>
    <x v="9"/>
    <x v="2"/>
    <x v="30"/>
    <x v="9"/>
    <x v="2"/>
    <n v="7"/>
    <n v="3"/>
    <m/>
  </r>
  <r>
    <x v="9"/>
    <x v="2"/>
    <x v="25"/>
    <x v="9"/>
    <x v="2"/>
    <n v="6"/>
    <n v="3"/>
    <m/>
  </r>
  <r>
    <x v="9"/>
    <x v="3"/>
    <x v="0"/>
    <x v="11"/>
    <x v="2"/>
    <n v="30"/>
    <n v="3"/>
    <m/>
  </r>
  <r>
    <x v="9"/>
    <x v="3"/>
    <x v="0"/>
    <x v="8"/>
    <x v="2"/>
    <n v="16"/>
    <n v="3"/>
    <n v="0"/>
  </r>
  <r>
    <x v="9"/>
    <x v="3"/>
    <x v="1"/>
    <x v="11"/>
    <x v="2"/>
    <n v="7"/>
    <n v="3"/>
    <m/>
  </r>
  <r>
    <x v="9"/>
    <x v="3"/>
    <x v="1"/>
    <x v="8"/>
    <x v="2"/>
    <n v="15"/>
    <n v="3"/>
    <n v="0"/>
  </r>
  <r>
    <x v="9"/>
    <x v="3"/>
    <x v="9"/>
    <x v="3"/>
    <x v="2"/>
    <n v="16"/>
    <n v="3"/>
    <m/>
  </r>
  <r>
    <x v="9"/>
    <x v="3"/>
    <x v="20"/>
    <x v="7"/>
    <x v="2"/>
    <n v="12"/>
    <n v="3"/>
    <m/>
  </r>
  <r>
    <x v="16"/>
    <x v="1"/>
    <x v="17"/>
    <x v="2"/>
    <x v="2"/>
    <n v="0"/>
    <n v="3"/>
    <n v="0"/>
  </r>
  <r>
    <x v="16"/>
    <x v="1"/>
    <x v="17"/>
    <x v="0"/>
    <x v="2"/>
    <n v="73"/>
    <n v="3"/>
    <n v="0"/>
  </r>
  <r>
    <x v="16"/>
    <x v="10"/>
    <x v="45"/>
    <x v="11"/>
    <x v="2"/>
    <n v="35"/>
    <n v="3"/>
    <m/>
  </r>
  <r>
    <x v="16"/>
    <x v="10"/>
    <x v="45"/>
    <x v="0"/>
    <x v="2"/>
    <n v="0"/>
    <n v="3"/>
    <n v="0"/>
  </r>
  <r>
    <x v="16"/>
    <x v="10"/>
    <x v="52"/>
    <x v="0"/>
    <x v="2"/>
    <n v="57"/>
    <n v="3"/>
    <n v="0"/>
  </r>
  <r>
    <x v="11"/>
    <x v="0"/>
    <x v="1"/>
    <x v="8"/>
    <x v="2"/>
    <n v="18"/>
    <n v="3"/>
    <n v="0"/>
  </r>
  <r>
    <x v="11"/>
    <x v="1"/>
    <x v="13"/>
    <x v="18"/>
    <x v="2"/>
    <n v="6"/>
    <n v="3"/>
    <m/>
  </r>
  <r>
    <x v="11"/>
    <x v="1"/>
    <x v="13"/>
    <x v="8"/>
    <x v="2"/>
    <n v="52.5"/>
    <n v="3"/>
    <n v="40"/>
  </r>
  <r>
    <x v="11"/>
    <x v="1"/>
    <x v="19"/>
    <x v="18"/>
    <x v="2"/>
    <n v="3"/>
    <n v="3"/>
    <m/>
  </r>
  <r>
    <x v="11"/>
    <x v="1"/>
    <x v="19"/>
    <x v="8"/>
    <x v="2"/>
    <n v="67.5"/>
    <n v="3"/>
    <n v="0"/>
  </r>
  <r>
    <x v="11"/>
    <x v="2"/>
    <x v="1"/>
    <x v="8"/>
    <x v="2"/>
    <n v="4"/>
    <n v="3"/>
    <n v="0"/>
  </r>
  <r>
    <x v="11"/>
    <x v="3"/>
    <x v="9"/>
    <x v="3"/>
    <x v="2"/>
    <n v="22"/>
    <n v="3"/>
    <m/>
  </r>
  <r>
    <x v="11"/>
    <x v="3"/>
    <x v="20"/>
    <x v="7"/>
    <x v="2"/>
    <n v="10"/>
    <n v="3"/>
    <m/>
  </r>
  <r>
    <x v="11"/>
    <x v="3"/>
    <x v="20"/>
    <x v="16"/>
    <x v="2"/>
    <n v="1"/>
    <n v="3"/>
    <m/>
  </r>
  <r>
    <x v="12"/>
    <x v="1"/>
    <x v="17"/>
    <x v="0"/>
    <x v="2"/>
    <n v="7"/>
    <n v="3"/>
    <n v="0"/>
  </r>
  <r>
    <x v="12"/>
    <x v="4"/>
    <x v="2"/>
    <x v="0"/>
    <x v="2"/>
    <n v="15"/>
    <n v="3"/>
    <n v="0"/>
  </r>
  <r>
    <x v="12"/>
    <x v="4"/>
    <x v="15"/>
    <x v="2"/>
    <x v="2"/>
    <n v="8"/>
    <n v="3"/>
    <n v="0"/>
  </r>
  <r>
    <x v="12"/>
    <x v="2"/>
    <x v="0"/>
    <x v="11"/>
    <x v="2"/>
    <n v="5"/>
    <n v="3"/>
    <m/>
  </r>
  <r>
    <x v="12"/>
    <x v="2"/>
    <x v="0"/>
    <x v="2"/>
    <x v="2"/>
    <n v="13"/>
    <n v="3"/>
    <n v="0"/>
  </r>
  <r>
    <x v="12"/>
    <x v="2"/>
    <x v="7"/>
    <x v="6"/>
    <x v="2"/>
    <n v="40"/>
    <n v="3"/>
    <m/>
  </r>
  <r>
    <x v="12"/>
    <x v="2"/>
    <x v="29"/>
    <x v="3"/>
    <x v="2"/>
    <n v="1"/>
    <n v="3"/>
    <m/>
  </r>
  <r>
    <x v="12"/>
    <x v="2"/>
    <x v="15"/>
    <x v="2"/>
    <x v="2"/>
    <n v="1"/>
    <n v="3"/>
    <n v="0"/>
  </r>
  <r>
    <x v="12"/>
    <x v="2"/>
    <x v="11"/>
    <x v="2"/>
    <x v="2"/>
    <n v="5"/>
    <n v="3"/>
    <n v="0"/>
  </r>
  <r>
    <x v="12"/>
    <x v="3"/>
    <x v="3"/>
    <x v="3"/>
    <x v="2"/>
    <n v="2"/>
    <n v="3"/>
    <m/>
  </r>
  <r>
    <x v="12"/>
    <x v="7"/>
    <x v="16"/>
    <x v="6"/>
    <x v="2"/>
    <n v="89"/>
    <n v="3"/>
    <m/>
  </r>
  <r>
    <x v="13"/>
    <x v="5"/>
    <x v="16"/>
    <x v="7"/>
    <x v="2"/>
    <n v="8"/>
    <n v="3"/>
    <m/>
  </r>
  <r>
    <x v="13"/>
    <x v="1"/>
    <x v="17"/>
    <x v="18"/>
    <x v="2"/>
    <n v="3"/>
    <n v="3"/>
    <m/>
  </r>
  <r>
    <x v="13"/>
    <x v="1"/>
    <x v="17"/>
    <x v="8"/>
    <x v="2"/>
    <n v="33"/>
    <n v="3"/>
    <n v="8"/>
  </r>
  <r>
    <x v="13"/>
    <x v="1"/>
    <x v="18"/>
    <x v="18"/>
    <x v="2"/>
    <n v="2"/>
    <n v="3"/>
    <m/>
  </r>
  <r>
    <x v="13"/>
    <x v="1"/>
    <x v="18"/>
    <x v="8"/>
    <x v="2"/>
    <n v="44"/>
    <n v="3"/>
    <n v="0"/>
  </r>
  <r>
    <x v="13"/>
    <x v="1"/>
    <x v="36"/>
    <x v="8"/>
    <x v="2"/>
    <n v="4"/>
    <n v="3"/>
    <n v="4"/>
  </r>
  <r>
    <x v="13"/>
    <x v="1"/>
    <x v="44"/>
    <x v="9"/>
    <x v="2"/>
    <n v="1"/>
    <n v="3"/>
    <m/>
  </r>
  <r>
    <x v="13"/>
    <x v="1"/>
    <x v="47"/>
    <x v="8"/>
    <x v="2"/>
    <n v="29"/>
    <n v="3"/>
    <n v="0"/>
  </r>
  <r>
    <x v="13"/>
    <x v="4"/>
    <x v="1"/>
    <x v="6"/>
    <x v="2"/>
    <n v="11"/>
    <n v="3"/>
    <m/>
  </r>
  <r>
    <x v="13"/>
    <x v="4"/>
    <x v="1"/>
    <x v="8"/>
    <x v="2"/>
    <n v="8"/>
    <n v="3"/>
    <n v="0"/>
  </r>
  <r>
    <x v="13"/>
    <x v="4"/>
    <x v="7"/>
    <x v="8"/>
    <x v="2"/>
    <n v="13"/>
    <n v="3"/>
    <n v="0"/>
  </r>
  <r>
    <x v="13"/>
    <x v="4"/>
    <x v="9"/>
    <x v="3"/>
    <x v="2"/>
    <n v="4"/>
    <n v="3"/>
    <m/>
  </r>
  <r>
    <x v="13"/>
    <x v="4"/>
    <x v="5"/>
    <x v="8"/>
    <x v="2"/>
    <n v="9"/>
    <n v="3"/>
    <n v="0"/>
  </r>
  <r>
    <x v="13"/>
    <x v="4"/>
    <x v="25"/>
    <x v="8"/>
    <x v="2"/>
    <n v="8"/>
    <n v="3"/>
    <n v="0"/>
  </r>
  <r>
    <x v="13"/>
    <x v="3"/>
    <x v="20"/>
    <x v="7"/>
    <x v="2"/>
    <n v="8"/>
    <n v="3"/>
    <m/>
  </r>
  <r>
    <x v="17"/>
    <x v="10"/>
    <x v="53"/>
    <x v="0"/>
    <x v="2"/>
    <n v="16"/>
    <n v="3"/>
    <n v="0"/>
  </r>
  <r>
    <x v="17"/>
    <x v="10"/>
    <x v="53"/>
    <x v="10"/>
    <x v="2"/>
    <n v="16"/>
    <n v="3"/>
    <m/>
  </r>
  <r>
    <x v="17"/>
    <x v="3"/>
    <x v="29"/>
    <x v="21"/>
    <x v="2"/>
    <n v="40"/>
    <n v="3"/>
    <m/>
  </r>
  <r>
    <x v="14"/>
    <x v="5"/>
    <x v="23"/>
    <x v="12"/>
    <x v="2"/>
    <n v="72"/>
    <n v="3"/>
    <m/>
  </r>
  <r>
    <x v="14"/>
    <x v="5"/>
    <x v="23"/>
    <x v="16"/>
    <x v="2"/>
    <n v="72"/>
    <n v="3"/>
    <m/>
  </r>
  <r>
    <x v="14"/>
    <x v="5"/>
    <x v="16"/>
    <x v="16"/>
    <x v="2"/>
    <n v="40"/>
    <n v="3"/>
    <m/>
  </r>
  <r>
    <x v="15"/>
    <x v="5"/>
    <x v="22"/>
    <x v="14"/>
    <x v="2"/>
    <n v="10"/>
    <n v="3"/>
    <m/>
  </r>
  <r>
    <x v="15"/>
    <x v="5"/>
    <x v="16"/>
    <x v="12"/>
    <x v="2"/>
    <n v="6"/>
    <n v="3"/>
    <m/>
  </r>
  <r>
    <x v="15"/>
    <x v="5"/>
    <x v="16"/>
    <x v="7"/>
    <x v="2"/>
    <n v="13"/>
    <n v="3"/>
    <m/>
  </r>
  <r>
    <x v="15"/>
    <x v="5"/>
    <x v="16"/>
    <x v="3"/>
    <x v="2"/>
    <n v="26"/>
    <n v="3"/>
    <m/>
  </r>
  <r>
    <x v="15"/>
    <x v="5"/>
    <x v="16"/>
    <x v="19"/>
    <x v="2"/>
    <n v="45"/>
    <n v="3"/>
    <m/>
  </r>
  <r>
    <x v="15"/>
    <x v="5"/>
    <x v="16"/>
    <x v="20"/>
    <x v="2"/>
    <n v="34"/>
    <n v="3"/>
    <m/>
  </r>
  <r>
    <x v="15"/>
    <x v="3"/>
    <x v="10"/>
    <x v="3"/>
    <x v="2"/>
    <n v="17"/>
    <n v="3"/>
    <m/>
  </r>
  <r>
    <x v="15"/>
    <x v="7"/>
    <x v="16"/>
    <x v="6"/>
    <x v="2"/>
    <n v="10"/>
    <n v="3"/>
    <m/>
  </r>
  <r>
    <x v="0"/>
    <x v="5"/>
    <x v="54"/>
    <x v="3"/>
    <x v="3"/>
    <n v="13.5"/>
    <n v="4"/>
    <m/>
  </r>
  <r>
    <x v="0"/>
    <x v="0"/>
    <x v="1"/>
    <x v="4"/>
    <x v="3"/>
    <n v="12"/>
    <n v="4"/>
    <m/>
  </r>
  <r>
    <x v="0"/>
    <x v="0"/>
    <x v="3"/>
    <x v="5"/>
    <x v="3"/>
    <n v="18"/>
    <n v="4"/>
    <m/>
  </r>
  <r>
    <x v="0"/>
    <x v="0"/>
    <x v="5"/>
    <x v="4"/>
    <x v="3"/>
    <n v="6"/>
    <n v="4"/>
    <m/>
  </r>
  <r>
    <x v="0"/>
    <x v="1"/>
    <x v="6"/>
    <x v="4"/>
    <x v="3"/>
    <n v="5.5"/>
    <n v="4"/>
    <m/>
  </r>
  <r>
    <x v="0"/>
    <x v="1"/>
    <x v="6"/>
    <x v="5"/>
    <x v="3"/>
    <n v="17"/>
    <n v="4"/>
    <m/>
  </r>
  <r>
    <x v="0"/>
    <x v="11"/>
    <x v="55"/>
    <x v="0"/>
    <x v="3"/>
    <n v="3"/>
    <n v="4"/>
    <n v="0"/>
  </r>
  <r>
    <x v="0"/>
    <x v="11"/>
    <x v="56"/>
    <x v="0"/>
    <x v="3"/>
    <n v="11.5"/>
    <n v="4"/>
    <n v="0"/>
  </r>
  <r>
    <x v="0"/>
    <x v="11"/>
    <x v="6"/>
    <x v="11"/>
    <x v="3"/>
    <n v="1"/>
    <n v="4"/>
    <m/>
  </r>
  <r>
    <x v="0"/>
    <x v="11"/>
    <x v="6"/>
    <x v="4"/>
    <x v="3"/>
    <n v="6"/>
    <n v="4"/>
    <m/>
  </r>
  <r>
    <x v="0"/>
    <x v="11"/>
    <x v="6"/>
    <x v="5"/>
    <x v="3"/>
    <n v="7"/>
    <n v="4"/>
    <m/>
  </r>
  <r>
    <x v="0"/>
    <x v="10"/>
    <x v="53"/>
    <x v="8"/>
    <x v="3"/>
    <n v="2"/>
    <n v="4"/>
    <n v="0"/>
  </r>
  <r>
    <x v="0"/>
    <x v="10"/>
    <x v="6"/>
    <x v="11"/>
    <x v="3"/>
    <n v="1"/>
    <n v="4"/>
    <m/>
  </r>
  <r>
    <x v="0"/>
    <x v="10"/>
    <x v="6"/>
    <x v="2"/>
    <x v="3"/>
    <n v="10"/>
    <n v="4"/>
    <n v="0"/>
  </r>
  <r>
    <x v="0"/>
    <x v="10"/>
    <x v="6"/>
    <x v="4"/>
    <x v="3"/>
    <n v="5"/>
    <n v="4"/>
    <m/>
  </r>
  <r>
    <x v="0"/>
    <x v="10"/>
    <x v="6"/>
    <x v="3"/>
    <x v="3"/>
    <n v="10.5"/>
    <n v="4"/>
    <m/>
  </r>
  <r>
    <x v="0"/>
    <x v="10"/>
    <x v="6"/>
    <x v="22"/>
    <x v="3"/>
    <n v="9"/>
    <n v="4"/>
    <m/>
  </r>
  <r>
    <x v="0"/>
    <x v="10"/>
    <x v="6"/>
    <x v="5"/>
    <x v="3"/>
    <n v="2"/>
    <n v="4"/>
    <m/>
  </r>
  <r>
    <x v="0"/>
    <x v="3"/>
    <x v="0"/>
    <x v="11"/>
    <x v="3"/>
    <n v="2"/>
    <n v="4"/>
    <m/>
  </r>
  <r>
    <x v="0"/>
    <x v="3"/>
    <x v="3"/>
    <x v="5"/>
    <x v="3"/>
    <n v="7.5"/>
    <n v="4"/>
    <m/>
  </r>
  <r>
    <x v="0"/>
    <x v="3"/>
    <x v="3"/>
    <x v="23"/>
    <x v="3"/>
    <n v="7.5"/>
    <n v="4"/>
    <m/>
  </r>
  <r>
    <x v="0"/>
    <x v="3"/>
    <x v="10"/>
    <x v="3"/>
    <x v="3"/>
    <n v="11.5"/>
    <n v="4"/>
    <m/>
  </r>
  <r>
    <x v="0"/>
    <x v="7"/>
    <x v="16"/>
    <x v="6"/>
    <x v="3"/>
    <n v="7"/>
    <n v="4"/>
    <m/>
  </r>
  <r>
    <x v="0"/>
    <x v="7"/>
    <x v="16"/>
    <x v="23"/>
    <x v="3"/>
    <n v="2"/>
    <n v="4"/>
    <m/>
  </r>
  <r>
    <x v="1"/>
    <x v="2"/>
    <x v="11"/>
    <x v="6"/>
    <x v="3"/>
    <n v="61"/>
    <n v="4"/>
    <m/>
  </r>
  <r>
    <x v="1"/>
    <x v="7"/>
    <x v="16"/>
    <x v="23"/>
    <x v="3"/>
    <n v="88"/>
    <n v="4"/>
    <m/>
  </r>
  <r>
    <x v="2"/>
    <x v="1"/>
    <x v="32"/>
    <x v="0"/>
    <x v="3"/>
    <n v="4.5"/>
    <n v="4"/>
    <n v="0"/>
  </r>
  <r>
    <x v="2"/>
    <x v="1"/>
    <x v="13"/>
    <x v="2"/>
    <x v="3"/>
    <n v="5.5"/>
    <n v="4"/>
    <n v="0"/>
  </r>
  <r>
    <x v="2"/>
    <x v="1"/>
    <x v="46"/>
    <x v="0"/>
    <x v="3"/>
    <n v="19"/>
    <n v="4"/>
    <n v="0"/>
  </r>
  <r>
    <x v="2"/>
    <x v="1"/>
    <x v="47"/>
    <x v="2"/>
    <x v="3"/>
    <n v="3"/>
    <n v="4"/>
    <n v="0"/>
  </r>
  <r>
    <x v="2"/>
    <x v="11"/>
    <x v="57"/>
    <x v="0"/>
    <x v="3"/>
    <n v="3.5"/>
    <n v="4"/>
    <n v="0"/>
  </r>
  <r>
    <x v="2"/>
    <x v="4"/>
    <x v="15"/>
    <x v="2"/>
    <x v="3"/>
    <n v="4.5"/>
    <n v="4"/>
    <n v="0"/>
  </r>
  <r>
    <x v="2"/>
    <x v="10"/>
    <x v="58"/>
    <x v="2"/>
    <x v="3"/>
    <n v="7.5"/>
    <n v="4"/>
    <n v="0"/>
  </r>
  <r>
    <x v="2"/>
    <x v="10"/>
    <x v="59"/>
    <x v="0"/>
    <x v="3"/>
    <n v="4.5"/>
    <n v="4"/>
    <n v="0"/>
  </r>
  <r>
    <x v="2"/>
    <x v="10"/>
    <x v="45"/>
    <x v="0"/>
    <x v="3"/>
    <n v="3.5"/>
    <n v="4"/>
    <n v="0"/>
  </r>
  <r>
    <x v="2"/>
    <x v="3"/>
    <x v="2"/>
    <x v="2"/>
    <x v="3"/>
    <n v="6"/>
    <n v="4"/>
    <n v="0"/>
  </r>
  <r>
    <x v="2"/>
    <x v="3"/>
    <x v="2"/>
    <x v="6"/>
    <x v="3"/>
    <n v="5"/>
    <n v="4"/>
    <m/>
  </r>
  <r>
    <x v="2"/>
    <x v="3"/>
    <x v="3"/>
    <x v="11"/>
    <x v="3"/>
    <n v="64"/>
    <n v="4"/>
    <m/>
  </r>
  <r>
    <x v="2"/>
    <x v="3"/>
    <x v="3"/>
    <x v="3"/>
    <x v="3"/>
    <n v="1.5"/>
    <n v="4"/>
    <m/>
  </r>
  <r>
    <x v="2"/>
    <x v="3"/>
    <x v="20"/>
    <x v="11"/>
    <x v="3"/>
    <n v="20.5"/>
    <n v="4"/>
    <m/>
  </r>
  <r>
    <x v="2"/>
    <x v="7"/>
    <x v="16"/>
    <x v="6"/>
    <x v="3"/>
    <n v="4.5"/>
    <n v="4"/>
    <m/>
  </r>
  <r>
    <x v="4"/>
    <x v="0"/>
    <x v="15"/>
    <x v="2"/>
    <x v="3"/>
    <n v="3"/>
    <n v="4"/>
    <n v="0"/>
  </r>
  <r>
    <x v="4"/>
    <x v="1"/>
    <x v="17"/>
    <x v="2"/>
    <x v="3"/>
    <n v="14"/>
    <n v="4"/>
    <n v="0"/>
  </r>
  <r>
    <x v="4"/>
    <x v="1"/>
    <x v="49"/>
    <x v="2"/>
    <x v="3"/>
    <n v="8"/>
    <n v="4"/>
    <n v="0"/>
  </r>
  <r>
    <x v="4"/>
    <x v="1"/>
    <x v="32"/>
    <x v="2"/>
    <x v="3"/>
    <n v="3"/>
    <n v="4"/>
    <n v="0"/>
  </r>
  <r>
    <x v="4"/>
    <x v="1"/>
    <x v="33"/>
    <x v="2"/>
    <x v="3"/>
    <n v="5"/>
    <n v="4"/>
    <n v="0"/>
  </r>
  <r>
    <x v="4"/>
    <x v="1"/>
    <x v="33"/>
    <x v="0"/>
    <x v="3"/>
    <n v="6"/>
    <n v="4"/>
    <n v="0"/>
  </r>
  <r>
    <x v="4"/>
    <x v="1"/>
    <x v="36"/>
    <x v="2"/>
    <x v="3"/>
    <n v="3"/>
    <n v="4"/>
    <n v="0"/>
  </r>
  <r>
    <x v="4"/>
    <x v="1"/>
    <x v="60"/>
    <x v="0"/>
    <x v="3"/>
    <n v="10"/>
    <n v="4"/>
    <n v="0"/>
  </r>
  <r>
    <x v="4"/>
    <x v="1"/>
    <x v="60"/>
    <x v="8"/>
    <x v="3"/>
    <n v="1"/>
    <n v="4"/>
    <n v="0"/>
  </r>
  <r>
    <x v="4"/>
    <x v="1"/>
    <x v="61"/>
    <x v="2"/>
    <x v="3"/>
    <n v="3"/>
    <n v="4"/>
    <n v="0"/>
  </r>
  <r>
    <x v="4"/>
    <x v="1"/>
    <x v="61"/>
    <x v="0"/>
    <x v="3"/>
    <n v="3"/>
    <n v="4"/>
    <n v="0"/>
  </r>
  <r>
    <x v="4"/>
    <x v="1"/>
    <x v="62"/>
    <x v="11"/>
    <x v="3"/>
    <n v="6"/>
    <n v="4"/>
    <m/>
  </r>
  <r>
    <x v="4"/>
    <x v="1"/>
    <x v="62"/>
    <x v="2"/>
    <x v="3"/>
    <n v="2"/>
    <n v="4"/>
    <n v="0"/>
  </r>
  <r>
    <x v="4"/>
    <x v="1"/>
    <x v="62"/>
    <x v="0"/>
    <x v="3"/>
    <n v="5"/>
    <n v="4"/>
    <n v="0"/>
  </r>
  <r>
    <x v="4"/>
    <x v="11"/>
    <x v="63"/>
    <x v="0"/>
    <x v="3"/>
    <n v="8"/>
    <n v="4"/>
    <n v="0"/>
  </r>
  <r>
    <x v="4"/>
    <x v="11"/>
    <x v="64"/>
    <x v="11"/>
    <x v="3"/>
    <n v="2"/>
    <n v="4"/>
    <m/>
  </r>
  <r>
    <x v="4"/>
    <x v="11"/>
    <x v="64"/>
    <x v="0"/>
    <x v="3"/>
    <n v="35"/>
    <n v="4"/>
    <n v="0"/>
  </r>
  <r>
    <x v="4"/>
    <x v="11"/>
    <x v="64"/>
    <x v="8"/>
    <x v="3"/>
    <n v="0.5"/>
    <n v="4"/>
    <n v="0"/>
  </r>
  <r>
    <x v="4"/>
    <x v="11"/>
    <x v="57"/>
    <x v="0"/>
    <x v="3"/>
    <n v="8"/>
    <n v="4"/>
    <n v="0"/>
  </r>
  <r>
    <x v="4"/>
    <x v="11"/>
    <x v="6"/>
    <x v="3"/>
    <x v="3"/>
    <n v="3"/>
    <n v="4"/>
    <m/>
  </r>
  <r>
    <x v="4"/>
    <x v="4"/>
    <x v="15"/>
    <x v="2"/>
    <x v="3"/>
    <n v="4"/>
    <n v="4"/>
    <n v="0"/>
  </r>
  <r>
    <x v="4"/>
    <x v="3"/>
    <x v="9"/>
    <x v="3"/>
    <x v="3"/>
    <n v="23.5"/>
    <n v="4"/>
    <m/>
  </r>
  <r>
    <x v="4"/>
    <x v="3"/>
    <x v="20"/>
    <x v="7"/>
    <x v="3"/>
    <n v="10"/>
    <n v="4"/>
    <m/>
  </r>
  <r>
    <x v="5"/>
    <x v="5"/>
    <x v="54"/>
    <x v="3"/>
    <x v="3"/>
    <n v="13"/>
    <n v="4"/>
    <m/>
  </r>
  <r>
    <x v="5"/>
    <x v="0"/>
    <x v="3"/>
    <x v="7"/>
    <x v="3"/>
    <n v="8"/>
    <n v="4"/>
    <m/>
  </r>
  <r>
    <x v="5"/>
    <x v="0"/>
    <x v="15"/>
    <x v="2"/>
    <x v="3"/>
    <n v="4"/>
    <n v="4"/>
    <n v="0"/>
  </r>
  <r>
    <x v="5"/>
    <x v="1"/>
    <x v="27"/>
    <x v="2"/>
    <x v="3"/>
    <n v="12"/>
    <n v="4"/>
    <n v="0"/>
  </r>
  <r>
    <x v="5"/>
    <x v="1"/>
    <x v="27"/>
    <x v="0"/>
    <x v="3"/>
    <n v="4"/>
    <n v="4"/>
    <n v="0"/>
  </r>
  <r>
    <x v="5"/>
    <x v="1"/>
    <x v="65"/>
    <x v="2"/>
    <x v="3"/>
    <n v="6"/>
    <n v="4"/>
    <n v="0"/>
  </r>
  <r>
    <x v="5"/>
    <x v="1"/>
    <x v="65"/>
    <x v="0"/>
    <x v="3"/>
    <n v="31"/>
    <n v="4"/>
    <n v="0"/>
  </r>
  <r>
    <x v="5"/>
    <x v="1"/>
    <x v="65"/>
    <x v="8"/>
    <x v="3"/>
    <n v="3"/>
    <n v="4"/>
    <n v="0"/>
  </r>
  <r>
    <x v="5"/>
    <x v="1"/>
    <x v="6"/>
    <x v="22"/>
    <x v="3"/>
    <n v="5"/>
    <n v="4"/>
    <m/>
  </r>
  <r>
    <x v="5"/>
    <x v="1"/>
    <x v="44"/>
    <x v="2"/>
    <x v="3"/>
    <n v="20"/>
    <n v="4"/>
    <n v="0"/>
  </r>
  <r>
    <x v="5"/>
    <x v="1"/>
    <x v="44"/>
    <x v="8"/>
    <x v="3"/>
    <n v="3"/>
    <n v="4"/>
    <n v="0"/>
  </r>
  <r>
    <x v="5"/>
    <x v="11"/>
    <x v="66"/>
    <x v="0"/>
    <x v="3"/>
    <n v="8"/>
    <n v="4"/>
    <n v="0"/>
  </r>
  <r>
    <x v="5"/>
    <x v="11"/>
    <x v="66"/>
    <x v="8"/>
    <x v="3"/>
    <n v="1"/>
    <n v="4"/>
    <n v="0"/>
  </r>
  <r>
    <x v="5"/>
    <x v="11"/>
    <x v="67"/>
    <x v="11"/>
    <x v="3"/>
    <n v="1"/>
    <n v="4"/>
    <m/>
  </r>
  <r>
    <x v="5"/>
    <x v="11"/>
    <x v="67"/>
    <x v="0"/>
    <x v="3"/>
    <n v="11"/>
    <n v="4"/>
    <n v="0"/>
  </r>
  <r>
    <x v="5"/>
    <x v="11"/>
    <x v="68"/>
    <x v="0"/>
    <x v="3"/>
    <n v="12"/>
    <n v="4"/>
    <n v="0"/>
  </r>
  <r>
    <x v="5"/>
    <x v="11"/>
    <x v="68"/>
    <x v="8"/>
    <x v="3"/>
    <n v="2"/>
    <n v="4"/>
    <n v="0"/>
  </r>
  <r>
    <x v="5"/>
    <x v="11"/>
    <x v="69"/>
    <x v="0"/>
    <x v="3"/>
    <n v="3"/>
    <n v="4"/>
    <n v="0"/>
  </r>
  <r>
    <x v="5"/>
    <x v="11"/>
    <x v="70"/>
    <x v="0"/>
    <x v="3"/>
    <n v="8"/>
    <n v="4"/>
    <n v="0"/>
  </r>
  <r>
    <x v="5"/>
    <x v="11"/>
    <x v="6"/>
    <x v="22"/>
    <x v="3"/>
    <n v="6"/>
    <n v="4"/>
    <m/>
  </r>
  <r>
    <x v="5"/>
    <x v="11"/>
    <x v="71"/>
    <x v="2"/>
    <x v="3"/>
    <n v="1"/>
    <n v="4"/>
    <n v="0"/>
  </r>
  <r>
    <x v="5"/>
    <x v="11"/>
    <x v="71"/>
    <x v="0"/>
    <x v="3"/>
    <n v="8"/>
    <n v="4"/>
    <n v="0"/>
  </r>
  <r>
    <x v="5"/>
    <x v="11"/>
    <x v="71"/>
    <x v="8"/>
    <x v="3"/>
    <n v="1"/>
    <n v="4"/>
    <n v="0"/>
  </r>
  <r>
    <x v="6"/>
    <x v="5"/>
    <x v="16"/>
    <x v="3"/>
    <x v="3"/>
    <n v="38.5"/>
    <n v="4"/>
    <m/>
  </r>
  <r>
    <x v="6"/>
    <x v="1"/>
    <x v="6"/>
    <x v="3"/>
    <x v="3"/>
    <n v="11.5"/>
    <n v="4"/>
    <m/>
  </r>
  <r>
    <x v="6"/>
    <x v="10"/>
    <x v="45"/>
    <x v="0"/>
    <x v="3"/>
    <n v="16"/>
    <n v="4"/>
    <n v="0"/>
  </r>
  <r>
    <x v="6"/>
    <x v="10"/>
    <x v="45"/>
    <x v="8"/>
    <x v="3"/>
    <n v="5"/>
    <n v="4"/>
    <n v="0"/>
  </r>
  <r>
    <x v="6"/>
    <x v="10"/>
    <x v="6"/>
    <x v="9"/>
    <x v="3"/>
    <n v="25"/>
    <n v="4"/>
    <m/>
  </r>
  <r>
    <x v="6"/>
    <x v="10"/>
    <x v="72"/>
    <x v="3"/>
    <x v="3"/>
    <n v="4.5"/>
    <n v="4"/>
    <m/>
  </r>
  <r>
    <x v="6"/>
    <x v="3"/>
    <x v="0"/>
    <x v="23"/>
    <x v="3"/>
    <n v="8"/>
    <n v="4"/>
    <m/>
  </r>
  <r>
    <x v="6"/>
    <x v="3"/>
    <x v="7"/>
    <x v="6"/>
    <x v="3"/>
    <n v="4"/>
    <n v="4"/>
    <m/>
  </r>
  <r>
    <x v="6"/>
    <x v="3"/>
    <x v="3"/>
    <x v="23"/>
    <x v="3"/>
    <n v="0.75"/>
    <n v="4"/>
    <m/>
  </r>
  <r>
    <x v="6"/>
    <x v="3"/>
    <x v="10"/>
    <x v="6"/>
    <x v="3"/>
    <n v="15.5"/>
    <n v="4"/>
    <m/>
  </r>
  <r>
    <x v="6"/>
    <x v="3"/>
    <x v="10"/>
    <x v="3"/>
    <x v="3"/>
    <n v="4"/>
    <n v="4"/>
    <m/>
  </r>
  <r>
    <x v="7"/>
    <x v="5"/>
    <x v="22"/>
    <x v="12"/>
    <x v="3"/>
    <n v="89"/>
    <n v="4"/>
    <m/>
  </r>
  <r>
    <x v="7"/>
    <x v="5"/>
    <x v="22"/>
    <x v="13"/>
    <x v="3"/>
    <n v="40"/>
    <n v="4"/>
    <m/>
  </r>
  <r>
    <x v="7"/>
    <x v="5"/>
    <x v="22"/>
    <x v="14"/>
    <x v="3"/>
    <n v="4"/>
    <n v="4"/>
    <m/>
  </r>
  <r>
    <x v="7"/>
    <x v="5"/>
    <x v="54"/>
    <x v="3"/>
    <x v="3"/>
    <n v="5"/>
    <n v="4"/>
    <m/>
  </r>
  <r>
    <x v="7"/>
    <x v="5"/>
    <x v="23"/>
    <x v="12"/>
    <x v="3"/>
    <n v="17.5"/>
    <n v="4"/>
    <m/>
  </r>
  <r>
    <x v="7"/>
    <x v="5"/>
    <x v="24"/>
    <x v="13"/>
    <x v="3"/>
    <n v="5"/>
    <n v="4"/>
    <m/>
  </r>
  <r>
    <x v="8"/>
    <x v="0"/>
    <x v="30"/>
    <x v="9"/>
    <x v="3"/>
    <n v="3"/>
    <n v="4"/>
    <m/>
  </r>
  <r>
    <x v="8"/>
    <x v="0"/>
    <x v="9"/>
    <x v="3"/>
    <x v="3"/>
    <n v="6"/>
    <n v="4"/>
    <m/>
  </r>
  <r>
    <x v="8"/>
    <x v="0"/>
    <x v="25"/>
    <x v="8"/>
    <x v="3"/>
    <n v="5"/>
    <n v="4"/>
    <n v="0"/>
  </r>
  <r>
    <x v="8"/>
    <x v="1"/>
    <x v="27"/>
    <x v="8"/>
    <x v="3"/>
    <n v="10"/>
    <n v="4"/>
    <n v="0"/>
  </r>
  <r>
    <x v="8"/>
    <x v="1"/>
    <x v="18"/>
    <x v="8"/>
    <x v="3"/>
    <n v="2"/>
    <n v="4"/>
    <n v="0"/>
  </r>
  <r>
    <x v="8"/>
    <x v="1"/>
    <x v="49"/>
    <x v="8"/>
    <x v="3"/>
    <n v="12.5"/>
    <n v="4"/>
    <n v="0"/>
  </r>
  <r>
    <x v="8"/>
    <x v="1"/>
    <x v="73"/>
    <x v="8"/>
    <x v="3"/>
    <n v="1"/>
    <n v="4"/>
    <n v="0"/>
  </r>
  <r>
    <x v="8"/>
    <x v="1"/>
    <x v="65"/>
    <x v="8"/>
    <x v="3"/>
    <n v="4"/>
    <n v="4"/>
    <n v="0"/>
  </r>
  <r>
    <x v="8"/>
    <x v="1"/>
    <x v="60"/>
    <x v="3"/>
    <x v="3"/>
    <n v="1"/>
    <n v="4"/>
    <m/>
  </r>
  <r>
    <x v="8"/>
    <x v="1"/>
    <x v="60"/>
    <x v="8"/>
    <x v="3"/>
    <n v="9"/>
    <n v="4"/>
    <n v="0"/>
  </r>
  <r>
    <x v="8"/>
    <x v="1"/>
    <x v="61"/>
    <x v="8"/>
    <x v="3"/>
    <n v="1"/>
    <n v="4"/>
    <n v="0"/>
  </r>
  <r>
    <x v="8"/>
    <x v="1"/>
    <x v="37"/>
    <x v="8"/>
    <x v="3"/>
    <n v="2.5"/>
    <n v="4"/>
    <n v="0"/>
  </r>
  <r>
    <x v="8"/>
    <x v="1"/>
    <x v="44"/>
    <x v="8"/>
    <x v="3"/>
    <n v="3"/>
    <n v="4"/>
    <n v="0"/>
  </r>
  <r>
    <x v="8"/>
    <x v="1"/>
    <x v="62"/>
    <x v="8"/>
    <x v="3"/>
    <n v="2"/>
    <n v="4"/>
    <n v="0"/>
  </r>
  <r>
    <x v="8"/>
    <x v="11"/>
    <x v="64"/>
    <x v="11"/>
    <x v="3"/>
    <n v="5"/>
    <n v="4"/>
    <m/>
  </r>
  <r>
    <x v="8"/>
    <x v="11"/>
    <x v="64"/>
    <x v="8"/>
    <x v="3"/>
    <n v="3"/>
    <n v="4"/>
    <n v="0"/>
  </r>
  <r>
    <x v="8"/>
    <x v="11"/>
    <x v="66"/>
    <x v="8"/>
    <x v="3"/>
    <n v="3"/>
    <n v="4"/>
    <n v="0"/>
  </r>
  <r>
    <x v="8"/>
    <x v="11"/>
    <x v="6"/>
    <x v="3"/>
    <x v="3"/>
    <n v="5"/>
    <n v="4"/>
    <m/>
  </r>
  <r>
    <x v="8"/>
    <x v="4"/>
    <x v="25"/>
    <x v="8"/>
    <x v="3"/>
    <n v="33"/>
    <n v="4"/>
    <n v="0"/>
  </r>
  <r>
    <x v="8"/>
    <x v="7"/>
    <x v="16"/>
    <x v="6"/>
    <x v="3"/>
    <n v="56"/>
    <n v="4"/>
    <m/>
  </r>
  <r>
    <x v="9"/>
    <x v="0"/>
    <x v="0"/>
    <x v="8"/>
    <x v="3"/>
    <n v="3"/>
    <n v="4"/>
    <n v="0"/>
  </r>
  <r>
    <x v="9"/>
    <x v="1"/>
    <x v="43"/>
    <x v="9"/>
    <x v="3"/>
    <n v="1.5"/>
    <n v="4"/>
    <m/>
  </r>
  <r>
    <x v="9"/>
    <x v="10"/>
    <x v="48"/>
    <x v="8"/>
    <x v="3"/>
    <n v="20"/>
    <n v="4"/>
    <n v="12"/>
  </r>
  <r>
    <x v="9"/>
    <x v="10"/>
    <x v="58"/>
    <x v="18"/>
    <x v="3"/>
    <n v="3"/>
    <n v="4"/>
    <m/>
  </r>
  <r>
    <x v="9"/>
    <x v="10"/>
    <x v="43"/>
    <x v="9"/>
    <x v="3"/>
    <n v="2"/>
    <n v="4"/>
    <m/>
  </r>
  <r>
    <x v="9"/>
    <x v="10"/>
    <x v="53"/>
    <x v="8"/>
    <x v="3"/>
    <n v="7"/>
    <n v="4"/>
    <n v="0"/>
  </r>
  <r>
    <x v="9"/>
    <x v="10"/>
    <x v="45"/>
    <x v="18"/>
    <x v="3"/>
    <n v="3"/>
    <n v="4"/>
    <m/>
  </r>
  <r>
    <x v="9"/>
    <x v="10"/>
    <x v="72"/>
    <x v="18"/>
    <x v="3"/>
    <n v="6"/>
    <n v="4"/>
    <m/>
  </r>
  <r>
    <x v="9"/>
    <x v="2"/>
    <x v="30"/>
    <x v="11"/>
    <x v="3"/>
    <n v="2"/>
    <n v="4"/>
    <m/>
  </r>
  <r>
    <x v="9"/>
    <x v="2"/>
    <x v="30"/>
    <x v="9"/>
    <x v="3"/>
    <n v="3"/>
    <n v="4"/>
    <m/>
  </r>
  <r>
    <x v="9"/>
    <x v="2"/>
    <x v="30"/>
    <x v="8"/>
    <x v="3"/>
    <n v="15"/>
    <n v="4"/>
    <n v="0"/>
  </r>
  <r>
    <x v="9"/>
    <x v="3"/>
    <x v="0"/>
    <x v="11"/>
    <x v="3"/>
    <n v="8"/>
    <n v="4"/>
    <m/>
  </r>
  <r>
    <x v="9"/>
    <x v="3"/>
    <x v="0"/>
    <x v="8"/>
    <x v="3"/>
    <n v="5.5"/>
    <n v="4"/>
    <n v="0"/>
  </r>
  <r>
    <x v="9"/>
    <x v="3"/>
    <x v="1"/>
    <x v="8"/>
    <x v="3"/>
    <n v="42"/>
    <n v="4"/>
    <n v="0"/>
  </r>
  <r>
    <x v="9"/>
    <x v="3"/>
    <x v="29"/>
    <x v="21"/>
    <x v="3"/>
    <n v="6.5"/>
    <n v="4"/>
    <m/>
  </r>
  <r>
    <x v="9"/>
    <x v="3"/>
    <x v="9"/>
    <x v="3"/>
    <x v="3"/>
    <n v="28"/>
    <n v="4"/>
    <m/>
  </r>
  <r>
    <x v="9"/>
    <x v="3"/>
    <x v="3"/>
    <x v="3"/>
    <x v="3"/>
    <n v="2"/>
    <n v="4"/>
    <m/>
  </r>
  <r>
    <x v="9"/>
    <x v="3"/>
    <x v="20"/>
    <x v="7"/>
    <x v="3"/>
    <n v="7.5"/>
    <n v="4"/>
    <m/>
  </r>
  <r>
    <x v="16"/>
    <x v="10"/>
    <x v="58"/>
    <x v="0"/>
    <x v="3"/>
    <n v="38.5"/>
    <n v="4"/>
    <n v="0"/>
  </r>
  <r>
    <x v="16"/>
    <x v="10"/>
    <x v="58"/>
    <x v="9"/>
    <x v="3"/>
    <n v="2"/>
    <n v="4"/>
    <m/>
  </r>
  <r>
    <x v="16"/>
    <x v="10"/>
    <x v="58"/>
    <x v="3"/>
    <x v="3"/>
    <n v="1.75"/>
    <n v="4"/>
    <m/>
  </r>
  <r>
    <x v="16"/>
    <x v="10"/>
    <x v="58"/>
    <x v="8"/>
    <x v="3"/>
    <n v="4.75"/>
    <n v="4"/>
    <n v="0"/>
  </r>
  <r>
    <x v="16"/>
    <x v="10"/>
    <x v="45"/>
    <x v="2"/>
    <x v="3"/>
    <n v="0"/>
    <n v="4"/>
    <n v="0"/>
  </r>
  <r>
    <x v="16"/>
    <x v="10"/>
    <x v="45"/>
    <x v="0"/>
    <x v="3"/>
    <n v="0"/>
    <n v="4"/>
    <n v="0"/>
  </r>
  <r>
    <x v="16"/>
    <x v="10"/>
    <x v="6"/>
    <x v="4"/>
    <x v="3"/>
    <n v="0.3"/>
    <n v="4"/>
    <m/>
  </r>
  <r>
    <x v="16"/>
    <x v="10"/>
    <x v="6"/>
    <x v="22"/>
    <x v="3"/>
    <n v="1"/>
    <n v="4"/>
    <m/>
  </r>
  <r>
    <x v="16"/>
    <x v="10"/>
    <x v="74"/>
    <x v="0"/>
    <x v="3"/>
    <n v="24"/>
    <n v="4"/>
    <n v="0"/>
  </r>
  <r>
    <x v="16"/>
    <x v="10"/>
    <x v="72"/>
    <x v="0"/>
    <x v="3"/>
    <n v="13"/>
    <n v="4"/>
    <n v="0"/>
  </r>
  <r>
    <x v="16"/>
    <x v="10"/>
    <x v="72"/>
    <x v="8"/>
    <x v="3"/>
    <n v="3.5"/>
    <n v="4"/>
    <n v="0"/>
  </r>
  <r>
    <x v="16"/>
    <x v="10"/>
    <x v="52"/>
    <x v="2"/>
    <x v="3"/>
    <n v="43"/>
    <n v="4"/>
    <n v="0.9"/>
  </r>
  <r>
    <x v="16"/>
    <x v="10"/>
    <x v="52"/>
    <x v="0"/>
    <x v="3"/>
    <n v="8"/>
    <n v="4"/>
    <n v="0"/>
  </r>
  <r>
    <x v="16"/>
    <x v="2"/>
    <x v="7"/>
    <x v="0"/>
    <x v="3"/>
    <n v="0"/>
    <n v="4"/>
    <n v="0"/>
  </r>
  <r>
    <x v="16"/>
    <x v="2"/>
    <x v="3"/>
    <x v="3"/>
    <x v="3"/>
    <n v="2"/>
    <n v="4"/>
    <m/>
  </r>
  <r>
    <x v="16"/>
    <x v="3"/>
    <x v="29"/>
    <x v="24"/>
    <x v="3"/>
    <n v="5.5"/>
    <n v="4"/>
    <m/>
  </r>
  <r>
    <x v="16"/>
    <x v="3"/>
    <x v="9"/>
    <x v="3"/>
    <x v="3"/>
    <n v="5.15"/>
    <n v="4"/>
    <m/>
  </r>
  <r>
    <x v="16"/>
    <x v="3"/>
    <x v="20"/>
    <x v="7"/>
    <x v="3"/>
    <n v="8"/>
    <n v="4"/>
    <m/>
  </r>
  <r>
    <x v="11"/>
    <x v="5"/>
    <x v="54"/>
    <x v="3"/>
    <x v="3"/>
    <n v="6"/>
    <n v="4"/>
    <m/>
  </r>
  <r>
    <x v="11"/>
    <x v="5"/>
    <x v="16"/>
    <x v="7"/>
    <x v="3"/>
    <n v="8"/>
    <n v="4"/>
    <m/>
  </r>
  <r>
    <x v="11"/>
    <x v="5"/>
    <x v="16"/>
    <x v="16"/>
    <x v="3"/>
    <n v="1"/>
    <n v="4"/>
    <m/>
  </r>
  <r>
    <x v="11"/>
    <x v="1"/>
    <x v="13"/>
    <x v="8"/>
    <x v="3"/>
    <n v="33"/>
    <n v="4"/>
    <n v="0"/>
  </r>
  <r>
    <x v="11"/>
    <x v="1"/>
    <x v="19"/>
    <x v="8"/>
    <x v="3"/>
    <n v="31"/>
    <n v="4"/>
    <n v="0"/>
  </r>
  <r>
    <x v="11"/>
    <x v="1"/>
    <x v="37"/>
    <x v="8"/>
    <x v="3"/>
    <n v="3"/>
    <n v="4"/>
    <n v="0"/>
  </r>
  <r>
    <x v="11"/>
    <x v="1"/>
    <x v="44"/>
    <x v="8"/>
    <x v="3"/>
    <n v="4"/>
    <n v="4"/>
    <n v="0"/>
  </r>
  <r>
    <x v="11"/>
    <x v="11"/>
    <x v="75"/>
    <x v="8"/>
    <x v="3"/>
    <n v="5"/>
    <n v="4"/>
    <n v="0"/>
  </r>
  <r>
    <x v="11"/>
    <x v="10"/>
    <x v="43"/>
    <x v="9"/>
    <x v="3"/>
    <n v="4"/>
    <n v="4"/>
    <m/>
  </r>
  <r>
    <x v="11"/>
    <x v="10"/>
    <x v="76"/>
    <x v="8"/>
    <x v="3"/>
    <n v="5"/>
    <n v="4"/>
    <n v="0"/>
  </r>
  <r>
    <x v="11"/>
    <x v="3"/>
    <x v="9"/>
    <x v="3"/>
    <x v="3"/>
    <n v="9"/>
    <n v="4"/>
    <m/>
  </r>
  <r>
    <x v="11"/>
    <x v="3"/>
    <x v="20"/>
    <x v="7"/>
    <x v="3"/>
    <n v="12"/>
    <n v="4"/>
    <m/>
  </r>
  <r>
    <x v="11"/>
    <x v="7"/>
    <x v="16"/>
    <x v="6"/>
    <x v="3"/>
    <n v="47"/>
    <n v="4"/>
    <m/>
  </r>
  <r>
    <x v="12"/>
    <x v="11"/>
    <x v="6"/>
    <x v="22"/>
    <x v="3"/>
    <n v="16"/>
    <n v="4"/>
    <m/>
  </r>
  <r>
    <x v="12"/>
    <x v="4"/>
    <x v="15"/>
    <x v="2"/>
    <x v="3"/>
    <n v="2"/>
    <n v="4"/>
    <n v="0"/>
  </r>
  <r>
    <x v="12"/>
    <x v="2"/>
    <x v="15"/>
    <x v="2"/>
    <x v="3"/>
    <n v="6"/>
    <n v="4"/>
    <n v="0"/>
  </r>
  <r>
    <x v="12"/>
    <x v="2"/>
    <x v="11"/>
    <x v="11"/>
    <x v="3"/>
    <n v="1"/>
    <n v="4"/>
    <m/>
  </r>
  <r>
    <x v="12"/>
    <x v="7"/>
    <x v="16"/>
    <x v="6"/>
    <x v="3"/>
    <n v="143"/>
    <n v="4"/>
    <m/>
  </r>
  <r>
    <x v="13"/>
    <x v="0"/>
    <x v="25"/>
    <x v="11"/>
    <x v="3"/>
    <n v="8"/>
    <n v="4"/>
    <m/>
  </r>
  <r>
    <x v="13"/>
    <x v="1"/>
    <x v="17"/>
    <x v="8"/>
    <x v="3"/>
    <n v="4"/>
    <n v="4"/>
    <n v="0"/>
  </r>
  <r>
    <x v="13"/>
    <x v="1"/>
    <x v="18"/>
    <x v="8"/>
    <x v="3"/>
    <n v="4"/>
    <n v="4"/>
    <n v="0"/>
  </r>
  <r>
    <x v="13"/>
    <x v="1"/>
    <x v="49"/>
    <x v="8"/>
    <x v="3"/>
    <n v="2"/>
    <n v="4"/>
    <n v="0"/>
  </r>
  <r>
    <x v="13"/>
    <x v="1"/>
    <x v="36"/>
    <x v="8"/>
    <x v="3"/>
    <n v="6"/>
    <n v="4"/>
    <n v="0"/>
  </r>
  <r>
    <x v="13"/>
    <x v="1"/>
    <x v="60"/>
    <x v="11"/>
    <x v="3"/>
    <n v="2"/>
    <n v="4"/>
    <m/>
  </r>
  <r>
    <x v="13"/>
    <x v="1"/>
    <x v="61"/>
    <x v="8"/>
    <x v="3"/>
    <n v="1"/>
    <n v="4"/>
    <n v="0"/>
  </r>
  <r>
    <x v="13"/>
    <x v="1"/>
    <x v="47"/>
    <x v="8"/>
    <x v="3"/>
    <n v="2"/>
    <n v="4"/>
    <n v="0"/>
  </r>
  <r>
    <x v="13"/>
    <x v="11"/>
    <x v="66"/>
    <x v="11"/>
    <x v="3"/>
    <n v="4"/>
    <n v="4"/>
    <m/>
  </r>
  <r>
    <x v="13"/>
    <x v="11"/>
    <x v="66"/>
    <x v="8"/>
    <x v="3"/>
    <n v="6"/>
    <n v="4"/>
    <n v="0"/>
  </r>
  <r>
    <x v="13"/>
    <x v="11"/>
    <x v="77"/>
    <x v="11"/>
    <x v="3"/>
    <n v="2"/>
    <n v="4"/>
    <m/>
  </r>
  <r>
    <x v="13"/>
    <x v="11"/>
    <x v="78"/>
    <x v="2"/>
    <x v="3"/>
    <n v="12"/>
    <n v="4"/>
    <n v="0"/>
  </r>
  <r>
    <x v="13"/>
    <x v="11"/>
    <x v="69"/>
    <x v="8"/>
    <x v="3"/>
    <n v="3"/>
    <n v="4"/>
    <n v="4"/>
  </r>
  <r>
    <x v="13"/>
    <x v="11"/>
    <x v="71"/>
    <x v="8"/>
    <x v="3"/>
    <n v="1"/>
    <n v="4"/>
    <n v="0"/>
  </r>
  <r>
    <x v="13"/>
    <x v="4"/>
    <x v="5"/>
    <x v="8"/>
    <x v="3"/>
    <n v="16"/>
    <n v="4"/>
    <n v="0"/>
  </r>
  <r>
    <x v="13"/>
    <x v="4"/>
    <x v="25"/>
    <x v="8"/>
    <x v="3"/>
    <n v="23"/>
    <n v="4"/>
    <n v="0"/>
  </r>
  <r>
    <x v="13"/>
    <x v="3"/>
    <x v="1"/>
    <x v="11"/>
    <x v="3"/>
    <n v="2"/>
    <n v="4"/>
    <m/>
  </r>
  <r>
    <x v="13"/>
    <x v="3"/>
    <x v="29"/>
    <x v="24"/>
    <x v="3"/>
    <n v="2"/>
    <n v="4"/>
    <m/>
  </r>
  <r>
    <x v="13"/>
    <x v="3"/>
    <x v="9"/>
    <x v="3"/>
    <x v="3"/>
    <n v="1"/>
    <n v="4"/>
    <m/>
  </r>
  <r>
    <x v="13"/>
    <x v="3"/>
    <x v="3"/>
    <x v="3"/>
    <x v="3"/>
    <n v="1"/>
    <n v="4"/>
    <m/>
  </r>
  <r>
    <x v="13"/>
    <x v="3"/>
    <x v="5"/>
    <x v="8"/>
    <x v="3"/>
    <n v="4"/>
    <n v="4"/>
    <n v="0"/>
  </r>
  <r>
    <x v="13"/>
    <x v="3"/>
    <x v="21"/>
    <x v="7"/>
    <x v="3"/>
    <n v="32"/>
    <n v="4"/>
    <m/>
  </r>
  <r>
    <x v="13"/>
    <x v="3"/>
    <x v="20"/>
    <x v="7"/>
    <x v="3"/>
    <n v="24"/>
    <n v="4"/>
    <m/>
  </r>
  <r>
    <x v="13"/>
    <x v="7"/>
    <x v="16"/>
    <x v="6"/>
    <x v="3"/>
    <n v="8"/>
    <n v="4"/>
    <m/>
  </r>
  <r>
    <x v="17"/>
    <x v="5"/>
    <x v="54"/>
    <x v="3"/>
    <x v="3"/>
    <n v="1.05"/>
    <n v="4"/>
    <m/>
  </r>
  <r>
    <x v="17"/>
    <x v="5"/>
    <x v="54"/>
    <x v="24"/>
    <x v="3"/>
    <n v="2.2999999999999998"/>
    <n v="4"/>
    <m/>
  </r>
  <r>
    <x v="17"/>
    <x v="5"/>
    <x v="24"/>
    <x v="12"/>
    <x v="3"/>
    <n v="1"/>
    <n v="4"/>
    <m/>
  </r>
  <r>
    <x v="17"/>
    <x v="5"/>
    <x v="16"/>
    <x v="16"/>
    <x v="3"/>
    <n v="3.3"/>
    <n v="4"/>
    <m/>
  </r>
  <r>
    <x v="17"/>
    <x v="5"/>
    <x v="16"/>
    <x v="10"/>
    <x v="3"/>
    <n v="2.6"/>
    <n v="4"/>
    <m/>
  </r>
  <r>
    <x v="17"/>
    <x v="0"/>
    <x v="29"/>
    <x v="11"/>
    <x v="3"/>
    <n v="1"/>
    <n v="4"/>
    <m/>
  </r>
  <r>
    <x v="17"/>
    <x v="10"/>
    <x v="58"/>
    <x v="0"/>
    <x v="3"/>
    <n v="10.3"/>
    <n v="4"/>
    <n v="0"/>
  </r>
  <r>
    <x v="17"/>
    <x v="10"/>
    <x v="58"/>
    <x v="10"/>
    <x v="3"/>
    <n v="2.2999999999999998"/>
    <n v="4"/>
    <m/>
  </r>
  <r>
    <x v="17"/>
    <x v="10"/>
    <x v="58"/>
    <x v="8"/>
    <x v="3"/>
    <n v="1"/>
    <n v="4"/>
    <n v="0"/>
  </r>
  <r>
    <x v="17"/>
    <x v="10"/>
    <x v="59"/>
    <x v="0"/>
    <x v="3"/>
    <n v="5"/>
    <n v="4"/>
    <n v="0"/>
  </r>
  <r>
    <x v="17"/>
    <x v="10"/>
    <x v="59"/>
    <x v="10"/>
    <x v="3"/>
    <n v="3.6"/>
    <n v="4"/>
    <m/>
  </r>
  <r>
    <x v="17"/>
    <x v="10"/>
    <x v="53"/>
    <x v="0"/>
    <x v="3"/>
    <n v="21.2"/>
    <n v="4"/>
    <n v="0"/>
  </r>
  <r>
    <x v="17"/>
    <x v="10"/>
    <x v="53"/>
    <x v="3"/>
    <x v="3"/>
    <n v="1"/>
    <n v="4"/>
    <m/>
  </r>
  <r>
    <x v="17"/>
    <x v="10"/>
    <x v="53"/>
    <x v="10"/>
    <x v="3"/>
    <n v="8"/>
    <n v="4"/>
    <m/>
  </r>
  <r>
    <x v="17"/>
    <x v="10"/>
    <x v="53"/>
    <x v="8"/>
    <x v="3"/>
    <n v="5.3"/>
    <n v="4"/>
    <n v="0"/>
  </r>
  <r>
    <x v="17"/>
    <x v="10"/>
    <x v="45"/>
    <x v="0"/>
    <x v="3"/>
    <n v="26.6"/>
    <n v="4"/>
    <n v="0"/>
  </r>
  <r>
    <x v="17"/>
    <x v="10"/>
    <x v="45"/>
    <x v="3"/>
    <x v="3"/>
    <n v="3.5"/>
    <n v="4"/>
    <m/>
  </r>
  <r>
    <x v="17"/>
    <x v="10"/>
    <x v="45"/>
    <x v="10"/>
    <x v="3"/>
    <n v="23.6"/>
    <n v="4"/>
    <m/>
  </r>
  <r>
    <x v="17"/>
    <x v="10"/>
    <x v="45"/>
    <x v="8"/>
    <x v="3"/>
    <n v="4.75"/>
    <n v="4"/>
    <n v="0"/>
  </r>
  <r>
    <x v="17"/>
    <x v="2"/>
    <x v="29"/>
    <x v="3"/>
    <x v="3"/>
    <n v="3"/>
    <n v="4"/>
    <m/>
  </r>
  <r>
    <x v="17"/>
    <x v="3"/>
    <x v="29"/>
    <x v="21"/>
    <x v="3"/>
    <n v="24"/>
    <n v="4"/>
    <m/>
  </r>
  <r>
    <x v="17"/>
    <x v="3"/>
    <x v="20"/>
    <x v="7"/>
    <x v="3"/>
    <n v="8"/>
    <n v="4"/>
    <m/>
  </r>
  <r>
    <x v="14"/>
    <x v="5"/>
    <x v="23"/>
    <x v="12"/>
    <x v="3"/>
    <n v="160"/>
    <n v="4"/>
    <m/>
  </r>
  <r>
    <x v="14"/>
    <x v="5"/>
    <x v="23"/>
    <x v="16"/>
    <x v="3"/>
    <n v="8"/>
    <n v="4"/>
    <m/>
  </r>
  <r>
    <x v="15"/>
    <x v="5"/>
    <x v="22"/>
    <x v="14"/>
    <x v="3"/>
    <n v="4"/>
    <n v="4"/>
    <m/>
  </r>
  <r>
    <x v="15"/>
    <x v="5"/>
    <x v="16"/>
    <x v="12"/>
    <x v="3"/>
    <n v="20"/>
    <n v="4"/>
    <m/>
  </r>
  <r>
    <x v="15"/>
    <x v="5"/>
    <x v="16"/>
    <x v="7"/>
    <x v="3"/>
    <n v="22"/>
    <n v="4"/>
    <m/>
  </r>
  <r>
    <x v="15"/>
    <x v="5"/>
    <x v="16"/>
    <x v="3"/>
    <x v="3"/>
    <n v="33"/>
    <n v="4"/>
    <m/>
  </r>
  <r>
    <x v="15"/>
    <x v="5"/>
    <x v="16"/>
    <x v="19"/>
    <x v="3"/>
    <n v="38"/>
    <n v="4"/>
    <m/>
  </r>
  <r>
    <x v="15"/>
    <x v="5"/>
    <x v="16"/>
    <x v="20"/>
    <x v="3"/>
    <n v="4"/>
    <n v="4"/>
    <m/>
  </r>
  <r>
    <x v="15"/>
    <x v="11"/>
    <x v="6"/>
    <x v="4"/>
    <x v="3"/>
    <n v="7"/>
    <n v="4"/>
    <m/>
  </r>
  <r>
    <x v="15"/>
    <x v="3"/>
    <x v="10"/>
    <x v="3"/>
    <x v="3"/>
    <n v="20"/>
    <n v="4"/>
    <m/>
  </r>
  <r>
    <x v="0"/>
    <x v="5"/>
    <x v="54"/>
    <x v="3"/>
    <x v="4"/>
    <n v="32"/>
    <n v="5"/>
    <m/>
  </r>
  <r>
    <x v="0"/>
    <x v="0"/>
    <x v="12"/>
    <x v="7"/>
    <x v="4"/>
    <n v="8"/>
    <n v="5"/>
    <m/>
  </r>
  <r>
    <x v="0"/>
    <x v="11"/>
    <x v="79"/>
    <x v="15"/>
    <x v="4"/>
    <n v="1"/>
    <n v="5"/>
    <m/>
  </r>
  <r>
    <x v="0"/>
    <x v="11"/>
    <x v="6"/>
    <x v="4"/>
    <x v="4"/>
    <n v="8"/>
    <n v="5"/>
    <m/>
  </r>
  <r>
    <x v="0"/>
    <x v="11"/>
    <x v="6"/>
    <x v="3"/>
    <x v="4"/>
    <n v="1"/>
    <n v="5"/>
    <m/>
  </r>
  <r>
    <x v="0"/>
    <x v="11"/>
    <x v="6"/>
    <x v="5"/>
    <x v="4"/>
    <n v="16.5"/>
    <n v="5"/>
    <m/>
  </r>
  <r>
    <x v="0"/>
    <x v="10"/>
    <x v="80"/>
    <x v="11"/>
    <x v="4"/>
    <n v="0.5"/>
    <n v="5"/>
    <m/>
  </r>
  <r>
    <x v="0"/>
    <x v="10"/>
    <x v="80"/>
    <x v="15"/>
    <x v="4"/>
    <n v="1.5"/>
    <n v="5"/>
    <m/>
  </r>
  <r>
    <x v="0"/>
    <x v="10"/>
    <x v="53"/>
    <x v="8"/>
    <x v="4"/>
    <n v="1"/>
    <n v="5"/>
    <n v="0"/>
  </r>
  <r>
    <x v="0"/>
    <x v="10"/>
    <x v="81"/>
    <x v="15"/>
    <x v="4"/>
    <n v="2.5"/>
    <n v="5"/>
    <m/>
  </r>
  <r>
    <x v="0"/>
    <x v="10"/>
    <x v="45"/>
    <x v="2"/>
    <x v="4"/>
    <n v="10.5"/>
    <n v="5"/>
    <n v="0"/>
  </r>
  <r>
    <x v="0"/>
    <x v="10"/>
    <x v="45"/>
    <x v="15"/>
    <x v="4"/>
    <n v="3"/>
    <n v="5"/>
    <m/>
  </r>
  <r>
    <x v="0"/>
    <x v="10"/>
    <x v="82"/>
    <x v="11"/>
    <x v="4"/>
    <n v="1"/>
    <n v="5"/>
    <m/>
  </r>
  <r>
    <x v="0"/>
    <x v="10"/>
    <x v="6"/>
    <x v="11"/>
    <x v="4"/>
    <n v="2"/>
    <n v="5"/>
    <m/>
  </r>
  <r>
    <x v="0"/>
    <x v="10"/>
    <x v="6"/>
    <x v="5"/>
    <x v="4"/>
    <n v="2"/>
    <n v="5"/>
    <m/>
  </r>
  <r>
    <x v="0"/>
    <x v="10"/>
    <x v="83"/>
    <x v="11"/>
    <x v="4"/>
    <n v="1"/>
    <n v="5"/>
    <m/>
  </r>
  <r>
    <x v="0"/>
    <x v="3"/>
    <x v="3"/>
    <x v="23"/>
    <x v="4"/>
    <n v="17"/>
    <n v="5"/>
    <m/>
  </r>
  <r>
    <x v="0"/>
    <x v="3"/>
    <x v="21"/>
    <x v="7"/>
    <x v="4"/>
    <n v="16"/>
    <n v="5"/>
    <m/>
  </r>
  <r>
    <x v="0"/>
    <x v="3"/>
    <x v="20"/>
    <x v="7"/>
    <x v="4"/>
    <n v="14"/>
    <n v="5"/>
    <m/>
  </r>
  <r>
    <x v="0"/>
    <x v="7"/>
    <x v="16"/>
    <x v="6"/>
    <x v="4"/>
    <n v="36"/>
    <n v="5"/>
    <m/>
  </r>
  <r>
    <x v="0"/>
    <x v="7"/>
    <x v="16"/>
    <x v="23"/>
    <x v="4"/>
    <n v="5"/>
    <n v="5"/>
    <m/>
  </r>
  <r>
    <x v="1"/>
    <x v="7"/>
    <x v="16"/>
    <x v="23"/>
    <x v="4"/>
    <n v="184"/>
    <n v="5"/>
    <m/>
  </r>
  <r>
    <x v="2"/>
    <x v="1"/>
    <x v="46"/>
    <x v="2"/>
    <x v="4"/>
    <n v="12"/>
    <n v="5"/>
    <n v="0"/>
  </r>
  <r>
    <x v="2"/>
    <x v="1"/>
    <x v="46"/>
    <x v="0"/>
    <x v="4"/>
    <n v="13.5"/>
    <n v="5"/>
    <n v="0"/>
  </r>
  <r>
    <x v="2"/>
    <x v="11"/>
    <x v="64"/>
    <x v="2"/>
    <x v="4"/>
    <n v="7"/>
    <n v="5"/>
    <n v="0"/>
  </r>
  <r>
    <x v="2"/>
    <x v="11"/>
    <x v="67"/>
    <x v="0"/>
    <x v="4"/>
    <n v="5"/>
    <n v="5"/>
    <n v="0"/>
  </r>
  <r>
    <x v="2"/>
    <x v="10"/>
    <x v="80"/>
    <x v="0"/>
    <x v="4"/>
    <n v="20"/>
    <n v="5"/>
    <n v="0"/>
  </r>
  <r>
    <x v="2"/>
    <x v="10"/>
    <x v="58"/>
    <x v="2"/>
    <x v="4"/>
    <n v="3.5"/>
    <n v="5"/>
    <n v="0"/>
  </r>
  <r>
    <x v="2"/>
    <x v="10"/>
    <x v="58"/>
    <x v="0"/>
    <x v="4"/>
    <n v="9"/>
    <n v="5"/>
    <n v="0"/>
  </r>
  <r>
    <x v="2"/>
    <x v="10"/>
    <x v="45"/>
    <x v="0"/>
    <x v="4"/>
    <n v="7"/>
    <n v="5"/>
    <n v="0"/>
  </r>
  <r>
    <x v="2"/>
    <x v="10"/>
    <x v="83"/>
    <x v="0"/>
    <x v="4"/>
    <n v="2"/>
    <n v="5"/>
    <n v="0"/>
  </r>
  <r>
    <x v="2"/>
    <x v="12"/>
    <x v="84"/>
    <x v="23"/>
    <x v="4"/>
    <n v="1.5"/>
    <n v="5"/>
    <m/>
  </r>
  <r>
    <x v="2"/>
    <x v="3"/>
    <x v="3"/>
    <x v="11"/>
    <x v="4"/>
    <n v="18.5"/>
    <n v="5"/>
    <m/>
  </r>
  <r>
    <x v="2"/>
    <x v="3"/>
    <x v="3"/>
    <x v="0"/>
    <x v="4"/>
    <n v="55"/>
    <n v="5"/>
    <n v="0"/>
  </r>
  <r>
    <x v="2"/>
    <x v="3"/>
    <x v="3"/>
    <x v="16"/>
    <x v="4"/>
    <n v="1.5"/>
    <n v="5"/>
    <m/>
  </r>
  <r>
    <x v="2"/>
    <x v="3"/>
    <x v="21"/>
    <x v="7"/>
    <x v="4"/>
    <n v="8"/>
    <n v="5"/>
    <m/>
  </r>
  <r>
    <x v="2"/>
    <x v="3"/>
    <x v="20"/>
    <x v="7"/>
    <x v="4"/>
    <n v="8"/>
    <n v="5"/>
    <m/>
  </r>
  <r>
    <x v="4"/>
    <x v="0"/>
    <x v="15"/>
    <x v="2"/>
    <x v="4"/>
    <n v="22"/>
    <n v="5"/>
    <n v="0"/>
  </r>
  <r>
    <x v="4"/>
    <x v="11"/>
    <x v="63"/>
    <x v="8"/>
    <x v="4"/>
    <n v="2"/>
    <n v="5"/>
    <n v="0"/>
  </r>
  <r>
    <x v="4"/>
    <x v="11"/>
    <x v="64"/>
    <x v="11"/>
    <x v="4"/>
    <n v="1"/>
    <n v="5"/>
    <m/>
  </r>
  <r>
    <x v="4"/>
    <x v="11"/>
    <x v="64"/>
    <x v="2"/>
    <x v="4"/>
    <n v="6"/>
    <n v="5"/>
    <n v="0"/>
  </r>
  <r>
    <x v="4"/>
    <x v="11"/>
    <x v="64"/>
    <x v="0"/>
    <x v="4"/>
    <n v="27"/>
    <n v="5"/>
    <n v="0"/>
  </r>
  <r>
    <x v="4"/>
    <x v="11"/>
    <x v="64"/>
    <x v="8"/>
    <x v="4"/>
    <n v="4"/>
    <n v="5"/>
    <n v="0"/>
  </r>
  <r>
    <x v="4"/>
    <x v="11"/>
    <x v="85"/>
    <x v="2"/>
    <x v="4"/>
    <n v="1"/>
    <n v="5"/>
    <n v="0"/>
  </r>
  <r>
    <x v="4"/>
    <x v="11"/>
    <x v="85"/>
    <x v="0"/>
    <x v="4"/>
    <n v="4"/>
    <n v="5"/>
    <n v="0"/>
  </r>
  <r>
    <x v="4"/>
    <x v="11"/>
    <x v="86"/>
    <x v="0"/>
    <x v="4"/>
    <n v="5"/>
    <n v="5"/>
    <n v="0"/>
  </r>
  <r>
    <x v="4"/>
    <x v="13"/>
    <x v="75"/>
    <x v="11"/>
    <x v="4"/>
    <n v="4"/>
    <n v="5"/>
    <m/>
  </r>
  <r>
    <x v="4"/>
    <x v="13"/>
    <x v="75"/>
    <x v="0"/>
    <x v="4"/>
    <n v="10"/>
    <n v="5"/>
    <n v="0"/>
  </r>
  <r>
    <x v="4"/>
    <x v="4"/>
    <x v="15"/>
    <x v="2"/>
    <x v="4"/>
    <n v="28.5"/>
    <n v="5"/>
    <n v="0"/>
  </r>
  <r>
    <x v="4"/>
    <x v="3"/>
    <x v="7"/>
    <x v="2"/>
    <x v="4"/>
    <n v="3"/>
    <n v="5"/>
    <n v="0"/>
  </r>
  <r>
    <x v="4"/>
    <x v="3"/>
    <x v="7"/>
    <x v="6"/>
    <x v="4"/>
    <n v="12"/>
    <n v="5"/>
    <m/>
  </r>
  <r>
    <x v="4"/>
    <x v="3"/>
    <x v="29"/>
    <x v="3"/>
    <x v="4"/>
    <n v="2.5"/>
    <n v="5"/>
    <m/>
  </r>
  <r>
    <x v="4"/>
    <x v="3"/>
    <x v="29"/>
    <x v="24"/>
    <x v="4"/>
    <n v="5"/>
    <n v="5"/>
    <m/>
  </r>
  <r>
    <x v="4"/>
    <x v="3"/>
    <x v="9"/>
    <x v="3"/>
    <x v="4"/>
    <n v="26"/>
    <n v="5"/>
    <m/>
  </r>
  <r>
    <x v="4"/>
    <x v="3"/>
    <x v="21"/>
    <x v="7"/>
    <x v="4"/>
    <n v="8"/>
    <n v="5"/>
    <m/>
  </r>
  <r>
    <x v="4"/>
    <x v="3"/>
    <x v="20"/>
    <x v="7"/>
    <x v="4"/>
    <n v="5"/>
    <n v="5"/>
    <m/>
  </r>
  <r>
    <x v="5"/>
    <x v="5"/>
    <x v="54"/>
    <x v="3"/>
    <x v="4"/>
    <n v="42"/>
    <n v="5"/>
    <m/>
  </r>
  <r>
    <x v="5"/>
    <x v="0"/>
    <x v="12"/>
    <x v="7"/>
    <x v="4"/>
    <n v="8"/>
    <n v="5"/>
    <m/>
  </r>
  <r>
    <x v="5"/>
    <x v="0"/>
    <x v="15"/>
    <x v="2"/>
    <x v="4"/>
    <n v="14"/>
    <n v="5"/>
    <n v="0"/>
  </r>
  <r>
    <x v="5"/>
    <x v="11"/>
    <x v="79"/>
    <x v="0"/>
    <x v="4"/>
    <n v="6"/>
    <n v="5"/>
    <n v="0"/>
  </r>
  <r>
    <x v="5"/>
    <x v="11"/>
    <x v="68"/>
    <x v="0"/>
    <x v="4"/>
    <n v="40"/>
    <n v="5"/>
    <n v="0"/>
  </r>
  <r>
    <x v="5"/>
    <x v="11"/>
    <x v="87"/>
    <x v="0"/>
    <x v="4"/>
    <n v="4"/>
    <n v="5"/>
    <n v="0"/>
  </r>
  <r>
    <x v="5"/>
    <x v="11"/>
    <x v="6"/>
    <x v="11"/>
    <x v="4"/>
    <n v="2"/>
    <n v="5"/>
    <m/>
  </r>
  <r>
    <x v="5"/>
    <x v="11"/>
    <x v="6"/>
    <x v="4"/>
    <x v="4"/>
    <n v="3"/>
    <n v="5"/>
    <m/>
  </r>
  <r>
    <x v="5"/>
    <x v="11"/>
    <x v="6"/>
    <x v="3"/>
    <x v="4"/>
    <n v="5"/>
    <n v="5"/>
    <m/>
  </r>
  <r>
    <x v="5"/>
    <x v="11"/>
    <x v="6"/>
    <x v="22"/>
    <x v="4"/>
    <n v="51"/>
    <n v="5"/>
    <m/>
  </r>
  <r>
    <x v="6"/>
    <x v="3"/>
    <x v="10"/>
    <x v="6"/>
    <x v="4"/>
    <n v="2"/>
    <n v="5"/>
    <m/>
  </r>
  <r>
    <x v="7"/>
    <x v="5"/>
    <x v="22"/>
    <x v="12"/>
    <x v="4"/>
    <n v="12"/>
    <n v="5"/>
    <m/>
  </r>
  <r>
    <x v="7"/>
    <x v="5"/>
    <x v="22"/>
    <x v="13"/>
    <x v="4"/>
    <n v="64"/>
    <n v="5"/>
    <m/>
  </r>
  <r>
    <x v="7"/>
    <x v="5"/>
    <x v="54"/>
    <x v="3"/>
    <x v="4"/>
    <n v="22"/>
    <n v="5"/>
    <m/>
  </r>
  <r>
    <x v="7"/>
    <x v="5"/>
    <x v="23"/>
    <x v="12"/>
    <x v="4"/>
    <n v="61"/>
    <n v="5"/>
    <m/>
  </r>
  <r>
    <x v="7"/>
    <x v="5"/>
    <x v="24"/>
    <x v="12"/>
    <x v="4"/>
    <n v="10"/>
    <n v="5"/>
    <m/>
  </r>
  <r>
    <x v="7"/>
    <x v="3"/>
    <x v="3"/>
    <x v="23"/>
    <x v="4"/>
    <n v="1"/>
    <n v="5"/>
    <m/>
  </r>
  <r>
    <x v="8"/>
    <x v="0"/>
    <x v="14"/>
    <x v="11"/>
    <x v="4"/>
    <n v="3"/>
    <n v="5"/>
    <m/>
  </r>
  <r>
    <x v="8"/>
    <x v="1"/>
    <x v="49"/>
    <x v="8"/>
    <x v="4"/>
    <n v="1"/>
    <n v="5"/>
    <n v="0"/>
  </r>
  <r>
    <x v="8"/>
    <x v="1"/>
    <x v="44"/>
    <x v="8"/>
    <x v="4"/>
    <n v="1"/>
    <n v="5"/>
    <n v="0"/>
  </r>
  <r>
    <x v="8"/>
    <x v="11"/>
    <x v="55"/>
    <x v="8"/>
    <x v="4"/>
    <n v="1"/>
    <n v="5"/>
    <n v="3"/>
  </r>
  <r>
    <x v="8"/>
    <x v="11"/>
    <x v="63"/>
    <x v="8"/>
    <x v="4"/>
    <n v="1"/>
    <n v="5"/>
    <n v="0"/>
  </r>
  <r>
    <x v="8"/>
    <x v="11"/>
    <x v="64"/>
    <x v="18"/>
    <x v="4"/>
    <n v="8"/>
    <n v="5"/>
    <m/>
  </r>
  <r>
    <x v="8"/>
    <x v="11"/>
    <x v="64"/>
    <x v="8"/>
    <x v="4"/>
    <n v="18"/>
    <n v="5"/>
    <n v="0"/>
  </r>
  <r>
    <x v="8"/>
    <x v="11"/>
    <x v="66"/>
    <x v="8"/>
    <x v="4"/>
    <n v="1"/>
    <n v="5"/>
    <n v="0"/>
  </r>
  <r>
    <x v="8"/>
    <x v="11"/>
    <x v="67"/>
    <x v="11"/>
    <x v="4"/>
    <n v="3"/>
    <n v="5"/>
    <m/>
  </r>
  <r>
    <x v="8"/>
    <x v="11"/>
    <x v="67"/>
    <x v="8"/>
    <x v="4"/>
    <n v="15"/>
    <n v="5"/>
    <n v="0"/>
  </r>
  <r>
    <x v="8"/>
    <x v="11"/>
    <x v="56"/>
    <x v="8"/>
    <x v="4"/>
    <n v="2"/>
    <n v="5"/>
    <n v="0"/>
  </r>
  <r>
    <x v="8"/>
    <x v="11"/>
    <x v="68"/>
    <x v="8"/>
    <x v="4"/>
    <n v="2"/>
    <n v="5"/>
    <n v="0"/>
  </r>
  <r>
    <x v="8"/>
    <x v="11"/>
    <x v="57"/>
    <x v="8"/>
    <x v="4"/>
    <n v="1"/>
    <n v="5"/>
    <n v="0"/>
  </r>
  <r>
    <x v="8"/>
    <x v="11"/>
    <x v="6"/>
    <x v="11"/>
    <x v="4"/>
    <n v="6"/>
    <n v="5"/>
    <m/>
  </r>
  <r>
    <x v="8"/>
    <x v="11"/>
    <x v="6"/>
    <x v="3"/>
    <x v="4"/>
    <n v="4"/>
    <n v="5"/>
    <m/>
  </r>
  <r>
    <x v="8"/>
    <x v="11"/>
    <x v="85"/>
    <x v="8"/>
    <x v="4"/>
    <n v="1"/>
    <n v="5"/>
    <n v="0"/>
  </r>
  <r>
    <x v="8"/>
    <x v="13"/>
    <x v="75"/>
    <x v="8"/>
    <x v="4"/>
    <n v="2"/>
    <n v="5"/>
    <n v="0"/>
  </r>
  <r>
    <x v="8"/>
    <x v="13"/>
    <x v="6"/>
    <x v="11"/>
    <x v="4"/>
    <n v="29"/>
    <n v="5"/>
    <m/>
  </r>
  <r>
    <x v="8"/>
    <x v="13"/>
    <x v="6"/>
    <x v="3"/>
    <x v="4"/>
    <n v="5"/>
    <n v="5"/>
    <m/>
  </r>
  <r>
    <x v="8"/>
    <x v="4"/>
    <x v="25"/>
    <x v="8"/>
    <x v="4"/>
    <n v="4"/>
    <n v="5"/>
    <n v="0"/>
  </r>
  <r>
    <x v="8"/>
    <x v="3"/>
    <x v="3"/>
    <x v="23"/>
    <x v="4"/>
    <n v="2"/>
    <n v="5"/>
    <m/>
  </r>
  <r>
    <x v="8"/>
    <x v="3"/>
    <x v="21"/>
    <x v="7"/>
    <x v="4"/>
    <n v="24"/>
    <n v="5"/>
    <m/>
  </r>
  <r>
    <x v="8"/>
    <x v="3"/>
    <x v="20"/>
    <x v="7"/>
    <x v="4"/>
    <n v="8"/>
    <n v="5"/>
    <m/>
  </r>
  <r>
    <x v="8"/>
    <x v="7"/>
    <x v="16"/>
    <x v="6"/>
    <x v="4"/>
    <n v="31"/>
    <n v="5"/>
    <m/>
  </r>
  <r>
    <x v="8"/>
    <x v="7"/>
    <x v="16"/>
    <x v="23"/>
    <x v="4"/>
    <n v="3"/>
    <n v="5"/>
    <m/>
  </r>
  <r>
    <x v="9"/>
    <x v="0"/>
    <x v="0"/>
    <x v="8"/>
    <x v="4"/>
    <n v="1"/>
    <n v="5"/>
    <n v="0"/>
  </r>
  <r>
    <x v="9"/>
    <x v="10"/>
    <x v="80"/>
    <x v="2"/>
    <x v="4"/>
    <n v="7"/>
    <n v="5"/>
    <n v="0"/>
  </r>
  <r>
    <x v="9"/>
    <x v="10"/>
    <x v="80"/>
    <x v="9"/>
    <x v="4"/>
    <n v="3"/>
    <n v="5"/>
    <m/>
  </r>
  <r>
    <x v="9"/>
    <x v="10"/>
    <x v="80"/>
    <x v="8"/>
    <x v="4"/>
    <n v="15"/>
    <n v="5"/>
    <n v="0"/>
  </r>
  <r>
    <x v="9"/>
    <x v="10"/>
    <x v="58"/>
    <x v="2"/>
    <x v="4"/>
    <n v="4"/>
    <n v="5"/>
    <n v="0"/>
  </r>
  <r>
    <x v="9"/>
    <x v="10"/>
    <x v="58"/>
    <x v="8"/>
    <x v="4"/>
    <n v="18"/>
    <n v="5"/>
    <n v="40"/>
  </r>
  <r>
    <x v="9"/>
    <x v="10"/>
    <x v="59"/>
    <x v="2"/>
    <x v="4"/>
    <n v="3"/>
    <n v="5"/>
    <n v="2"/>
  </r>
  <r>
    <x v="9"/>
    <x v="10"/>
    <x v="59"/>
    <x v="8"/>
    <x v="4"/>
    <n v="2"/>
    <n v="5"/>
    <n v="0"/>
  </r>
  <r>
    <x v="9"/>
    <x v="10"/>
    <x v="81"/>
    <x v="8"/>
    <x v="4"/>
    <n v="1"/>
    <n v="5"/>
    <n v="0"/>
  </r>
  <r>
    <x v="9"/>
    <x v="10"/>
    <x v="45"/>
    <x v="2"/>
    <x v="4"/>
    <n v="2.5"/>
    <n v="5"/>
    <n v="0"/>
  </r>
  <r>
    <x v="9"/>
    <x v="10"/>
    <x v="45"/>
    <x v="8"/>
    <x v="4"/>
    <n v="32"/>
    <n v="5"/>
    <n v="0"/>
  </r>
  <r>
    <x v="9"/>
    <x v="10"/>
    <x v="82"/>
    <x v="8"/>
    <x v="4"/>
    <n v="2"/>
    <n v="5"/>
    <n v="0"/>
  </r>
  <r>
    <x v="9"/>
    <x v="10"/>
    <x v="83"/>
    <x v="8"/>
    <x v="4"/>
    <n v="5"/>
    <n v="5"/>
    <n v="0"/>
  </r>
  <r>
    <x v="9"/>
    <x v="3"/>
    <x v="0"/>
    <x v="11"/>
    <x v="4"/>
    <n v="2"/>
    <n v="5"/>
    <m/>
  </r>
  <r>
    <x v="9"/>
    <x v="3"/>
    <x v="0"/>
    <x v="8"/>
    <x v="4"/>
    <n v="14"/>
    <n v="5"/>
    <n v="0"/>
  </r>
  <r>
    <x v="9"/>
    <x v="3"/>
    <x v="1"/>
    <x v="8"/>
    <x v="4"/>
    <n v="5.5"/>
    <n v="5"/>
    <n v="0"/>
  </r>
  <r>
    <x v="9"/>
    <x v="3"/>
    <x v="9"/>
    <x v="9"/>
    <x v="4"/>
    <n v="10"/>
    <n v="5"/>
    <m/>
  </r>
  <r>
    <x v="9"/>
    <x v="3"/>
    <x v="9"/>
    <x v="3"/>
    <x v="4"/>
    <n v="30.5"/>
    <n v="5"/>
    <m/>
  </r>
  <r>
    <x v="9"/>
    <x v="3"/>
    <x v="21"/>
    <x v="7"/>
    <x v="4"/>
    <n v="8"/>
    <n v="5"/>
    <m/>
  </r>
  <r>
    <x v="9"/>
    <x v="3"/>
    <x v="20"/>
    <x v="7"/>
    <x v="4"/>
    <n v="6.5"/>
    <n v="5"/>
    <m/>
  </r>
  <r>
    <x v="16"/>
    <x v="4"/>
    <x v="29"/>
    <x v="3"/>
    <x v="4"/>
    <n v="5.5"/>
    <n v="5"/>
    <m/>
  </r>
  <r>
    <x v="16"/>
    <x v="10"/>
    <x v="80"/>
    <x v="2"/>
    <x v="4"/>
    <n v="2"/>
    <n v="5"/>
    <n v="0"/>
  </r>
  <r>
    <x v="16"/>
    <x v="10"/>
    <x v="80"/>
    <x v="0"/>
    <x v="4"/>
    <n v="23"/>
    <n v="5"/>
    <n v="0"/>
  </r>
  <r>
    <x v="16"/>
    <x v="10"/>
    <x v="80"/>
    <x v="9"/>
    <x v="4"/>
    <n v="1"/>
    <n v="5"/>
    <m/>
  </r>
  <r>
    <x v="16"/>
    <x v="10"/>
    <x v="80"/>
    <x v="8"/>
    <x v="4"/>
    <n v="1.5"/>
    <n v="5"/>
    <n v="0"/>
  </r>
  <r>
    <x v="16"/>
    <x v="10"/>
    <x v="58"/>
    <x v="2"/>
    <x v="4"/>
    <n v="6.5"/>
    <n v="5"/>
    <n v="0"/>
  </r>
  <r>
    <x v="16"/>
    <x v="10"/>
    <x v="58"/>
    <x v="0"/>
    <x v="4"/>
    <n v="5.5"/>
    <n v="5"/>
    <n v="0"/>
  </r>
  <r>
    <x v="16"/>
    <x v="10"/>
    <x v="58"/>
    <x v="9"/>
    <x v="4"/>
    <n v="1"/>
    <n v="5"/>
    <m/>
  </r>
  <r>
    <x v="16"/>
    <x v="10"/>
    <x v="58"/>
    <x v="15"/>
    <x v="4"/>
    <n v="2"/>
    <n v="5"/>
    <m/>
  </r>
  <r>
    <x v="16"/>
    <x v="10"/>
    <x v="58"/>
    <x v="8"/>
    <x v="4"/>
    <n v="1.5"/>
    <n v="5"/>
    <n v="40"/>
  </r>
  <r>
    <x v="16"/>
    <x v="10"/>
    <x v="81"/>
    <x v="2"/>
    <x v="4"/>
    <n v="11"/>
    <n v="5"/>
    <n v="0"/>
  </r>
  <r>
    <x v="16"/>
    <x v="10"/>
    <x v="81"/>
    <x v="0"/>
    <x v="4"/>
    <n v="30.25"/>
    <n v="5"/>
    <n v="0"/>
  </r>
  <r>
    <x v="16"/>
    <x v="10"/>
    <x v="81"/>
    <x v="9"/>
    <x v="4"/>
    <n v="2"/>
    <n v="5"/>
    <m/>
  </r>
  <r>
    <x v="16"/>
    <x v="10"/>
    <x v="81"/>
    <x v="3"/>
    <x v="4"/>
    <n v="1"/>
    <n v="5"/>
    <m/>
  </r>
  <r>
    <x v="16"/>
    <x v="10"/>
    <x v="81"/>
    <x v="15"/>
    <x v="4"/>
    <n v="3"/>
    <n v="5"/>
    <m/>
  </r>
  <r>
    <x v="16"/>
    <x v="10"/>
    <x v="81"/>
    <x v="8"/>
    <x v="4"/>
    <n v="15.5"/>
    <n v="5"/>
    <n v="0"/>
  </r>
  <r>
    <x v="16"/>
    <x v="10"/>
    <x v="6"/>
    <x v="4"/>
    <x v="4"/>
    <n v="6.5"/>
    <n v="5"/>
    <m/>
  </r>
  <r>
    <x v="16"/>
    <x v="10"/>
    <x v="74"/>
    <x v="0"/>
    <x v="4"/>
    <n v="0.5"/>
    <n v="5"/>
    <n v="0"/>
  </r>
  <r>
    <x v="16"/>
    <x v="10"/>
    <x v="52"/>
    <x v="0"/>
    <x v="4"/>
    <n v="0.5"/>
    <n v="5"/>
    <n v="0"/>
  </r>
  <r>
    <x v="16"/>
    <x v="3"/>
    <x v="29"/>
    <x v="24"/>
    <x v="4"/>
    <n v="3"/>
    <n v="5"/>
    <m/>
  </r>
  <r>
    <x v="16"/>
    <x v="3"/>
    <x v="9"/>
    <x v="2"/>
    <x v="4"/>
    <n v="1"/>
    <n v="5"/>
    <n v="0"/>
  </r>
  <r>
    <x v="16"/>
    <x v="3"/>
    <x v="9"/>
    <x v="3"/>
    <x v="4"/>
    <n v="17.25"/>
    <n v="5"/>
    <m/>
  </r>
  <r>
    <x v="16"/>
    <x v="3"/>
    <x v="21"/>
    <x v="7"/>
    <x v="4"/>
    <n v="32"/>
    <n v="5"/>
    <m/>
  </r>
  <r>
    <x v="16"/>
    <x v="3"/>
    <x v="20"/>
    <x v="7"/>
    <x v="4"/>
    <n v="4"/>
    <n v="5"/>
    <m/>
  </r>
  <r>
    <x v="11"/>
    <x v="5"/>
    <x v="54"/>
    <x v="3"/>
    <x v="4"/>
    <n v="8"/>
    <n v="5"/>
    <m/>
  </r>
  <r>
    <x v="11"/>
    <x v="5"/>
    <x v="16"/>
    <x v="7"/>
    <x v="4"/>
    <n v="8"/>
    <n v="5"/>
    <m/>
  </r>
  <r>
    <x v="11"/>
    <x v="5"/>
    <x v="16"/>
    <x v="16"/>
    <x v="4"/>
    <n v="1.5"/>
    <n v="5"/>
    <m/>
  </r>
  <r>
    <x v="11"/>
    <x v="1"/>
    <x v="44"/>
    <x v="2"/>
    <x v="4"/>
    <n v="5"/>
    <n v="5"/>
    <n v="0"/>
  </r>
  <r>
    <x v="11"/>
    <x v="11"/>
    <x v="67"/>
    <x v="8"/>
    <x v="4"/>
    <n v="3"/>
    <n v="5"/>
    <n v="0"/>
  </r>
  <r>
    <x v="11"/>
    <x v="11"/>
    <x v="75"/>
    <x v="8"/>
    <x v="4"/>
    <n v="10"/>
    <n v="5"/>
    <n v="0"/>
  </r>
  <r>
    <x v="11"/>
    <x v="11"/>
    <x v="6"/>
    <x v="22"/>
    <x v="4"/>
    <n v="7"/>
    <n v="5"/>
    <m/>
  </r>
  <r>
    <x v="11"/>
    <x v="13"/>
    <x v="6"/>
    <x v="11"/>
    <x v="4"/>
    <n v="5"/>
    <n v="5"/>
    <m/>
  </r>
  <r>
    <x v="11"/>
    <x v="10"/>
    <x v="80"/>
    <x v="8"/>
    <x v="4"/>
    <n v="32"/>
    <n v="5"/>
    <n v="0"/>
  </r>
  <r>
    <x v="11"/>
    <x v="10"/>
    <x v="58"/>
    <x v="8"/>
    <x v="4"/>
    <n v="14"/>
    <n v="5"/>
    <n v="40"/>
  </r>
  <r>
    <x v="11"/>
    <x v="10"/>
    <x v="43"/>
    <x v="9"/>
    <x v="4"/>
    <n v="10.5"/>
    <n v="5"/>
    <m/>
  </r>
  <r>
    <x v="11"/>
    <x v="10"/>
    <x v="43"/>
    <x v="8"/>
    <x v="4"/>
    <n v="3"/>
    <n v="5"/>
    <n v="0"/>
  </r>
  <r>
    <x v="11"/>
    <x v="10"/>
    <x v="81"/>
    <x v="8"/>
    <x v="4"/>
    <n v="17"/>
    <n v="5"/>
    <n v="0"/>
  </r>
  <r>
    <x v="11"/>
    <x v="10"/>
    <x v="82"/>
    <x v="8"/>
    <x v="4"/>
    <n v="14"/>
    <n v="5"/>
    <n v="0"/>
  </r>
  <r>
    <x v="11"/>
    <x v="3"/>
    <x v="9"/>
    <x v="3"/>
    <x v="4"/>
    <n v="10"/>
    <n v="5"/>
    <m/>
  </r>
  <r>
    <x v="11"/>
    <x v="3"/>
    <x v="21"/>
    <x v="7"/>
    <x v="4"/>
    <n v="8"/>
    <n v="5"/>
    <m/>
  </r>
  <r>
    <x v="11"/>
    <x v="3"/>
    <x v="20"/>
    <x v="7"/>
    <x v="4"/>
    <n v="8"/>
    <n v="5"/>
    <m/>
  </r>
  <r>
    <x v="11"/>
    <x v="7"/>
    <x v="16"/>
    <x v="6"/>
    <x v="4"/>
    <n v="4"/>
    <n v="5"/>
    <m/>
  </r>
  <r>
    <x v="12"/>
    <x v="11"/>
    <x v="78"/>
    <x v="2"/>
    <x v="4"/>
    <n v="85"/>
    <n v="5"/>
    <n v="0"/>
  </r>
  <r>
    <x v="12"/>
    <x v="11"/>
    <x v="88"/>
    <x v="0"/>
    <x v="4"/>
    <n v="4"/>
    <n v="5"/>
    <n v="0"/>
  </r>
  <r>
    <x v="12"/>
    <x v="10"/>
    <x v="58"/>
    <x v="2"/>
    <x v="4"/>
    <n v="3"/>
    <n v="5"/>
    <n v="0"/>
  </r>
  <r>
    <x v="12"/>
    <x v="10"/>
    <x v="6"/>
    <x v="11"/>
    <x v="4"/>
    <n v="1"/>
    <n v="5"/>
    <m/>
  </r>
  <r>
    <x v="12"/>
    <x v="10"/>
    <x v="6"/>
    <x v="4"/>
    <x v="4"/>
    <n v="5"/>
    <n v="5"/>
    <m/>
  </r>
  <r>
    <x v="12"/>
    <x v="12"/>
    <x v="84"/>
    <x v="4"/>
    <x v="4"/>
    <n v="1"/>
    <n v="5"/>
    <m/>
  </r>
  <r>
    <x v="12"/>
    <x v="3"/>
    <x v="2"/>
    <x v="0"/>
    <x v="4"/>
    <n v="3"/>
    <n v="5"/>
    <n v="0"/>
  </r>
  <r>
    <x v="12"/>
    <x v="3"/>
    <x v="3"/>
    <x v="7"/>
    <x v="4"/>
    <n v="8"/>
    <n v="5"/>
    <m/>
  </r>
  <r>
    <x v="12"/>
    <x v="3"/>
    <x v="3"/>
    <x v="23"/>
    <x v="4"/>
    <n v="1"/>
    <n v="5"/>
    <m/>
  </r>
  <r>
    <x v="12"/>
    <x v="3"/>
    <x v="5"/>
    <x v="23"/>
    <x v="4"/>
    <n v="12"/>
    <n v="5"/>
    <m/>
  </r>
  <r>
    <x v="12"/>
    <x v="7"/>
    <x v="16"/>
    <x v="6"/>
    <x v="4"/>
    <n v="49"/>
    <n v="5"/>
    <m/>
  </r>
  <r>
    <x v="12"/>
    <x v="7"/>
    <x v="16"/>
    <x v="23"/>
    <x v="4"/>
    <n v="4"/>
    <n v="5"/>
    <m/>
  </r>
  <r>
    <x v="13"/>
    <x v="11"/>
    <x v="63"/>
    <x v="8"/>
    <x v="4"/>
    <n v="2"/>
    <n v="5"/>
    <n v="0"/>
  </r>
  <r>
    <x v="13"/>
    <x v="11"/>
    <x v="64"/>
    <x v="8"/>
    <x v="4"/>
    <n v="8"/>
    <n v="5"/>
    <n v="0"/>
  </r>
  <r>
    <x v="13"/>
    <x v="11"/>
    <x v="66"/>
    <x v="8"/>
    <x v="4"/>
    <n v="8"/>
    <n v="5"/>
    <n v="0"/>
  </r>
  <r>
    <x v="13"/>
    <x v="11"/>
    <x v="77"/>
    <x v="8"/>
    <x v="4"/>
    <n v="2"/>
    <n v="5"/>
    <n v="0"/>
  </r>
  <r>
    <x v="13"/>
    <x v="11"/>
    <x v="69"/>
    <x v="8"/>
    <x v="4"/>
    <n v="6"/>
    <n v="5"/>
    <n v="0"/>
  </r>
  <r>
    <x v="13"/>
    <x v="11"/>
    <x v="57"/>
    <x v="11"/>
    <x v="4"/>
    <n v="4"/>
    <n v="5"/>
    <m/>
  </r>
  <r>
    <x v="13"/>
    <x v="11"/>
    <x v="70"/>
    <x v="2"/>
    <x v="4"/>
    <n v="4"/>
    <n v="5"/>
    <n v="0"/>
  </r>
  <r>
    <x v="13"/>
    <x v="11"/>
    <x v="6"/>
    <x v="11"/>
    <x v="4"/>
    <n v="24"/>
    <n v="5"/>
    <m/>
  </r>
  <r>
    <x v="13"/>
    <x v="13"/>
    <x v="6"/>
    <x v="11"/>
    <x v="4"/>
    <n v="80"/>
    <n v="5"/>
    <m/>
  </r>
  <r>
    <x v="13"/>
    <x v="3"/>
    <x v="21"/>
    <x v="7"/>
    <x v="4"/>
    <n v="8"/>
    <n v="5"/>
    <m/>
  </r>
  <r>
    <x v="13"/>
    <x v="3"/>
    <x v="20"/>
    <x v="7"/>
    <x v="4"/>
    <n v="8"/>
    <n v="5"/>
    <m/>
  </r>
  <r>
    <x v="13"/>
    <x v="7"/>
    <x v="16"/>
    <x v="6"/>
    <x v="4"/>
    <n v="20"/>
    <n v="5"/>
    <m/>
  </r>
  <r>
    <x v="17"/>
    <x v="5"/>
    <x v="54"/>
    <x v="3"/>
    <x v="4"/>
    <n v="1.8"/>
    <n v="5"/>
    <m/>
  </r>
  <r>
    <x v="17"/>
    <x v="5"/>
    <x v="54"/>
    <x v="24"/>
    <x v="4"/>
    <n v="3"/>
    <n v="5"/>
    <m/>
  </r>
  <r>
    <x v="17"/>
    <x v="10"/>
    <x v="45"/>
    <x v="0"/>
    <x v="4"/>
    <n v="52.4"/>
    <n v="5"/>
    <n v="0"/>
  </r>
  <r>
    <x v="17"/>
    <x v="10"/>
    <x v="45"/>
    <x v="8"/>
    <x v="4"/>
    <n v="18.8"/>
    <n v="5"/>
    <n v="0"/>
  </r>
  <r>
    <x v="14"/>
    <x v="5"/>
    <x v="23"/>
    <x v="12"/>
    <x v="4"/>
    <n v="176"/>
    <n v="5"/>
    <m/>
  </r>
  <r>
    <x v="15"/>
    <x v="5"/>
    <x v="22"/>
    <x v="14"/>
    <x v="4"/>
    <n v="2"/>
    <n v="5"/>
    <m/>
  </r>
  <r>
    <x v="15"/>
    <x v="5"/>
    <x v="16"/>
    <x v="12"/>
    <x v="4"/>
    <n v="24"/>
    <n v="5"/>
    <m/>
  </r>
  <r>
    <x v="15"/>
    <x v="5"/>
    <x v="16"/>
    <x v="7"/>
    <x v="4"/>
    <n v="32"/>
    <n v="5"/>
    <m/>
  </r>
  <r>
    <x v="15"/>
    <x v="5"/>
    <x v="16"/>
    <x v="3"/>
    <x v="4"/>
    <n v="22"/>
    <n v="5"/>
    <m/>
  </r>
  <r>
    <x v="15"/>
    <x v="5"/>
    <x v="16"/>
    <x v="19"/>
    <x v="4"/>
    <n v="41"/>
    <n v="5"/>
    <m/>
  </r>
  <r>
    <x v="15"/>
    <x v="5"/>
    <x v="16"/>
    <x v="20"/>
    <x v="4"/>
    <n v="4"/>
    <n v="5"/>
    <m/>
  </r>
  <r>
    <x v="15"/>
    <x v="11"/>
    <x v="6"/>
    <x v="22"/>
    <x v="4"/>
    <n v="2"/>
    <n v="5"/>
    <m/>
  </r>
  <r>
    <x v="15"/>
    <x v="3"/>
    <x v="38"/>
    <x v="4"/>
    <x v="4"/>
    <n v="6"/>
    <n v="5"/>
    <m/>
  </r>
  <r>
    <x v="15"/>
    <x v="3"/>
    <x v="10"/>
    <x v="3"/>
    <x v="4"/>
    <n v="22"/>
    <n v="5"/>
    <m/>
  </r>
  <r>
    <x v="0"/>
    <x v="5"/>
    <x v="54"/>
    <x v="3"/>
    <x v="5"/>
    <n v="40.5"/>
    <n v="6"/>
    <m/>
  </r>
  <r>
    <x v="0"/>
    <x v="11"/>
    <x v="89"/>
    <x v="11"/>
    <x v="5"/>
    <n v="11"/>
    <n v="6"/>
    <m/>
  </r>
  <r>
    <x v="0"/>
    <x v="11"/>
    <x v="6"/>
    <x v="4"/>
    <x v="5"/>
    <n v="15"/>
    <n v="6"/>
    <m/>
  </r>
  <r>
    <x v="0"/>
    <x v="11"/>
    <x v="6"/>
    <x v="22"/>
    <x v="5"/>
    <n v="29"/>
    <n v="6"/>
    <m/>
  </r>
  <r>
    <x v="0"/>
    <x v="11"/>
    <x v="6"/>
    <x v="5"/>
    <x v="5"/>
    <n v="17"/>
    <n v="6"/>
    <m/>
  </r>
  <r>
    <x v="0"/>
    <x v="10"/>
    <x v="45"/>
    <x v="2"/>
    <x v="5"/>
    <n v="1"/>
    <n v="6"/>
    <n v="0"/>
  </r>
  <r>
    <x v="0"/>
    <x v="10"/>
    <x v="6"/>
    <x v="3"/>
    <x v="5"/>
    <n v="1"/>
    <n v="6"/>
    <m/>
  </r>
  <r>
    <x v="0"/>
    <x v="10"/>
    <x v="6"/>
    <x v="5"/>
    <x v="5"/>
    <n v="4"/>
    <n v="6"/>
    <m/>
  </r>
  <r>
    <x v="0"/>
    <x v="3"/>
    <x v="1"/>
    <x v="4"/>
    <x v="5"/>
    <n v="3"/>
    <n v="6"/>
    <m/>
  </r>
  <r>
    <x v="0"/>
    <x v="3"/>
    <x v="1"/>
    <x v="8"/>
    <x v="5"/>
    <n v="6"/>
    <n v="6"/>
    <n v="0"/>
  </r>
  <r>
    <x v="0"/>
    <x v="3"/>
    <x v="2"/>
    <x v="5"/>
    <x v="5"/>
    <n v="12"/>
    <n v="6"/>
    <m/>
  </r>
  <r>
    <x v="0"/>
    <x v="3"/>
    <x v="3"/>
    <x v="23"/>
    <x v="5"/>
    <n v="23.5"/>
    <n v="6"/>
    <m/>
  </r>
  <r>
    <x v="0"/>
    <x v="3"/>
    <x v="38"/>
    <x v="4"/>
    <x v="5"/>
    <n v="37"/>
    <n v="6"/>
    <m/>
  </r>
  <r>
    <x v="0"/>
    <x v="7"/>
    <x v="16"/>
    <x v="6"/>
    <x v="5"/>
    <n v="25"/>
    <n v="6"/>
    <m/>
  </r>
  <r>
    <x v="0"/>
    <x v="7"/>
    <x v="16"/>
    <x v="23"/>
    <x v="5"/>
    <n v="10.5"/>
    <n v="6"/>
    <m/>
  </r>
  <r>
    <x v="18"/>
    <x v="13"/>
    <x v="90"/>
    <x v="2"/>
    <x v="5"/>
    <n v="16"/>
    <n v="6"/>
    <n v="0"/>
  </r>
  <r>
    <x v="18"/>
    <x v="3"/>
    <x v="29"/>
    <x v="24"/>
    <x v="5"/>
    <n v="72"/>
    <n v="6"/>
    <m/>
  </r>
  <r>
    <x v="1"/>
    <x v="7"/>
    <x v="16"/>
    <x v="23"/>
    <x v="5"/>
    <n v="184"/>
    <n v="6"/>
    <m/>
  </r>
  <r>
    <x v="2"/>
    <x v="11"/>
    <x v="64"/>
    <x v="0"/>
    <x v="5"/>
    <n v="13.5"/>
    <n v="6"/>
    <n v="0"/>
  </r>
  <r>
    <x v="2"/>
    <x v="11"/>
    <x v="89"/>
    <x v="0"/>
    <x v="5"/>
    <n v="4.5"/>
    <n v="6"/>
    <n v="0"/>
  </r>
  <r>
    <x v="2"/>
    <x v="11"/>
    <x v="91"/>
    <x v="0"/>
    <x v="5"/>
    <n v="16"/>
    <n v="6"/>
    <n v="0"/>
  </r>
  <r>
    <x v="2"/>
    <x v="11"/>
    <x v="92"/>
    <x v="0"/>
    <x v="5"/>
    <n v="4.5"/>
    <n v="6"/>
    <n v="0"/>
  </r>
  <r>
    <x v="2"/>
    <x v="4"/>
    <x v="10"/>
    <x v="11"/>
    <x v="5"/>
    <n v="1"/>
    <n v="6"/>
    <m/>
  </r>
  <r>
    <x v="2"/>
    <x v="4"/>
    <x v="11"/>
    <x v="0"/>
    <x v="5"/>
    <n v="2"/>
    <n v="6"/>
    <n v="0"/>
  </r>
  <r>
    <x v="2"/>
    <x v="10"/>
    <x v="80"/>
    <x v="0"/>
    <x v="5"/>
    <n v="6"/>
    <n v="6"/>
    <n v="0"/>
  </r>
  <r>
    <x v="2"/>
    <x v="10"/>
    <x v="58"/>
    <x v="0"/>
    <x v="5"/>
    <n v="9"/>
    <n v="6"/>
    <n v="0"/>
  </r>
  <r>
    <x v="2"/>
    <x v="10"/>
    <x v="83"/>
    <x v="0"/>
    <x v="5"/>
    <n v="3"/>
    <n v="6"/>
    <n v="0"/>
  </r>
  <r>
    <x v="2"/>
    <x v="3"/>
    <x v="7"/>
    <x v="0"/>
    <x v="5"/>
    <n v="13.5"/>
    <n v="6"/>
    <n v="0"/>
  </r>
  <r>
    <x v="2"/>
    <x v="3"/>
    <x v="3"/>
    <x v="0"/>
    <x v="5"/>
    <n v="84.5"/>
    <n v="6"/>
    <n v="0"/>
  </r>
  <r>
    <x v="2"/>
    <x v="3"/>
    <x v="38"/>
    <x v="4"/>
    <x v="5"/>
    <n v="6"/>
    <n v="6"/>
    <m/>
  </r>
  <r>
    <x v="2"/>
    <x v="3"/>
    <x v="10"/>
    <x v="3"/>
    <x v="5"/>
    <n v="0.5"/>
    <n v="6"/>
    <m/>
  </r>
  <r>
    <x v="2"/>
    <x v="7"/>
    <x v="16"/>
    <x v="6"/>
    <x v="5"/>
    <n v="22"/>
    <n v="6"/>
    <m/>
  </r>
  <r>
    <x v="2"/>
    <x v="7"/>
    <x v="16"/>
    <x v="23"/>
    <x v="5"/>
    <n v="14"/>
    <n v="6"/>
    <m/>
  </r>
  <r>
    <x v="4"/>
    <x v="11"/>
    <x v="93"/>
    <x v="11"/>
    <x v="5"/>
    <n v="4"/>
    <n v="6"/>
    <m/>
  </r>
  <r>
    <x v="4"/>
    <x v="11"/>
    <x v="93"/>
    <x v="0"/>
    <x v="5"/>
    <n v="14"/>
    <n v="6"/>
    <n v="0"/>
  </r>
  <r>
    <x v="4"/>
    <x v="11"/>
    <x v="92"/>
    <x v="0"/>
    <x v="5"/>
    <n v="38"/>
    <n v="6"/>
    <n v="0"/>
  </r>
  <r>
    <x v="4"/>
    <x v="4"/>
    <x v="15"/>
    <x v="2"/>
    <x v="5"/>
    <n v="46"/>
    <n v="6"/>
    <n v="0"/>
  </r>
  <r>
    <x v="4"/>
    <x v="3"/>
    <x v="29"/>
    <x v="24"/>
    <x v="5"/>
    <n v="1"/>
    <n v="6"/>
    <m/>
  </r>
  <r>
    <x v="4"/>
    <x v="3"/>
    <x v="9"/>
    <x v="3"/>
    <x v="5"/>
    <n v="27.5"/>
    <n v="6"/>
    <m/>
  </r>
  <r>
    <x v="4"/>
    <x v="3"/>
    <x v="21"/>
    <x v="7"/>
    <x v="5"/>
    <n v="40"/>
    <n v="6"/>
    <m/>
  </r>
  <r>
    <x v="5"/>
    <x v="5"/>
    <x v="54"/>
    <x v="3"/>
    <x v="5"/>
    <n v="53"/>
    <n v="6"/>
    <m/>
  </r>
  <r>
    <x v="5"/>
    <x v="11"/>
    <x v="56"/>
    <x v="0"/>
    <x v="5"/>
    <n v="34"/>
    <n v="6"/>
    <n v="0"/>
  </r>
  <r>
    <x v="5"/>
    <x v="11"/>
    <x v="79"/>
    <x v="17"/>
    <x v="5"/>
    <n v="2"/>
    <n v="6"/>
    <m/>
  </r>
  <r>
    <x v="5"/>
    <x v="11"/>
    <x v="6"/>
    <x v="4"/>
    <x v="5"/>
    <n v="3"/>
    <n v="6"/>
    <m/>
  </r>
  <r>
    <x v="5"/>
    <x v="11"/>
    <x v="6"/>
    <x v="22"/>
    <x v="5"/>
    <n v="18"/>
    <n v="6"/>
    <m/>
  </r>
  <r>
    <x v="5"/>
    <x v="11"/>
    <x v="92"/>
    <x v="2"/>
    <x v="5"/>
    <n v="4"/>
    <n v="6"/>
    <n v="0"/>
  </r>
  <r>
    <x v="5"/>
    <x v="11"/>
    <x v="92"/>
    <x v="0"/>
    <x v="5"/>
    <n v="8"/>
    <n v="6"/>
    <n v="0"/>
  </r>
  <r>
    <x v="5"/>
    <x v="13"/>
    <x v="6"/>
    <x v="22"/>
    <x v="5"/>
    <n v="2"/>
    <n v="6"/>
    <m/>
  </r>
  <r>
    <x v="5"/>
    <x v="13"/>
    <x v="94"/>
    <x v="0"/>
    <x v="5"/>
    <n v="2"/>
    <n v="6"/>
    <n v="0"/>
  </r>
  <r>
    <x v="5"/>
    <x v="4"/>
    <x v="14"/>
    <x v="11"/>
    <x v="5"/>
    <n v="6"/>
    <n v="6"/>
    <m/>
  </r>
  <r>
    <x v="5"/>
    <x v="4"/>
    <x v="15"/>
    <x v="11"/>
    <x v="5"/>
    <n v="3"/>
    <n v="6"/>
    <m/>
  </r>
  <r>
    <x v="5"/>
    <x v="4"/>
    <x v="15"/>
    <x v="2"/>
    <x v="5"/>
    <n v="45"/>
    <n v="6"/>
    <n v="0"/>
  </r>
  <r>
    <x v="5"/>
    <x v="4"/>
    <x v="21"/>
    <x v="7"/>
    <x v="5"/>
    <n v="16"/>
    <n v="6"/>
    <m/>
  </r>
  <r>
    <x v="5"/>
    <x v="7"/>
    <x v="16"/>
    <x v="23"/>
    <x v="5"/>
    <n v="4"/>
    <n v="6"/>
    <m/>
  </r>
  <r>
    <x v="6"/>
    <x v="5"/>
    <x v="16"/>
    <x v="3"/>
    <x v="5"/>
    <n v="8.25"/>
    <n v="6"/>
    <m/>
  </r>
  <r>
    <x v="6"/>
    <x v="11"/>
    <x v="64"/>
    <x v="9"/>
    <x v="5"/>
    <n v="6"/>
    <n v="6"/>
    <m/>
  </r>
  <r>
    <x v="6"/>
    <x v="10"/>
    <x v="48"/>
    <x v="0"/>
    <x v="5"/>
    <n v="4"/>
    <n v="6"/>
    <n v="0"/>
  </r>
  <r>
    <x v="6"/>
    <x v="10"/>
    <x v="58"/>
    <x v="15"/>
    <x v="5"/>
    <n v="3"/>
    <n v="6"/>
    <m/>
  </r>
  <r>
    <x v="6"/>
    <x v="10"/>
    <x v="53"/>
    <x v="8"/>
    <x v="5"/>
    <n v="1.5"/>
    <n v="6"/>
    <n v="0"/>
  </r>
  <r>
    <x v="6"/>
    <x v="10"/>
    <x v="6"/>
    <x v="9"/>
    <x v="5"/>
    <n v="4"/>
    <n v="6"/>
    <m/>
  </r>
  <r>
    <x v="6"/>
    <x v="3"/>
    <x v="7"/>
    <x v="6"/>
    <x v="5"/>
    <n v="2"/>
    <n v="6"/>
    <m/>
  </r>
  <r>
    <x v="6"/>
    <x v="3"/>
    <x v="3"/>
    <x v="5"/>
    <x v="5"/>
    <n v="2"/>
    <n v="6"/>
    <m/>
  </r>
  <r>
    <x v="6"/>
    <x v="3"/>
    <x v="10"/>
    <x v="6"/>
    <x v="5"/>
    <n v="14"/>
    <n v="6"/>
    <m/>
  </r>
  <r>
    <x v="6"/>
    <x v="7"/>
    <x v="16"/>
    <x v="6"/>
    <x v="5"/>
    <n v="9"/>
    <n v="6"/>
    <m/>
  </r>
  <r>
    <x v="7"/>
    <x v="5"/>
    <x v="22"/>
    <x v="12"/>
    <x v="5"/>
    <n v="42"/>
    <n v="6"/>
    <m/>
  </r>
  <r>
    <x v="7"/>
    <x v="5"/>
    <x v="22"/>
    <x v="13"/>
    <x v="5"/>
    <n v="60"/>
    <n v="6"/>
    <m/>
  </r>
  <r>
    <x v="7"/>
    <x v="5"/>
    <x v="54"/>
    <x v="3"/>
    <x v="5"/>
    <n v="21"/>
    <n v="6"/>
    <m/>
  </r>
  <r>
    <x v="7"/>
    <x v="5"/>
    <x v="23"/>
    <x v="12"/>
    <x v="5"/>
    <n v="27"/>
    <n v="6"/>
    <m/>
  </r>
  <r>
    <x v="7"/>
    <x v="5"/>
    <x v="24"/>
    <x v="12"/>
    <x v="5"/>
    <n v="17"/>
    <n v="6"/>
    <m/>
  </r>
  <r>
    <x v="8"/>
    <x v="11"/>
    <x v="64"/>
    <x v="8"/>
    <x v="5"/>
    <n v="9"/>
    <n v="6"/>
    <n v="0"/>
  </r>
  <r>
    <x v="8"/>
    <x v="11"/>
    <x v="95"/>
    <x v="8"/>
    <x v="5"/>
    <n v="4"/>
    <n v="6"/>
    <n v="0"/>
  </r>
  <r>
    <x v="8"/>
    <x v="11"/>
    <x v="75"/>
    <x v="8"/>
    <x v="5"/>
    <n v="4"/>
    <n v="6"/>
    <n v="0"/>
  </r>
  <r>
    <x v="8"/>
    <x v="11"/>
    <x v="6"/>
    <x v="11"/>
    <x v="5"/>
    <n v="4"/>
    <n v="6"/>
    <m/>
  </r>
  <r>
    <x v="8"/>
    <x v="11"/>
    <x v="88"/>
    <x v="8"/>
    <x v="5"/>
    <n v="4"/>
    <n v="6"/>
    <n v="0"/>
  </r>
  <r>
    <x v="8"/>
    <x v="11"/>
    <x v="92"/>
    <x v="8"/>
    <x v="5"/>
    <n v="25"/>
    <n v="6"/>
    <n v="0"/>
  </r>
  <r>
    <x v="8"/>
    <x v="13"/>
    <x v="6"/>
    <x v="11"/>
    <x v="5"/>
    <n v="2"/>
    <n v="6"/>
    <m/>
  </r>
  <r>
    <x v="8"/>
    <x v="13"/>
    <x v="6"/>
    <x v="23"/>
    <x v="5"/>
    <n v="6"/>
    <n v="6"/>
    <m/>
  </r>
  <r>
    <x v="8"/>
    <x v="10"/>
    <x v="96"/>
    <x v="8"/>
    <x v="5"/>
    <n v="2"/>
    <n v="6"/>
    <n v="0"/>
  </r>
  <r>
    <x v="8"/>
    <x v="3"/>
    <x v="1"/>
    <x v="8"/>
    <x v="5"/>
    <n v="69"/>
    <n v="6"/>
    <n v="0"/>
  </r>
  <r>
    <x v="8"/>
    <x v="3"/>
    <x v="9"/>
    <x v="3"/>
    <x v="5"/>
    <n v="1"/>
    <n v="6"/>
    <m/>
  </r>
  <r>
    <x v="8"/>
    <x v="3"/>
    <x v="38"/>
    <x v="8"/>
    <x v="5"/>
    <n v="5"/>
    <n v="6"/>
    <n v="0"/>
  </r>
  <r>
    <x v="8"/>
    <x v="3"/>
    <x v="20"/>
    <x v="7"/>
    <x v="5"/>
    <n v="8"/>
    <n v="6"/>
    <m/>
  </r>
  <r>
    <x v="8"/>
    <x v="7"/>
    <x v="16"/>
    <x v="6"/>
    <x v="5"/>
    <n v="60"/>
    <n v="6"/>
    <m/>
  </r>
  <r>
    <x v="9"/>
    <x v="11"/>
    <x v="67"/>
    <x v="8"/>
    <x v="5"/>
    <n v="6"/>
    <n v="6"/>
    <n v="0"/>
  </r>
  <r>
    <x v="9"/>
    <x v="11"/>
    <x v="56"/>
    <x v="8"/>
    <x v="5"/>
    <n v="8"/>
    <n v="6"/>
    <n v="0"/>
  </r>
  <r>
    <x v="9"/>
    <x v="11"/>
    <x v="78"/>
    <x v="8"/>
    <x v="5"/>
    <n v="8"/>
    <n v="6"/>
    <n v="0"/>
  </r>
  <r>
    <x v="9"/>
    <x v="11"/>
    <x v="91"/>
    <x v="8"/>
    <x v="5"/>
    <n v="5"/>
    <n v="6"/>
    <n v="0"/>
  </r>
  <r>
    <x v="9"/>
    <x v="11"/>
    <x v="79"/>
    <x v="8"/>
    <x v="5"/>
    <n v="6"/>
    <n v="6"/>
    <n v="0"/>
  </r>
  <r>
    <x v="9"/>
    <x v="11"/>
    <x v="6"/>
    <x v="11"/>
    <x v="5"/>
    <n v="13"/>
    <n v="6"/>
    <m/>
  </r>
  <r>
    <x v="9"/>
    <x v="11"/>
    <x v="92"/>
    <x v="8"/>
    <x v="5"/>
    <n v="4"/>
    <n v="6"/>
    <n v="0"/>
  </r>
  <r>
    <x v="9"/>
    <x v="10"/>
    <x v="80"/>
    <x v="2"/>
    <x v="5"/>
    <n v="7"/>
    <n v="6"/>
    <n v="0"/>
  </r>
  <r>
    <x v="9"/>
    <x v="10"/>
    <x v="80"/>
    <x v="8"/>
    <x v="5"/>
    <n v="3"/>
    <n v="6"/>
    <n v="0"/>
  </r>
  <r>
    <x v="9"/>
    <x v="10"/>
    <x v="58"/>
    <x v="2"/>
    <x v="5"/>
    <n v="12"/>
    <n v="6"/>
    <n v="20"/>
  </r>
  <r>
    <x v="9"/>
    <x v="10"/>
    <x v="58"/>
    <x v="8"/>
    <x v="5"/>
    <n v="2"/>
    <n v="6"/>
    <n v="0"/>
  </r>
  <r>
    <x v="9"/>
    <x v="10"/>
    <x v="59"/>
    <x v="2"/>
    <x v="5"/>
    <n v="10"/>
    <n v="6"/>
    <n v="0"/>
  </r>
  <r>
    <x v="9"/>
    <x v="10"/>
    <x v="59"/>
    <x v="8"/>
    <x v="5"/>
    <n v="3"/>
    <n v="6"/>
    <n v="0"/>
  </r>
  <r>
    <x v="9"/>
    <x v="10"/>
    <x v="45"/>
    <x v="2"/>
    <x v="5"/>
    <n v="8"/>
    <n v="6"/>
    <n v="0"/>
  </r>
  <r>
    <x v="9"/>
    <x v="10"/>
    <x v="45"/>
    <x v="8"/>
    <x v="5"/>
    <n v="1"/>
    <n v="6"/>
    <n v="0"/>
  </r>
  <r>
    <x v="9"/>
    <x v="10"/>
    <x v="78"/>
    <x v="2"/>
    <x v="5"/>
    <n v="8"/>
    <n v="6"/>
    <n v="0"/>
  </r>
  <r>
    <x v="9"/>
    <x v="10"/>
    <x v="96"/>
    <x v="2"/>
    <x v="5"/>
    <n v="1"/>
    <n v="6"/>
    <n v="0"/>
  </r>
  <r>
    <x v="9"/>
    <x v="10"/>
    <x v="76"/>
    <x v="2"/>
    <x v="5"/>
    <n v="1"/>
    <n v="6"/>
    <n v="0"/>
  </r>
  <r>
    <x v="9"/>
    <x v="10"/>
    <x v="82"/>
    <x v="2"/>
    <x v="5"/>
    <n v="4"/>
    <n v="6"/>
    <n v="0"/>
  </r>
  <r>
    <x v="9"/>
    <x v="10"/>
    <x v="83"/>
    <x v="2"/>
    <x v="5"/>
    <n v="4"/>
    <n v="6"/>
    <n v="0"/>
  </r>
  <r>
    <x v="9"/>
    <x v="10"/>
    <x v="83"/>
    <x v="8"/>
    <x v="5"/>
    <n v="1"/>
    <n v="6"/>
    <n v="0"/>
  </r>
  <r>
    <x v="9"/>
    <x v="3"/>
    <x v="0"/>
    <x v="8"/>
    <x v="5"/>
    <n v="31"/>
    <n v="6"/>
    <n v="0"/>
  </r>
  <r>
    <x v="9"/>
    <x v="3"/>
    <x v="1"/>
    <x v="8"/>
    <x v="5"/>
    <n v="27"/>
    <n v="6"/>
    <n v="0"/>
  </r>
  <r>
    <x v="9"/>
    <x v="3"/>
    <x v="9"/>
    <x v="3"/>
    <x v="5"/>
    <n v="39.5"/>
    <n v="6"/>
    <m/>
  </r>
  <r>
    <x v="9"/>
    <x v="3"/>
    <x v="38"/>
    <x v="8"/>
    <x v="5"/>
    <n v="29"/>
    <n v="6"/>
    <n v="0"/>
  </r>
  <r>
    <x v="9"/>
    <x v="3"/>
    <x v="20"/>
    <x v="7"/>
    <x v="5"/>
    <n v="16"/>
    <n v="6"/>
    <m/>
  </r>
  <r>
    <x v="16"/>
    <x v="11"/>
    <x v="6"/>
    <x v="22"/>
    <x v="5"/>
    <n v="7"/>
    <n v="6"/>
    <m/>
  </r>
  <r>
    <x v="16"/>
    <x v="13"/>
    <x v="75"/>
    <x v="0"/>
    <x v="5"/>
    <n v="6"/>
    <n v="6"/>
    <n v="0"/>
  </r>
  <r>
    <x v="16"/>
    <x v="13"/>
    <x v="75"/>
    <x v="15"/>
    <x v="5"/>
    <n v="6"/>
    <n v="6"/>
    <m/>
  </r>
  <r>
    <x v="16"/>
    <x v="13"/>
    <x v="6"/>
    <x v="11"/>
    <x v="5"/>
    <n v="10"/>
    <n v="6"/>
    <m/>
  </r>
  <r>
    <x v="16"/>
    <x v="13"/>
    <x v="6"/>
    <x v="23"/>
    <x v="5"/>
    <n v="7"/>
    <n v="6"/>
    <m/>
  </r>
  <r>
    <x v="16"/>
    <x v="10"/>
    <x v="80"/>
    <x v="2"/>
    <x v="5"/>
    <n v="6"/>
    <n v="6"/>
    <n v="0"/>
  </r>
  <r>
    <x v="16"/>
    <x v="10"/>
    <x v="80"/>
    <x v="8"/>
    <x v="5"/>
    <n v="3"/>
    <n v="6"/>
    <n v="0"/>
  </r>
  <r>
    <x v="16"/>
    <x v="10"/>
    <x v="58"/>
    <x v="2"/>
    <x v="5"/>
    <n v="23.5"/>
    <n v="6"/>
    <n v="20"/>
  </r>
  <r>
    <x v="16"/>
    <x v="10"/>
    <x v="58"/>
    <x v="8"/>
    <x v="5"/>
    <n v="12"/>
    <n v="6"/>
    <n v="0"/>
  </r>
  <r>
    <x v="16"/>
    <x v="10"/>
    <x v="81"/>
    <x v="2"/>
    <x v="5"/>
    <n v="3"/>
    <n v="6"/>
    <n v="0"/>
  </r>
  <r>
    <x v="16"/>
    <x v="10"/>
    <x v="81"/>
    <x v="8"/>
    <x v="5"/>
    <n v="1"/>
    <n v="6"/>
    <n v="0"/>
  </r>
  <r>
    <x v="16"/>
    <x v="10"/>
    <x v="76"/>
    <x v="2"/>
    <x v="5"/>
    <n v="6"/>
    <n v="6"/>
    <n v="0"/>
  </r>
  <r>
    <x v="16"/>
    <x v="10"/>
    <x v="82"/>
    <x v="2"/>
    <x v="5"/>
    <n v="1.5"/>
    <n v="6"/>
    <n v="0"/>
  </r>
  <r>
    <x v="16"/>
    <x v="10"/>
    <x v="82"/>
    <x v="0"/>
    <x v="5"/>
    <n v="5"/>
    <n v="6"/>
    <n v="0"/>
  </r>
  <r>
    <x v="16"/>
    <x v="10"/>
    <x v="82"/>
    <x v="8"/>
    <x v="5"/>
    <n v="0.5"/>
    <n v="6"/>
    <n v="0"/>
  </r>
  <r>
    <x v="16"/>
    <x v="10"/>
    <x v="6"/>
    <x v="4"/>
    <x v="5"/>
    <n v="9"/>
    <n v="6"/>
    <m/>
  </r>
  <r>
    <x v="16"/>
    <x v="10"/>
    <x v="6"/>
    <x v="22"/>
    <x v="5"/>
    <n v="4"/>
    <n v="6"/>
    <m/>
  </r>
  <r>
    <x v="16"/>
    <x v="10"/>
    <x v="6"/>
    <x v="23"/>
    <x v="5"/>
    <n v="7"/>
    <n v="6"/>
    <m/>
  </r>
  <r>
    <x v="16"/>
    <x v="3"/>
    <x v="29"/>
    <x v="24"/>
    <x v="5"/>
    <n v="3.5"/>
    <n v="6"/>
    <m/>
  </r>
  <r>
    <x v="16"/>
    <x v="3"/>
    <x v="9"/>
    <x v="3"/>
    <x v="5"/>
    <n v="43"/>
    <n v="6"/>
    <m/>
  </r>
  <r>
    <x v="16"/>
    <x v="3"/>
    <x v="21"/>
    <x v="7"/>
    <x v="5"/>
    <n v="8"/>
    <n v="6"/>
    <m/>
  </r>
  <r>
    <x v="16"/>
    <x v="7"/>
    <x v="16"/>
    <x v="23"/>
    <x v="5"/>
    <n v="9"/>
    <n v="6"/>
    <m/>
  </r>
  <r>
    <x v="11"/>
    <x v="11"/>
    <x v="97"/>
    <x v="8"/>
    <x v="5"/>
    <n v="10"/>
    <n v="6"/>
    <n v="0"/>
  </r>
  <r>
    <x v="11"/>
    <x v="11"/>
    <x v="67"/>
    <x v="8"/>
    <x v="5"/>
    <n v="8"/>
    <n v="6"/>
    <n v="0"/>
  </r>
  <r>
    <x v="11"/>
    <x v="11"/>
    <x v="56"/>
    <x v="8"/>
    <x v="5"/>
    <n v="16"/>
    <n v="6"/>
    <n v="0"/>
  </r>
  <r>
    <x v="11"/>
    <x v="11"/>
    <x v="75"/>
    <x v="8"/>
    <x v="5"/>
    <n v="16"/>
    <n v="6"/>
    <n v="0"/>
  </r>
  <r>
    <x v="11"/>
    <x v="10"/>
    <x v="80"/>
    <x v="8"/>
    <x v="5"/>
    <n v="18"/>
    <n v="6"/>
    <n v="0"/>
  </r>
  <r>
    <x v="11"/>
    <x v="10"/>
    <x v="58"/>
    <x v="8"/>
    <x v="5"/>
    <n v="7"/>
    <n v="6"/>
    <n v="0"/>
  </r>
  <r>
    <x v="11"/>
    <x v="10"/>
    <x v="59"/>
    <x v="8"/>
    <x v="5"/>
    <n v="6"/>
    <n v="6"/>
    <n v="0"/>
  </r>
  <r>
    <x v="11"/>
    <x v="10"/>
    <x v="81"/>
    <x v="8"/>
    <x v="5"/>
    <n v="9"/>
    <n v="6"/>
    <n v="0"/>
  </r>
  <r>
    <x v="11"/>
    <x v="10"/>
    <x v="82"/>
    <x v="8"/>
    <x v="5"/>
    <n v="32"/>
    <n v="6"/>
    <n v="0"/>
  </r>
  <r>
    <x v="11"/>
    <x v="10"/>
    <x v="72"/>
    <x v="8"/>
    <x v="5"/>
    <n v="5"/>
    <n v="6"/>
    <n v="0"/>
  </r>
  <r>
    <x v="11"/>
    <x v="3"/>
    <x v="1"/>
    <x v="8"/>
    <x v="5"/>
    <n v="8"/>
    <n v="6"/>
    <n v="0"/>
  </r>
  <r>
    <x v="11"/>
    <x v="3"/>
    <x v="7"/>
    <x v="8"/>
    <x v="5"/>
    <n v="3"/>
    <n v="6"/>
    <n v="0"/>
  </r>
  <r>
    <x v="11"/>
    <x v="3"/>
    <x v="9"/>
    <x v="3"/>
    <x v="5"/>
    <n v="14"/>
    <n v="6"/>
    <m/>
  </r>
  <r>
    <x v="11"/>
    <x v="3"/>
    <x v="21"/>
    <x v="7"/>
    <x v="5"/>
    <n v="8"/>
    <n v="6"/>
    <m/>
  </r>
  <r>
    <x v="11"/>
    <x v="3"/>
    <x v="20"/>
    <x v="7"/>
    <x v="5"/>
    <n v="16"/>
    <n v="6"/>
    <m/>
  </r>
  <r>
    <x v="11"/>
    <x v="7"/>
    <x v="16"/>
    <x v="6"/>
    <x v="5"/>
    <n v="9"/>
    <n v="6"/>
    <m/>
  </r>
  <r>
    <x v="12"/>
    <x v="11"/>
    <x v="78"/>
    <x v="2"/>
    <x v="5"/>
    <n v="16"/>
    <n v="6"/>
    <n v="0"/>
  </r>
  <r>
    <x v="12"/>
    <x v="13"/>
    <x v="6"/>
    <x v="4"/>
    <x v="5"/>
    <n v="1"/>
    <n v="6"/>
    <m/>
  </r>
  <r>
    <x v="12"/>
    <x v="13"/>
    <x v="6"/>
    <x v="22"/>
    <x v="5"/>
    <n v="7"/>
    <n v="6"/>
    <m/>
  </r>
  <r>
    <x v="12"/>
    <x v="10"/>
    <x v="6"/>
    <x v="22"/>
    <x v="5"/>
    <n v="1"/>
    <n v="6"/>
    <m/>
  </r>
  <r>
    <x v="12"/>
    <x v="3"/>
    <x v="38"/>
    <x v="2"/>
    <x v="5"/>
    <n v="36"/>
    <n v="6"/>
    <n v="0"/>
  </r>
  <r>
    <x v="12"/>
    <x v="3"/>
    <x v="38"/>
    <x v="4"/>
    <x v="5"/>
    <n v="18"/>
    <n v="6"/>
    <m/>
  </r>
  <r>
    <x v="12"/>
    <x v="7"/>
    <x v="16"/>
    <x v="6"/>
    <x v="5"/>
    <n v="141"/>
    <n v="6"/>
    <m/>
  </r>
  <r>
    <x v="13"/>
    <x v="11"/>
    <x v="97"/>
    <x v="8"/>
    <x v="5"/>
    <n v="10"/>
    <n v="6"/>
    <n v="0"/>
  </r>
  <r>
    <x v="13"/>
    <x v="11"/>
    <x v="89"/>
    <x v="8"/>
    <x v="5"/>
    <n v="1"/>
    <n v="6"/>
    <n v="0"/>
  </r>
  <r>
    <x v="13"/>
    <x v="11"/>
    <x v="67"/>
    <x v="8"/>
    <x v="5"/>
    <n v="22"/>
    <n v="6"/>
    <n v="0"/>
  </r>
  <r>
    <x v="13"/>
    <x v="11"/>
    <x v="91"/>
    <x v="8"/>
    <x v="5"/>
    <n v="12"/>
    <n v="6"/>
    <n v="0"/>
  </r>
  <r>
    <x v="13"/>
    <x v="11"/>
    <x v="79"/>
    <x v="8"/>
    <x v="5"/>
    <n v="13"/>
    <n v="6"/>
    <n v="0"/>
  </r>
  <r>
    <x v="13"/>
    <x v="11"/>
    <x v="92"/>
    <x v="8"/>
    <x v="5"/>
    <n v="24"/>
    <n v="6"/>
    <n v="0"/>
  </r>
  <r>
    <x v="13"/>
    <x v="13"/>
    <x v="6"/>
    <x v="11"/>
    <x v="5"/>
    <n v="64"/>
    <n v="6"/>
    <m/>
  </r>
  <r>
    <x v="13"/>
    <x v="3"/>
    <x v="1"/>
    <x v="8"/>
    <x v="5"/>
    <n v="44"/>
    <n v="6"/>
    <n v="0"/>
  </r>
  <r>
    <x v="13"/>
    <x v="3"/>
    <x v="38"/>
    <x v="8"/>
    <x v="5"/>
    <n v="16"/>
    <n v="6"/>
    <n v="0"/>
  </r>
  <r>
    <x v="13"/>
    <x v="3"/>
    <x v="20"/>
    <x v="7"/>
    <x v="5"/>
    <n v="8"/>
    <n v="6"/>
    <m/>
  </r>
  <r>
    <x v="14"/>
    <x v="5"/>
    <x v="23"/>
    <x v="12"/>
    <x v="5"/>
    <n v="184"/>
    <n v="6"/>
    <m/>
  </r>
  <r>
    <x v="15"/>
    <x v="5"/>
    <x v="22"/>
    <x v="14"/>
    <x v="5"/>
    <n v="15"/>
    <n v="6"/>
    <m/>
  </r>
  <r>
    <x v="15"/>
    <x v="5"/>
    <x v="16"/>
    <x v="12"/>
    <x v="5"/>
    <n v="32"/>
    <n v="6"/>
    <m/>
  </r>
  <r>
    <x v="15"/>
    <x v="5"/>
    <x v="16"/>
    <x v="3"/>
    <x v="5"/>
    <n v="20"/>
    <n v="6"/>
    <m/>
  </r>
  <r>
    <x v="15"/>
    <x v="5"/>
    <x v="16"/>
    <x v="19"/>
    <x v="5"/>
    <n v="21"/>
    <n v="6"/>
    <m/>
  </r>
  <r>
    <x v="15"/>
    <x v="5"/>
    <x v="16"/>
    <x v="20"/>
    <x v="5"/>
    <n v="4"/>
    <n v="6"/>
    <m/>
  </r>
  <r>
    <x v="15"/>
    <x v="11"/>
    <x v="6"/>
    <x v="4"/>
    <x v="5"/>
    <n v="19"/>
    <n v="6"/>
    <m/>
  </r>
  <r>
    <x v="15"/>
    <x v="11"/>
    <x v="6"/>
    <x v="22"/>
    <x v="5"/>
    <n v="3"/>
    <n v="6"/>
    <m/>
  </r>
  <r>
    <x v="15"/>
    <x v="10"/>
    <x v="6"/>
    <x v="4"/>
    <x v="5"/>
    <n v="20"/>
    <n v="6"/>
    <m/>
  </r>
  <r>
    <x v="15"/>
    <x v="12"/>
    <x v="84"/>
    <x v="4"/>
    <x v="5"/>
    <n v="22"/>
    <n v="6"/>
    <m/>
  </r>
  <r>
    <x v="15"/>
    <x v="3"/>
    <x v="38"/>
    <x v="4"/>
    <x v="5"/>
    <n v="5"/>
    <n v="6"/>
    <m/>
  </r>
  <r>
    <x v="15"/>
    <x v="3"/>
    <x v="10"/>
    <x v="3"/>
    <x v="5"/>
    <n v="20"/>
    <n v="6"/>
    <m/>
  </r>
  <r>
    <x v="0"/>
    <x v="5"/>
    <x v="54"/>
    <x v="3"/>
    <x v="6"/>
    <n v="24.5"/>
    <n v="7"/>
    <m/>
  </r>
  <r>
    <x v="0"/>
    <x v="14"/>
    <x v="6"/>
    <x v="5"/>
    <x v="6"/>
    <n v="7"/>
    <n v="7"/>
    <m/>
  </r>
  <r>
    <x v="0"/>
    <x v="15"/>
    <x v="98"/>
    <x v="2"/>
    <x v="6"/>
    <n v="2"/>
    <n v="7"/>
    <n v="0"/>
  </r>
  <r>
    <x v="0"/>
    <x v="15"/>
    <x v="99"/>
    <x v="15"/>
    <x v="6"/>
    <n v="2"/>
    <n v="7"/>
    <m/>
  </r>
  <r>
    <x v="0"/>
    <x v="3"/>
    <x v="2"/>
    <x v="5"/>
    <x v="6"/>
    <n v="6"/>
    <n v="7"/>
    <m/>
  </r>
  <r>
    <x v="0"/>
    <x v="3"/>
    <x v="100"/>
    <x v="7"/>
    <x v="6"/>
    <n v="8"/>
    <n v="7"/>
    <m/>
  </r>
  <r>
    <x v="0"/>
    <x v="3"/>
    <x v="3"/>
    <x v="23"/>
    <x v="6"/>
    <n v="18"/>
    <n v="7"/>
    <m/>
  </r>
  <r>
    <x v="0"/>
    <x v="3"/>
    <x v="38"/>
    <x v="4"/>
    <x v="6"/>
    <n v="5"/>
    <n v="7"/>
    <m/>
  </r>
  <r>
    <x v="0"/>
    <x v="3"/>
    <x v="21"/>
    <x v="7"/>
    <x v="6"/>
    <n v="12"/>
    <n v="7"/>
    <m/>
  </r>
  <r>
    <x v="0"/>
    <x v="7"/>
    <x v="16"/>
    <x v="6"/>
    <x v="6"/>
    <n v="64.5"/>
    <n v="7"/>
    <m/>
  </r>
  <r>
    <x v="0"/>
    <x v="7"/>
    <x v="16"/>
    <x v="23"/>
    <x v="6"/>
    <n v="10"/>
    <n v="7"/>
    <m/>
  </r>
  <r>
    <x v="18"/>
    <x v="13"/>
    <x v="90"/>
    <x v="2"/>
    <x v="6"/>
    <n v="64"/>
    <n v="7"/>
    <n v="0"/>
  </r>
  <r>
    <x v="18"/>
    <x v="13"/>
    <x v="90"/>
    <x v="0"/>
    <x v="6"/>
    <n v="48"/>
    <n v="7"/>
    <n v="0"/>
  </r>
  <r>
    <x v="18"/>
    <x v="14"/>
    <x v="101"/>
    <x v="0"/>
    <x v="6"/>
    <n v="8"/>
    <n v="7"/>
    <n v="0"/>
  </r>
  <r>
    <x v="18"/>
    <x v="14"/>
    <x v="102"/>
    <x v="0"/>
    <x v="6"/>
    <n v="16"/>
    <n v="7"/>
    <n v="0"/>
  </r>
  <r>
    <x v="18"/>
    <x v="14"/>
    <x v="102"/>
    <x v="8"/>
    <x v="6"/>
    <n v="16"/>
    <n v="7"/>
    <n v="0"/>
  </r>
  <r>
    <x v="1"/>
    <x v="7"/>
    <x v="16"/>
    <x v="6"/>
    <x v="6"/>
    <n v="16"/>
    <n v="7"/>
    <m/>
  </r>
  <r>
    <x v="1"/>
    <x v="7"/>
    <x v="16"/>
    <x v="23"/>
    <x v="6"/>
    <n v="144"/>
    <n v="7"/>
    <m/>
  </r>
  <r>
    <x v="2"/>
    <x v="3"/>
    <x v="3"/>
    <x v="0"/>
    <x v="6"/>
    <n v="42.5"/>
    <n v="7"/>
    <n v="0"/>
  </r>
  <r>
    <x v="2"/>
    <x v="3"/>
    <x v="3"/>
    <x v="3"/>
    <x v="6"/>
    <n v="16"/>
    <n v="7"/>
    <m/>
  </r>
  <r>
    <x v="2"/>
    <x v="3"/>
    <x v="10"/>
    <x v="3"/>
    <x v="6"/>
    <n v="1.5"/>
    <n v="7"/>
    <m/>
  </r>
  <r>
    <x v="2"/>
    <x v="3"/>
    <x v="21"/>
    <x v="7"/>
    <x v="6"/>
    <n v="8"/>
    <n v="7"/>
    <m/>
  </r>
  <r>
    <x v="2"/>
    <x v="3"/>
    <x v="20"/>
    <x v="7"/>
    <x v="6"/>
    <n v="16"/>
    <n v="7"/>
    <m/>
  </r>
  <r>
    <x v="2"/>
    <x v="7"/>
    <x v="16"/>
    <x v="6"/>
    <x v="6"/>
    <n v="87.5"/>
    <n v="7"/>
    <m/>
  </r>
  <r>
    <x v="4"/>
    <x v="14"/>
    <x v="102"/>
    <x v="0"/>
    <x v="6"/>
    <n v="20"/>
    <n v="7"/>
    <n v="0"/>
  </r>
  <r>
    <x v="4"/>
    <x v="3"/>
    <x v="9"/>
    <x v="3"/>
    <x v="6"/>
    <n v="11"/>
    <n v="7"/>
    <m/>
  </r>
  <r>
    <x v="4"/>
    <x v="3"/>
    <x v="21"/>
    <x v="7"/>
    <x v="6"/>
    <n v="88"/>
    <n v="7"/>
    <m/>
  </r>
  <r>
    <x v="4"/>
    <x v="7"/>
    <x v="16"/>
    <x v="6"/>
    <x v="6"/>
    <n v="41"/>
    <n v="7"/>
    <m/>
  </r>
  <r>
    <x v="5"/>
    <x v="5"/>
    <x v="54"/>
    <x v="3"/>
    <x v="6"/>
    <n v="23"/>
    <n v="7"/>
    <m/>
  </r>
  <r>
    <x v="5"/>
    <x v="14"/>
    <x v="103"/>
    <x v="0"/>
    <x v="6"/>
    <n v="6"/>
    <n v="7"/>
    <n v="0"/>
  </r>
  <r>
    <x v="5"/>
    <x v="4"/>
    <x v="0"/>
    <x v="8"/>
    <x v="6"/>
    <n v="9"/>
    <n v="7"/>
    <n v="0"/>
  </r>
  <r>
    <x v="5"/>
    <x v="4"/>
    <x v="12"/>
    <x v="7"/>
    <x v="6"/>
    <n v="8"/>
    <n v="7"/>
    <m/>
  </r>
  <r>
    <x v="5"/>
    <x v="3"/>
    <x v="20"/>
    <x v="7"/>
    <x v="6"/>
    <n v="8"/>
    <n v="7"/>
    <m/>
  </r>
  <r>
    <x v="5"/>
    <x v="7"/>
    <x v="16"/>
    <x v="6"/>
    <x v="6"/>
    <n v="105"/>
    <n v="7"/>
    <m/>
  </r>
  <r>
    <x v="5"/>
    <x v="7"/>
    <x v="16"/>
    <x v="23"/>
    <x v="6"/>
    <n v="2"/>
    <n v="7"/>
    <m/>
  </r>
  <r>
    <x v="7"/>
    <x v="5"/>
    <x v="22"/>
    <x v="12"/>
    <x v="6"/>
    <n v="37.5"/>
    <n v="7"/>
    <m/>
  </r>
  <r>
    <x v="7"/>
    <x v="5"/>
    <x v="22"/>
    <x v="13"/>
    <x v="6"/>
    <n v="51.5"/>
    <n v="7"/>
    <m/>
  </r>
  <r>
    <x v="7"/>
    <x v="5"/>
    <x v="54"/>
    <x v="3"/>
    <x v="6"/>
    <n v="16"/>
    <n v="7"/>
    <m/>
  </r>
  <r>
    <x v="7"/>
    <x v="5"/>
    <x v="23"/>
    <x v="12"/>
    <x v="6"/>
    <n v="16"/>
    <n v="7"/>
    <m/>
  </r>
  <r>
    <x v="7"/>
    <x v="5"/>
    <x v="24"/>
    <x v="12"/>
    <x v="6"/>
    <n v="17"/>
    <n v="7"/>
    <m/>
  </r>
  <r>
    <x v="7"/>
    <x v="5"/>
    <x v="24"/>
    <x v="7"/>
    <x v="6"/>
    <n v="24"/>
    <n v="7"/>
    <m/>
  </r>
  <r>
    <x v="8"/>
    <x v="11"/>
    <x v="63"/>
    <x v="8"/>
    <x v="6"/>
    <n v="2"/>
    <n v="7"/>
    <n v="0"/>
  </r>
  <r>
    <x v="8"/>
    <x v="11"/>
    <x v="95"/>
    <x v="8"/>
    <x v="6"/>
    <n v="3"/>
    <n v="7"/>
    <n v="0"/>
  </r>
  <r>
    <x v="8"/>
    <x v="11"/>
    <x v="92"/>
    <x v="8"/>
    <x v="6"/>
    <n v="4"/>
    <n v="7"/>
    <n v="0"/>
  </r>
  <r>
    <x v="8"/>
    <x v="3"/>
    <x v="0"/>
    <x v="11"/>
    <x v="6"/>
    <n v="3"/>
    <n v="7"/>
    <m/>
  </r>
  <r>
    <x v="8"/>
    <x v="3"/>
    <x v="9"/>
    <x v="3"/>
    <x v="6"/>
    <n v="1"/>
    <n v="7"/>
    <m/>
  </r>
  <r>
    <x v="8"/>
    <x v="3"/>
    <x v="21"/>
    <x v="7"/>
    <x v="6"/>
    <n v="80"/>
    <n v="7"/>
    <m/>
  </r>
  <r>
    <x v="8"/>
    <x v="3"/>
    <x v="20"/>
    <x v="7"/>
    <x v="6"/>
    <n v="8"/>
    <n v="7"/>
    <m/>
  </r>
  <r>
    <x v="8"/>
    <x v="7"/>
    <x v="16"/>
    <x v="6"/>
    <x v="6"/>
    <n v="58"/>
    <n v="7"/>
    <m/>
  </r>
  <r>
    <x v="9"/>
    <x v="3"/>
    <x v="0"/>
    <x v="8"/>
    <x v="6"/>
    <n v="2"/>
    <n v="7"/>
    <n v="0"/>
  </r>
  <r>
    <x v="9"/>
    <x v="3"/>
    <x v="9"/>
    <x v="3"/>
    <x v="6"/>
    <n v="22"/>
    <n v="7"/>
    <m/>
  </r>
  <r>
    <x v="9"/>
    <x v="3"/>
    <x v="20"/>
    <x v="7"/>
    <x v="6"/>
    <n v="16"/>
    <n v="7"/>
    <m/>
  </r>
  <r>
    <x v="9"/>
    <x v="7"/>
    <x v="16"/>
    <x v="6"/>
    <x v="6"/>
    <n v="104"/>
    <n v="7"/>
    <m/>
  </r>
  <r>
    <x v="9"/>
    <x v="7"/>
    <x v="16"/>
    <x v="23"/>
    <x v="6"/>
    <n v="4"/>
    <n v="7"/>
    <m/>
  </r>
  <r>
    <x v="16"/>
    <x v="10"/>
    <x v="80"/>
    <x v="9"/>
    <x v="6"/>
    <n v="1"/>
    <n v="7"/>
    <m/>
  </r>
  <r>
    <x v="16"/>
    <x v="10"/>
    <x v="45"/>
    <x v="10"/>
    <x v="6"/>
    <n v="11"/>
    <n v="7"/>
    <m/>
  </r>
  <r>
    <x v="16"/>
    <x v="10"/>
    <x v="82"/>
    <x v="0"/>
    <x v="6"/>
    <n v="18"/>
    <n v="7"/>
    <n v="0"/>
  </r>
  <r>
    <x v="16"/>
    <x v="10"/>
    <x v="82"/>
    <x v="9"/>
    <x v="6"/>
    <n v="3"/>
    <n v="7"/>
    <m/>
  </r>
  <r>
    <x v="16"/>
    <x v="10"/>
    <x v="82"/>
    <x v="8"/>
    <x v="6"/>
    <n v="18"/>
    <n v="7"/>
    <n v="0"/>
  </r>
  <r>
    <x v="16"/>
    <x v="10"/>
    <x v="6"/>
    <x v="11"/>
    <x v="6"/>
    <n v="20"/>
    <n v="7"/>
    <m/>
  </r>
  <r>
    <x v="16"/>
    <x v="10"/>
    <x v="6"/>
    <x v="4"/>
    <x v="6"/>
    <n v="2.5"/>
    <n v="7"/>
    <m/>
  </r>
  <r>
    <x v="16"/>
    <x v="10"/>
    <x v="6"/>
    <x v="23"/>
    <x v="6"/>
    <n v="5"/>
    <n v="7"/>
    <m/>
  </r>
  <r>
    <x v="16"/>
    <x v="15"/>
    <x v="99"/>
    <x v="2"/>
    <x v="6"/>
    <n v="7"/>
    <n v="7"/>
    <n v="0"/>
  </r>
  <r>
    <x v="16"/>
    <x v="15"/>
    <x v="99"/>
    <x v="8"/>
    <x v="6"/>
    <n v="6"/>
    <n v="7"/>
    <n v="0"/>
  </r>
  <r>
    <x v="16"/>
    <x v="12"/>
    <x v="84"/>
    <x v="23"/>
    <x v="6"/>
    <n v="18"/>
    <n v="7"/>
    <m/>
  </r>
  <r>
    <x v="16"/>
    <x v="3"/>
    <x v="9"/>
    <x v="3"/>
    <x v="6"/>
    <n v="25.5"/>
    <n v="7"/>
    <m/>
  </r>
  <r>
    <x v="16"/>
    <x v="3"/>
    <x v="21"/>
    <x v="7"/>
    <x v="6"/>
    <n v="16"/>
    <n v="7"/>
    <m/>
  </r>
  <r>
    <x v="11"/>
    <x v="5"/>
    <x v="16"/>
    <x v="16"/>
    <x v="6"/>
    <n v="16"/>
    <n v="7"/>
    <m/>
  </r>
  <r>
    <x v="11"/>
    <x v="11"/>
    <x v="75"/>
    <x v="8"/>
    <x v="6"/>
    <n v="8"/>
    <n v="7"/>
    <n v="0"/>
  </r>
  <r>
    <x v="11"/>
    <x v="4"/>
    <x v="104"/>
    <x v="9"/>
    <x v="6"/>
    <n v="10"/>
    <n v="7"/>
    <m/>
  </r>
  <r>
    <x v="11"/>
    <x v="10"/>
    <x v="43"/>
    <x v="9"/>
    <x v="6"/>
    <n v="6"/>
    <n v="7"/>
    <m/>
  </r>
  <r>
    <x v="11"/>
    <x v="10"/>
    <x v="45"/>
    <x v="8"/>
    <x v="6"/>
    <n v="8"/>
    <n v="7"/>
    <n v="0"/>
  </r>
  <r>
    <x v="11"/>
    <x v="10"/>
    <x v="76"/>
    <x v="8"/>
    <x v="6"/>
    <n v="6"/>
    <n v="7"/>
    <n v="0"/>
  </r>
  <r>
    <x v="11"/>
    <x v="10"/>
    <x v="74"/>
    <x v="8"/>
    <x v="6"/>
    <n v="18"/>
    <n v="7"/>
    <n v="0"/>
  </r>
  <r>
    <x v="11"/>
    <x v="10"/>
    <x v="52"/>
    <x v="8"/>
    <x v="6"/>
    <n v="6"/>
    <n v="7"/>
    <n v="0"/>
  </r>
  <r>
    <x v="11"/>
    <x v="15"/>
    <x v="99"/>
    <x v="8"/>
    <x v="6"/>
    <n v="16"/>
    <n v="7"/>
    <n v="0"/>
  </r>
  <r>
    <x v="11"/>
    <x v="3"/>
    <x v="29"/>
    <x v="11"/>
    <x v="6"/>
    <n v="13"/>
    <n v="7"/>
    <m/>
  </r>
  <r>
    <x v="11"/>
    <x v="3"/>
    <x v="29"/>
    <x v="24"/>
    <x v="6"/>
    <n v="11"/>
    <n v="7"/>
    <m/>
  </r>
  <r>
    <x v="11"/>
    <x v="3"/>
    <x v="9"/>
    <x v="3"/>
    <x v="6"/>
    <n v="18"/>
    <n v="7"/>
    <m/>
  </r>
  <r>
    <x v="11"/>
    <x v="3"/>
    <x v="20"/>
    <x v="7"/>
    <x v="6"/>
    <n v="8"/>
    <n v="7"/>
    <m/>
  </r>
  <r>
    <x v="11"/>
    <x v="7"/>
    <x v="16"/>
    <x v="6"/>
    <x v="6"/>
    <n v="8"/>
    <n v="7"/>
    <m/>
  </r>
  <r>
    <x v="12"/>
    <x v="3"/>
    <x v="2"/>
    <x v="4"/>
    <x v="6"/>
    <n v="3"/>
    <n v="7"/>
    <m/>
  </r>
  <r>
    <x v="12"/>
    <x v="3"/>
    <x v="100"/>
    <x v="7"/>
    <x v="6"/>
    <n v="8"/>
    <n v="7"/>
    <m/>
  </r>
  <r>
    <x v="12"/>
    <x v="3"/>
    <x v="29"/>
    <x v="24"/>
    <x v="6"/>
    <n v="11"/>
    <n v="7"/>
    <m/>
  </r>
  <r>
    <x v="12"/>
    <x v="3"/>
    <x v="3"/>
    <x v="9"/>
    <x v="6"/>
    <n v="11"/>
    <n v="7"/>
    <m/>
  </r>
  <r>
    <x v="12"/>
    <x v="3"/>
    <x v="3"/>
    <x v="3"/>
    <x v="6"/>
    <n v="4"/>
    <n v="7"/>
    <m/>
  </r>
  <r>
    <x v="12"/>
    <x v="3"/>
    <x v="3"/>
    <x v="16"/>
    <x v="6"/>
    <n v="8"/>
    <n v="7"/>
    <m/>
  </r>
  <r>
    <x v="12"/>
    <x v="7"/>
    <x v="16"/>
    <x v="6"/>
    <x v="6"/>
    <n v="107"/>
    <n v="7"/>
    <m/>
  </r>
  <r>
    <x v="12"/>
    <x v="7"/>
    <x v="16"/>
    <x v="23"/>
    <x v="6"/>
    <n v="4"/>
    <n v="7"/>
    <m/>
  </r>
  <r>
    <x v="13"/>
    <x v="5"/>
    <x v="16"/>
    <x v="7"/>
    <x v="6"/>
    <n v="24"/>
    <n v="7"/>
    <m/>
  </r>
  <r>
    <x v="13"/>
    <x v="5"/>
    <x v="16"/>
    <x v="16"/>
    <x v="6"/>
    <n v="9"/>
    <n v="7"/>
    <m/>
  </r>
  <r>
    <x v="13"/>
    <x v="11"/>
    <x v="92"/>
    <x v="8"/>
    <x v="6"/>
    <n v="25"/>
    <n v="7"/>
    <n v="0"/>
  </r>
  <r>
    <x v="13"/>
    <x v="7"/>
    <x v="16"/>
    <x v="6"/>
    <x v="6"/>
    <n v="110"/>
    <n v="7"/>
    <m/>
  </r>
  <r>
    <x v="19"/>
    <x v="3"/>
    <x v="29"/>
    <x v="24"/>
    <x v="6"/>
    <n v="45"/>
    <n v="7"/>
    <m/>
  </r>
  <r>
    <x v="14"/>
    <x v="5"/>
    <x v="23"/>
    <x v="12"/>
    <x v="6"/>
    <n v="160"/>
    <n v="7"/>
    <m/>
  </r>
  <r>
    <x v="15"/>
    <x v="5"/>
    <x v="22"/>
    <x v="14"/>
    <x v="6"/>
    <n v="9"/>
    <n v="7"/>
    <m/>
  </r>
  <r>
    <x v="15"/>
    <x v="5"/>
    <x v="16"/>
    <x v="12"/>
    <x v="6"/>
    <n v="18"/>
    <n v="7"/>
    <m/>
  </r>
  <r>
    <x v="15"/>
    <x v="5"/>
    <x v="16"/>
    <x v="7"/>
    <x v="6"/>
    <n v="40"/>
    <n v="7"/>
    <m/>
  </r>
  <r>
    <x v="15"/>
    <x v="5"/>
    <x v="16"/>
    <x v="3"/>
    <x v="6"/>
    <n v="8"/>
    <n v="7"/>
    <m/>
  </r>
  <r>
    <x v="15"/>
    <x v="5"/>
    <x v="16"/>
    <x v="19"/>
    <x v="6"/>
    <n v="13"/>
    <n v="7"/>
    <m/>
  </r>
  <r>
    <x v="15"/>
    <x v="5"/>
    <x v="16"/>
    <x v="20"/>
    <x v="6"/>
    <n v="5"/>
    <n v="7"/>
    <m/>
  </r>
  <r>
    <x v="15"/>
    <x v="3"/>
    <x v="10"/>
    <x v="3"/>
    <x v="6"/>
    <n v="42"/>
    <n v="7"/>
    <m/>
  </r>
  <r>
    <x v="0"/>
    <x v="5"/>
    <x v="54"/>
    <x v="3"/>
    <x v="7"/>
    <n v="28.7"/>
    <n v="8"/>
    <m/>
  </r>
  <r>
    <x v="0"/>
    <x v="14"/>
    <x v="6"/>
    <x v="4"/>
    <x v="7"/>
    <n v="3.5"/>
    <n v="8"/>
    <m/>
  </r>
  <r>
    <x v="0"/>
    <x v="14"/>
    <x v="6"/>
    <x v="3"/>
    <x v="7"/>
    <n v="1"/>
    <n v="8"/>
    <m/>
  </r>
  <r>
    <x v="0"/>
    <x v="14"/>
    <x v="6"/>
    <x v="22"/>
    <x v="7"/>
    <n v="6"/>
    <n v="8"/>
    <m/>
  </r>
  <r>
    <x v="0"/>
    <x v="16"/>
    <x v="105"/>
    <x v="11"/>
    <x v="7"/>
    <n v="1"/>
    <n v="8"/>
    <m/>
  </r>
  <r>
    <x v="0"/>
    <x v="16"/>
    <x v="106"/>
    <x v="3"/>
    <x v="7"/>
    <n v="1.5"/>
    <n v="8"/>
    <m/>
  </r>
  <r>
    <x v="0"/>
    <x v="16"/>
    <x v="106"/>
    <x v="15"/>
    <x v="7"/>
    <n v="1"/>
    <n v="8"/>
    <m/>
  </r>
  <r>
    <x v="0"/>
    <x v="16"/>
    <x v="6"/>
    <x v="4"/>
    <x v="7"/>
    <n v="1"/>
    <n v="8"/>
    <m/>
  </r>
  <r>
    <x v="0"/>
    <x v="16"/>
    <x v="6"/>
    <x v="5"/>
    <x v="7"/>
    <n v="9"/>
    <n v="8"/>
    <m/>
  </r>
  <r>
    <x v="0"/>
    <x v="16"/>
    <x v="107"/>
    <x v="3"/>
    <x v="7"/>
    <n v="1"/>
    <n v="8"/>
    <m/>
  </r>
  <r>
    <x v="0"/>
    <x v="15"/>
    <x v="98"/>
    <x v="2"/>
    <x v="7"/>
    <n v="8"/>
    <n v="8"/>
    <n v="0"/>
  </r>
  <r>
    <x v="0"/>
    <x v="15"/>
    <x v="6"/>
    <x v="3"/>
    <x v="7"/>
    <n v="1"/>
    <n v="8"/>
    <m/>
  </r>
  <r>
    <x v="0"/>
    <x v="15"/>
    <x v="6"/>
    <x v="22"/>
    <x v="7"/>
    <n v="5"/>
    <n v="8"/>
    <m/>
  </r>
  <r>
    <x v="0"/>
    <x v="15"/>
    <x v="6"/>
    <x v="5"/>
    <x v="7"/>
    <n v="2"/>
    <n v="8"/>
    <m/>
  </r>
  <r>
    <x v="0"/>
    <x v="17"/>
    <x v="6"/>
    <x v="4"/>
    <x v="7"/>
    <n v="2.5"/>
    <n v="8"/>
    <m/>
  </r>
  <r>
    <x v="0"/>
    <x v="17"/>
    <x v="6"/>
    <x v="22"/>
    <x v="7"/>
    <n v="3.5"/>
    <n v="8"/>
    <m/>
  </r>
  <r>
    <x v="0"/>
    <x v="17"/>
    <x v="6"/>
    <x v="5"/>
    <x v="7"/>
    <n v="1"/>
    <n v="8"/>
    <m/>
  </r>
  <r>
    <x v="0"/>
    <x v="17"/>
    <x v="108"/>
    <x v="15"/>
    <x v="7"/>
    <n v="1"/>
    <n v="8"/>
    <m/>
  </r>
  <r>
    <x v="0"/>
    <x v="17"/>
    <x v="109"/>
    <x v="3"/>
    <x v="7"/>
    <n v="2"/>
    <n v="8"/>
    <m/>
  </r>
  <r>
    <x v="0"/>
    <x v="17"/>
    <x v="109"/>
    <x v="15"/>
    <x v="7"/>
    <n v="2"/>
    <n v="8"/>
    <m/>
  </r>
  <r>
    <x v="0"/>
    <x v="18"/>
    <x v="110"/>
    <x v="3"/>
    <x v="7"/>
    <n v="0.5"/>
    <n v="8"/>
    <m/>
  </r>
  <r>
    <x v="0"/>
    <x v="18"/>
    <x v="111"/>
    <x v="3"/>
    <x v="7"/>
    <n v="0.5"/>
    <n v="8"/>
    <m/>
  </r>
  <r>
    <x v="0"/>
    <x v="18"/>
    <x v="6"/>
    <x v="5"/>
    <x v="7"/>
    <n v="3"/>
    <n v="8"/>
    <m/>
  </r>
  <r>
    <x v="0"/>
    <x v="3"/>
    <x v="3"/>
    <x v="23"/>
    <x v="7"/>
    <n v="31"/>
    <n v="8"/>
    <m/>
  </r>
  <r>
    <x v="0"/>
    <x v="3"/>
    <x v="5"/>
    <x v="4"/>
    <x v="7"/>
    <n v="4.5"/>
    <n v="8"/>
    <m/>
  </r>
  <r>
    <x v="0"/>
    <x v="7"/>
    <x v="16"/>
    <x v="6"/>
    <x v="7"/>
    <n v="17.5"/>
    <n v="8"/>
    <m/>
  </r>
  <r>
    <x v="0"/>
    <x v="7"/>
    <x v="16"/>
    <x v="23"/>
    <x v="7"/>
    <n v="9"/>
    <n v="8"/>
    <m/>
  </r>
  <r>
    <x v="18"/>
    <x v="5"/>
    <x v="54"/>
    <x v="3"/>
    <x v="7"/>
    <n v="1"/>
    <n v="8"/>
    <m/>
  </r>
  <r>
    <x v="18"/>
    <x v="14"/>
    <x v="112"/>
    <x v="2"/>
    <x v="7"/>
    <n v="0"/>
    <n v="8"/>
    <n v="0"/>
  </r>
  <r>
    <x v="18"/>
    <x v="14"/>
    <x v="112"/>
    <x v="0"/>
    <x v="7"/>
    <n v="1"/>
    <n v="8"/>
    <n v="0"/>
  </r>
  <r>
    <x v="18"/>
    <x v="14"/>
    <x v="101"/>
    <x v="2"/>
    <x v="7"/>
    <n v="0"/>
    <n v="8"/>
    <n v="0"/>
  </r>
  <r>
    <x v="18"/>
    <x v="14"/>
    <x v="101"/>
    <x v="0"/>
    <x v="7"/>
    <n v="7"/>
    <n v="8"/>
    <n v="0"/>
  </r>
  <r>
    <x v="18"/>
    <x v="14"/>
    <x v="6"/>
    <x v="5"/>
    <x v="7"/>
    <n v="7"/>
    <n v="8"/>
    <m/>
  </r>
  <r>
    <x v="18"/>
    <x v="14"/>
    <x v="113"/>
    <x v="10"/>
    <x v="7"/>
    <n v="7"/>
    <n v="8"/>
    <m/>
  </r>
  <r>
    <x v="18"/>
    <x v="14"/>
    <x v="114"/>
    <x v="2"/>
    <x v="7"/>
    <n v="0"/>
    <n v="8"/>
    <n v="0"/>
  </r>
  <r>
    <x v="18"/>
    <x v="14"/>
    <x v="114"/>
    <x v="0"/>
    <x v="7"/>
    <n v="13"/>
    <n v="8"/>
    <n v="0"/>
  </r>
  <r>
    <x v="18"/>
    <x v="16"/>
    <x v="106"/>
    <x v="11"/>
    <x v="7"/>
    <n v="12"/>
    <n v="8"/>
    <m/>
  </r>
  <r>
    <x v="18"/>
    <x v="16"/>
    <x v="106"/>
    <x v="2"/>
    <x v="7"/>
    <n v="0"/>
    <n v="8"/>
    <n v="0"/>
  </r>
  <r>
    <x v="18"/>
    <x v="16"/>
    <x v="106"/>
    <x v="0"/>
    <x v="7"/>
    <n v="41"/>
    <n v="8"/>
    <n v="0"/>
  </r>
  <r>
    <x v="18"/>
    <x v="16"/>
    <x v="106"/>
    <x v="8"/>
    <x v="7"/>
    <n v="9"/>
    <n v="8"/>
    <n v="0"/>
  </r>
  <r>
    <x v="18"/>
    <x v="16"/>
    <x v="6"/>
    <x v="3"/>
    <x v="7"/>
    <n v="2"/>
    <n v="8"/>
    <m/>
  </r>
  <r>
    <x v="18"/>
    <x v="16"/>
    <x v="6"/>
    <x v="16"/>
    <x v="7"/>
    <n v="7"/>
    <n v="8"/>
    <m/>
  </r>
  <r>
    <x v="18"/>
    <x v="16"/>
    <x v="6"/>
    <x v="5"/>
    <x v="7"/>
    <n v="3"/>
    <n v="8"/>
    <m/>
  </r>
  <r>
    <x v="18"/>
    <x v="16"/>
    <x v="107"/>
    <x v="0"/>
    <x v="7"/>
    <n v="7"/>
    <n v="8"/>
    <n v="0"/>
  </r>
  <r>
    <x v="18"/>
    <x v="16"/>
    <x v="115"/>
    <x v="0"/>
    <x v="7"/>
    <n v="3"/>
    <n v="8"/>
    <n v="0"/>
  </r>
  <r>
    <x v="18"/>
    <x v="3"/>
    <x v="100"/>
    <x v="7"/>
    <x v="7"/>
    <n v="8"/>
    <n v="8"/>
    <m/>
  </r>
  <r>
    <x v="18"/>
    <x v="3"/>
    <x v="29"/>
    <x v="11"/>
    <x v="7"/>
    <n v="7"/>
    <n v="8"/>
    <m/>
  </r>
  <r>
    <x v="18"/>
    <x v="3"/>
    <x v="29"/>
    <x v="24"/>
    <x v="7"/>
    <n v="6"/>
    <n v="8"/>
    <m/>
  </r>
  <r>
    <x v="1"/>
    <x v="7"/>
    <x v="16"/>
    <x v="23"/>
    <x v="7"/>
    <n v="142"/>
    <n v="8"/>
    <m/>
  </r>
  <r>
    <x v="2"/>
    <x v="14"/>
    <x v="102"/>
    <x v="2"/>
    <x v="7"/>
    <n v="2.5"/>
    <n v="8"/>
    <n v="0"/>
  </r>
  <r>
    <x v="2"/>
    <x v="14"/>
    <x v="102"/>
    <x v="0"/>
    <x v="7"/>
    <n v="11.5"/>
    <n v="8"/>
    <n v="0"/>
  </r>
  <r>
    <x v="2"/>
    <x v="16"/>
    <x v="106"/>
    <x v="0"/>
    <x v="7"/>
    <n v="2"/>
    <n v="8"/>
    <n v="0"/>
  </r>
  <r>
    <x v="2"/>
    <x v="15"/>
    <x v="99"/>
    <x v="2"/>
    <x v="7"/>
    <n v="1"/>
    <n v="8"/>
    <n v="0"/>
  </r>
  <r>
    <x v="2"/>
    <x v="15"/>
    <x v="99"/>
    <x v="0"/>
    <x v="7"/>
    <n v="5"/>
    <n v="8"/>
    <n v="0"/>
  </r>
  <r>
    <x v="2"/>
    <x v="15"/>
    <x v="116"/>
    <x v="2"/>
    <x v="7"/>
    <n v="4"/>
    <n v="8"/>
    <n v="0"/>
  </r>
  <r>
    <x v="2"/>
    <x v="15"/>
    <x v="116"/>
    <x v="0"/>
    <x v="7"/>
    <n v="16"/>
    <n v="8"/>
    <n v="0"/>
  </r>
  <r>
    <x v="2"/>
    <x v="17"/>
    <x v="6"/>
    <x v="22"/>
    <x v="7"/>
    <n v="2"/>
    <n v="8"/>
    <m/>
  </r>
  <r>
    <x v="2"/>
    <x v="18"/>
    <x v="117"/>
    <x v="0"/>
    <x v="7"/>
    <n v="12"/>
    <n v="8"/>
    <n v="0"/>
  </r>
  <r>
    <x v="2"/>
    <x v="3"/>
    <x v="100"/>
    <x v="7"/>
    <x v="7"/>
    <n v="8"/>
    <n v="8"/>
    <m/>
  </r>
  <r>
    <x v="2"/>
    <x v="3"/>
    <x v="29"/>
    <x v="24"/>
    <x v="7"/>
    <n v="17.5"/>
    <n v="8"/>
    <m/>
  </r>
  <r>
    <x v="2"/>
    <x v="3"/>
    <x v="3"/>
    <x v="3"/>
    <x v="7"/>
    <n v="20"/>
    <n v="8"/>
    <m/>
  </r>
  <r>
    <x v="2"/>
    <x v="3"/>
    <x v="3"/>
    <x v="5"/>
    <x v="7"/>
    <n v="9.5"/>
    <n v="8"/>
    <m/>
  </r>
  <r>
    <x v="2"/>
    <x v="3"/>
    <x v="20"/>
    <x v="7"/>
    <x v="7"/>
    <n v="9.5"/>
    <n v="8"/>
    <m/>
  </r>
  <r>
    <x v="2"/>
    <x v="7"/>
    <x v="16"/>
    <x v="6"/>
    <x v="7"/>
    <n v="15.5"/>
    <n v="8"/>
    <m/>
  </r>
  <r>
    <x v="2"/>
    <x v="7"/>
    <x v="16"/>
    <x v="23"/>
    <x v="7"/>
    <n v="19.75"/>
    <n v="8"/>
    <m/>
  </r>
  <r>
    <x v="4"/>
    <x v="14"/>
    <x v="118"/>
    <x v="0"/>
    <x v="7"/>
    <n v="3"/>
    <n v="8"/>
    <n v="0"/>
  </r>
  <r>
    <x v="4"/>
    <x v="14"/>
    <x v="102"/>
    <x v="2"/>
    <x v="7"/>
    <n v="6"/>
    <n v="8"/>
    <n v="0"/>
  </r>
  <r>
    <x v="4"/>
    <x v="14"/>
    <x v="102"/>
    <x v="0"/>
    <x v="7"/>
    <n v="8"/>
    <n v="8"/>
    <n v="0"/>
  </r>
  <r>
    <x v="4"/>
    <x v="14"/>
    <x v="102"/>
    <x v="8"/>
    <x v="7"/>
    <n v="4"/>
    <n v="8"/>
    <n v="0"/>
  </r>
  <r>
    <x v="4"/>
    <x v="16"/>
    <x v="119"/>
    <x v="11"/>
    <x v="7"/>
    <n v="2"/>
    <n v="8"/>
    <m/>
  </r>
  <r>
    <x v="4"/>
    <x v="16"/>
    <x v="119"/>
    <x v="0"/>
    <x v="7"/>
    <n v="2"/>
    <n v="8"/>
    <n v="0"/>
  </r>
  <r>
    <x v="4"/>
    <x v="15"/>
    <x v="6"/>
    <x v="16"/>
    <x v="7"/>
    <n v="6"/>
    <n v="8"/>
    <m/>
  </r>
  <r>
    <x v="4"/>
    <x v="17"/>
    <x v="109"/>
    <x v="0"/>
    <x v="7"/>
    <n v="13"/>
    <n v="8"/>
    <n v="0"/>
  </r>
  <r>
    <x v="4"/>
    <x v="17"/>
    <x v="109"/>
    <x v="15"/>
    <x v="7"/>
    <n v="4"/>
    <n v="8"/>
    <m/>
  </r>
  <r>
    <x v="4"/>
    <x v="17"/>
    <x v="109"/>
    <x v="8"/>
    <x v="7"/>
    <n v="3"/>
    <n v="8"/>
    <n v="0"/>
  </r>
  <r>
    <x v="4"/>
    <x v="18"/>
    <x v="110"/>
    <x v="0"/>
    <x v="7"/>
    <n v="2"/>
    <n v="8"/>
    <n v="0"/>
  </r>
  <r>
    <x v="4"/>
    <x v="18"/>
    <x v="111"/>
    <x v="11"/>
    <x v="7"/>
    <n v="5"/>
    <n v="8"/>
    <m/>
  </r>
  <r>
    <x v="4"/>
    <x v="18"/>
    <x v="111"/>
    <x v="0"/>
    <x v="7"/>
    <n v="8"/>
    <n v="8"/>
    <n v="0"/>
  </r>
  <r>
    <x v="4"/>
    <x v="18"/>
    <x v="111"/>
    <x v="8"/>
    <x v="7"/>
    <n v="3"/>
    <n v="8"/>
    <n v="0"/>
  </r>
  <r>
    <x v="4"/>
    <x v="18"/>
    <x v="6"/>
    <x v="16"/>
    <x v="7"/>
    <n v="4"/>
    <n v="8"/>
    <m/>
  </r>
  <r>
    <x v="4"/>
    <x v="3"/>
    <x v="100"/>
    <x v="7"/>
    <x v="7"/>
    <n v="7"/>
    <n v="8"/>
    <m/>
  </r>
  <r>
    <x v="4"/>
    <x v="3"/>
    <x v="29"/>
    <x v="24"/>
    <x v="7"/>
    <n v="29"/>
    <n v="8"/>
    <m/>
  </r>
  <r>
    <x v="4"/>
    <x v="3"/>
    <x v="9"/>
    <x v="3"/>
    <x v="7"/>
    <n v="31"/>
    <n v="8"/>
    <m/>
  </r>
  <r>
    <x v="4"/>
    <x v="3"/>
    <x v="20"/>
    <x v="7"/>
    <x v="7"/>
    <n v="7"/>
    <n v="8"/>
    <m/>
  </r>
  <r>
    <x v="5"/>
    <x v="5"/>
    <x v="54"/>
    <x v="3"/>
    <x v="7"/>
    <n v="26"/>
    <n v="8"/>
    <m/>
  </r>
  <r>
    <x v="5"/>
    <x v="14"/>
    <x v="103"/>
    <x v="2"/>
    <x v="7"/>
    <n v="3.5"/>
    <n v="8"/>
    <n v="0"/>
  </r>
  <r>
    <x v="5"/>
    <x v="14"/>
    <x v="103"/>
    <x v="0"/>
    <x v="7"/>
    <n v="1"/>
    <n v="8"/>
    <n v="0"/>
  </r>
  <r>
    <x v="5"/>
    <x v="14"/>
    <x v="103"/>
    <x v="8"/>
    <x v="7"/>
    <n v="1"/>
    <n v="8"/>
    <n v="0"/>
  </r>
  <r>
    <x v="5"/>
    <x v="14"/>
    <x v="101"/>
    <x v="0"/>
    <x v="7"/>
    <n v="1"/>
    <n v="8"/>
    <n v="0"/>
  </r>
  <r>
    <x v="5"/>
    <x v="14"/>
    <x v="6"/>
    <x v="4"/>
    <x v="7"/>
    <n v="1"/>
    <n v="8"/>
    <m/>
  </r>
  <r>
    <x v="5"/>
    <x v="14"/>
    <x v="6"/>
    <x v="16"/>
    <x v="7"/>
    <n v="18.5"/>
    <n v="8"/>
    <m/>
  </r>
  <r>
    <x v="5"/>
    <x v="14"/>
    <x v="6"/>
    <x v="22"/>
    <x v="7"/>
    <n v="2"/>
    <n v="8"/>
    <m/>
  </r>
  <r>
    <x v="5"/>
    <x v="14"/>
    <x v="113"/>
    <x v="11"/>
    <x v="7"/>
    <n v="2"/>
    <n v="8"/>
    <m/>
  </r>
  <r>
    <x v="5"/>
    <x v="14"/>
    <x v="102"/>
    <x v="11"/>
    <x v="7"/>
    <n v="3"/>
    <n v="8"/>
    <m/>
  </r>
  <r>
    <x v="5"/>
    <x v="14"/>
    <x v="102"/>
    <x v="2"/>
    <x v="7"/>
    <n v="1"/>
    <n v="8"/>
    <n v="0"/>
  </r>
  <r>
    <x v="5"/>
    <x v="14"/>
    <x v="102"/>
    <x v="0"/>
    <x v="7"/>
    <n v="1"/>
    <n v="8"/>
    <n v="0"/>
  </r>
  <r>
    <x v="5"/>
    <x v="16"/>
    <x v="106"/>
    <x v="11"/>
    <x v="7"/>
    <n v="2"/>
    <n v="8"/>
    <m/>
  </r>
  <r>
    <x v="5"/>
    <x v="16"/>
    <x v="106"/>
    <x v="0"/>
    <x v="7"/>
    <n v="22"/>
    <n v="8"/>
    <n v="0"/>
  </r>
  <r>
    <x v="5"/>
    <x v="16"/>
    <x v="106"/>
    <x v="8"/>
    <x v="7"/>
    <n v="6"/>
    <n v="8"/>
    <n v="0"/>
  </r>
  <r>
    <x v="5"/>
    <x v="16"/>
    <x v="6"/>
    <x v="11"/>
    <x v="7"/>
    <n v="3"/>
    <n v="8"/>
    <m/>
  </r>
  <r>
    <x v="5"/>
    <x v="16"/>
    <x v="6"/>
    <x v="16"/>
    <x v="7"/>
    <n v="21.5"/>
    <n v="8"/>
    <m/>
  </r>
  <r>
    <x v="5"/>
    <x v="16"/>
    <x v="6"/>
    <x v="22"/>
    <x v="7"/>
    <n v="4"/>
    <n v="8"/>
    <m/>
  </r>
  <r>
    <x v="5"/>
    <x v="7"/>
    <x v="16"/>
    <x v="6"/>
    <x v="7"/>
    <n v="12"/>
    <n v="8"/>
    <m/>
  </r>
  <r>
    <x v="5"/>
    <x v="7"/>
    <x v="16"/>
    <x v="23"/>
    <x v="7"/>
    <n v="9.5"/>
    <n v="8"/>
    <m/>
  </r>
  <r>
    <x v="7"/>
    <x v="5"/>
    <x v="22"/>
    <x v="12"/>
    <x v="7"/>
    <n v="40"/>
    <n v="8"/>
    <m/>
  </r>
  <r>
    <x v="7"/>
    <x v="5"/>
    <x v="22"/>
    <x v="13"/>
    <x v="7"/>
    <n v="42"/>
    <n v="8"/>
    <m/>
  </r>
  <r>
    <x v="7"/>
    <x v="5"/>
    <x v="54"/>
    <x v="3"/>
    <x v="7"/>
    <n v="18"/>
    <n v="8"/>
    <m/>
  </r>
  <r>
    <x v="7"/>
    <x v="5"/>
    <x v="23"/>
    <x v="12"/>
    <x v="7"/>
    <n v="5"/>
    <n v="8"/>
    <m/>
  </r>
  <r>
    <x v="7"/>
    <x v="5"/>
    <x v="24"/>
    <x v="12"/>
    <x v="7"/>
    <n v="19"/>
    <n v="8"/>
    <m/>
  </r>
  <r>
    <x v="7"/>
    <x v="5"/>
    <x v="16"/>
    <x v="7"/>
    <x v="7"/>
    <n v="28"/>
    <n v="8"/>
    <m/>
  </r>
  <r>
    <x v="8"/>
    <x v="14"/>
    <x v="6"/>
    <x v="11"/>
    <x v="7"/>
    <n v="1"/>
    <n v="8"/>
    <m/>
  </r>
  <r>
    <x v="8"/>
    <x v="3"/>
    <x v="1"/>
    <x v="8"/>
    <x v="7"/>
    <n v="4"/>
    <n v="8"/>
    <n v="0"/>
  </r>
  <r>
    <x v="8"/>
    <x v="3"/>
    <x v="7"/>
    <x v="8"/>
    <x v="7"/>
    <n v="10"/>
    <n v="8"/>
    <n v="0"/>
  </r>
  <r>
    <x v="8"/>
    <x v="3"/>
    <x v="30"/>
    <x v="11"/>
    <x v="7"/>
    <n v="5"/>
    <n v="8"/>
    <m/>
  </r>
  <r>
    <x v="8"/>
    <x v="3"/>
    <x v="100"/>
    <x v="7"/>
    <x v="7"/>
    <n v="8"/>
    <n v="8"/>
    <m/>
  </r>
  <r>
    <x v="8"/>
    <x v="3"/>
    <x v="9"/>
    <x v="3"/>
    <x v="7"/>
    <n v="1"/>
    <n v="8"/>
    <m/>
  </r>
  <r>
    <x v="8"/>
    <x v="3"/>
    <x v="38"/>
    <x v="8"/>
    <x v="7"/>
    <n v="6"/>
    <n v="8"/>
    <n v="0"/>
  </r>
  <r>
    <x v="8"/>
    <x v="3"/>
    <x v="5"/>
    <x v="8"/>
    <x v="7"/>
    <n v="8"/>
    <n v="8"/>
    <n v="0"/>
  </r>
  <r>
    <x v="8"/>
    <x v="3"/>
    <x v="31"/>
    <x v="9"/>
    <x v="7"/>
    <n v="4"/>
    <n v="8"/>
    <m/>
  </r>
  <r>
    <x v="8"/>
    <x v="3"/>
    <x v="20"/>
    <x v="7"/>
    <x v="7"/>
    <n v="7"/>
    <n v="8"/>
    <m/>
  </r>
  <r>
    <x v="8"/>
    <x v="7"/>
    <x v="16"/>
    <x v="6"/>
    <x v="7"/>
    <n v="62.5"/>
    <n v="8"/>
    <m/>
  </r>
  <r>
    <x v="8"/>
    <x v="7"/>
    <x v="16"/>
    <x v="23"/>
    <x v="7"/>
    <n v="33"/>
    <n v="8"/>
    <m/>
  </r>
  <r>
    <x v="9"/>
    <x v="15"/>
    <x v="98"/>
    <x v="8"/>
    <x v="7"/>
    <n v="6"/>
    <n v="8"/>
    <n v="0"/>
  </r>
  <r>
    <x v="9"/>
    <x v="15"/>
    <x v="99"/>
    <x v="8"/>
    <x v="7"/>
    <n v="4"/>
    <n v="8"/>
    <n v="0"/>
  </r>
  <r>
    <x v="9"/>
    <x v="15"/>
    <x v="116"/>
    <x v="8"/>
    <x v="7"/>
    <n v="7"/>
    <n v="8"/>
    <n v="0"/>
  </r>
  <r>
    <x v="9"/>
    <x v="15"/>
    <x v="120"/>
    <x v="8"/>
    <x v="7"/>
    <n v="8"/>
    <n v="8"/>
    <n v="0"/>
  </r>
  <r>
    <x v="9"/>
    <x v="3"/>
    <x v="0"/>
    <x v="11"/>
    <x v="7"/>
    <n v="3"/>
    <n v="8"/>
    <m/>
  </r>
  <r>
    <x v="9"/>
    <x v="3"/>
    <x v="0"/>
    <x v="8"/>
    <x v="7"/>
    <n v="9"/>
    <n v="8"/>
    <n v="0"/>
  </r>
  <r>
    <x v="9"/>
    <x v="3"/>
    <x v="1"/>
    <x v="8"/>
    <x v="7"/>
    <n v="4"/>
    <n v="8"/>
    <n v="0"/>
  </r>
  <r>
    <x v="9"/>
    <x v="3"/>
    <x v="9"/>
    <x v="3"/>
    <x v="7"/>
    <n v="19"/>
    <n v="8"/>
    <m/>
  </r>
  <r>
    <x v="9"/>
    <x v="3"/>
    <x v="38"/>
    <x v="8"/>
    <x v="7"/>
    <n v="9"/>
    <n v="8"/>
    <n v="0"/>
  </r>
  <r>
    <x v="9"/>
    <x v="3"/>
    <x v="21"/>
    <x v="7"/>
    <x v="7"/>
    <n v="16"/>
    <n v="8"/>
    <m/>
  </r>
  <r>
    <x v="9"/>
    <x v="3"/>
    <x v="20"/>
    <x v="7"/>
    <x v="7"/>
    <n v="14"/>
    <n v="8"/>
    <m/>
  </r>
  <r>
    <x v="9"/>
    <x v="7"/>
    <x v="16"/>
    <x v="6"/>
    <x v="7"/>
    <n v="46"/>
    <n v="8"/>
    <m/>
  </r>
  <r>
    <x v="16"/>
    <x v="15"/>
    <x v="99"/>
    <x v="2"/>
    <x v="7"/>
    <n v="6.49"/>
    <n v="8"/>
    <n v="0"/>
  </r>
  <r>
    <x v="16"/>
    <x v="15"/>
    <x v="99"/>
    <x v="0"/>
    <x v="7"/>
    <n v="12"/>
    <n v="8"/>
    <n v="0"/>
  </r>
  <r>
    <x v="16"/>
    <x v="15"/>
    <x v="99"/>
    <x v="8"/>
    <x v="7"/>
    <n v="13"/>
    <n v="8"/>
    <n v="0"/>
  </r>
  <r>
    <x v="16"/>
    <x v="15"/>
    <x v="6"/>
    <x v="4"/>
    <x v="7"/>
    <n v="6"/>
    <n v="8"/>
    <m/>
  </r>
  <r>
    <x v="16"/>
    <x v="15"/>
    <x v="6"/>
    <x v="16"/>
    <x v="7"/>
    <n v="7"/>
    <n v="8"/>
    <m/>
  </r>
  <r>
    <x v="16"/>
    <x v="15"/>
    <x v="6"/>
    <x v="22"/>
    <x v="7"/>
    <n v="4.5"/>
    <n v="8"/>
    <m/>
  </r>
  <r>
    <x v="16"/>
    <x v="17"/>
    <x v="6"/>
    <x v="22"/>
    <x v="7"/>
    <n v="4"/>
    <n v="8"/>
    <m/>
  </r>
  <r>
    <x v="16"/>
    <x v="17"/>
    <x v="108"/>
    <x v="0"/>
    <x v="7"/>
    <n v="14"/>
    <n v="8"/>
    <n v="0"/>
  </r>
  <r>
    <x v="16"/>
    <x v="17"/>
    <x v="108"/>
    <x v="8"/>
    <x v="7"/>
    <n v="8"/>
    <n v="8"/>
    <n v="0"/>
  </r>
  <r>
    <x v="16"/>
    <x v="18"/>
    <x v="110"/>
    <x v="0"/>
    <x v="7"/>
    <n v="2.5"/>
    <n v="8"/>
    <n v="0"/>
  </r>
  <r>
    <x v="16"/>
    <x v="18"/>
    <x v="110"/>
    <x v="9"/>
    <x v="7"/>
    <n v="2"/>
    <n v="8"/>
    <m/>
  </r>
  <r>
    <x v="16"/>
    <x v="18"/>
    <x v="111"/>
    <x v="9"/>
    <x v="7"/>
    <n v="2.5"/>
    <n v="8"/>
    <m/>
  </r>
  <r>
    <x v="16"/>
    <x v="18"/>
    <x v="117"/>
    <x v="0"/>
    <x v="7"/>
    <n v="5"/>
    <n v="8"/>
    <n v="0"/>
  </r>
  <r>
    <x v="16"/>
    <x v="18"/>
    <x v="117"/>
    <x v="9"/>
    <x v="7"/>
    <n v="5"/>
    <n v="8"/>
    <m/>
  </r>
  <r>
    <x v="16"/>
    <x v="18"/>
    <x v="6"/>
    <x v="16"/>
    <x v="7"/>
    <n v="9.5"/>
    <n v="8"/>
    <m/>
  </r>
  <r>
    <x v="16"/>
    <x v="18"/>
    <x v="6"/>
    <x v="22"/>
    <x v="7"/>
    <n v="4"/>
    <n v="8"/>
    <m/>
  </r>
  <r>
    <x v="16"/>
    <x v="12"/>
    <x v="84"/>
    <x v="23"/>
    <x v="7"/>
    <n v="1"/>
    <n v="8"/>
    <m/>
  </r>
  <r>
    <x v="16"/>
    <x v="3"/>
    <x v="9"/>
    <x v="3"/>
    <x v="7"/>
    <n v="32.5"/>
    <n v="8"/>
    <m/>
  </r>
  <r>
    <x v="16"/>
    <x v="7"/>
    <x v="16"/>
    <x v="23"/>
    <x v="7"/>
    <n v="1"/>
    <n v="8"/>
    <m/>
  </r>
  <r>
    <x v="11"/>
    <x v="5"/>
    <x v="16"/>
    <x v="16"/>
    <x v="7"/>
    <n v="11"/>
    <n v="8"/>
    <m/>
  </r>
  <r>
    <x v="11"/>
    <x v="15"/>
    <x v="99"/>
    <x v="8"/>
    <x v="7"/>
    <n v="40"/>
    <n v="8"/>
    <n v="0"/>
  </r>
  <r>
    <x v="11"/>
    <x v="15"/>
    <x v="116"/>
    <x v="9"/>
    <x v="7"/>
    <n v="2"/>
    <n v="8"/>
    <m/>
  </r>
  <r>
    <x v="11"/>
    <x v="15"/>
    <x v="116"/>
    <x v="8"/>
    <x v="7"/>
    <n v="2"/>
    <n v="8"/>
    <n v="0"/>
  </r>
  <r>
    <x v="11"/>
    <x v="17"/>
    <x v="6"/>
    <x v="11"/>
    <x v="7"/>
    <n v="5"/>
    <n v="8"/>
    <m/>
  </r>
  <r>
    <x v="11"/>
    <x v="18"/>
    <x v="6"/>
    <x v="11"/>
    <x v="7"/>
    <n v="6"/>
    <n v="8"/>
    <m/>
  </r>
  <r>
    <x v="11"/>
    <x v="3"/>
    <x v="1"/>
    <x v="8"/>
    <x v="7"/>
    <n v="24"/>
    <n v="8"/>
    <n v="0"/>
  </r>
  <r>
    <x v="11"/>
    <x v="3"/>
    <x v="9"/>
    <x v="3"/>
    <x v="7"/>
    <n v="18"/>
    <n v="8"/>
    <m/>
  </r>
  <r>
    <x v="11"/>
    <x v="3"/>
    <x v="20"/>
    <x v="7"/>
    <x v="7"/>
    <n v="7"/>
    <n v="8"/>
    <m/>
  </r>
  <r>
    <x v="11"/>
    <x v="7"/>
    <x v="16"/>
    <x v="6"/>
    <x v="7"/>
    <n v="12"/>
    <n v="8"/>
    <m/>
  </r>
  <r>
    <x v="12"/>
    <x v="3"/>
    <x v="1"/>
    <x v="2"/>
    <x v="7"/>
    <n v="3"/>
    <n v="8"/>
    <n v="0"/>
  </r>
  <r>
    <x v="12"/>
    <x v="3"/>
    <x v="1"/>
    <x v="0"/>
    <x v="7"/>
    <n v="3"/>
    <n v="8"/>
    <n v="0"/>
  </r>
  <r>
    <x v="12"/>
    <x v="3"/>
    <x v="2"/>
    <x v="0"/>
    <x v="7"/>
    <n v="10"/>
    <n v="8"/>
    <n v="0"/>
  </r>
  <r>
    <x v="12"/>
    <x v="3"/>
    <x v="100"/>
    <x v="7"/>
    <x v="7"/>
    <n v="8"/>
    <n v="8"/>
    <m/>
  </r>
  <r>
    <x v="12"/>
    <x v="3"/>
    <x v="29"/>
    <x v="24"/>
    <x v="7"/>
    <n v="12"/>
    <n v="8"/>
    <m/>
  </r>
  <r>
    <x v="12"/>
    <x v="7"/>
    <x v="16"/>
    <x v="6"/>
    <x v="7"/>
    <n v="119"/>
    <n v="8"/>
    <m/>
  </r>
  <r>
    <x v="13"/>
    <x v="5"/>
    <x v="16"/>
    <x v="7"/>
    <x v="7"/>
    <n v="16"/>
    <n v="8"/>
    <m/>
  </r>
  <r>
    <x v="13"/>
    <x v="14"/>
    <x v="118"/>
    <x v="8"/>
    <x v="7"/>
    <n v="2"/>
    <n v="8"/>
    <n v="0"/>
  </r>
  <r>
    <x v="13"/>
    <x v="14"/>
    <x v="101"/>
    <x v="8"/>
    <x v="7"/>
    <n v="3"/>
    <n v="8"/>
    <n v="0"/>
  </r>
  <r>
    <x v="13"/>
    <x v="14"/>
    <x v="6"/>
    <x v="10"/>
    <x v="7"/>
    <n v="112"/>
    <n v="8"/>
    <m/>
  </r>
  <r>
    <x v="13"/>
    <x v="14"/>
    <x v="102"/>
    <x v="8"/>
    <x v="7"/>
    <n v="2"/>
    <n v="8"/>
    <n v="0"/>
  </r>
  <r>
    <x v="13"/>
    <x v="3"/>
    <x v="21"/>
    <x v="16"/>
    <x v="7"/>
    <n v="8"/>
    <n v="8"/>
    <m/>
  </r>
  <r>
    <x v="13"/>
    <x v="7"/>
    <x v="16"/>
    <x v="6"/>
    <x v="7"/>
    <n v="17"/>
    <n v="8"/>
    <m/>
  </r>
  <r>
    <x v="14"/>
    <x v="5"/>
    <x v="23"/>
    <x v="12"/>
    <x v="7"/>
    <n v="168"/>
    <n v="8"/>
    <m/>
  </r>
  <r>
    <x v="15"/>
    <x v="5"/>
    <x v="22"/>
    <x v="14"/>
    <x v="7"/>
    <n v="12"/>
    <n v="8"/>
    <m/>
  </r>
  <r>
    <x v="15"/>
    <x v="5"/>
    <x v="16"/>
    <x v="12"/>
    <x v="7"/>
    <n v="17"/>
    <n v="8"/>
    <m/>
  </r>
  <r>
    <x v="15"/>
    <x v="5"/>
    <x v="16"/>
    <x v="7"/>
    <x v="7"/>
    <n v="22"/>
    <n v="8"/>
    <m/>
  </r>
  <r>
    <x v="15"/>
    <x v="5"/>
    <x v="16"/>
    <x v="3"/>
    <x v="7"/>
    <n v="19"/>
    <n v="8"/>
    <m/>
  </r>
  <r>
    <x v="15"/>
    <x v="5"/>
    <x v="16"/>
    <x v="19"/>
    <x v="7"/>
    <n v="26"/>
    <n v="8"/>
    <m/>
  </r>
  <r>
    <x v="15"/>
    <x v="5"/>
    <x v="16"/>
    <x v="20"/>
    <x v="7"/>
    <n v="24"/>
    <n v="8"/>
    <m/>
  </r>
  <r>
    <x v="15"/>
    <x v="12"/>
    <x v="84"/>
    <x v="4"/>
    <x v="7"/>
    <n v="12"/>
    <n v="8"/>
    <m/>
  </r>
  <r>
    <x v="15"/>
    <x v="3"/>
    <x v="10"/>
    <x v="3"/>
    <x v="7"/>
    <n v="13"/>
    <n v="8"/>
    <m/>
  </r>
  <r>
    <x v="0"/>
    <x v="5"/>
    <x v="54"/>
    <x v="3"/>
    <x v="8"/>
    <n v="26.5"/>
    <n v="9"/>
    <m/>
  </r>
  <r>
    <x v="0"/>
    <x v="19"/>
    <x v="84"/>
    <x v="25"/>
    <x v="8"/>
    <n v="2"/>
    <n v="9"/>
    <m/>
  </r>
  <r>
    <x v="0"/>
    <x v="16"/>
    <x v="121"/>
    <x v="15"/>
    <x v="8"/>
    <n v="0.5"/>
    <n v="9"/>
    <m/>
  </r>
  <r>
    <x v="0"/>
    <x v="16"/>
    <x v="122"/>
    <x v="3"/>
    <x v="8"/>
    <n v="1.5"/>
    <n v="9"/>
    <m/>
  </r>
  <r>
    <x v="0"/>
    <x v="16"/>
    <x v="122"/>
    <x v="15"/>
    <x v="8"/>
    <n v="1.5"/>
    <n v="9"/>
    <m/>
  </r>
  <r>
    <x v="0"/>
    <x v="16"/>
    <x v="119"/>
    <x v="15"/>
    <x v="8"/>
    <n v="0.5"/>
    <n v="9"/>
    <m/>
  </r>
  <r>
    <x v="0"/>
    <x v="16"/>
    <x v="106"/>
    <x v="15"/>
    <x v="8"/>
    <n v="4.5"/>
    <n v="9"/>
    <m/>
  </r>
  <r>
    <x v="0"/>
    <x v="16"/>
    <x v="6"/>
    <x v="4"/>
    <x v="8"/>
    <n v="11"/>
    <n v="9"/>
    <m/>
  </r>
  <r>
    <x v="0"/>
    <x v="16"/>
    <x v="6"/>
    <x v="22"/>
    <x v="8"/>
    <n v="2"/>
    <n v="9"/>
    <m/>
  </r>
  <r>
    <x v="0"/>
    <x v="16"/>
    <x v="6"/>
    <x v="5"/>
    <x v="8"/>
    <n v="3.5"/>
    <n v="9"/>
    <m/>
  </r>
  <r>
    <x v="0"/>
    <x v="16"/>
    <x v="107"/>
    <x v="11"/>
    <x v="8"/>
    <n v="1"/>
    <n v="9"/>
    <m/>
  </r>
  <r>
    <x v="0"/>
    <x v="16"/>
    <x v="107"/>
    <x v="15"/>
    <x v="8"/>
    <n v="3"/>
    <n v="9"/>
    <m/>
  </r>
  <r>
    <x v="0"/>
    <x v="16"/>
    <x v="123"/>
    <x v="0"/>
    <x v="8"/>
    <n v="9"/>
    <n v="9"/>
    <n v="0"/>
  </r>
  <r>
    <x v="0"/>
    <x v="16"/>
    <x v="123"/>
    <x v="9"/>
    <x v="8"/>
    <n v="2"/>
    <n v="9"/>
    <m/>
  </r>
  <r>
    <x v="0"/>
    <x v="16"/>
    <x v="123"/>
    <x v="10"/>
    <x v="8"/>
    <n v="6"/>
    <n v="9"/>
    <m/>
  </r>
  <r>
    <x v="0"/>
    <x v="16"/>
    <x v="124"/>
    <x v="11"/>
    <x v="8"/>
    <n v="0.5"/>
    <n v="9"/>
    <m/>
  </r>
  <r>
    <x v="0"/>
    <x v="20"/>
    <x v="125"/>
    <x v="15"/>
    <x v="8"/>
    <n v="1.5"/>
    <n v="9"/>
    <m/>
  </r>
  <r>
    <x v="0"/>
    <x v="18"/>
    <x v="110"/>
    <x v="17"/>
    <x v="8"/>
    <n v="1"/>
    <n v="9"/>
    <m/>
  </r>
  <r>
    <x v="0"/>
    <x v="18"/>
    <x v="110"/>
    <x v="15"/>
    <x v="8"/>
    <n v="0.5"/>
    <n v="9"/>
    <m/>
  </r>
  <r>
    <x v="0"/>
    <x v="18"/>
    <x v="126"/>
    <x v="11"/>
    <x v="8"/>
    <n v="1"/>
    <n v="9"/>
    <m/>
  </r>
  <r>
    <x v="0"/>
    <x v="18"/>
    <x v="111"/>
    <x v="15"/>
    <x v="8"/>
    <n v="0.5"/>
    <n v="9"/>
    <m/>
  </r>
  <r>
    <x v="0"/>
    <x v="18"/>
    <x v="117"/>
    <x v="11"/>
    <x v="8"/>
    <n v="1"/>
    <n v="9"/>
    <m/>
  </r>
  <r>
    <x v="0"/>
    <x v="18"/>
    <x v="117"/>
    <x v="15"/>
    <x v="8"/>
    <n v="2.5"/>
    <n v="9"/>
    <m/>
  </r>
  <r>
    <x v="0"/>
    <x v="18"/>
    <x v="6"/>
    <x v="11"/>
    <x v="8"/>
    <n v="1"/>
    <n v="9"/>
    <m/>
  </r>
  <r>
    <x v="0"/>
    <x v="18"/>
    <x v="6"/>
    <x v="3"/>
    <x v="8"/>
    <n v="2"/>
    <n v="9"/>
    <m/>
  </r>
  <r>
    <x v="0"/>
    <x v="18"/>
    <x v="6"/>
    <x v="22"/>
    <x v="8"/>
    <n v="1"/>
    <n v="9"/>
    <m/>
  </r>
  <r>
    <x v="0"/>
    <x v="18"/>
    <x v="127"/>
    <x v="11"/>
    <x v="8"/>
    <n v="1"/>
    <n v="9"/>
    <m/>
  </r>
  <r>
    <x v="0"/>
    <x v="18"/>
    <x v="127"/>
    <x v="0"/>
    <x v="8"/>
    <n v="4"/>
    <n v="9"/>
    <n v="0"/>
  </r>
  <r>
    <x v="0"/>
    <x v="18"/>
    <x v="127"/>
    <x v="11"/>
    <x v="8"/>
    <n v="0.5"/>
    <n v="9"/>
    <m/>
  </r>
  <r>
    <x v="0"/>
    <x v="18"/>
    <x v="128"/>
    <x v="11"/>
    <x v="8"/>
    <n v="0.5"/>
    <n v="9"/>
    <m/>
  </r>
  <r>
    <x v="0"/>
    <x v="18"/>
    <x v="128"/>
    <x v="3"/>
    <x v="8"/>
    <n v="1.5"/>
    <n v="9"/>
    <m/>
  </r>
  <r>
    <x v="0"/>
    <x v="18"/>
    <x v="128"/>
    <x v="11"/>
    <x v="8"/>
    <n v="0.5"/>
    <n v="9"/>
    <m/>
  </r>
  <r>
    <x v="0"/>
    <x v="3"/>
    <x v="100"/>
    <x v="7"/>
    <x v="8"/>
    <n v="16"/>
    <n v="9"/>
    <m/>
  </r>
  <r>
    <x v="0"/>
    <x v="3"/>
    <x v="29"/>
    <x v="24"/>
    <x v="8"/>
    <n v="4.5"/>
    <n v="9"/>
    <m/>
  </r>
  <r>
    <x v="0"/>
    <x v="3"/>
    <x v="3"/>
    <x v="23"/>
    <x v="8"/>
    <n v="19.5"/>
    <n v="9"/>
    <m/>
  </r>
  <r>
    <x v="0"/>
    <x v="3"/>
    <x v="21"/>
    <x v="7"/>
    <x v="8"/>
    <n v="8"/>
    <n v="9"/>
    <m/>
  </r>
  <r>
    <x v="0"/>
    <x v="3"/>
    <x v="20"/>
    <x v="7"/>
    <x v="8"/>
    <n v="1.5"/>
    <n v="9"/>
    <m/>
  </r>
  <r>
    <x v="0"/>
    <x v="7"/>
    <x v="16"/>
    <x v="6"/>
    <x v="8"/>
    <n v="28"/>
    <n v="9"/>
    <m/>
  </r>
  <r>
    <x v="0"/>
    <x v="7"/>
    <x v="16"/>
    <x v="23"/>
    <x v="8"/>
    <n v="1.5"/>
    <n v="9"/>
    <m/>
  </r>
  <r>
    <x v="20"/>
    <x v="5"/>
    <x v="16"/>
    <x v="3"/>
    <x v="8"/>
    <n v="2.5"/>
    <n v="9"/>
    <m/>
  </r>
  <r>
    <x v="20"/>
    <x v="16"/>
    <x v="106"/>
    <x v="0"/>
    <x v="8"/>
    <n v="38"/>
    <n v="9"/>
    <n v="0"/>
  </r>
  <r>
    <x v="20"/>
    <x v="18"/>
    <x v="110"/>
    <x v="2"/>
    <x v="8"/>
    <n v="7"/>
    <n v="9"/>
    <n v="0"/>
  </r>
  <r>
    <x v="20"/>
    <x v="18"/>
    <x v="126"/>
    <x v="0"/>
    <x v="8"/>
    <n v="0"/>
    <n v="9"/>
    <n v="0"/>
  </r>
  <r>
    <x v="20"/>
    <x v="18"/>
    <x v="129"/>
    <x v="2"/>
    <x v="8"/>
    <n v="7"/>
    <n v="9"/>
    <n v="0"/>
  </r>
  <r>
    <x v="20"/>
    <x v="18"/>
    <x v="129"/>
    <x v="0"/>
    <x v="8"/>
    <n v="30"/>
    <n v="9"/>
    <n v="0"/>
  </r>
  <r>
    <x v="20"/>
    <x v="18"/>
    <x v="130"/>
    <x v="0"/>
    <x v="8"/>
    <n v="12"/>
    <n v="9"/>
    <n v="0"/>
  </r>
  <r>
    <x v="20"/>
    <x v="3"/>
    <x v="2"/>
    <x v="11"/>
    <x v="8"/>
    <n v="14"/>
    <n v="9"/>
    <m/>
  </r>
  <r>
    <x v="20"/>
    <x v="3"/>
    <x v="30"/>
    <x v="11"/>
    <x v="8"/>
    <n v="3"/>
    <n v="9"/>
    <m/>
  </r>
  <r>
    <x v="20"/>
    <x v="3"/>
    <x v="29"/>
    <x v="24"/>
    <x v="8"/>
    <n v="17.5"/>
    <n v="9"/>
    <m/>
  </r>
  <r>
    <x v="20"/>
    <x v="3"/>
    <x v="20"/>
    <x v="7"/>
    <x v="8"/>
    <n v="16"/>
    <n v="9"/>
    <m/>
  </r>
  <r>
    <x v="18"/>
    <x v="16"/>
    <x v="121"/>
    <x v="0"/>
    <x v="8"/>
    <n v="20"/>
    <n v="9"/>
    <n v="0"/>
  </r>
  <r>
    <x v="18"/>
    <x v="16"/>
    <x v="105"/>
    <x v="0"/>
    <x v="8"/>
    <n v="22"/>
    <n v="9"/>
    <n v="0"/>
  </r>
  <r>
    <x v="18"/>
    <x v="16"/>
    <x v="106"/>
    <x v="2"/>
    <x v="8"/>
    <n v="4"/>
    <n v="9"/>
    <n v="0"/>
  </r>
  <r>
    <x v="18"/>
    <x v="16"/>
    <x v="106"/>
    <x v="0"/>
    <x v="8"/>
    <n v="9"/>
    <n v="9"/>
    <n v="0"/>
  </r>
  <r>
    <x v="18"/>
    <x v="16"/>
    <x v="107"/>
    <x v="11"/>
    <x v="8"/>
    <n v="6"/>
    <n v="9"/>
    <m/>
  </r>
  <r>
    <x v="18"/>
    <x v="16"/>
    <x v="107"/>
    <x v="0"/>
    <x v="8"/>
    <n v="82"/>
    <n v="9"/>
    <n v="0"/>
  </r>
  <r>
    <x v="18"/>
    <x v="3"/>
    <x v="100"/>
    <x v="7"/>
    <x v="8"/>
    <n v="16"/>
    <n v="9"/>
    <m/>
  </r>
  <r>
    <x v="18"/>
    <x v="3"/>
    <x v="29"/>
    <x v="24"/>
    <x v="8"/>
    <n v="20"/>
    <n v="9"/>
    <m/>
  </r>
  <r>
    <x v="18"/>
    <x v="3"/>
    <x v="9"/>
    <x v="3"/>
    <x v="8"/>
    <n v="1"/>
    <n v="9"/>
    <m/>
  </r>
  <r>
    <x v="1"/>
    <x v="7"/>
    <x v="16"/>
    <x v="23"/>
    <x v="8"/>
    <n v="166"/>
    <n v="9"/>
    <m/>
  </r>
  <r>
    <x v="2"/>
    <x v="16"/>
    <x v="119"/>
    <x v="15"/>
    <x v="8"/>
    <n v="2"/>
    <n v="9"/>
    <m/>
  </r>
  <r>
    <x v="2"/>
    <x v="16"/>
    <x v="105"/>
    <x v="11"/>
    <x v="8"/>
    <n v="1.5"/>
    <n v="9"/>
    <m/>
  </r>
  <r>
    <x v="2"/>
    <x v="16"/>
    <x v="105"/>
    <x v="15"/>
    <x v="8"/>
    <n v="1"/>
    <n v="9"/>
    <m/>
  </r>
  <r>
    <x v="2"/>
    <x v="16"/>
    <x v="131"/>
    <x v="11"/>
    <x v="8"/>
    <n v="1"/>
    <n v="9"/>
    <m/>
  </r>
  <r>
    <x v="2"/>
    <x v="16"/>
    <x v="131"/>
    <x v="15"/>
    <x v="8"/>
    <n v="1"/>
    <n v="9"/>
    <m/>
  </r>
  <r>
    <x v="2"/>
    <x v="16"/>
    <x v="6"/>
    <x v="22"/>
    <x v="8"/>
    <n v="2"/>
    <n v="9"/>
    <m/>
  </r>
  <r>
    <x v="2"/>
    <x v="16"/>
    <x v="107"/>
    <x v="0"/>
    <x v="8"/>
    <n v="7"/>
    <n v="9"/>
    <n v="0"/>
  </r>
  <r>
    <x v="2"/>
    <x v="16"/>
    <x v="132"/>
    <x v="15"/>
    <x v="8"/>
    <n v="1"/>
    <n v="9"/>
    <m/>
  </r>
  <r>
    <x v="2"/>
    <x v="18"/>
    <x v="133"/>
    <x v="0"/>
    <x v="8"/>
    <n v="5"/>
    <n v="9"/>
    <n v="0"/>
  </r>
  <r>
    <x v="2"/>
    <x v="18"/>
    <x v="129"/>
    <x v="0"/>
    <x v="8"/>
    <n v="1"/>
    <n v="9"/>
    <n v="0"/>
  </r>
  <r>
    <x v="2"/>
    <x v="18"/>
    <x v="117"/>
    <x v="0"/>
    <x v="8"/>
    <n v="4.5"/>
    <n v="9"/>
    <n v="0"/>
  </r>
  <r>
    <x v="2"/>
    <x v="18"/>
    <x v="117"/>
    <x v="8"/>
    <x v="8"/>
    <n v="2.5"/>
    <n v="9"/>
    <n v="0"/>
  </r>
  <r>
    <x v="2"/>
    <x v="18"/>
    <x v="6"/>
    <x v="22"/>
    <x v="8"/>
    <n v="9.5"/>
    <n v="9"/>
    <m/>
  </r>
  <r>
    <x v="2"/>
    <x v="18"/>
    <x v="127"/>
    <x v="0"/>
    <x v="8"/>
    <n v="7.5"/>
    <n v="9"/>
    <n v="0"/>
  </r>
  <r>
    <x v="2"/>
    <x v="18"/>
    <x v="128"/>
    <x v="11"/>
    <x v="8"/>
    <n v="3"/>
    <n v="9"/>
    <m/>
  </r>
  <r>
    <x v="2"/>
    <x v="3"/>
    <x v="100"/>
    <x v="7"/>
    <x v="8"/>
    <n v="16"/>
    <n v="9"/>
    <m/>
  </r>
  <r>
    <x v="2"/>
    <x v="3"/>
    <x v="29"/>
    <x v="24"/>
    <x v="8"/>
    <n v="14.5"/>
    <n v="9"/>
    <m/>
  </r>
  <r>
    <x v="2"/>
    <x v="3"/>
    <x v="9"/>
    <x v="3"/>
    <x v="8"/>
    <n v="25"/>
    <n v="9"/>
    <m/>
  </r>
  <r>
    <x v="2"/>
    <x v="3"/>
    <x v="3"/>
    <x v="3"/>
    <x v="8"/>
    <n v="15.5"/>
    <n v="9"/>
    <m/>
  </r>
  <r>
    <x v="2"/>
    <x v="3"/>
    <x v="3"/>
    <x v="5"/>
    <x v="8"/>
    <n v="9.5"/>
    <n v="9"/>
    <m/>
  </r>
  <r>
    <x v="2"/>
    <x v="3"/>
    <x v="20"/>
    <x v="7"/>
    <x v="8"/>
    <n v="13.5"/>
    <n v="9"/>
    <m/>
  </r>
  <r>
    <x v="2"/>
    <x v="7"/>
    <x v="16"/>
    <x v="6"/>
    <x v="8"/>
    <n v="21"/>
    <n v="9"/>
    <m/>
  </r>
  <r>
    <x v="2"/>
    <x v="7"/>
    <x v="16"/>
    <x v="23"/>
    <x v="8"/>
    <n v="12"/>
    <n v="9"/>
    <m/>
  </r>
  <r>
    <x v="4"/>
    <x v="16"/>
    <x v="122"/>
    <x v="11"/>
    <x v="8"/>
    <n v="2"/>
    <n v="9"/>
    <m/>
  </r>
  <r>
    <x v="4"/>
    <x v="16"/>
    <x v="122"/>
    <x v="0"/>
    <x v="8"/>
    <n v="69.25"/>
    <n v="9"/>
    <n v="0"/>
  </r>
  <r>
    <x v="4"/>
    <x v="16"/>
    <x v="122"/>
    <x v="3"/>
    <x v="8"/>
    <n v="11.5"/>
    <n v="9"/>
    <m/>
  </r>
  <r>
    <x v="4"/>
    <x v="16"/>
    <x v="122"/>
    <x v="15"/>
    <x v="8"/>
    <n v="3"/>
    <n v="9"/>
    <m/>
  </r>
  <r>
    <x v="4"/>
    <x v="16"/>
    <x v="122"/>
    <x v="8"/>
    <x v="8"/>
    <n v="16.25"/>
    <n v="9"/>
    <n v="0"/>
  </r>
  <r>
    <x v="4"/>
    <x v="16"/>
    <x v="119"/>
    <x v="0"/>
    <x v="8"/>
    <n v="10"/>
    <n v="9"/>
    <n v="0"/>
  </r>
  <r>
    <x v="4"/>
    <x v="16"/>
    <x v="119"/>
    <x v="8"/>
    <x v="8"/>
    <n v="6"/>
    <n v="9"/>
    <n v="0"/>
  </r>
  <r>
    <x v="4"/>
    <x v="16"/>
    <x v="105"/>
    <x v="15"/>
    <x v="8"/>
    <n v="3"/>
    <n v="9"/>
    <m/>
  </r>
  <r>
    <x v="4"/>
    <x v="16"/>
    <x v="6"/>
    <x v="16"/>
    <x v="8"/>
    <n v="1"/>
    <n v="9"/>
    <m/>
  </r>
  <r>
    <x v="4"/>
    <x v="3"/>
    <x v="100"/>
    <x v="7"/>
    <x v="8"/>
    <n v="14"/>
    <n v="9"/>
    <m/>
  </r>
  <r>
    <x v="4"/>
    <x v="3"/>
    <x v="29"/>
    <x v="24"/>
    <x v="8"/>
    <n v="1"/>
    <n v="9"/>
    <m/>
  </r>
  <r>
    <x v="4"/>
    <x v="3"/>
    <x v="9"/>
    <x v="3"/>
    <x v="8"/>
    <n v="17"/>
    <n v="9"/>
    <m/>
  </r>
  <r>
    <x v="4"/>
    <x v="3"/>
    <x v="21"/>
    <x v="7"/>
    <x v="8"/>
    <n v="16"/>
    <n v="9"/>
    <m/>
  </r>
  <r>
    <x v="4"/>
    <x v="7"/>
    <x v="16"/>
    <x v="6"/>
    <x v="8"/>
    <n v="2"/>
    <n v="9"/>
    <m/>
  </r>
  <r>
    <x v="5"/>
    <x v="5"/>
    <x v="54"/>
    <x v="3"/>
    <x v="8"/>
    <n v="18.5"/>
    <n v="9"/>
    <m/>
  </r>
  <r>
    <x v="5"/>
    <x v="16"/>
    <x v="122"/>
    <x v="3"/>
    <x v="8"/>
    <n v="2"/>
    <n v="9"/>
    <m/>
  </r>
  <r>
    <x v="5"/>
    <x v="16"/>
    <x v="105"/>
    <x v="11"/>
    <x v="8"/>
    <n v="4"/>
    <n v="9"/>
    <m/>
  </r>
  <r>
    <x v="5"/>
    <x v="16"/>
    <x v="105"/>
    <x v="0"/>
    <x v="8"/>
    <n v="11.5"/>
    <n v="9"/>
    <n v="0"/>
  </r>
  <r>
    <x v="5"/>
    <x v="16"/>
    <x v="105"/>
    <x v="3"/>
    <x v="8"/>
    <n v="9"/>
    <n v="9"/>
    <m/>
  </r>
  <r>
    <x v="5"/>
    <x v="16"/>
    <x v="106"/>
    <x v="2"/>
    <x v="8"/>
    <n v="7"/>
    <n v="9"/>
    <n v="0"/>
  </r>
  <r>
    <x v="5"/>
    <x v="16"/>
    <x v="106"/>
    <x v="0"/>
    <x v="8"/>
    <n v="18"/>
    <n v="9"/>
    <n v="0"/>
  </r>
  <r>
    <x v="5"/>
    <x v="16"/>
    <x v="106"/>
    <x v="3"/>
    <x v="8"/>
    <n v="5.5"/>
    <n v="9"/>
    <m/>
  </r>
  <r>
    <x v="5"/>
    <x v="16"/>
    <x v="106"/>
    <x v="15"/>
    <x v="8"/>
    <n v="2"/>
    <n v="9"/>
    <m/>
  </r>
  <r>
    <x v="5"/>
    <x v="16"/>
    <x v="6"/>
    <x v="4"/>
    <x v="8"/>
    <n v="3"/>
    <n v="9"/>
    <m/>
  </r>
  <r>
    <x v="5"/>
    <x v="16"/>
    <x v="6"/>
    <x v="16"/>
    <x v="8"/>
    <n v="1"/>
    <n v="9"/>
    <m/>
  </r>
  <r>
    <x v="5"/>
    <x v="16"/>
    <x v="6"/>
    <x v="22"/>
    <x v="8"/>
    <n v="2"/>
    <n v="9"/>
    <m/>
  </r>
  <r>
    <x v="5"/>
    <x v="16"/>
    <x v="107"/>
    <x v="3"/>
    <x v="8"/>
    <n v="2"/>
    <n v="9"/>
    <m/>
  </r>
  <r>
    <x v="5"/>
    <x v="16"/>
    <x v="107"/>
    <x v="10"/>
    <x v="8"/>
    <n v="6"/>
    <n v="9"/>
    <m/>
  </r>
  <r>
    <x v="5"/>
    <x v="16"/>
    <x v="124"/>
    <x v="11"/>
    <x v="8"/>
    <n v="5"/>
    <n v="9"/>
    <m/>
  </r>
  <r>
    <x v="5"/>
    <x v="16"/>
    <x v="124"/>
    <x v="0"/>
    <x v="8"/>
    <n v="10"/>
    <n v="9"/>
    <n v="0"/>
  </r>
  <r>
    <x v="5"/>
    <x v="3"/>
    <x v="100"/>
    <x v="7"/>
    <x v="8"/>
    <n v="16"/>
    <n v="9"/>
    <m/>
  </r>
  <r>
    <x v="5"/>
    <x v="3"/>
    <x v="21"/>
    <x v="7"/>
    <x v="8"/>
    <n v="24"/>
    <n v="9"/>
    <m/>
  </r>
  <r>
    <x v="5"/>
    <x v="3"/>
    <x v="20"/>
    <x v="7"/>
    <x v="8"/>
    <n v="3"/>
    <n v="9"/>
    <m/>
  </r>
  <r>
    <x v="5"/>
    <x v="3"/>
    <x v="20"/>
    <x v="16"/>
    <x v="8"/>
    <n v="1"/>
    <n v="9"/>
    <m/>
  </r>
  <r>
    <x v="5"/>
    <x v="7"/>
    <x v="16"/>
    <x v="6"/>
    <x v="8"/>
    <n v="21"/>
    <n v="9"/>
    <m/>
  </r>
  <r>
    <x v="5"/>
    <x v="7"/>
    <x v="16"/>
    <x v="23"/>
    <x v="8"/>
    <n v="4.5"/>
    <n v="9"/>
    <m/>
  </r>
  <r>
    <x v="7"/>
    <x v="5"/>
    <x v="22"/>
    <x v="12"/>
    <x v="8"/>
    <n v="57"/>
    <n v="9"/>
    <m/>
  </r>
  <r>
    <x v="7"/>
    <x v="5"/>
    <x v="22"/>
    <x v="13"/>
    <x v="8"/>
    <n v="54"/>
    <n v="9"/>
    <m/>
  </r>
  <r>
    <x v="7"/>
    <x v="5"/>
    <x v="54"/>
    <x v="3"/>
    <x v="8"/>
    <n v="8.5"/>
    <n v="9"/>
    <m/>
  </r>
  <r>
    <x v="7"/>
    <x v="5"/>
    <x v="23"/>
    <x v="12"/>
    <x v="8"/>
    <n v="2.5"/>
    <n v="9"/>
    <m/>
  </r>
  <r>
    <x v="7"/>
    <x v="5"/>
    <x v="24"/>
    <x v="12"/>
    <x v="8"/>
    <n v="15"/>
    <n v="9"/>
    <m/>
  </r>
  <r>
    <x v="7"/>
    <x v="5"/>
    <x v="16"/>
    <x v="7"/>
    <x v="8"/>
    <n v="16"/>
    <n v="9"/>
    <m/>
  </r>
  <r>
    <x v="8"/>
    <x v="5"/>
    <x v="16"/>
    <x v="10"/>
    <x v="8"/>
    <n v="4"/>
    <n v="9"/>
    <m/>
  </r>
  <r>
    <x v="8"/>
    <x v="16"/>
    <x v="122"/>
    <x v="18"/>
    <x v="8"/>
    <n v="2"/>
    <n v="9"/>
    <m/>
  </r>
  <r>
    <x v="8"/>
    <x v="16"/>
    <x v="119"/>
    <x v="8"/>
    <x v="8"/>
    <n v="7"/>
    <n v="9"/>
    <n v="0"/>
  </r>
  <r>
    <x v="8"/>
    <x v="16"/>
    <x v="105"/>
    <x v="18"/>
    <x v="8"/>
    <n v="6"/>
    <n v="9"/>
    <m/>
  </r>
  <r>
    <x v="8"/>
    <x v="16"/>
    <x v="131"/>
    <x v="8"/>
    <x v="8"/>
    <n v="18"/>
    <n v="9"/>
    <n v="0"/>
  </r>
  <r>
    <x v="8"/>
    <x v="16"/>
    <x v="6"/>
    <x v="23"/>
    <x v="8"/>
    <n v="3"/>
    <n v="9"/>
    <m/>
  </r>
  <r>
    <x v="8"/>
    <x v="16"/>
    <x v="6"/>
    <x v="26"/>
    <x v="8"/>
    <n v="3"/>
    <n v="9"/>
    <m/>
  </r>
  <r>
    <x v="8"/>
    <x v="16"/>
    <x v="107"/>
    <x v="8"/>
    <x v="8"/>
    <n v="19"/>
    <n v="9"/>
    <n v="0"/>
  </r>
  <r>
    <x v="8"/>
    <x v="16"/>
    <x v="115"/>
    <x v="8"/>
    <x v="8"/>
    <n v="2"/>
    <n v="9"/>
    <n v="0"/>
  </r>
  <r>
    <x v="8"/>
    <x v="18"/>
    <x v="117"/>
    <x v="15"/>
    <x v="8"/>
    <n v="3"/>
    <n v="9"/>
    <m/>
  </r>
  <r>
    <x v="8"/>
    <x v="18"/>
    <x v="6"/>
    <x v="26"/>
    <x v="8"/>
    <n v="3"/>
    <n v="9"/>
    <m/>
  </r>
  <r>
    <x v="8"/>
    <x v="3"/>
    <x v="30"/>
    <x v="11"/>
    <x v="8"/>
    <n v="2"/>
    <n v="9"/>
    <m/>
  </r>
  <r>
    <x v="8"/>
    <x v="3"/>
    <x v="100"/>
    <x v="7"/>
    <x v="8"/>
    <n v="16"/>
    <n v="9"/>
    <m/>
  </r>
  <r>
    <x v="8"/>
    <x v="3"/>
    <x v="9"/>
    <x v="3"/>
    <x v="8"/>
    <n v="9"/>
    <n v="9"/>
    <m/>
  </r>
  <r>
    <x v="8"/>
    <x v="3"/>
    <x v="20"/>
    <x v="7"/>
    <x v="8"/>
    <n v="24"/>
    <n v="9"/>
    <m/>
  </r>
  <r>
    <x v="8"/>
    <x v="7"/>
    <x v="16"/>
    <x v="6"/>
    <x v="8"/>
    <n v="19"/>
    <n v="9"/>
    <m/>
  </r>
  <r>
    <x v="8"/>
    <x v="7"/>
    <x v="16"/>
    <x v="23"/>
    <x v="8"/>
    <n v="33"/>
    <n v="9"/>
    <m/>
  </r>
  <r>
    <x v="9"/>
    <x v="16"/>
    <x v="6"/>
    <x v="26"/>
    <x v="8"/>
    <n v="17.5"/>
    <n v="9"/>
    <m/>
  </r>
  <r>
    <x v="9"/>
    <x v="18"/>
    <x v="110"/>
    <x v="8"/>
    <x v="8"/>
    <n v="1.5"/>
    <n v="9"/>
    <n v="0"/>
  </r>
  <r>
    <x v="9"/>
    <x v="18"/>
    <x v="111"/>
    <x v="8"/>
    <x v="8"/>
    <n v="1.5"/>
    <n v="9"/>
    <n v="0"/>
  </r>
  <r>
    <x v="9"/>
    <x v="18"/>
    <x v="129"/>
    <x v="8"/>
    <x v="8"/>
    <n v="4"/>
    <n v="9"/>
    <n v="0"/>
  </r>
  <r>
    <x v="9"/>
    <x v="18"/>
    <x v="134"/>
    <x v="8"/>
    <x v="8"/>
    <n v="14"/>
    <n v="9"/>
    <n v="0"/>
  </r>
  <r>
    <x v="9"/>
    <x v="18"/>
    <x v="135"/>
    <x v="8"/>
    <x v="8"/>
    <n v="5"/>
    <n v="9"/>
    <n v="0"/>
  </r>
  <r>
    <x v="9"/>
    <x v="18"/>
    <x v="136"/>
    <x v="8"/>
    <x v="8"/>
    <n v="2"/>
    <n v="9"/>
    <n v="0"/>
  </r>
  <r>
    <x v="9"/>
    <x v="18"/>
    <x v="6"/>
    <x v="5"/>
    <x v="8"/>
    <n v="9.5"/>
    <n v="9"/>
    <m/>
  </r>
  <r>
    <x v="9"/>
    <x v="18"/>
    <x v="6"/>
    <x v="26"/>
    <x v="8"/>
    <n v="20.5"/>
    <n v="9"/>
    <m/>
  </r>
  <r>
    <x v="9"/>
    <x v="18"/>
    <x v="137"/>
    <x v="8"/>
    <x v="8"/>
    <n v="1"/>
    <n v="9"/>
    <n v="0"/>
  </r>
  <r>
    <x v="9"/>
    <x v="3"/>
    <x v="0"/>
    <x v="8"/>
    <x v="8"/>
    <n v="3"/>
    <n v="9"/>
    <n v="0"/>
  </r>
  <r>
    <x v="9"/>
    <x v="3"/>
    <x v="1"/>
    <x v="8"/>
    <x v="8"/>
    <n v="5"/>
    <n v="9"/>
    <n v="0"/>
  </r>
  <r>
    <x v="9"/>
    <x v="3"/>
    <x v="9"/>
    <x v="3"/>
    <x v="8"/>
    <n v="35.5"/>
    <n v="9"/>
    <m/>
  </r>
  <r>
    <x v="9"/>
    <x v="3"/>
    <x v="3"/>
    <x v="8"/>
    <x v="8"/>
    <n v="2"/>
    <n v="9"/>
    <n v="0"/>
  </r>
  <r>
    <x v="9"/>
    <x v="3"/>
    <x v="21"/>
    <x v="7"/>
    <x v="8"/>
    <n v="16"/>
    <n v="9"/>
    <m/>
  </r>
  <r>
    <x v="9"/>
    <x v="3"/>
    <x v="20"/>
    <x v="7"/>
    <x v="8"/>
    <n v="12"/>
    <n v="9"/>
    <m/>
  </r>
  <r>
    <x v="9"/>
    <x v="7"/>
    <x v="16"/>
    <x v="6"/>
    <x v="8"/>
    <n v="10.5"/>
    <n v="9"/>
    <m/>
  </r>
  <r>
    <x v="9"/>
    <x v="7"/>
    <x v="16"/>
    <x v="23"/>
    <x v="8"/>
    <n v="10"/>
    <n v="9"/>
    <m/>
  </r>
  <r>
    <x v="16"/>
    <x v="18"/>
    <x v="133"/>
    <x v="3"/>
    <x v="8"/>
    <n v="1"/>
    <n v="9"/>
    <m/>
  </r>
  <r>
    <x v="16"/>
    <x v="18"/>
    <x v="117"/>
    <x v="0"/>
    <x v="8"/>
    <n v="95"/>
    <n v="9"/>
    <n v="0"/>
  </r>
  <r>
    <x v="16"/>
    <x v="18"/>
    <x v="117"/>
    <x v="9"/>
    <x v="8"/>
    <n v="1"/>
    <n v="9"/>
    <m/>
  </r>
  <r>
    <x v="16"/>
    <x v="18"/>
    <x v="117"/>
    <x v="3"/>
    <x v="8"/>
    <n v="6.5"/>
    <n v="9"/>
    <m/>
  </r>
  <r>
    <x v="16"/>
    <x v="18"/>
    <x v="117"/>
    <x v="15"/>
    <x v="8"/>
    <n v="3"/>
    <n v="9"/>
    <m/>
  </r>
  <r>
    <x v="16"/>
    <x v="18"/>
    <x v="117"/>
    <x v="18"/>
    <x v="8"/>
    <n v="2"/>
    <n v="9"/>
    <m/>
  </r>
  <r>
    <x v="16"/>
    <x v="18"/>
    <x v="6"/>
    <x v="9"/>
    <x v="8"/>
    <n v="2"/>
    <n v="9"/>
    <m/>
  </r>
  <r>
    <x v="16"/>
    <x v="3"/>
    <x v="100"/>
    <x v="7"/>
    <x v="8"/>
    <n v="16"/>
    <n v="9"/>
    <m/>
  </r>
  <r>
    <x v="16"/>
    <x v="3"/>
    <x v="9"/>
    <x v="3"/>
    <x v="8"/>
    <n v="22"/>
    <n v="9"/>
    <m/>
  </r>
  <r>
    <x v="16"/>
    <x v="3"/>
    <x v="21"/>
    <x v="7"/>
    <x v="8"/>
    <n v="16"/>
    <n v="9"/>
    <m/>
  </r>
  <r>
    <x v="16"/>
    <x v="7"/>
    <x v="16"/>
    <x v="23"/>
    <x v="8"/>
    <n v="5"/>
    <n v="9"/>
    <m/>
  </r>
  <r>
    <x v="11"/>
    <x v="5"/>
    <x v="16"/>
    <x v="7"/>
    <x v="8"/>
    <n v="16"/>
    <n v="9"/>
    <m/>
  </r>
  <r>
    <x v="11"/>
    <x v="5"/>
    <x v="16"/>
    <x v="16"/>
    <x v="8"/>
    <n v="6"/>
    <n v="9"/>
    <m/>
  </r>
  <r>
    <x v="11"/>
    <x v="16"/>
    <x v="106"/>
    <x v="8"/>
    <x v="8"/>
    <n v="14"/>
    <n v="9"/>
    <n v="0"/>
  </r>
  <r>
    <x v="11"/>
    <x v="16"/>
    <x v="6"/>
    <x v="22"/>
    <x v="8"/>
    <n v="5"/>
    <n v="9"/>
    <m/>
  </r>
  <r>
    <x v="11"/>
    <x v="16"/>
    <x v="6"/>
    <x v="10"/>
    <x v="8"/>
    <n v="8"/>
    <n v="9"/>
    <m/>
  </r>
  <r>
    <x v="11"/>
    <x v="16"/>
    <x v="107"/>
    <x v="8"/>
    <x v="8"/>
    <n v="7"/>
    <n v="9"/>
    <n v="0"/>
  </r>
  <r>
    <x v="11"/>
    <x v="18"/>
    <x v="110"/>
    <x v="8"/>
    <x v="8"/>
    <n v="8"/>
    <n v="9"/>
    <n v="0"/>
  </r>
  <r>
    <x v="11"/>
    <x v="18"/>
    <x v="111"/>
    <x v="8"/>
    <x v="8"/>
    <n v="9"/>
    <n v="9"/>
    <n v="0"/>
  </r>
  <r>
    <x v="11"/>
    <x v="18"/>
    <x v="6"/>
    <x v="4"/>
    <x v="8"/>
    <n v="1"/>
    <n v="9"/>
    <m/>
  </r>
  <r>
    <x v="11"/>
    <x v="18"/>
    <x v="6"/>
    <x v="9"/>
    <x v="8"/>
    <n v="21"/>
    <n v="9"/>
    <m/>
  </r>
  <r>
    <x v="11"/>
    <x v="18"/>
    <x v="6"/>
    <x v="10"/>
    <x v="8"/>
    <n v="4"/>
    <n v="9"/>
    <m/>
  </r>
  <r>
    <x v="11"/>
    <x v="18"/>
    <x v="6"/>
    <x v="26"/>
    <x v="8"/>
    <n v="15"/>
    <n v="9"/>
    <m/>
  </r>
  <r>
    <x v="11"/>
    <x v="18"/>
    <x v="137"/>
    <x v="8"/>
    <x v="8"/>
    <n v="3"/>
    <n v="9"/>
    <n v="0"/>
  </r>
  <r>
    <x v="11"/>
    <x v="3"/>
    <x v="9"/>
    <x v="3"/>
    <x v="8"/>
    <n v="23"/>
    <n v="9"/>
    <m/>
  </r>
  <r>
    <x v="11"/>
    <x v="3"/>
    <x v="21"/>
    <x v="7"/>
    <x v="8"/>
    <n v="8"/>
    <n v="9"/>
    <m/>
  </r>
  <r>
    <x v="11"/>
    <x v="7"/>
    <x v="16"/>
    <x v="6"/>
    <x v="8"/>
    <n v="21"/>
    <n v="9"/>
    <m/>
  </r>
  <r>
    <x v="12"/>
    <x v="5"/>
    <x v="22"/>
    <x v="14"/>
    <x v="8"/>
    <n v="9"/>
    <n v="9"/>
    <m/>
  </r>
  <r>
    <x v="12"/>
    <x v="3"/>
    <x v="100"/>
    <x v="7"/>
    <x v="8"/>
    <n v="16"/>
    <n v="9"/>
    <m/>
  </r>
  <r>
    <x v="12"/>
    <x v="3"/>
    <x v="29"/>
    <x v="24"/>
    <x v="8"/>
    <n v="17"/>
    <n v="9"/>
    <m/>
  </r>
  <r>
    <x v="12"/>
    <x v="3"/>
    <x v="3"/>
    <x v="3"/>
    <x v="8"/>
    <n v="2.5"/>
    <n v="9"/>
    <m/>
  </r>
  <r>
    <x v="12"/>
    <x v="7"/>
    <x v="16"/>
    <x v="6"/>
    <x v="8"/>
    <n v="125"/>
    <n v="9"/>
    <m/>
  </r>
  <r>
    <x v="12"/>
    <x v="7"/>
    <x v="16"/>
    <x v="23"/>
    <x v="8"/>
    <n v="8"/>
    <n v="9"/>
    <m/>
  </r>
  <r>
    <x v="13"/>
    <x v="5"/>
    <x v="16"/>
    <x v="7"/>
    <x v="8"/>
    <n v="56"/>
    <n v="9"/>
    <m/>
  </r>
  <r>
    <x v="13"/>
    <x v="21"/>
    <x v="138"/>
    <x v="0"/>
    <x v="8"/>
    <n v="24"/>
    <n v="9"/>
    <n v="0"/>
  </r>
  <r>
    <x v="13"/>
    <x v="21"/>
    <x v="139"/>
    <x v="0"/>
    <x v="8"/>
    <n v="4"/>
    <n v="9"/>
    <n v="0"/>
  </r>
  <r>
    <x v="13"/>
    <x v="21"/>
    <x v="140"/>
    <x v="17"/>
    <x v="8"/>
    <n v="8"/>
    <n v="9"/>
    <m/>
  </r>
  <r>
    <x v="13"/>
    <x v="7"/>
    <x v="16"/>
    <x v="6"/>
    <x v="8"/>
    <n v="60"/>
    <n v="9"/>
    <m/>
  </r>
  <r>
    <x v="19"/>
    <x v="5"/>
    <x v="23"/>
    <x v="16"/>
    <x v="8"/>
    <n v="2"/>
    <n v="9"/>
    <m/>
  </r>
  <r>
    <x v="19"/>
    <x v="5"/>
    <x v="16"/>
    <x v="12"/>
    <x v="8"/>
    <n v="4.5"/>
    <n v="9"/>
    <m/>
  </r>
  <r>
    <x v="19"/>
    <x v="5"/>
    <x v="16"/>
    <x v="4"/>
    <x v="8"/>
    <n v="6.5"/>
    <n v="9"/>
    <m/>
  </r>
  <r>
    <x v="19"/>
    <x v="16"/>
    <x v="6"/>
    <x v="4"/>
    <x v="8"/>
    <n v="6.5"/>
    <n v="9"/>
    <m/>
  </r>
  <r>
    <x v="19"/>
    <x v="16"/>
    <x v="6"/>
    <x v="23"/>
    <x v="8"/>
    <n v="1"/>
    <n v="9"/>
    <m/>
  </r>
  <r>
    <x v="19"/>
    <x v="18"/>
    <x v="6"/>
    <x v="4"/>
    <x v="8"/>
    <n v="2.5"/>
    <n v="9"/>
    <m/>
  </r>
  <r>
    <x v="19"/>
    <x v="12"/>
    <x v="84"/>
    <x v="4"/>
    <x v="8"/>
    <n v="1"/>
    <n v="9"/>
    <m/>
  </r>
  <r>
    <x v="19"/>
    <x v="3"/>
    <x v="1"/>
    <x v="4"/>
    <x v="8"/>
    <n v="2"/>
    <n v="9"/>
    <m/>
  </r>
  <r>
    <x v="19"/>
    <x v="3"/>
    <x v="100"/>
    <x v="7"/>
    <x v="8"/>
    <n v="16"/>
    <n v="9"/>
    <m/>
  </r>
  <r>
    <x v="19"/>
    <x v="3"/>
    <x v="29"/>
    <x v="24"/>
    <x v="8"/>
    <n v="62"/>
    <n v="9"/>
    <m/>
  </r>
  <r>
    <x v="19"/>
    <x v="3"/>
    <x v="9"/>
    <x v="4"/>
    <x v="8"/>
    <n v="1"/>
    <n v="9"/>
    <m/>
  </r>
  <r>
    <x v="19"/>
    <x v="3"/>
    <x v="9"/>
    <x v="3"/>
    <x v="8"/>
    <n v="12"/>
    <n v="9"/>
    <m/>
  </r>
  <r>
    <x v="19"/>
    <x v="3"/>
    <x v="38"/>
    <x v="4"/>
    <x v="8"/>
    <n v="3"/>
    <n v="9"/>
    <m/>
  </r>
  <r>
    <x v="19"/>
    <x v="3"/>
    <x v="26"/>
    <x v="4"/>
    <x v="8"/>
    <n v="2"/>
    <n v="9"/>
    <m/>
  </r>
  <r>
    <x v="19"/>
    <x v="3"/>
    <x v="20"/>
    <x v="7"/>
    <x v="8"/>
    <n v="8"/>
    <n v="9"/>
    <m/>
  </r>
  <r>
    <x v="19"/>
    <x v="7"/>
    <x v="16"/>
    <x v="6"/>
    <x v="8"/>
    <n v="46"/>
    <n v="9"/>
    <m/>
  </r>
  <r>
    <x v="21"/>
    <x v="16"/>
    <x v="122"/>
    <x v="0"/>
    <x v="8"/>
    <n v="19.5"/>
    <n v="9"/>
    <n v="0"/>
  </r>
  <r>
    <x v="21"/>
    <x v="16"/>
    <x v="119"/>
    <x v="0"/>
    <x v="8"/>
    <n v="8"/>
    <n v="9"/>
    <n v="0"/>
  </r>
  <r>
    <x v="21"/>
    <x v="16"/>
    <x v="105"/>
    <x v="0"/>
    <x v="8"/>
    <n v="18.5"/>
    <n v="9"/>
    <n v="0"/>
  </r>
  <r>
    <x v="21"/>
    <x v="16"/>
    <x v="131"/>
    <x v="0"/>
    <x v="8"/>
    <n v="6"/>
    <n v="9"/>
    <n v="0"/>
  </r>
  <r>
    <x v="21"/>
    <x v="16"/>
    <x v="106"/>
    <x v="0"/>
    <x v="8"/>
    <n v="10"/>
    <n v="9"/>
    <n v="0"/>
  </r>
  <r>
    <x v="21"/>
    <x v="16"/>
    <x v="107"/>
    <x v="0"/>
    <x v="8"/>
    <n v="12"/>
    <n v="9"/>
    <n v="0"/>
  </r>
  <r>
    <x v="21"/>
    <x v="18"/>
    <x v="117"/>
    <x v="0"/>
    <x v="8"/>
    <n v="4"/>
    <n v="9"/>
    <n v="0"/>
  </r>
  <r>
    <x v="21"/>
    <x v="3"/>
    <x v="2"/>
    <x v="0"/>
    <x v="8"/>
    <n v="1"/>
    <n v="9"/>
    <n v="0"/>
  </r>
  <r>
    <x v="21"/>
    <x v="3"/>
    <x v="30"/>
    <x v="3"/>
    <x v="8"/>
    <n v="1"/>
    <n v="9"/>
    <m/>
  </r>
  <r>
    <x v="21"/>
    <x v="3"/>
    <x v="100"/>
    <x v="7"/>
    <x v="8"/>
    <n v="16"/>
    <n v="9"/>
    <m/>
  </r>
  <r>
    <x v="21"/>
    <x v="3"/>
    <x v="29"/>
    <x v="24"/>
    <x v="8"/>
    <n v="31.5"/>
    <n v="9"/>
    <m/>
  </r>
  <r>
    <x v="21"/>
    <x v="3"/>
    <x v="9"/>
    <x v="3"/>
    <x v="8"/>
    <n v="19"/>
    <n v="9"/>
    <m/>
  </r>
  <r>
    <x v="21"/>
    <x v="7"/>
    <x v="16"/>
    <x v="6"/>
    <x v="8"/>
    <n v="28.5"/>
    <n v="9"/>
    <m/>
  </r>
  <r>
    <x v="22"/>
    <x v="5"/>
    <x v="54"/>
    <x v="3"/>
    <x v="8"/>
    <n v="7.24"/>
    <n v="9"/>
    <m/>
  </r>
  <r>
    <x v="22"/>
    <x v="20"/>
    <x v="125"/>
    <x v="0"/>
    <x v="8"/>
    <n v="22.42"/>
    <n v="9"/>
    <n v="0"/>
  </r>
  <r>
    <x v="22"/>
    <x v="18"/>
    <x v="110"/>
    <x v="0"/>
    <x v="8"/>
    <n v="17.399999999999999"/>
    <n v="9"/>
    <n v="0"/>
  </r>
  <r>
    <x v="22"/>
    <x v="3"/>
    <x v="29"/>
    <x v="24"/>
    <x v="8"/>
    <n v="17.8"/>
    <n v="9"/>
    <m/>
  </r>
  <r>
    <x v="14"/>
    <x v="5"/>
    <x v="23"/>
    <x v="12"/>
    <x v="8"/>
    <n v="56"/>
    <n v="9"/>
    <m/>
  </r>
  <r>
    <x v="15"/>
    <x v="5"/>
    <x v="22"/>
    <x v="14"/>
    <x v="8"/>
    <n v="13"/>
    <n v="9"/>
    <m/>
  </r>
  <r>
    <x v="15"/>
    <x v="5"/>
    <x v="16"/>
    <x v="12"/>
    <x v="8"/>
    <n v="7"/>
    <n v="9"/>
    <m/>
  </r>
  <r>
    <x v="15"/>
    <x v="5"/>
    <x v="16"/>
    <x v="7"/>
    <x v="8"/>
    <n v="16"/>
    <n v="9"/>
    <m/>
  </r>
  <r>
    <x v="15"/>
    <x v="5"/>
    <x v="16"/>
    <x v="3"/>
    <x v="8"/>
    <n v="22"/>
    <n v="9"/>
    <m/>
  </r>
  <r>
    <x v="15"/>
    <x v="5"/>
    <x v="16"/>
    <x v="19"/>
    <x v="8"/>
    <n v="24"/>
    <n v="9"/>
    <m/>
  </r>
  <r>
    <x v="15"/>
    <x v="5"/>
    <x v="16"/>
    <x v="20"/>
    <x v="8"/>
    <n v="49"/>
    <n v="9"/>
    <m/>
  </r>
  <r>
    <x v="15"/>
    <x v="3"/>
    <x v="10"/>
    <x v="3"/>
    <x v="8"/>
    <n v="24"/>
    <n v="9"/>
    <m/>
  </r>
  <r>
    <x v="0"/>
    <x v="5"/>
    <x v="54"/>
    <x v="3"/>
    <x v="9"/>
    <n v="35"/>
    <n v="10"/>
    <m/>
  </r>
  <r>
    <x v="0"/>
    <x v="16"/>
    <x v="6"/>
    <x v="4"/>
    <x v="9"/>
    <n v="14"/>
    <n v="10"/>
    <m/>
  </r>
  <r>
    <x v="0"/>
    <x v="16"/>
    <x v="6"/>
    <x v="22"/>
    <x v="9"/>
    <n v="6"/>
    <n v="10"/>
    <m/>
  </r>
  <r>
    <x v="0"/>
    <x v="16"/>
    <x v="6"/>
    <x v="5"/>
    <x v="9"/>
    <n v="17"/>
    <n v="10"/>
    <m/>
  </r>
  <r>
    <x v="0"/>
    <x v="16"/>
    <x v="123"/>
    <x v="10"/>
    <x v="9"/>
    <n v="1"/>
    <n v="10"/>
    <m/>
  </r>
  <r>
    <x v="0"/>
    <x v="22"/>
    <x v="6"/>
    <x v="5"/>
    <x v="9"/>
    <n v="2"/>
    <n v="10"/>
    <m/>
  </r>
  <r>
    <x v="0"/>
    <x v="18"/>
    <x v="126"/>
    <x v="0"/>
    <x v="9"/>
    <n v="10"/>
    <n v="10"/>
    <m/>
  </r>
  <r>
    <x v="0"/>
    <x v="18"/>
    <x v="134"/>
    <x v="15"/>
    <x v="9"/>
    <n v="1"/>
    <n v="10"/>
    <m/>
  </r>
  <r>
    <x v="0"/>
    <x v="18"/>
    <x v="117"/>
    <x v="15"/>
    <x v="9"/>
    <n v="1"/>
    <n v="10"/>
    <m/>
  </r>
  <r>
    <x v="0"/>
    <x v="18"/>
    <x v="6"/>
    <x v="5"/>
    <x v="9"/>
    <n v="32"/>
    <n v="10"/>
    <m/>
  </r>
  <r>
    <x v="0"/>
    <x v="3"/>
    <x v="100"/>
    <x v="7"/>
    <x v="9"/>
    <n v="8"/>
    <n v="10"/>
    <m/>
  </r>
  <r>
    <x v="0"/>
    <x v="3"/>
    <x v="3"/>
    <x v="23"/>
    <x v="9"/>
    <n v="21"/>
    <n v="10"/>
    <m/>
  </r>
  <r>
    <x v="0"/>
    <x v="7"/>
    <x v="16"/>
    <x v="6"/>
    <x v="9"/>
    <n v="15"/>
    <n v="10"/>
    <m/>
  </r>
  <r>
    <x v="0"/>
    <x v="7"/>
    <x v="16"/>
    <x v="23"/>
    <x v="9"/>
    <n v="31"/>
    <n v="10"/>
    <m/>
  </r>
  <r>
    <x v="20"/>
    <x v="16"/>
    <x v="141"/>
    <x v="2"/>
    <x v="9"/>
    <n v="18"/>
    <n v="10"/>
    <m/>
  </r>
  <r>
    <x v="20"/>
    <x v="16"/>
    <x v="141"/>
    <x v="0"/>
    <x v="9"/>
    <n v="20"/>
    <n v="10"/>
    <m/>
  </r>
  <r>
    <x v="20"/>
    <x v="16"/>
    <x v="141"/>
    <x v="15"/>
    <x v="9"/>
    <n v="2"/>
    <n v="10"/>
    <m/>
  </r>
  <r>
    <x v="20"/>
    <x v="20"/>
    <x v="142"/>
    <x v="10"/>
    <x v="9"/>
    <n v="18"/>
    <n v="10"/>
    <m/>
  </r>
  <r>
    <x v="20"/>
    <x v="18"/>
    <x v="110"/>
    <x v="2"/>
    <x v="9"/>
    <n v="2.5"/>
    <n v="10"/>
    <m/>
  </r>
  <r>
    <x v="20"/>
    <x v="18"/>
    <x v="110"/>
    <x v="0"/>
    <x v="9"/>
    <n v="6"/>
    <n v="10"/>
    <m/>
  </r>
  <r>
    <x v="20"/>
    <x v="18"/>
    <x v="143"/>
    <x v="0"/>
    <x v="9"/>
    <n v="15"/>
    <n v="10"/>
    <m/>
  </r>
  <r>
    <x v="20"/>
    <x v="18"/>
    <x v="129"/>
    <x v="2"/>
    <x v="9"/>
    <n v="1"/>
    <n v="10"/>
    <m/>
  </r>
  <r>
    <x v="20"/>
    <x v="18"/>
    <x v="130"/>
    <x v="0"/>
    <x v="9"/>
    <n v="6"/>
    <n v="10"/>
    <m/>
  </r>
  <r>
    <x v="20"/>
    <x v="18"/>
    <x v="135"/>
    <x v="2"/>
    <x v="9"/>
    <n v="1"/>
    <n v="10"/>
    <m/>
  </r>
  <r>
    <x v="20"/>
    <x v="18"/>
    <x v="6"/>
    <x v="10"/>
    <x v="9"/>
    <n v="10.5"/>
    <n v="10"/>
    <m/>
  </r>
  <r>
    <x v="20"/>
    <x v="18"/>
    <x v="128"/>
    <x v="2"/>
    <x v="9"/>
    <n v="3.5"/>
    <n v="10"/>
    <m/>
  </r>
  <r>
    <x v="20"/>
    <x v="18"/>
    <x v="128"/>
    <x v="0"/>
    <x v="9"/>
    <n v="14"/>
    <n v="10"/>
    <m/>
  </r>
  <r>
    <x v="20"/>
    <x v="18"/>
    <x v="128"/>
    <x v="8"/>
    <x v="9"/>
    <n v="6"/>
    <n v="10"/>
    <m/>
  </r>
  <r>
    <x v="20"/>
    <x v="3"/>
    <x v="2"/>
    <x v="0"/>
    <x v="9"/>
    <n v="6"/>
    <n v="10"/>
    <m/>
  </r>
  <r>
    <x v="20"/>
    <x v="3"/>
    <x v="29"/>
    <x v="24"/>
    <x v="9"/>
    <n v="8"/>
    <n v="10"/>
    <m/>
  </r>
  <r>
    <x v="20"/>
    <x v="3"/>
    <x v="9"/>
    <x v="3"/>
    <x v="9"/>
    <n v="14.5"/>
    <n v="10"/>
    <m/>
  </r>
  <r>
    <x v="18"/>
    <x v="16"/>
    <x v="121"/>
    <x v="2"/>
    <x v="9"/>
    <n v="6"/>
    <n v="10"/>
    <m/>
  </r>
  <r>
    <x v="18"/>
    <x v="16"/>
    <x v="121"/>
    <x v="0"/>
    <x v="9"/>
    <n v="3"/>
    <n v="10"/>
    <m/>
  </r>
  <r>
    <x v="18"/>
    <x v="16"/>
    <x v="122"/>
    <x v="2"/>
    <x v="9"/>
    <n v="2"/>
    <n v="10"/>
    <m/>
  </r>
  <r>
    <x v="18"/>
    <x v="16"/>
    <x v="106"/>
    <x v="2"/>
    <x v="9"/>
    <n v="37"/>
    <n v="10"/>
    <m/>
  </r>
  <r>
    <x v="18"/>
    <x v="16"/>
    <x v="106"/>
    <x v="0"/>
    <x v="9"/>
    <n v="54.5"/>
    <n v="10"/>
    <m/>
  </r>
  <r>
    <x v="18"/>
    <x v="16"/>
    <x v="6"/>
    <x v="22"/>
    <x v="9"/>
    <n v="12"/>
    <n v="10"/>
    <m/>
  </r>
  <r>
    <x v="18"/>
    <x v="16"/>
    <x v="6"/>
    <x v="10"/>
    <x v="9"/>
    <n v="18"/>
    <n v="10"/>
    <m/>
  </r>
  <r>
    <x v="18"/>
    <x v="16"/>
    <x v="107"/>
    <x v="2"/>
    <x v="9"/>
    <n v="12"/>
    <n v="10"/>
    <m/>
  </r>
  <r>
    <x v="18"/>
    <x v="16"/>
    <x v="107"/>
    <x v="0"/>
    <x v="9"/>
    <n v="8"/>
    <n v="10"/>
    <m/>
  </r>
  <r>
    <x v="18"/>
    <x v="22"/>
    <x v="144"/>
    <x v="0"/>
    <x v="9"/>
    <n v="9"/>
    <n v="10"/>
    <m/>
  </r>
  <r>
    <x v="18"/>
    <x v="22"/>
    <x v="145"/>
    <x v="0"/>
    <x v="9"/>
    <n v="4"/>
    <n v="10"/>
    <m/>
  </r>
  <r>
    <x v="18"/>
    <x v="3"/>
    <x v="100"/>
    <x v="7"/>
    <x v="9"/>
    <n v="8"/>
    <n v="10"/>
    <m/>
  </r>
  <r>
    <x v="18"/>
    <x v="3"/>
    <x v="29"/>
    <x v="24"/>
    <x v="9"/>
    <n v="5"/>
    <n v="10"/>
    <m/>
  </r>
  <r>
    <x v="18"/>
    <x v="7"/>
    <x v="16"/>
    <x v="6"/>
    <x v="9"/>
    <n v="10"/>
    <n v="10"/>
    <m/>
  </r>
  <r>
    <x v="1"/>
    <x v="7"/>
    <x v="16"/>
    <x v="23"/>
    <x v="9"/>
    <n v="150"/>
    <n v="10"/>
    <m/>
  </r>
  <r>
    <x v="2"/>
    <x v="16"/>
    <x v="105"/>
    <x v="27"/>
    <x v="9"/>
    <n v="3.5"/>
    <n v="10"/>
    <m/>
  </r>
  <r>
    <x v="2"/>
    <x v="16"/>
    <x v="105"/>
    <x v="15"/>
    <x v="9"/>
    <n v="1"/>
    <n v="10"/>
    <m/>
  </r>
  <r>
    <x v="2"/>
    <x v="16"/>
    <x v="141"/>
    <x v="2"/>
    <x v="9"/>
    <n v="2"/>
    <n v="10"/>
    <m/>
  </r>
  <r>
    <x v="2"/>
    <x v="16"/>
    <x v="141"/>
    <x v="0"/>
    <x v="9"/>
    <n v="11"/>
    <n v="10"/>
    <m/>
  </r>
  <r>
    <x v="2"/>
    <x v="16"/>
    <x v="107"/>
    <x v="0"/>
    <x v="9"/>
    <n v="2"/>
    <n v="10"/>
    <m/>
  </r>
  <r>
    <x v="2"/>
    <x v="16"/>
    <x v="132"/>
    <x v="15"/>
    <x v="9"/>
    <n v="1"/>
    <n v="10"/>
    <m/>
  </r>
  <r>
    <x v="2"/>
    <x v="18"/>
    <x v="133"/>
    <x v="0"/>
    <x v="9"/>
    <n v="12"/>
    <n v="10"/>
    <m/>
  </r>
  <r>
    <x v="2"/>
    <x v="18"/>
    <x v="134"/>
    <x v="2"/>
    <x v="9"/>
    <n v="5.5"/>
    <n v="10"/>
    <m/>
  </r>
  <r>
    <x v="2"/>
    <x v="18"/>
    <x v="117"/>
    <x v="0"/>
    <x v="9"/>
    <n v="9.5"/>
    <n v="10"/>
    <m/>
  </r>
  <r>
    <x v="2"/>
    <x v="18"/>
    <x v="6"/>
    <x v="22"/>
    <x v="9"/>
    <n v="10.5"/>
    <n v="10"/>
    <m/>
  </r>
  <r>
    <x v="2"/>
    <x v="18"/>
    <x v="127"/>
    <x v="0"/>
    <x v="9"/>
    <n v="9.5"/>
    <n v="10"/>
    <m/>
  </r>
  <r>
    <x v="2"/>
    <x v="18"/>
    <x v="128"/>
    <x v="11"/>
    <x v="9"/>
    <n v="6"/>
    <n v="10"/>
    <m/>
  </r>
  <r>
    <x v="2"/>
    <x v="18"/>
    <x v="128"/>
    <x v="2"/>
    <x v="9"/>
    <n v="5.5"/>
    <n v="10"/>
    <m/>
  </r>
  <r>
    <x v="2"/>
    <x v="3"/>
    <x v="100"/>
    <x v="7"/>
    <x v="9"/>
    <n v="8"/>
    <n v="10"/>
    <m/>
  </r>
  <r>
    <x v="2"/>
    <x v="3"/>
    <x v="29"/>
    <x v="24"/>
    <x v="9"/>
    <n v="10.5"/>
    <n v="10"/>
    <m/>
  </r>
  <r>
    <x v="2"/>
    <x v="3"/>
    <x v="9"/>
    <x v="3"/>
    <x v="9"/>
    <n v="29"/>
    <n v="10"/>
    <m/>
  </r>
  <r>
    <x v="2"/>
    <x v="3"/>
    <x v="3"/>
    <x v="3"/>
    <x v="9"/>
    <n v="3.5"/>
    <n v="10"/>
    <m/>
  </r>
  <r>
    <x v="2"/>
    <x v="3"/>
    <x v="3"/>
    <x v="5"/>
    <x v="9"/>
    <n v="13"/>
    <n v="10"/>
    <m/>
  </r>
  <r>
    <x v="2"/>
    <x v="7"/>
    <x v="16"/>
    <x v="6"/>
    <x v="9"/>
    <n v="36.5"/>
    <n v="10"/>
    <m/>
  </r>
  <r>
    <x v="4"/>
    <x v="16"/>
    <x v="122"/>
    <x v="2"/>
    <x v="9"/>
    <n v="23.75"/>
    <n v="10"/>
    <m/>
  </r>
  <r>
    <x v="4"/>
    <x v="16"/>
    <x v="122"/>
    <x v="0"/>
    <x v="9"/>
    <n v="7.5"/>
    <n v="10"/>
    <m/>
  </r>
  <r>
    <x v="4"/>
    <x v="16"/>
    <x v="122"/>
    <x v="3"/>
    <x v="9"/>
    <n v="12"/>
    <n v="10"/>
    <m/>
  </r>
  <r>
    <x v="4"/>
    <x v="16"/>
    <x v="119"/>
    <x v="2"/>
    <x v="9"/>
    <n v="7"/>
    <n v="10"/>
    <m/>
  </r>
  <r>
    <x v="4"/>
    <x v="16"/>
    <x v="119"/>
    <x v="0"/>
    <x v="9"/>
    <n v="5"/>
    <n v="10"/>
    <m/>
  </r>
  <r>
    <x v="4"/>
    <x v="16"/>
    <x v="119"/>
    <x v="8"/>
    <x v="9"/>
    <n v="2.5"/>
    <n v="10"/>
    <m/>
  </r>
  <r>
    <x v="4"/>
    <x v="16"/>
    <x v="131"/>
    <x v="2"/>
    <x v="9"/>
    <n v="2"/>
    <n v="10"/>
    <m/>
  </r>
  <r>
    <x v="4"/>
    <x v="16"/>
    <x v="106"/>
    <x v="2"/>
    <x v="9"/>
    <n v="7"/>
    <n v="10"/>
    <m/>
  </r>
  <r>
    <x v="4"/>
    <x v="16"/>
    <x v="106"/>
    <x v="3"/>
    <x v="9"/>
    <n v="1"/>
    <n v="10"/>
    <m/>
  </r>
  <r>
    <x v="4"/>
    <x v="16"/>
    <x v="107"/>
    <x v="11"/>
    <x v="9"/>
    <n v="1"/>
    <n v="10"/>
    <m/>
  </r>
  <r>
    <x v="4"/>
    <x v="16"/>
    <x v="107"/>
    <x v="2"/>
    <x v="9"/>
    <n v="6"/>
    <n v="10"/>
    <m/>
  </r>
  <r>
    <x v="4"/>
    <x v="16"/>
    <x v="107"/>
    <x v="0"/>
    <x v="9"/>
    <n v="15.25"/>
    <n v="10"/>
    <m/>
  </r>
  <r>
    <x v="4"/>
    <x v="16"/>
    <x v="107"/>
    <x v="3"/>
    <x v="9"/>
    <n v="11.25"/>
    <n v="10"/>
    <m/>
  </r>
  <r>
    <x v="4"/>
    <x v="16"/>
    <x v="107"/>
    <x v="8"/>
    <x v="9"/>
    <n v="8.25"/>
    <n v="10"/>
    <m/>
  </r>
  <r>
    <x v="4"/>
    <x v="16"/>
    <x v="115"/>
    <x v="0"/>
    <x v="9"/>
    <n v="2.5"/>
    <n v="10"/>
    <m/>
  </r>
  <r>
    <x v="4"/>
    <x v="22"/>
    <x v="146"/>
    <x v="11"/>
    <x v="9"/>
    <n v="4.5"/>
    <n v="10"/>
    <m/>
  </r>
  <r>
    <x v="4"/>
    <x v="22"/>
    <x v="146"/>
    <x v="0"/>
    <x v="9"/>
    <n v="14.5"/>
    <n v="10"/>
    <m/>
  </r>
  <r>
    <x v="4"/>
    <x v="22"/>
    <x v="146"/>
    <x v="8"/>
    <x v="9"/>
    <n v="3"/>
    <n v="10"/>
    <m/>
  </r>
  <r>
    <x v="4"/>
    <x v="3"/>
    <x v="100"/>
    <x v="7"/>
    <x v="9"/>
    <n v="8"/>
    <n v="10"/>
    <m/>
  </r>
  <r>
    <x v="4"/>
    <x v="3"/>
    <x v="9"/>
    <x v="3"/>
    <x v="9"/>
    <n v="17"/>
    <n v="10"/>
    <m/>
  </r>
  <r>
    <x v="4"/>
    <x v="7"/>
    <x v="16"/>
    <x v="6"/>
    <x v="9"/>
    <n v="11"/>
    <n v="10"/>
    <m/>
  </r>
  <r>
    <x v="4"/>
    <x v="7"/>
    <x v="16"/>
    <x v="23"/>
    <x v="9"/>
    <n v="4"/>
    <n v="10"/>
    <m/>
  </r>
  <r>
    <x v="5"/>
    <x v="5"/>
    <x v="54"/>
    <x v="3"/>
    <x v="9"/>
    <n v="23.5"/>
    <n v="10"/>
    <m/>
  </r>
  <r>
    <x v="5"/>
    <x v="16"/>
    <x v="105"/>
    <x v="2"/>
    <x v="9"/>
    <n v="5"/>
    <n v="10"/>
    <m/>
  </r>
  <r>
    <x v="5"/>
    <x v="16"/>
    <x v="105"/>
    <x v="0"/>
    <x v="9"/>
    <n v="9"/>
    <n v="10"/>
    <m/>
  </r>
  <r>
    <x v="5"/>
    <x v="16"/>
    <x v="6"/>
    <x v="4"/>
    <x v="9"/>
    <n v="1"/>
    <n v="10"/>
    <m/>
  </r>
  <r>
    <x v="5"/>
    <x v="16"/>
    <x v="6"/>
    <x v="16"/>
    <x v="9"/>
    <n v="2"/>
    <n v="10"/>
    <m/>
  </r>
  <r>
    <x v="5"/>
    <x v="16"/>
    <x v="6"/>
    <x v="22"/>
    <x v="9"/>
    <n v="17"/>
    <n v="10"/>
    <m/>
  </r>
  <r>
    <x v="5"/>
    <x v="16"/>
    <x v="123"/>
    <x v="0"/>
    <x v="9"/>
    <n v="26"/>
    <n v="10"/>
    <m/>
  </r>
  <r>
    <x v="5"/>
    <x v="16"/>
    <x v="124"/>
    <x v="2"/>
    <x v="9"/>
    <n v="5"/>
    <n v="10"/>
    <m/>
  </r>
  <r>
    <x v="5"/>
    <x v="16"/>
    <x v="124"/>
    <x v="0"/>
    <x v="9"/>
    <n v="16"/>
    <n v="10"/>
    <m/>
  </r>
  <r>
    <x v="5"/>
    <x v="16"/>
    <x v="124"/>
    <x v="8"/>
    <x v="9"/>
    <n v="13"/>
    <n v="10"/>
    <m/>
  </r>
  <r>
    <x v="5"/>
    <x v="3"/>
    <x v="100"/>
    <x v="7"/>
    <x v="9"/>
    <n v="8"/>
    <n v="10"/>
    <m/>
  </r>
  <r>
    <x v="5"/>
    <x v="3"/>
    <x v="20"/>
    <x v="7"/>
    <x v="9"/>
    <n v="8"/>
    <n v="10"/>
    <m/>
  </r>
  <r>
    <x v="5"/>
    <x v="7"/>
    <x v="16"/>
    <x v="6"/>
    <x v="9"/>
    <n v="10.5"/>
    <n v="10"/>
    <m/>
  </r>
  <r>
    <x v="5"/>
    <x v="7"/>
    <x v="16"/>
    <x v="23"/>
    <x v="9"/>
    <n v="25"/>
    <n v="10"/>
    <m/>
  </r>
  <r>
    <x v="7"/>
    <x v="5"/>
    <x v="22"/>
    <x v="12"/>
    <x v="9"/>
    <n v="34"/>
    <n v="10"/>
    <m/>
  </r>
  <r>
    <x v="7"/>
    <x v="5"/>
    <x v="22"/>
    <x v="13"/>
    <x v="9"/>
    <n v="37"/>
    <n v="10"/>
    <m/>
  </r>
  <r>
    <x v="7"/>
    <x v="5"/>
    <x v="54"/>
    <x v="3"/>
    <x v="9"/>
    <n v="10"/>
    <n v="10"/>
    <m/>
  </r>
  <r>
    <x v="7"/>
    <x v="5"/>
    <x v="24"/>
    <x v="12"/>
    <x v="9"/>
    <n v="17"/>
    <n v="10"/>
    <m/>
  </r>
  <r>
    <x v="7"/>
    <x v="5"/>
    <x v="16"/>
    <x v="10"/>
    <x v="9"/>
    <n v="17"/>
    <n v="10"/>
    <m/>
  </r>
  <r>
    <x v="7"/>
    <x v="3"/>
    <x v="3"/>
    <x v="7"/>
    <x v="9"/>
    <n v="60"/>
    <n v="10"/>
    <m/>
  </r>
  <r>
    <x v="8"/>
    <x v="5"/>
    <x v="16"/>
    <x v="7"/>
    <x v="9"/>
    <n v="8"/>
    <n v="10"/>
    <m/>
  </r>
  <r>
    <x v="8"/>
    <x v="16"/>
    <x v="121"/>
    <x v="8"/>
    <x v="9"/>
    <n v="4"/>
    <n v="10"/>
    <m/>
  </r>
  <r>
    <x v="8"/>
    <x v="16"/>
    <x v="122"/>
    <x v="8"/>
    <x v="9"/>
    <n v="76"/>
    <n v="10"/>
    <m/>
  </r>
  <r>
    <x v="8"/>
    <x v="16"/>
    <x v="131"/>
    <x v="8"/>
    <x v="9"/>
    <n v="5"/>
    <n v="10"/>
    <m/>
  </r>
  <r>
    <x v="8"/>
    <x v="16"/>
    <x v="106"/>
    <x v="8"/>
    <x v="9"/>
    <n v="13"/>
    <n v="10"/>
    <m/>
  </r>
  <r>
    <x v="8"/>
    <x v="16"/>
    <x v="107"/>
    <x v="8"/>
    <x v="9"/>
    <n v="28"/>
    <n v="10"/>
    <m/>
  </r>
  <r>
    <x v="8"/>
    <x v="3"/>
    <x v="1"/>
    <x v="8"/>
    <x v="9"/>
    <n v="11"/>
    <n v="10"/>
    <m/>
  </r>
  <r>
    <x v="8"/>
    <x v="3"/>
    <x v="9"/>
    <x v="3"/>
    <x v="9"/>
    <n v="5"/>
    <n v="10"/>
    <m/>
  </r>
  <r>
    <x v="8"/>
    <x v="3"/>
    <x v="9"/>
    <x v="8"/>
    <x v="9"/>
    <n v="1"/>
    <n v="10"/>
    <m/>
  </r>
  <r>
    <x v="8"/>
    <x v="3"/>
    <x v="38"/>
    <x v="8"/>
    <x v="9"/>
    <n v="5"/>
    <n v="10"/>
    <m/>
  </r>
  <r>
    <x v="8"/>
    <x v="7"/>
    <x v="16"/>
    <x v="23"/>
    <x v="9"/>
    <n v="21"/>
    <n v="10"/>
    <m/>
  </r>
  <r>
    <x v="9"/>
    <x v="16"/>
    <x v="6"/>
    <x v="5"/>
    <x v="9"/>
    <n v="5"/>
    <n v="10"/>
    <m/>
  </r>
  <r>
    <x v="9"/>
    <x v="16"/>
    <x v="124"/>
    <x v="8"/>
    <x v="9"/>
    <n v="5"/>
    <n v="10"/>
    <m/>
  </r>
  <r>
    <x v="9"/>
    <x v="18"/>
    <x v="126"/>
    <x v="8"/>
    <x v="9"/>
    <n v="16"/>
    <n v="10"/>
    <m/>
  </r>
  <r>
    <x v="9"/>
    <x v="18"/>
    <x v="129"/>
    <x v="8"/>
    <x v="9"/>
    <n v="5"/>
    <n v="10"/>
    <m/>
  </r>
  <r>
    <x v="9"/>
    <x v="18"/>
    <x v="134"/>
    <x v="9"/>
    <x v="9"/>
    <n v="2"/>
    <n v="10"/>
    <m/>
  </r>
  <r>
    <x v="9"/>
    <x v="18"/>
    <x v="134"/>
    <x v="8"/>
    <x v="9"/>
    <n v="21"/>
    <n v="10"/>
    <m/>
  </r>
  <r>
    <x v="9"/>
    <x v="18"/>
    <x v="117"/>
    <x v="8"/>
    <x v="9"/>
    <n v="20"/>
    <n v="10"/>
    <m/>
  </r>
  <r>
    <x v="9"/>
    <x v="18"/>
    <x v="135"/>
    <x v="8"/>
    <x v="9"/>
    <n v="4"/>
    <n v="10"/>
    <m/>
  </r>
  <r>
    <x v="9"/>
    <x v="18"/>
    <x v="136"/>
    <x v="8"/>
    <x v="9"/>
    <n v="5"/>
    <n v="10"/>
    <m/>
  </r>
  <r>
    <x v="9"/>
    <x v="18"/>
    <x v="6"/>
    <x v="3"/>
    <x v="9"/>
    <n v="14"/>
    <n v="10"/>
    <m/>
  </r>
  <r>
    <x v="9"/>
    <x v="18"/>
    <x v="6"/>
    <x v="5"/>
    <x v="9"/>
    <n v="3"/>
    <n v="10"/>
    <m/>
  </r>
  <r>
    <x v="9"/>
    <x v="3"/>
    <x v="0"/>
    <x v="11"/>
    <x v="9"/>
    <n v="3.5"/>
    <n v="10"/>
    <m/>
  </r>
  <r>
    <x v="9"/>
    <x v="3"/>
    <x v="0"/>
    <x v="8"/>
    <x v="9"/>
    <n v="24.5"/>
    <n v="10"/>
    <m/>
  </r>
  <r>
    <x v="9"/>
    <x v="3"/>
    <x v="1"/>
    <x v="8"/>
    <x v="9"/>
    <n v="9"/>
    <n v="10"/>
    <m/>
  </r>
  <r>
    <x v="9"/>
    <x v="3"/>
    <x v="9"/>
    <x v="3"/>
    <x v="9"/>
    <n v="17.5"/>
    <n v="10"/>
    <m/>
  </r>
  <r>
    <x v="9"/>
    <x v="3"/>
    <x v="21"/>
    <x v="7"/>
    <x v="9"/>
    <n v="8"/>
    <n v="10"/>
    <m/>
  </r>
  <r>
    <x v="9"/>
    <x v="3"/>
    <x v="20"/>
    <x v="7"/>
    <x v="9"/>
    <n v="3"/>
    <n v="10"/>
    <m/>
  </r>
  <r>
    <x v="9"/>
    <x v="7"/>
    <x v="16"/>
    <x v="6"/>
    <x v="9"/>
    <n v="9"/>
    <n v="10"/>
    <m/>
  </r>
  <r>
    <x v="9"/>
    <x v="7"/>
    <x v="16"/>
    <x v="23"/>
    <x v="9"/>
    <n v="6"/>
    <n v="10"/>
    <m/>
  </r>
  <r>
    <x v="16"/>
    <x v="18"/>
    <x v="126"/>
    <x v="2"/>
    <x v="9"/>
    <n v="13"/>
    <n v="10"/>
    <m/>
  </r>
  <r>
    <x v="16"/>
    <x v="18"/>
    <x v="126"/>
    <x v="0"/>
    <x v="9"/>
    <n v="24"/>
    <n v="10"/>
    <m/>
  </r>
  <r>
    <x v="16"/>
    <x v="18"/>
    <x v="126"/>
    <x v="3"/>
    <x v="9"/>
    <n v="2"/>
    <n v="10"/>
    <m/>
  </r>
  <r>
    <x v="16"/>
    <x v="18"/>
    <x v="134"/>
    <x v="11"/>
    <x v="9"/>
    <n v="3"/>
    <n v="10"/>
    <m/>
  </r>
  <r>
    <x v="16"/>
    <x v="18"/>
    <x v="134"/>
    <x v="2"/>
    <x v="9"/>
    <n v="21"/>
    <n v="10"/>
    <m/>
  </r>
  <r>
    <x v="16"/>
    <x v="18"/>
    <x v="134"/>
    <x v="0"/>
    <x v="9"/>
    <n v="62"/>
    <n v="10"/>
    <m/>
  </r>
  <r>
    <x v="16"/>
    <x v="18"/>
    <x v="134"/>
    <x v="3"/>
    <x v="9"/>
    <n v="2"/>
    <n v="10"/>
    <m/>
  </r>
  <r>
    <x v="16"/>
    <x v="12"/>
    <x v="84"/>
    <x v="23"/>
    <x v="9"/>
    <n v="8"/>
    <n v="10"/>
    <m/>
  </r>
  <r>
    <x v="16"/>
    <x v="3"/>
    <x v="100"/>
    <x v="7"/>
    <x v="9"/>
    <n v="8"/>
    <n v="10"/>
    <m/>
  </r>
  <r>
    <x v="16"/>
    <x v="3"/>
    <x v="9"/>
    <x v="3"/>
    <x v="9"/>
    <n v="23"/>
    <n v="10"/>
    <m/>
  </r>
  <r>
    <x v="16"/>
    <x v="7"/>
    <x v="16"/>
    <x v="6"/>
    <x v="9"/>
    <n v="3"/>
    <n v="10"/>
    <m/>
  </r>
  <r>
    <x v="16"/>
    <x v="7"/>
    <x v="16"/>
    <x v="23"/>
    <x v="9"/>
    <n v="3"/>
    <n v="10"/>
    <m/>
  </r>
  <r>
    <x v="11"/>
    <x v="5"/>
    <x v="16"/>
    <x v="7"/>
    <x v="9"/>
    <n v="54"/>
    <n v="10"/>
    <m/>
  </r>
  <r>
    <x v="11"/>
    <x v="18"/>
    <x v="110"/>
    <x v="8"/>
    <x v="9"/>
    <n v="2"/>
    <n v="10"/>
    <m/>
  </r>
  <r>
    <x v="11"/>
    <x v="18"/>
    <x v="111"/>
    <x v="8"/>
    <x v="9"/>
    <n v="2"/>
    <n v="10"/>
    <m/>
  </r>
  <r>
    <x v="11"/>
    <x v="18"/>
    <x v="143"/>
    <x v="8"/>
    <x v="9"/>
    <n v="35"/>
    <n v="10"/>
    <m/>
  </r>
  <r>
    <x v="11"/>
    <x v="18"/>
    <x v="128"/>
    <x v="8"/>
    <x v="9"/>
    <n v="62"/>
    <n v="10"/>
    <m/>
  </r>
  <r>
    <x v="11"/>
    <x v="3"/>
    <x v="9"/>
    <x v="3"/>
    <x v="9"/>
    <n v="21"/>
    <n v="10"/>
    <m/>
  </r>
  <r>
    <x v="11"/>
    <x v="7"/>
    <x v="16"/>
    <x v="23"/>
    <x v="9"/>
    <n v="8"/>
    <n v="10"/>
    <m/>
  </r>
  <r>
    <x v="12"/>
    <x v="5"/>
    <x v="22"/>
    <x v="14"/>
    <x v="9"/>
    <n v="1"/>
    <n v="10"/>
    <m/>
  </r>
  <r>
    <x v="12"/>
    <x v="3"/>
    <x v="0"/>
    <x v="2"/>
    <x v="9"/>
    <n v="4"/>
    <n v="10"/>
    <m/>
  </r>
  <r>
    <x v="12"/>
    <x v="3"/>
    <x v="0"/>
    <x v="23"/>
    <x v="9"/>
    <n v="6"/>
    <n v="10"/>
    <m/>
  </r>
  <r>
    <x v="12"/>
    <x v="3"/>
    <x v="2"/>
    <x v="0"/>
    <x v="9"/>
    <n v="7"/>
    <n v="10"/>
    <m/>
  </r>
  <r>
    <x v="12"/>
    <x v="3"/>
    <x v="100"/>
    <x v="7"/>
    <x v="9"/>
    <n v="8"/>
    <n v="10"/>
    <m/>
  </r>
  <r>
    <x v="12"/>
    <x v="3"/>
    <x v="29"/>
    <x v="24"/>
    <x v="9"/>
    <n v="21"/>
    <n v="10"/>
    <m/>
  </r>
  <r>
    <x v="12"/>
    <x v="7"/>
    <x v="16"/>
    <x v="6"/>
    <x v="9"/>
    <n v="121"/>
    <n v="10"/>
    <m/>
  </r>
  <r>
    <x v="12"/>
    <x v="7"/>
    <x v="16"/>
    <x v="23"/>
    <x v="9"/>
    <n v="8"/>
    <n v="10"/>
    <m/>
  </r>
  <r>
    <x v="13"/>
    <x v="5"/>
    <x v="16"/>
    <x v="7"/>
    <x v="9"/>
    <n v="12"/>
    <n v="10"/>
    <m/>
  </r>
  <r>
    <x v="13"/>
    <x v="16"/>
    <x v="121"/>
    <x v="8"/>
    <x v="9"/>
    <n v="24"/>
    <n v="10"/>
    <m/>
  </r>
  <r>
    <x v="13"/>
    <x v="16"/>
    <x v="119"/>
    <x v="8"/>
    <x v="9"/>
    <n v="8"/>
    <n v="10"/>
    <m/>
  </r>
  <r>
    <x v="13"/>
    <x v="16"/>
    <x v="105"/>
    <x v="8"/>
    <x v="9"/>
    <n v="56"/>
    <n v="10"/>
    <m/>
  </r>
  <r>
    <x v="13"/>
    <x v="16"/>
    <x v="106"/>
    <x v="8"/>
    <x v="9"/>
    <n v="20"/>
    <n v="10"/>
    <m/>
  </r>
  <r>
    <x v="13"/>
    <x v="16"/>
    <x v="124"/>
    <x v="8"/>
    <x v="9"/>
    <n v="32"/>
    <n v="10"/>
    <m/>
  </r>
  <r>
    <x v="13"/>
    <x v="7"/>
    <x v="16"/>
    <x v="6"/>
    <x v="9"/>
    <n v="16"/>
    <n v="10"/>
    <m/>
  </r>
  <r>
    <x v="19"/>
    <x v="5"/>
    <x v="54"/>
    <x v="3"/>
    <x v="9"/>
    <n v="8"/>
    <n v="10"/>
    <m/>
  </r>
  <r>
    <x v="19"/>
    <x v="5"/>
    <x v="16"/>
    <x v="12"/>
    <x v="9"/>
    <n v="6.5"/>
    <n v="10"/>
    <m/>
  </r>
  <r>
    <x v="19"/>
    <x v="5"/>
    <x v="16"/>
    <x v="4"/>
    <x v="9"/>
    <n v="9"/>
    <n v="10"/>
    <m/>
  </r>
  <r>
    <x v="19"/>
    <x v="19"/>
    <x v="84"/>
    <x v="28"/>
    <x v="9"/>
    <n v="23"/>
    <n v="10"/>
    <m/>
  </r>
  <r>
    <x v="19"/>
    <x v="16"/>
    <x v="6"/>
    <x v="4"/>
    <x v="9"/>
    <n v="8"/>
    <n v="10"/>
    <m/>
  </r>
  <r>
    <x v="19"/>
    <x v="18"/>
    <x v="128"/>
    <x v="0"/>
    <x v="9"/>
    <n v="1.5"/>
    <n v="10"/>
    <m/>
  </r>
  <r>
    <x v="19"/>
    <x v="12"/>
    <x v="84"/>
    <x v="4"/>
    <x v="9"/>
    <n v="5.5"/>
    <n v="10"/>
    <m/>
  </r>
  <r>
    <x v="19"/>
    <x v="3"/>
    <x v="100"/>
    <x v="7"/>
    <x v="9"/>
    <n v="8"/>
    <n v="10"/>
    <m/>
  </r>
  <r>
    <x v="19"/>
    <x v="3"/>
    <x v="29"/>
    <x v="24"/>
    <x v="9"/>
    <n v="37.5"/>
    <n v="10"/>
    <m/>
  </r>
  <r>
    <x v="19"/>
    <x v="3"/>
    <x v="9"/>
    <x v="3"/>
    <x v="9"/>
    <n v="17.5"/>
    <n v="10"/>
    <m/>
  </r>
  <r>
    <x v="19"/>
    <x v="7"/>
    <x v="16"/>
    <x v="6"/>
    <x v="9"/>
    <n v="50.5"/>
    <n v="10"/>
    <m/>
  </r>
  <r>
    <x v="19"/>
    <x v="7"/>
    <x v="16"/>
    <x v="23"/>
    <x v="9"/>
    <n v="1"/>
    <n v="10"/>
    <m/>
  </r>
  <r>
    <x v="21"/>
    <x v="19"/>
    <x v="84"/>
    <x v="29"/>
    <x v="9"/>
    <n v="1"/>
    <n v="10"/>
    <m/>
  </r>
  <r>
    <x v="21"/>
    <x v="19"/>
    <x v="84"/>
    <x v="25"/>
    <x v="9"/>
    <n v="3"/>
    <n v="10"/>
    <m/>
  </r>
  <r>
    <x v="21"/>
    <x v="21"/>
    <x v="6"/>
    <x v="11"/>
    <x v="9"/>
    <n v="1"/>
    <n v="10"/>
    <m/>
  </r>
  <r>
    <x v="21"/>
    <x v="16"/>
    <x v="122"/>
    <x v="2"/>
    <x v="9"/>
    <n v="12"/>
    <n v="10"/>
    <m/>
  </r>
  <r>
    <x v="21"/>
    <x v="16"/>
    <x v="122"/>
    <x v="0"/>
    <x v="9"/>
    <n v="18.5"/>
    <n v="10"/>
    <m/>
  </r>
  <r>
    <x v="21"/>
    <x v="16"/>
    <x v="119"/>
    <x v="2"/>
    <x v="9"/>
    <n v="2"/>
    <n v="10"/>
    <m/>
  </r>
  <r>
    <x v="21"/>
    <x v="16"/>
    <x v="119"/>
    <x v="0"/>
    <x v="9"/>
    <n v="2"/>
    <n v="10"/>
    <m/>
  </r>
  <r>
    <x v="21"/>
    <x v="16"/>
    <x v="105"/>
    <x v="2"/>
    <x v="9"/>
    <n v="10.5"/>
    <n v="10"/>
    <m/>
  </r>
  <r>
    <x v="21"/>
    <x v="16"/>
    <x v="105"/>
    <x v="0"/>
    <x v="9"/>
    <n v="7"/>
    <n v="10"/>
    <m/>
  </r>
  <r>
    <x v="21"/>
    <x v="16"/>
    <x v="136"/>
    <x v="0"/>
    <x v="9"/>
    <n v="3"/>
    <n v="10"/>
    <m/>
  </r>
  <r>
    <x v="21"/>
    <x v="16"/>
    <x v="106"/>
    <x v="2"/>
    <x v="9"/>
    <n v="5"/>
    <n v="10"/>
    <m/>
  </r>
  <r>
    <x v="21"/>
    <x v="16"/>
    <x v="106"/>
    <x v="0"/>
    <x v="9"/>
    <n v="11.5"/>
    <n v="10"/>
    <m/>
  </r>
  <r>
    <x v="21"/>
    <x v="16"/>
    <x v="6"/>
    <x v="11"/>
    <x v="9"/>
    <n v="1"/>
    <n v="10"/>
    <m/>
  </r>
  <r>
    <x v="21"/>
    <x v="16"/>
    <x v="6"/>
    <x v="22"/>
    <x v="9"/>
    <n v="23"/>
    <n v="10"/>
    <m/>
  </r>
  <r>
    <x v="21"/>
    <x v="16"/>
    <x v="107"/>
    <x v="2"/>
    <x v="9"/>
    <n v="9"/>
    <n v="10"/>
    <m/>
  </r>
  <r>
    <x v="21"/>
    <x v="16"/>
    <x v="107"/>
    <x v="0"/>
    <x v="9"/>
    <n v="5"/>
    <n v="10"/>
    <m/>
  </r>
  <r>
    <x v="21"/>
    <x v="16"/>
    <x v="115"/>
    <x v="2"/>
    <x v="9"/>
    <n v="2.5"/>
    <n v="10"/>
    <m/>
  </r>
  <r>
    <x v="21"/>
    <x v="16"/>
    <x v="124"/>
    <x v="2"/>
    <x v="9"/>
    <n v="1"/>
    <n v="10"/>
    <m/>
  </r>
  <r>
    <x v="21"/>
    <x v="16"/>
    <x v="124"/>
    <x v="0"/>
    <x v="9"/>
    <n v="3"/>
    <n v="10"/>
    <m/>
  </r>
  <r>
    <x v="21"/>
    <x v="18"/>
    <x v="126"/>
    <x v="0"/>
    <x v="9"/>
    <n v="2"/>
    <n v="10"/>
    <m/>
  </r>
  <r>
    <x v="21"/>
    <x v="18"/>
    <x v="6"/>
    <x v="22"/>
    <x v="9"/>
    <n v="1"/>
    <n v="10"/>
    <m/>
  </r>
  <r>
    <x v="21"/>
    <x v="18"/>
    <x v="128"/>
    <x v="0"/>
    <x v="9"/>
    <n v="11"/>
    <n v="10"/>
    <m/>
  </r>
  <r>
    <x v="21"/>
    <x v="3"/>
    <x v="2"/>
    <x v="0"/>
    <x v="9"/>
    <n v="4"/>
    <n v="10"/>
    <m/>
  </r>
  <r>
    <x v="21"/>
    <x v="3"/>
    <x v="100"/>
    <x v="7"/>
    <x v="9"/>
    <n v="8"/>
    <n v="10"/>
    <m/>
  </r>
  <r>
    <x v="21"/>
    <x v="3"/>
    <x v="29"/>
    <x v="3"/>
    <x v="9"/>
    <n v="2"/>
    <n v="10"/>
    <m/>
  </r>
  <r>
    <x v="21"/>
    <x v="3"/>
    <x v="29"/>
    <x v="24"/>
    <x v="9"/>
    <n v="4"/>
    <n v="10"/>
    <m/>
  </r>
  <r>
    <x v="21"/>
    <x v="3"/>
    <x v="9"/>
    <x v="3"/>
    <x v="9"/>
    <n v="3"/>
    <n v="10"/>
    <m/>
  </r>
  <r>
    <x v="21"/>
    <x v="7"/>
    <x v="16"/>
    <x v="6"/>
    <x v="9"/>
    <n v="10"/>
    <n v="10"/>
    <m/>
  </r>
  <r>
    <x v="21"/>
    <x v="7"/>
    <x v="16"/>
    <x v="23"/>
    <x v="9"/>
    <n v="17"/>
    <n v="10"/>
    <m/>
  </r>
  <r>
    <x v="22"/>
    <x v="5"/>
    <x v="54"/>
    <x v="3"/>
    <x v="9"/>
    <n v="5.55"/>
    <n v="10"/>
    <m/>
  </r>
  <r>
    <x v="22"/>
    <x v="16"/>
    <x v="141"/>
    <x v="2"/>
    <x v="9"/>
    <n v="26.5"/>
    <n v="10"/>
    <m/>
  </r>
  <r>
    <x v="22"/>
    <x v="16"/>
    <x v="141"/>
    <x v="0"/>
    <x v="9"/>
    <n v="19.5"/>
    <n v="10"/>
    <m/>
  </r>
  <r>
    <x v="22"/>
    <x v="18"/>
    <x v="110"/>
    <x v="0"/>
    <x v="9"/>
    <n v="7.5"/>
    <n v="10"/>
    <m/>
  </r>
  <r>
    <x v="22"/>
    <x v="18"/>
    <x v="128"/>
    <x v="2"/>
    <x v="9"/>
    <n v="16"/>
    <n v="10"/>
    <m/>
  </r>
  <r>
    <x v="22"/>
    <x v="18"/>
    <x v="128"/>
    <x v="0"/>
    <x v="9"/>
    <n v="66.599999999999994"/>
    <n v="10"/>
    <m/>
  </r>
  <r>
    <x v="22"/>
    <x v="18"/>
    <x v="128"/>
    <x v="8"/>
    <x v="9"/>
    <n v="7"/>
    <n v="10"/>
    <m/>
  </r>
  <r>
    <x v="22"/>
    <x v="3"/>
    <x v="29"/>
    <x v="24"/>
    <x v="9"/>
    <n v="6"/>
    <n v="10"/>
    <m/>
  </r>
  <r>
    <x v="22"/>
    <x v="3"/>
    <x v="9"/>
    <x v="3"/>
    <x v="9"/>
    <n v="28.75"/>
    <n v="10"/>
    <m/>
  </r>
  <r>
    <x v="15"/>
    <x v="5"/>
    <x v="22"/>
    <x v="14"/>
    <x v="9"/>
    <n v="3"/>
    <n v="10"/>
    <m/>
  </r>
  <r>
    <x v="15"/>
    <x v="5"/>
    <x v="16"/>
    <x v="12"/>
    <x v="9"/>
    <n v="8"/>
    <n v="10"/>
    <m/>
  </r>
  <r>
    <x v="15"/>
    <x v="5"/>
    <x v="16"/>
    <x v="3"/>
    <x v="9"/>
    <n v="32"/>
    <n v="10"/>
    <m/>
  </r>
  <r>
    <x v="15"/>
    <x v="5"/>
    <x v="16"/>
    <x v="19"/>
    <x v="9"/>
    <n v="30"/>
    <n v="10"/>
    <m/>
  </r>
  <r>
    <x v="15"/>
    <x v="5"/>
    <x v="16"/>
    <x v="20"/>
    <x v="9"/>
    <n v="23"/>
    <n v="10"/>
    <m/>
  </r>
  <r>
    <x v="15"/>
    <x v="16"/>
    <x v="6"/>
    <x v="9"/>
    <x v="9"/>
    <n v="3"/>
    <n v="10"/>
    <m/>
  </r>
  <r>
    <x v="15"/>
    <x v="18"/>
    <x v="6"/>
    <x v="9"/>
    <x v="9"/>
    <n v="3"/>
    <n v="10"/>
    <m/>
  </r>
  <r>
    <x v="15"/>
    <x v="3"/>
    <x v="7"/>
    <x v="0"/>
    <x v="9"/>
    <n v="21"/>
    <n v="10"/>
    <m/>
  </r>
  <r>
    <x v="15"/>
    <x v="3"/>
    <x v="10"/>
    <x v="3"/>
    <x v="9"/>
    <n v="26"/>
    <n v="10"/>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2">
  <r>
    <x v="0"/>
    <x v="0"/>
    <x v="0"/>
    <x v="0"/>
    <x v="0"/>
    <n v="1"/>
    <n v="1"/>
  </r>
  <r>
    <x v="0"/>
    <x v="0"/>
    <x v="0"/>
    <x v="1"/>
    <x v="0"/>
    <n v="1"/>
    <n v="1"/>
  </r>
  <r>
    <x v="0"/>
    <x v="0"/>
    <x v="1"/>
    <x v="1"/>
    <x v="0"/>
    <n v="0.5"/>
    <n v="1"/>
  </r>
  <r>
    <x v="0"/>
    <x v="0"/>
    <x v="2"/>
    <x v="2"/>
    <x v="0"/>
    <n v="3"/>
    <n v="1"/>
  </r>
  <r>
    <x v="0"/>
    <x v="0"/>
    <x v="2"/>
    <x v="0"/>
    <x v="0"/>
    <n v="2"/>
    <n v="1"/>
  </r>
  <r>
    <x v="0"/>
    <x v="0"/>
    <x v="2"/>
    <x v="1"/>
    <x v="0"/>
    <n v="20.5"/>
    <n v="1"/>
  </r>
  <r>
    <x v="0"/>
    <x v="0"/>
    <x v="3"/>
    <x v="3"/>
    <x v="0"/>
    <n v="3"/>
    <n v="1"/>
  </r>
  <r>
    <x v="0"/>
    <x v="0"/>
    <x v="3"/>
    <x v="1"/>
    <x v="0"/>
    <n v="1"/>
    <n v="1"/>
  </r>
  <r>
    <x v="0"/>
    <x v="0"/>
    <x v="4"/>
    <x v="1"/>
    <x v="0"/>
    <n v="20.5"/>
    <n v="1"/>
  </r>
  <r>
    <x v="0"/>
    <x v="0"/>
    <x v="5"/>
    <x v="4"/>
    <x v="0"/>
    <n v="3.5"/>
    <n v="1"/>
  </r>
  <r>
    <x v="0"/>
    <x v="0"/>
    <x v="5"/>
    <x v="1"/>
    <x v="0"/>
    <n v="10"/>
    <n v="1"/>
  </r>
  <r>
    <x v="0"/>
    <x v="1"/>
    <x v="6"/>
    <x v="3"/>
    <x v="0"/>
    <n v="9.5"/>
    <n v="1"/>
  </r>
  <r>
    <x v="0"/>
    <x v="1"/>
    <x v="6"/>
    <x v="5"/>
    <x v="0"/>
    <n v="3"/>
    <n v="1"/>
  </r>
  <r>
    <x v="0"/>
    <x v="2"/>
    <x v="0"/>
    <x v="0"/>
    <x v="0"/>
    <n v="8"/>
    <n v="1"/>
  </r>
  <r>
    <x v="0"/>
    <x v="2"/>
    <x v="0"/>
    <x v="1"/>
    <x v="0"/>
    <n v="9"/>
    <n v="1"/>
  </r>
  <r>
    <x v="0"/>
    <x v="2"/>
    <x v="1"/>
    <x v="1"/>
    <x v="0"/>
    <n v="3.5"/>
    <n v="1"/>
  </r>
  <r>
    <x v="0"/>
    <x v="2"/>
    <x v="7"/>
    <x v="1"/>
    <x v="0"/>
    <n v="5"/>
    <n v="1"/>
  </r>
  <r>
    <x v="0"/>
    <x v="2"/>
    <x v="8"/>
    <x v="1"/>
    <x v="0"/>
    <n v="2"/>
    <n v="1"/>
  </r>
  <r>
    <x v="0"/>
    <x v="2"/>
    <x v="9"/>
    <x v="1"/>
    <x v="0"/>
    <n v="17"/>
    <n v="1"/>
  </r>
  <r>
    <x v="0"/>
    <x v="2"/>
    <x v="3"/>
    <x v="0"/>
    <x v="0"/>
    <n v="3"/>
    <n v="1"/>
  </r>
  <r>
    <x v="0"/>
    <x v="2"/>
    <x v="3"/>
    <x v="1"/>
    <x v="0"/>
    <n v="18.5"/>
    <n v="1"/>
  </r>
  <r>
    <x v="0"/>
    <x v="2"/>
    <x v="10"/>
    <x v="1"/>
    <x v="0"/>
    <n v="33.5"/>
    <n v="1"/>
  </r>
  <r>
    <x v="0"/>
    <x v="3"/>
    <x v="10"/>
    <x v="3"/>
    <x v="0"/>
    <n v="2"/>
    <n v="1"/>
  </r>
  <r>
    <x v="1"/>
    <x v="2"/>
    <x v="11"/>
    <x v="6"/>
    <x v="0"/>
    <n v="81"/>
    <n v="1"/>
  </r>
  <r>
    <x v="1"/>
    <x v="2"/>
    <x v="11"/>
    <x v="4"/>
    <x v="0"/>
    <n v="6.5"/>
    <n v="1"/>
  </r>
  <r>
    <x v="1"/>
    <x v="2"/>
    <x v="11"/>
    <x v="1"/>
    <x v="0"/>
    <n v="36"/>
    <n v="1"/>
  </r>
  <r>
    <x v="2"/>
    <x v="2"/>
    <x v="0"/>
    <x v="1"/>
    <x v="0"/>
    <n v="12"/>
    <n v="1"/>
  </r>
  <r>
    <x v="2"/>
    <x v="2"/>
    <x v="7"/>
    <x v="1"/>
    <x v="0"/>
    <n v="8"/>
    <n v="1"/>
  </r>
  <r>
    <x v="2"/>
    <x v="2"/>
    <x v="2"/>
    <x v="2"/>
    <x v="0"/>
    <n v="4.5"/>
    <n v="1"/>
  </r>
  <r>
    <x v="2"/>
    <x v="2"/>
    <x v="2"/>
    <x v="1"/>
    <x v="0"/>
    <n v="32.5"/>
    <n v="1"/>
  </r>
  <r>
    <x v="2"/>
    <x v="2"/>
    <x v="9"/>
    <x v="7"/>
    <x v="0"/>
    <n v="1"/>
    <n v="1"/>
  </r>
  <r>
    <x v="2"/>
    <x v="2"/>
    <x v="9"/>
    <x v="1"/>
    <x v="0"/>
    <n v="12"/>
    <n v="1"/>
  </r>
  <r>
    <x v="2"/>
    <x v="2"/>
    <x v="3"/>
    <x v="1"/>
    <x v="0"/>
    <n v="14.5"/>
    <n v="1"/>
  </r>
  <r>
    <x v="2"/>
    <x v="2"/>
    <x v="3"/>
    <x v="8"/>
    <x v="0"/>
    <n v="1"/>
    <n v="1"/>
  </r>
  <r>
    <x v="2"/>
    <x v="2"/>
    <x v="12"/>
    <x v="1"/>
    <x v="0"/>
    <n v="8"/>
    <n v="1"/>
  </r>
  <r>
    <x v="2"/>
    <x v="2"/>
    <x v="10"/>
    <x v="1"/>
    <x v="0"/>
    <n v="1"/>
    <n v="1"/>
  </r>
  <r>
    <x v="2"/>
    <x v="2"/>
    <x v="11"/>
    <x v="9"/>
    <x v="0"/>
    <n v="2"/>
    <n v="1"/>
  </r>
  <r>
    <x v="2"/>
    <x v="2"/>
    <x v="11"/>
    <x v="1"/>
    <x v="0"/>
    <n v="7.5"/>
    <n v="1"/>
  </r>
  <r>
    <x v="3"/>
    <x v="1"/>
    <x v="13"/>
    <x v="10"/>
    <x v="0"/>
    <n v="11"/>
    <n v="1"/>
  </r>
  <r>
    <x v="4"/>
    <x v="0"/>
    <x v="14"/>
    <x v="1"/>
    <x v="0"/>
    <n v="12"/>
    <n v="1"/>
  </r>
  <r>
    <x v="4"/>
    <x v="0"/>
    <x v="2"/>
    <x v="1"/>
    <x v="0"/>
    <n v="67"/>
    <n v="1"/>
  </r>
  <r>
    <x v="4"/>
    <x v="0"/>
    <x v="15"/>
    <x v="1"/>
    <x v="0"/>
    <n v="9"/>
    <n v="1"/>
  </r>
  <r>
    <x v="4"/>
    <x v="4"/>
    <x v="2"/>
    <x v="1"/>
    <x v="0"/>
    <n v="46"/>
    <n v="1"/>
  </r>
  <r>
    <x v="4"/>
    <x v="4"/>
    <x v="3"/>
    <x v="6"/>
    <x v="0"/>
    <n v="3"/>
    <n v="1"/>
  </r>
  <r>
    <x v="4"/>
    <x v="4"/>
    <x v="15"/>
    <x v="2"/>
    <x v="0"/>
    <n v="29"/>
    <n v="1"/>
  </r>
  <r>
    <x v="4"/>
    <x v="4"/>
    <x v="15"/>
    <x v="1"/>
    <x v="0"/>
    <n v="10"/>
    <n v="1"/>
  </r>
  <r>
    <x v="5"/>
    <x v="0"/>
    <x v="0"/>
    <x v="1"/>
    <x v="0"/>
    <n v="2"/>
    <n v="1"/>
  </r>
  <r>
    <x v="5"/>
    <x v="0"/>
    <x v="14"/>
    <x v="1"/>
    <x v="0"/>
    <n v="10"/>
    <n v="1"/>
  </r>
  <r>
    <x v="5"/>
    <x v="0"/>
    <x v="2"/>
    <x v="1"/>
    <x v="0"/>
    <n v="25"/>
    <n v="1"/>
  </r>
  <r>
    <x v="5"/>
    <x v="0"/>
    <x v="9"/>
    <x v="1"/>
    <x v="0"/>
    <n v="5"/>
    <n v="1"/>
  </r>
  <r>
    <x v="5"/>
    <x v="0"/>
    <x v="12"/>
    <x v="1"/>
    <x v="0"/>
    <n v="8"/>
    <n v="1"/>
  </r>
  <r>
    <x v="5"/>
    <x v="0"/>
    <x v="15"/>
    <x v="1"/>
    <x v="0"/>
    <n v="46"/>
    <n v="1"/>
  </r>
  <r>
    <x v="5"/>
    <x v="4"/>
    <x v="2"/>
    <x v="0"/>
    <x v="0"/>
    <n v="4"/>
    <n v="1"/>
  </r>
  <r>
    <x v="5"/>
    <x v="4"/>
    <x v="2"/>
    <x v="1"/>
    <x v="0"/>
    <n v="26"/>
    <n v="1"/>
  </r>
  <r>
    <x v="5"/>
    <x v="4"/>
    <x v="9"/>
    <x v="3"/>
    <x v="0"/>
    <n v="10"/>
    <n v="1"/>
  </r>
  <r>
    <x v="5"/>
    <x v="4"/>
    <x v="15"/>
    <x v="2"/>
    <x v="0"/>
    <n v="26"/>
    <n v="1"/>
  </r>
  <r>
    <x v="5"/>
    <x v="4"/>
    <x v="15"/>
    <x v="1"/>
    <x v="0"/>
    <n v="22"/>
    <n v="1"/>
  </r>
  <r>
    <x v="6"/>
    <x v="5"/>
    <x v="16"/>
    <x v="3"/>
    <x v="0"/>
    <n v="1"/>
    <n v="1"/>
  </r>
  <r>
    <x v="6"/>
    <x v="5"/>
    <x v="16"/>
    <x v="1"/>
    <x v="0"/>
    <n v="17.5"/>
    <n v="1"/>
  </r>
  <r>
    <x v="6"/>
    <x v="1"/>
    <x v="17"/>
    <x v="9"/>
    <x v="0"/>
    <n v="8"/>
    <n v="1"/>
  </r>
  <r>
    <x v="6"/>
    <x v="1"/>
    <x v="18"/>
    <x v="9"/>
    <x v="0"/>
    <n v="8"/>
    <n v="1"/>
  </r>
  <r>
    <x v="6"/>
    <x v="1"/>
    <x v="19"/>
    <x v="9"/>
    <x v="0"/>
    <n v="11"/>
    <n v="1"/>
  </r>
  <r>
    <x v="6"/>
    <x v="1"/>
    <x v="6"/>
    <x v="11"/>
    <x v="0"/>
    <n v="8"/>
    <n v="1"/>
  </r>
  <r>
    <x v="6"/>
    <x v="6"/>
    <x v="10"/>
    <x v="1"/>
    <x v="0"/>
    <n v="9.8000000000000007"/>
    <n v="1"/>
  </r>
  <r>
    <x v="6"/>
    <x v="2"/>
    <x v="7"/>
    <x v="1"/>
    <x v="0"/>
    <n v="6.5"/>
    <n v="1"/>
  </r>
  <r>
    <x v="6"/>
    <x v="2"/>
    <x v="2"/>
    <x v="1"/>
    <x v="0"/>
    <n v="30.5"/>
    <n v="1"/>
  </r>
  <r>
    <x v="6"/>
    <x v="2"/>
    <x v="9"/>
    <x v="1"/>
    <x v="0"/>
    <n v="7.1"/>
    <n v="1"/>
  </r>
  <r>
    <x v="6"/>
    <x v="2"/>
    <x v="3"/>
    <x v="1"/>
    <x v="0"/>
    <n v="3"/>
    <n v="1"/>
  </r>
  <r>
    <x v="6"/>
    <x v="2"/>
    <x v="15"/>
    <x v="1"/>
    <x v="0"/>
    <n v="1.5"/>
    <n v="1"/>
  </r>
  <r>
    <x v="6"/>
    <x v="2"/>
    <x v="11"/>
    <x v="1"/>
    <x v="0"/>
    <n v="2.5"/>
    <n v="1"/>
  </r>
  <r>
    <x v="6"/>
    <x v="2"/>
    <x v="20"/>
    <x v="1"/>
    <x v="0"/>
    <n v="6.5"/>
    <n v="1"/>
  </r>
  <r>
    <x v="6"/>
    <x v="3"/>
    <x v="9"/>
    <x v="3"/>
    <x v="0"/>
    <n v="2.5"/>
    <n v="1"/>
  </r>
  <r>
    <x v="6"/>
    <x v="3"/>
    <x v="10"/>
    <x v="6"/>
    <x v="0"/>
    <n v="2.4"/>
    <n v="1"/>
  </r>
  <r>
    <x v="6"/>
    <x v="3"/>
    <x v="21"/>
    <x v="7"/>
    <x v="0"/>
    <n v="16"/>
    <n v="1"/>
  </r>
  <r>
    <x v="6"/>
    <x v="7"/>
    <x v="16"/>
    <x v="6"/>
    <x v="0"/>
    <n v="16"/>
    <n v="1"/>
  </r>
  <r>
    <x v="7"/>
    <x v="5"/>
    <x v="22"/>
    <x v="12"/>
    <x v="0"/>
    <n v="24"/>
    <n v="1"/>
  </r>
  <r>
    <x v="7"/>
    <x v="5"/>
    <x v="22"/>
    <x v="13"/>
    <x v="0"/>
    <n v="31"/>
    <n v="1"/>
  </r>
  <r>
    <x v="7"/>
    <x v="5"/>
    <x v="22"/>
    <x v="14"/>
    <x v="0"/>
    <n v="9"/>
    <n v="1"/>
  </r>
  <r>
    <x v="7"/>
    <x v="5"/>
    <x v="22"/>
    <x v="1"/>
    <x v="0"/>
    <n v="41"/>
    <n v="1"/>
  </r>
  <r>
    <x v="7"/>
    <x v="5"/>
    <x v="23"/>
    <x v="12"/>
    <x v="0"/>
    <n v="21"/>
    <n v="1"/>
  </r>
  <r>
    <x v="7"/>
    <x v="5"/>
    <x v="24"/>
    <x v="12"/>
    <x v="0"/>
    <n v="7"/>
    <n v="1"/>
  </r>
  <r>
    <x v="7"/>
    <x v="5"/>
    <x v="24"/>
    <x v="1"/>
    <x v="0"/>
    <n v="9.5"/>
    <n v="1"/>
  </r>
  <r>
    <x v="7"/>
    <x v="5"/>
    <x v="16"/>
    <x v="1"/>
    <x v="0"/>
    <n v="53"/>
    <n v="1"/>
  </r>
  <r>
    <x v="7"/>
    <x v="3"/>
    <x v="3"/>
    <x v="7"/>
    <x v="0"/>
    <n v="3"/>
    <n v="1"/>
  </r>
  <r>
    <x v="8"/>
    <x v="0"/>
    <x v="25"/>
    <x v="1"/>
    <x v="0"/>
    <n v="116"/>
    <n v="1"/>
  </r>
  <r>
    <x v="8"/>
    <x v="4"/>
    <x v="3"/>
    <x v="3"/>
    <x v="0"/>
    <n v="5"/>
    <n v="1"/>
  </r>
  <r>
    <x v="8"/>
    <x v="4"/>
    <x v="25"/>
    <x v="8"/>
    <x v="0"/>
    <n v="35"/>
    <n v="1"/>
  </r>
  <r>
    <x v="8"/>
    <x v="2"/>
    <x v="0"/>
    <x v="1"/>
    <x v="0"/>
    <n v="6"/>
    <n v="1"/>
  </r>
  <r>
    <x v="8"/>
    <x v="2"/>
    <x v="25"/>
    <x v="1"/>
    <x v="0"/>
    <n v="20"/>
    <n v="1"/>
  </r>
  <r>
    <x v="9"/>
    <x v="0"/>
    <x v="0"/>
    <x v="1"/>
    <x v="0"/>
    <n v="16"/>
    <n v="1"/>
  </r>
  <r>
    <x v="9"/>
    <x v="0"/>
    <x v="1"/>
    <x v="1"/>
    <x v="0"/>
    <n v="1"/>
    <n v="1"/>
  </r>
  <r>
    <x v="9"/>
    <x v="0"/>
    <x v="5"/>
    <x v="1"/>
    <x v="0"/>
    <n v="40"/>
    <n v="1"/>
  </r>
  <r>
    <x v="9"/>
    <x v="0"/>
    <x v="26"/>
    <x v="1"/>
    <x v="0"/>
    <n v="6"/>
    <n v="1"/>
  </r>
  <r>
    <x v="9"/>
    <x v="1"/>
    <x v="27"/>
    <x v="3"/>
    <x v="0"/>
    <n v="3"/>
    <n v="1"/>
  </r>
  <r>
    <x v="9"/>
    <x v="4"/>
    <x v="3"/>
    <x v="3"/>
    <x v="0"/>
    <n v="8"/>
    <n v="1"/>
  </r>
  <r>
    <x v="9"/>
    <x v="4"/>
    <x v="25"/>
    <x v="8"/>
    <x v="0"/>
    <n v="10"/>
    <n v="1"/>
  </r>
  <r>
    <x v="9"/>
    <x v="2"/>
    <x v="0"/>
    <x v="1"/>
    <x v="0"/>
    <n v="29"/>
    <n v="1"/>
  </r>
  <r>
    <x v="9"/>
    <x v="2"/>
    <x v="1"/>
    <x v="1"/>
    <x v="0"/>
    <n v="14.5"/>
    <n v="1"/>
  </r>
  <r>
    <x v="9"/>
    <x v="2"/>
    <x v="3"/>
    <x v="1"/>
    <x v="0"/>
    <n v="26"/>
    <n v="1"/>
  </r>
  <r>
    <x v="9"/>
    <x v="2"/>
    <x v="12"/>
    <x v="1"/>
    <x v="0"/>
    <n v="8"/>
    <n v="1"/>
  </r>
  <r>
    <x v="9"/>
    <x v="2"/>
    <x v="25"/>
    <x v="1"/>
    <x v="0"/>
    <n v="3"/>
    <n v="1"/>
  </r>
  <r>
    <x v="9"/>
    <x v="3"/>
    <x v="0"/>
    <x v="11"/>
    <x v="0"/>
    <n v="10"/>
    <n v="1"/>
  </r>
  <r>
    <x v="9"/>
    <x v="3"/>
    <x v="0"/>
    <x v="8"/>
    <x v="0"/>
    <n v="9"/>
    <n v="1"/>
  </r>
  <r>
    <x v="10"/>
    <x v="6"/>
    <x v="2"/>
    <x v="1"/>
    <x v="0"/>
    <n v="40"/>
    <n v="1"/>
  </r>
  <r>
    <x v="11"/>
    <x v="0"/>
    <x v="15"/>
    <x v="1"/>
    <x v="0"/>
    <n v="16"/>
    <n v="1"/>
  </r>
  <r>
    <x v="11"/>
    <x v="0"/>
    <x v="25"/>
    <x v="1"/>
    <x v="0"/>
    <n v="6"/>
    <n v="1"/>
  </r>
  <r>
    <x v="11"/>
    <x v="0"/>
    <x v="25"/>
    <x v="8"/>
    <x v="0"/>
    <n v="18"/>
    <n v="1"/>
  </r>
  <r>
    <x v="11"/>
    <x v="1"/>
    <x v="28"/>
    <x v="8"/>
    <x v="0"/>
    <n v="13"/>
    <n v="1"/>
  </r>
  <r>
    <x v="11"/>
    <x v="8"/>
    <x v="9"/>
    <x v="1"/>
    <x v="0"/>
    <n v="11"/>
    <n v="1"/>
  </r>
  <r>
    <x v="11"/>
    <x v="2"/>
    <x v="7"/>
    <x v="1"/>
    <x v="0"/>
    <n v="48"/>
    <n v="1"/>
  </r>
  <r>
    <x v="11"/>
    <x v="2"/>
    <x v="9"/>
    <x v="3"/>
    <x v="0"/>
    <n v="11"/>
    <n v="1"/>
  </r>
  <r>
    <x v="11"/>
    <x v="2"/>
    <x v="25"/>
    <x v="8"/>
    <x v="0"/>
    <n v="49"/>
    <n v="1"/>
  </r>
  <r>
    <x v="12"/>
    <x v="0"/>
    <x v="2"/>
    <x v="1"/>
    <x v="0"/>
    <n v="33"/>
    <n v="1"/>
  </r>
  <r>
    <x v="12"/>
    <x v="0"/>
    <x v="15"/>
    <x v="1"/>
    <x v="0"/>
    <n v="13"/>
    <n v="1"/>
  </r>
  <r>
    <x v="12"/>
    <x v="9"/>
    <x v="15"/>
    <x v="1"/>
    <x v="0"/>
    <n v="1"/>
    <n v="1"/>
  </r>
  <r>
    <x v="12"/>
    <x v="4"/>
    <x v="15"/>
    <x v="2"/>
    <x v="0"/>
    <n v="1"/>
    <n v="1"/>
  </r>
  <r>
    <x v="12"/>
    <x v="2"/>
    <x v="14"/>
    <x v="1"/>
    <x v="0"/>
    <n v="1"/>
    <n v="1"/>
  </r>
  <r>
    <x v="12"/>
    <x v="2"/>
    <x v="7"/>
    <x v="0"/>
    <x v="0"/>
    <n v="36.5"/>
    <n v="1"/>
  </r>
  <r>
    <x v="12"/>
    <x v="2"/>
    <x v="7"/>
    <x v="1"/>
    <x v="0"/>
    <n v="92"/>
    <n v="1"/>
  </r>
  <r>
    <x v="12"/>
    <x v="2"/>
    <x v="29"/>
    <x v="1"/>
    <x v="0"/>
    <n v="1"/>
    <n v="1"/>
  </r>
  <r>
    <x v="12"/>
    <x v="2"/>
    <x v="3"/>
    <x v="1"/>
    <x v="0"/>
    <n v="9"/>
    <n v="1"/>
  </r>
  <r>
    <x v="12"/>
    <x v="2"/>
    <x v="12"/>
    <x v="1"/>
    <x v="0"/>
    <n v="8"/>
    <n v="1"/>
  </r>
  <r>
    <x v="12"/>
    <x v="3"/>
    <x v="3"/>
    <x v="3"/>
    <x v="0"/>
    <n v="2.5"/>
    <n v="1"/>
  </r>
  <r>
    <x v="13"/>
    <x v="0"/>
    <x v="0"/>
    <x v="1"/>
    <x v="0"/>
    <n v="3"/>
    <n v="1"/>
  </r>
  <r>
    <x v="13"/>
    <x v="0"/>
    <x v="14"/>
    <x v="1"/>
    <x v="0"/>
    <n v="1"/>
    <n v="1"/>
  </r>
  <r>
    <x v="13"/>
    <x v="0"/>
    <x v="30"/>
    <x v="1"/>
    <x v="0"/>
    <n v="11"/>
    <n v="1"/>
  </r>
  <r>
    <x v="13"/>
    <x v="0"/>
    <x v="9"/>
    <x v="1"/>
    <x v="0"/>
    <n v="6"/>
    <n v="1"/>
  </r>
  <r>
    <x v="13"/>
    <x v="0"/>
    <x v="4"/>
    <x v="1"/>
    <x v="0"/>
    <n v="3"/>
    <n v="1"/>
  </r>
  <r>
    <x v="13"/>
    <x v="0"/>
    <x v="5"/>
    <x v="1"/>
    <x v="0"/>
    <n v="39"/>
    <n v="1"/>
  </r>
  <r>
    <x v="13"/>
    <x v="0"/>
    <x v="15"/>
    <x v="1"/>
    <x v="0"/>
    <n v="9"/>
    <n v="1"/>
  </r>
  <r>
    <x v="13"/>
    <x v="0"/>
    <x v="25"/>
    <x v="1"/>
    <x v="0"/>
    <n v="46"/>
    <n v="1"/>
  </r>
  <r>
    <x v="13"/>
    <x v="0"/>
    <x v="26"/>
    <x v="1"/>
    <x v="0"/>
    <n v="6"/>
    <n v="1"/>
  </r>
  <r>
    <x v="13"/>
    <x v="0"/>
    <x v="31"/>
    <x v="1"/>
    <x v="0"/>
    <n v="11"/>
    <n v="1"/>
  </r>
  <r>
    <x v="13"/>
    <x v="4"/>
    <x v="8"/>
    <x v="11"/>
    <x v="0"/>
    <n v="5"/>
    <n v="1"/>
  </r>
  <r>
    <x v="13"/>
    <x v="4"/>
    <x v="5"/>
    <x v="8"/>
    <x v="0"/>
    <n v="22"/>
    <n v="1"/>
  </r>
  <r>
    <x v="13"/>
    <x v="4"/>
    <x v="25"/>
    <x v="8"/>
    <x v="0"/>
    <n v="10"/>
    <n v="1"/>
  </r>
  <r>
    <x v="14"/>
    <x v="5"/>
    <x v="23"/>
    <x v="12"/>
    <x v="0"/>
    <n v="80"/>
    <n v="1"/>
  </r>
  <r>
    <x v="14"/>
    <x v="5"/>
    <x v="23"/>
    <x v="1"/>
    <x v="0"/>
    <n v="96"/>
    <n v="1"/>
  </r>
  <r>
    <x v="15"/>
    <x v="5"/>
    <x v="22"/>
    <x v="14"/>
    <x v="0"/>
    <n v="6"/>
    <n v="1"/>
  </r>
  <r>
    <x v="15"/>
    <x v="5"/>
    <x v="23"/>
    <x v="12"/>
    <x v="0"/>
    <n v="1"/>
    <n v="1"/>
  </r>
  <r>
    <x v="15"/>
    <x v="5"/>
    <x v="23"/>
    <x v="1"/>
    <x v="0"/>
    <n v="55"/>
    <n v="1"/>
  </r>
  <r>
    <x v="15"/>
    <x v="5"/>
    <x v="16"/>
    <x v="12"/>
    <x v="0"/>
    <n v="1"/>
    <n v="1"/>
  </r>
  <r>
    <x v="15"/>
    <x v="5"/>
    <x v="16"/>
    <x v="3"/>
    <x v="0"/>
    <n v="6"/>
    <n v="1"/>
  </r>
  <r>
    <x v="15"/>
    <x v="5"/>
    <x v="16"/>
    <x v="1"/>
    <x v="0"/>
    <n v="34.5"/>
    <n v="1"/>
  </r>
  <r>
    <x v="15"/>
    <x v="0"/>
    <x v="14"/>
    <x v="1"/>
    <x v="0"/>
    <n v="14"/>
    <n v="1"/>
  </r>
  <r>
    <x v="15"/>
    <x v="0"/>
    <x v="7"/>
    <x v="1"/>
    <x v="0"/>
    <n v="2"/>
    <n v="1"/>
  </r>
  <r>
    <x v="15"/>
    <x v="0"/>
    <x v="3"/>
    <x v="1"/>
    <x v="0"/>
    <n v="17"/>
    <n v="1"/>
  </r>
  <r>
    <x v="15"/>
    <x v="1"/>
    <x v="6"/>
    <x v="3"/>
    <x v="0"/>
    <n v="4"/>
    <n v="1"/>
  </r>
  <r>
    <x v="15"/>
    <x v="1"/>
    <x v="6"/>
    <x v="5"/>
    <x v="0"/>
    <n v="4"/>
    <n v="1"/>
  </r>
  <r>
    <x v="15"/>
    <x v="2"/>
    <x v="1"/>
    <x v="1"/>
    <x v="0"/>
    <n v="3"/>
    <n v="1"/>
  </r>
  <r>
    <x v="15"/>
    <x v="2"/>
    <x v="7"/>
    <x v="1"/>
    <x v="0"/>
    <n v="3"/>
    <n v="1"/>
  </r>
  <r>
    <x v="15"/>
    <x v="2"/>
    <x v="3"/>
    <x v="1"/>
    <x v="0"/>
    <n v="8"/>
    <n v="1"/>
  </r>
  <r>
    <x v="0"/>
    <x v="0"/>
    <x v="12"/>
    <x v="7"/>
    <x v="1"/>
    <n v="8"/>
    <n v="2"/>
  </r>
  <r>
    <x v="0"/>
    <x v="0"/>
    <x v="5"/>
    <x v="4"/>
    <x v="1"/>
    <n v="1"/>
    <n v="2"/>
  </r>
  <r>
    <x v="0"/>
    <x v="1"/>
    <x v="17"/>
    <x v="11"/>
    <x v="1"/>
    <n v="3"/>
    <n v="2"/>
  </r>
  <r>
    <x v="0"/>
    <x v="1"/>
    <x v="27"/>
    <x v="11"/>
    <x v="1"/>
    <n v="0.5"/>
    <n v="2"/>
  </r>
  <r>
    <x v="0"/>
    <x v="1"/>
    <x v="18"/>
    <x v="11"/>
    <x v="1"/>
    <n v="2"/>
    <n v="2"/>
  </r>
  <r>
    <x v="0"/>
    <x v="1"/>
    <x v="32"/>
    <x v="11"/>
    <x v="1"/>
    <n v="1"/>
    <n v="2"/>
  </r>
  <r>
    <x v="0"/>
    <x v="1"/>
    <x v="33"/>
    <x v="15"/>
    <x v="1"/>
    <n v="2"/>
    <n v="2"/>
  </r>
  <r>
    <x v="0"/>
    <x v="1"/>
    <x v="34"/>
    <x v="11"/>
    <x v="1"/>
    <n v="2"/>
    <n v="2"/>
  </r>
  <r>
    <x v="0"/>
    <x v="1"/>
    <x v="35"/>
    <x v="11"/>
    <x v="1"/>
    <n v="5"/>
    <n v="2"/>
  </r>
  <r>
    <x v="0"/>
    <x v="1"/>
    <x v="35"/>
    <x v="0"/>
    <x v="1"/>
    <n v="5"/>
    <n v="2"/>
  </r>
  <r>
    <x v="0"/>
    <x v="1"/>
    <x v="36"/>
    <x v="11"/>
    <x v="1"/>
    <n v="0.5"/>
    <n v="2"/>
  </r>
  <r>
    <x v="0"/>
    <x v="1"/>
    <x v="6"/>
    <x v="4"/>
    <x v="1"/>
    <n v="2.5"/>
    <n v="2"/>
  </r>
  <r>
    <x v="0"/>
    <x v="1"/>
    <x v="6"/>
    <x v="3"/>
    <x v="1"/>
    <n v="13.5"/>
    <n v="2"/>
  </r>
  <r>
    <x v="0"/>
    <x v="1"/>
    <x v="6"/>
    <x v="5"/>
    <x v="1"/>
    <n v="1"/>
    <n v="2"/>
  </r>
  <r>
    <x v="0"/>
    <x v="1"/>
    <x v="37"/>
    <x v="11"/>
    <x v="1"/>
    <n v="1"/>
    <n v="2"/>
  </r>
  <r>
    <x v="0"/>
    <x v="4"/>
    <x v="8"/>
    <x v="3"/>
    <x v="1"/>
    <n v="1"/>
    <n v="2"/>
  </r>
  <r>
    <x v="0"/>
    <x v="4"/>
    <x v="30"/>
    <x v="8"/>
    <x v="1"/>
    <n v="11"/>
    <n v="2"/>
  </r>
  <r>
    <x v="0"/>
    <x v="4"/>
    <x v="15"/>
    <x v="2"/>
    <x v="1"/>
    <n v="16"/>
    <n v="2"/>
  </r>
  <r>
    <x v="0"/>
    <x v="2"/>
    <x v="0"/>
    <x v="6"/>
    <x v="1"/>
    <n v="9"/>
    <n v="2"/>
  </r>
  <r>
    <x v="0"/>
    <x v="2"/>
    <x v="12"/>
    <x v="7"/>
    <x v="1"/>
    <n v="8"/>
    <n v="2"/>
  </r>
  <r>
    <x v="0"/>
    <x v="3"/>
    <x v="0"/>
    <x v="11"/>
    <x v="1"/>
    <n v="10"/>
    <n v="2"/>
  </r>
  <r>
    <x v="0"/>
    <x v="3"/>
    <x v="0"/>
    <x v="2"/>
    <x v="1"/>
    <n v="12"/>
    <n v="2"/>
  </r>
  <r>
    <x v="0"/>
    <x v="3"/>
    <x v="1"/>
    <x v="6"/>
    <x v="1"/>
    <n v="3.5"/>
    <n v="2"/>
  </r>
  <r>
    <x v="0"/>
    <x v="3"/>
    <x v="3"/>
    <x v="3"/>
    <x v="1"/>
    <n v="21.5"/>
    <n v="2"/>
  </r>
  <r>
    <x v="0"/>
    <x v="3"/>
    <x v="38"/>
    <x v="4"/>
    <x v="1"/>
    <n v="3"/>
    <n v="2"/>
  </r>
  <r>
    <x v="0"/>
    <x v="3"/>
    <x v="10"/>
    <x v="3"/>
    <x v="1"/>
    <n v="11.2"/>
    <n v="2"/>
  </r>
  <r>
    <x v="0"/>
    <x v="3"/>
    <x v="21"/>
    <x v="7"/>
    <x v="1"/>
    <n v="16"/>
    <n v="2"/>
  </r>
  <r>
    <x v="1"/>
    <x v="2"/>
    <x v="11"/>
    <x v="6"/>
    <x v="1"/>
    <n v="145"/>
    <n v="2"/>
  </r>
  <r>
    <x v="2"/>
    <x v="1"/>
    <x v="17"/>
    <x v="0"/>
    <x v="1"/>
    <n v="6"/>
    <n v="2"/>
  </r>
  <r>
    <x v="2"/>
    <x v="1"/>
    <x v="32"/>
    <x v="0"/>
    <x v="1"/>
    <n v="2"/>
    <n v="2"/>
  </r>
  <r>
    <x v="2"/>
    <x v="1"/>
    <x v="13"/>
    <x v="0"/>
    <x v="1"/>
    <n v="10.5"/>
    <n v="2"/>
  </r>
  <r>
    <x v="2"/>
    <x v="1"/>
    <x v="19"/>
    <x v="0"/>
    <x v="1"/>
    <n v="2"/>
    <n v="2"/>
  </r>
  <r>
    <x v="2"/>
    <x v="1"/>
    <x v="6"/>
    <x v="11"/>
    <x v="1"/>
    <n v="4"/>
    <n v="2"/>
  </r>
  <r>
    <x v="2"/>
    <x v="4"/>
    <x v="9"/>
    <x v="3"/>
    <x v="1"/>
    <n v="4"/>
    <n v="2"/>
  </r>
  <r>
    <x v="2"/>
    <x v="4"/>
    <x v="3"/>
    <x v="16"/>
    <x v="1"/>
    <n v="4"/>
    <n v="2"/>
  </r>
  <r>
    <x v="2"/>
    <x v="4"/>
    <x v="15"/>
    <x v="2"/>
    <x v="1"/>
    <n v="22"/>
    <n v="2"/>
  </r>
  <r>
    <x v="2"/>
    <x v="4"/>
    <x v="21"/>
    <x v="7"/>
    <x v="1"/>
    <n v="8"/>
    <n v="2"/>
  </r>
  <r>
    <x v="2"/>
    <x v="2"/>
    <x v="0"/>
    <x v="11"/>
    <x v="1"/>
    <n v="2"/>
    <n v="2"/>
  </r>
  <r>
    <x v="2"/>
    <x v="3"/>
    <x v="2"/>
    <x v="2"/>
    <x v="1"/>
    <n v="35"/>
    <n v="2"/>
  </r>
  <r>
    <x v="2"/>
    <x v="3"/>
    <x v="9"/>
    <x v="0"/>
    <x v="1"/>
    <n v="11"/>
    <n v="2"/>
  </r>
  <r>
    <x v="2"/>
    <x v="3"/>
    <x v="3"/>
    <x v="11"/>
    <x v="1"/>
    <n v="7.5"/>
    <n v="2"/>
  </r>
  <r>
    <x v="2"/>
    <x v="3"/>
    <x v="3"/>
    <x v="3"/>
    <x v="1"/>
    <n v="5"/>
    <n v="2"/>
  </r>
  <r>
    <x v="2"/>
    <x v="3"/>
    <x v="38"/>
    <x v="0"/>
    <x v="1"/>
    <n v="5"/>
    <n v="2"/>
  </r>
  <r>
    <x v="2"/>
    <x v="3"/>
    <x v="10"/>
    <x v="11"/>
    <x v="1"/>
    <n v="3"/>
    <n v="2"/>
  </r>
  <r>
    <x v="2"/>
    <x v="3"/>
    <x v="20"/>
    <x v="16"/>
    <x v="1"/>
    <n v="43"/>
    <n v="2"/>
  </r>
  <r>
    <x v="4"/>
    <x v="1"/>
    <x v="32"/>
    <x v="17"/>
    <x v="1"/>
    <n v="3"/>
    <n v="2"/>
  </r>
  <r>
    <x v="4"/>
    <x v="1"/>
    <x v="32"/>
    <x v="0"/>
    <x v="1"/>
    <n v="21"/>
    <n v="2"/>
  </r>
  <r>
    <x v="4"/>
    <x v="1"/>
    <x v="33"/>
    <x v="0"/>
    <x v="1"/>
    <n v="16"/>
    <n v="2"/>
  </r>
  <r>
    <x v="4"/>
    <x v="1"/>
    <x v="39"/>
    <x v="0"/>
    <x v="1"/>
    <n v="2"/>
    <n v="2"/>
  </r>
  <r>
    <x v="4"/>
    <x v="1"/>
    <x v="34"/>
    <x v="0"/>
    <x v="1"/>
    <n v="2"/>
    <n v="2"/>
  </r>
  <r>
    <x v="4"/>
    <x v="1"/>
    <x v="40"/>
    <x v="0"/>
    <x v="1"/>
    <n v="2"/>
    <n v="2"/>
  </r>
  <r>
    <x v="4"/>
    <x v="1"/>
    <x v="41"/>
    <x v="0"/>
    <x v="1"/>
    <n v="4"/>
    <n v="2"/>
  </r>
  <r>
    <x v="4"/>
    <x v="1"/>
    <x v="42"/>
    <x v="0"/>
    <x v="1"/>
    <n v="8"/>
    <n v="2"/>
  </r>
  <r>
    <x v="4"/>
    <x v="4"/>
    <x v="14"/>
    <x v="0"/>
    <x v="1"/>
    <n v="6"/>
    <n v="2"/>
  </r>
  <r>
    <x v="4"/>
    <x v="4"/>
    <x v="3"/>
    <x v="3"/>
    <x v="1"/>
    <n v="3"/>
    <n v="2"/>
  </r>
  <r>
    <x v="4"/>
    <x v="4"/>
    <x v="15"/>
    <x v="2"/>
    <x v="1"/>
    <n v="79"/>
    <n v="2"/>
  </r>
  <r>
    <x v="4"/>
    <x v="3"/>
    <x v="9"/>
    <x v="3"/>
    <x v="1"/>
    <n v="2"/>
    <n v="2"/>
  </r>
  <r>
    <x v="4"/>
    <x v="3"/>
    <x v="21"/>
    <x v="7"/>
    <x v="1"/>
    <n v="16"/>
    <n v="2"/>
  </r>
  <r>
    <x v="4"/>
    <x v="3"/>
    <x v="20"/>
    <x v="7"/>
    <x v="1"/>
    <n v="4"/>
    <n v="2"/>
  </r>
  <r>
    <x v="5"/>
    <x v="0"/>
    <x v="12"/>
    <x v="7"/>
    <x v="1"/>
    <n v="8"/>
    <n v="2"/>
  </r>
  <r>
    <x v="5"/>
    <x v="1"/>
    <x v="19"/>
    <x v="0"/>
    <x v="1"/>
    <n v="56"/>
    <n v="2"/>
  </r>
  <r>
    <x v="5"/>
    <x v="1"/>
    <x v="19"/>
    <x v="3"/>
    <x v="1"/>
    <n v="5"/>
    <n v="2"/>
  </r>
  <r>
    <x v="5"/>
    <x v="4"/>
    <x v="8"/>
    <x v="2"/>
    <x v="1"/>
    <n v="4"/>
    <n v="2"/>
  </r>
  <r>
    <x v="5"/>
    <x v="4"/>
    <x v="9"/>
    <x v="3"/>
    <x v="1"/>
    <n v="3"/>
    <n v="2"/>
  </r>
  <r>
    <x v="5"/>
    <x v="4"/>
    <x v="15"/>
    <x v="2"/>
    <x v="1"/>
    <n v="63"/>
    <n v="2"/>
  </r>
  <r>
    <x v="5"/>
    <x v="4"/>
    <x v="15"/>
    <x v="8"/>
    <x v="1"/>
    <n v="21"/>
    <n v="2"/>
  </r>
  <r>
    <x v="5"/>
    <x v="3"/>
    <x v="21"/>
    <x v="7"/>
    <x v="1"/>
    <n v="8"/>
    <n v="2"/>
  </r>
  <r>
    <x v="6"/>
    <x v="5"/>
    <x v="16"/>
    <x v="12"/>
    <x v="1"/>
    <n v="3"/>
    <n v="2"/>
  </r>
  <r>
    <x v="6"/>
    <x v="5"/>
    <x v="16"/>
    <x v="7"/>
    <x v="1"/>
    <n v="8"/>
    <n v="2"/>
  </r>
  <r>
    <x v="6"/>
    <x v="5"/>
    <x v="16"/>
    <x v="3"/>
    <x v="1"/>
    <n v="24.85"/>
    <n v="2"/>
  </r>
  <r>
    <x v="6"/>
    <x v="5"/>
    <x v="16"/>
    <x v="5"/>
    <x v="1"/>
    <n v="3.5"/>
    <n v="2"/>
  </r>
  <r>
    <x v="6"/>
    <x v="1"/>
    <x v="19"/>
    <x v="9"/>
    <x v="1"/>
    <n v="15"/>
    <n v="2"/>
  </r>
  <r>
    <x v="6"/>
    <x v="4"/>
    <x v="31"/>
    <x v="9"/>
    <x v="1"/>
    <n v="18.5"/>
    <n v="2"/>
  </r>
  <r>
    <x v="6"/>
    <x v="2"/>
    <x v="30"/>
    <x v="9"/>
    <x v="1"/>
    <n v="17"/>
    <n v="2"/>
  </r>
  <r>
    <x v="6"/>
    <x v="2"/>
    <x v="31"/>
    <x v="9"/>
    <x v="1"/>
    <n v="9"/>
    <n v="2"/>
  </r>
  <r>
    <x v="6"/>
    <x v="2"/>
    <x v="11"/>
    <x v="11"/>
    <x v="1"/>
    <n v="4"/>
    <n v="2"/>
  </r>
  <r>
    <x v="6"/>
    <x v="3"/>
    <x v="10"/>
    <x v="6"/>
    <x v="1"/>
    <n v="18.5"/>
    <n v="2"/>
  </r>
  <r>
    <x v="6"/>
    <x v="3"/>
    <x v="10"/>
    <x v="3"/>
    <x v="1"/>
    <n v="5.5"/>
    <n v="2"/>
  </r>
  <r>
    <x v="6"/>
    <x v="7"/>
    <x v="16"/>
    <x v="6"/>
    <x v="1"/>
    <n v="18"/>
    <n v="2"/>
  </r>
  <r>
    <x v="7"/>
    <x v="5"/>
    <x v="22"/>
    <x v="13"/>
    <x v="1"/>
    <n v="68"/>
    <n v="2"/>
  </r>
  <r>
    <x v="7"/>
    <x v="5"/>
    <x v="23"/>
    <x v="12"/>
    <x v="1"/>
    <n v="47"/>
    <n v="2"/>
  </r>
  <r>
    <x v="7"/>
    <x v="5"/>
    <x v="24"/>
    <x v="12"/>
    <x v="1"/>
    <n v="19"/>
    <n v="2"/>
  </r>
  <r>
    <x v="7"/>
    <x v="5"/>
    <x v="16"/>
    <x v="14"/>
    <x v="1"/>
    <n v="3.5"/>
    <n v="2"/>
  </r>
  <r>
    <x v="7"/>
    <x v="3"/>
    <x v="3"/>
    <x v="3"/>
    <x v="1"/>
    <n v="23.5"/>
    <n v="2"/>
  </r>
  <r>
    <x v="8"/>
    <x v="0"/>
    <x v="14"/>
    <x v="11"/>
    <x v="1"/>
    <n v="5"/>
    <n v="2"/>
  </r>
  <r>
    <x v="8"/>
    <x v="1"/>
    <x v="17"/>
    <x v="18"/>
    <x v="1"/>
    <n v="16"/>
    <n v="2"/>
  </r>
  <r>
    <x v="8"/>
    <x v="1"/>
    <x v="27"/>
    <x v="18"/>
    <x v="1"/>
    <n v="16"/>
    <n v="2"/>
  </r>
  <r>
    <x v="8"/>
    <x v="4"/>
    <x v="3"/>
    <x v="9"/>
    <x v="1"/>
    <n v="1"/>
    <n v="2"/>
  </r>
  <r>
    <x v="8"/>
    <x v="4"/>
    <x v="3"/>
    <x v="3"/>
    <x v="1"/>
    <n v="14"/>
    <n v="2"/>
  </r>
  <r>
    <x v="8"/>
    <x v="4"/>
    <x v="25"/>
    <x v="8"/>
    <x v="1"/>
    <n v="76"/>
    <n v="2"/>
  </r>
  <r>
    <x v="8"/>
    <x v="2"/>
    <x v="0"/>
    <x v="6"/>
    <x v="1"/>
    <n v="6"/>
    <n v="2"/>
  </r>
  <r>
    <x v="8"/>
    <x v="2"/>
    <x v="14"/>
    <x v="11"/>
    <x v="1"/>
    <n v="22"/>
    <n v="2"/>
  </r>
  <r>
    <x v="8"/>
    <x v="3"/>
    <x v="21"/>
    <x v="7"/>
    <x v="1"/>
    <n v="16"/>
    <n v="2"/>
  </r>
  <r>
    <x v="9"/>
    <x v="1"/>
    <x v="27"/>
    <x v="3"/>
    <x v="1"/>
    <n v="7"/>
    <n v="2"/>
  </r>
  <r>
    <x v="9"/>
    <x v="1"/>
    <x v="6"/>
    <x v="3"/>
    <x v="1"/>
    <n v="7"/>
    <n v="2"/>
  </r>
  <r>
    <x v="9"/>
    <x v="4"/>
    <x v="3"/>
    <x v="3"/>
    <x v="1"/>
    <n v="8"/>
    <n v="2"/>
  </r>
  <r>
    <x v="9"/>
    <x v="4"/>
    <x v="25"/>
    <x v="8"/>
    <x v="1"/>
    <n v="16"/>
    <n v="2"/>
  </r>
  <r>
    <x v="9"/>
    <x v="2"/>
    <x v="14"/>
    <x v="9"/>
    <x v="1"/>
    <n v="6"/>
    <n v="2"/>
  </r>
  <r>
    <x v="9"/>
    <x v="2"/>
    <x v="3"/>
    <x v="3"/>
    <x v="1"/>
    <n v="3"/>
    <n v="2"/>
  </r>
  <r>
    <x v="9"/>
    <x v="2"/>
    <x v="3"/>
    <x v="8"/>
    <x v="1"/>
    <n v="24"/>
    <n v="2"/>
  </r>
  <r>
    <x v="9"/>
    <x v="2"/>
    <x v="15"/>
    <x v="8"/>
    <x v="1"/>
    <n v="6"/>
    <n v="2"/>
  </r>
  <r>
    <x v="9"/>
    <x v="3"/>
    <x v="0"/>
    <x v="11"/>
    <x v="1"/>
    <n v="38"/>
    <n v="2"/>
  </r>
  <r>
    <x v="9"/>
    <x v="3"/>
    <x v="0"/>
    <x v="8"/>
    <x v="1"/>
    <n v="4"/>
    <n v="2"/>
  </r>
  <r>
    <x v="9"/>
    <x v="3"/>
    <x v="9"/>
    <x v="9"/>
    <x v="1"/>
    <n v="4"/>
    <n v="2"/>
  </r>
  <r>
    <x v="9"/>
    <x v="3"/>
    <x v="38"/>
    <x v="0"/>
    <x v="1"/>
    <n v="5"/>
    <n v="2"/>
  </r>
  <r>
    <x v="9"/>
    <x v="3"/>
    <x v="21"/>
    <x v="7"/>
    <x v="1"/>
    <n v="31"/>
    <n v="2"/>
  </r>
  <r>
    <x v="9"/>
    <x v="3"/>
    <x v="21"/>
    <x v="3"/>
    <x v="1"/>
    <n v="6"/>
    <n v="2"/>
  </r>
  <r>
    <x v="16"/>
    <x v="0"/>
    <x v="7"/>
    <x v="6"/>
    <x v="1"/>
    <n v="0"/>
    <n v="2"/>
  </r>
  <r>
    <x v="16"/>
    <x v="1"/>
    <x v="17"/>
    <x v="0"/>
    <x v="1"/>
    <n v="106"/>
    <n v="2"/>
  </r>
  <r>
    <x v="16"/>
    <x v="2"/>
    <x v="15"/>
    <x v="0"/>
    <x v="1"/>
    <n v="44"/>
    <n v="2"/>
  </r>
  <r>
    <x v="11"/>
    <x v="5"/>
    <x v="16"/>
    <x v="7"/>
    <x v="1"/>
    <n v="8"/>
    <n v="2"/>
  </r>
  <r>
    <x v="11"/>
    <x v="0"/>
    <x v="1"/>
    <x v="8"/>
    <x v="1"/>
    <n v="4"/>
    <n v="2"/>
  </r>
  <r>
    <x v="11"/>
    <x v="0"/>
    <x v="15"/>
    <x v="8"/>
    <x v="1"/>
    <n v="13"/>
    <n v="2"/>
  </r>
  <r>
    <x v="11"/>
    <x v="1"/>
    <x v="43"/>
    <x v="9"/>
    <x v="1"/>
    <n v="1"/>
    <n v="2"/>
  </r>
  <r>
    <x v="11"/>
    <x v="1"/>
    <x v="19"/>
    <x v="18"/>
    <x v="1"/>
    <n v="39"/>
    <n v="2"/>
  </r>
  <r>
    <x v="11"/>
    <x v="4"/>
    <x v="9"/>
    <x v="3"/>
    <x v="1"/>
    <n v="8"/>
    <n v="2"/>
  </r>
  <r>
    <x v="11"/>
    <x v="4"/>
    <x v="25"/>
    <x v="8"/>
    <x v="1"/>
    <n v="50.5"/>
    <n v="2"/>
  </r>
  <r>
    <x v="11"/>
    <x v="2"/>
    <x v="25"/>
    <x v="8"/>
    <x v="1"/>
    <n v="1"/>
    <n v="2"/>
  </r>
  <r>
    <x v="11"/>
    <x v="3"/>
    <x v="9"/>
    <x v="3"/>
    <x v="1"/>
    <n v="6"/>
    <n v="2"/>
  </r>
  <r>
    <x v="11"/>
    <x v="3"/>
    <x v="3"/>
    <x v="3"/>
    <x v="1"/>
    <n v="4"/>
    <n v="2"/>
  </r>
  <r>
    <x v="11"/>
    <x v="3"/>
    <x v="31"/>
    <x v="11"/>
    <x v="1"/>
    <n v="14"/>
    <n v="2"/>
  </r>
  <r>
    <x v="11"/>
    <x v="3"/>
    <x v="21"/>
    <x v="7"/>
    <x v="1"/>
    <n v="8"/>
    <n v="2"/>
  </r>
  <r>
    <x v="11"/>
    <x v="3"/>
    <x v="20"/>
    <x v="7"/>
    <x v="1"/>
    <n v="12.5"/>
    <n v="2"/>
  </r>
  <r>
    <x v="12"/>
    <x v="0"/>
    <x v="26"/>
    <x v="4"/>
    <x v="1"/>
    <n v="6"/>
    <n v="2"/>
  </r>
  <r>
    <x v="12"/>
    <x v="4"/>
    <x v="0"/>
    <x v="11"/>
    <x v="1"/>
    <n v="11"/>
    <n v="2"/>
  </r>
  <r>
    <x v="12"/>
    <x v="4"/>
    <x v="11"/>
    <x v="3"/>
    <x v="1"/>
    <n v="1"/>
    <n v="2"/>
  </r>
  <r>
    <x v="12"/>
    <x v="2"/>
    <x v="0"/>
    <x v="11"/>
    <x v="1"/>
    <n v="4"/>
    <n v="2"/>
  </r>
  <r>
    <x v="12"/>
    <x v="2"/>
    <x v="7"/>
    <x v="6"/>
    <x v="1"/>
    <n v="92"/>
    <n v="2"/>
  </r>
  <r>
    <x v="12"/>
    <x v="2"/>
    <x v="7"/>
    <x v="0"/>
    <x v="1"/>
    <n v="2"/>
    <n v="2"/>
  </r>
  <r>
    <x v="12"/>
    <x v="2"/>
    <x v="7"/>
    <x v="3"/>
    <x v="1"/>
    <n v="1"/>
    <n v="2"/>
  </r>
  <r>
    <x v="12"/>
    <x v="2"/>
    <x v="2"/>
    <x v="0"/>
    <x v="1"/>
    <n v="3"/>
    <n v="2"/>
  </r>
  <r>
    <x v="12"/>
    <x v="2"/>
    <x v="9"/>
    <x v="3"/>
    <x v="1"/>
    <n v="1"/>
    <n v="2"/>
  </r>
  <r>
    <x v="12"/>
    <x v="2"/>
    <x v="12"/>
    <x v="7"/>
    <x v="1"/>
    <n v="8"/>
    <n v="2"/>
  </r>
  <r>
    <x v="12"/>
    <x v="2"/>
    <x v="38"/>
    <x v="0"/>
    <x v="1"/>
    <n v="5"/>
    <n v="2"/>
  </r>
  <r>
    <x v="12"/>
    <x v="2"/>
    <x v="11"/>
    <x v="2"/>
    <x v="1"/>
    <n v="2"/>
    <n v="2"/>
  </r>
  <r>
    <x v="12"/>
    <x v="2"/>
    <x v="21"/>
    <x v="7"/>
    <x v="1"/>
    <n v="8"/>
    <n v="2"/>
  </r>
  <r>
    <x v="12"/>
    <x v="3"/>
    <x v="2"/>
    <x v="0"/>
    <x v="1"/>
    <n v="28"/>
    <n v="2"/>
  </r>
  <r>
    <x v="12"/>
    <x v="3"/>
    <x v="3"/>
    <x v="3"/>
    <x v="1"/>
    <n v="1"/>
    <n v="2"/>
  </r>
  <r>
    <x v="13"/>
    <x v="5"/>
    <x v="16"/>
    <x v="7"/>
    <x v="1"/>
    <n v="8"/>
    <n v="2"/>
  </r>
  <r>
    <x v="13"/>
    <x v="1"/>
    <x v="17"/>
    <x v="3"/>
    <x v="1"/>
    <n v="16"/>
    <n v="2"/>
  </r>
  <r>
    <x v="13"/>
    <x v="1"/>
    <x v="17"/>
    <x v="18"/>
    <x v="1"/>
    <n v="3"/>
    <n v="2"/>
  </r>
  <r>
    <x v="13"/>
    <x v="1"/>
    <x v="18"/>
    <x v="18"/>
    <x v="1"/>
    <n v="9"/>
    <n v="2"/>
  </r>
  <r>
    <x v="13"/>
    <x v="4"/>
    <x v="0"/>
    <x v="6"/>
    <x v="1"/>
    <n v="15"/>
    <n v="2"/>
  </r>
  <r>
    <x v="13"/>
    <x v="4"/>
    <x v="9"/>
    <x v="3"/>
    <x v="1"/>
    <n v="15"/>
    <n v="2"/>
  </r>
  <r>
    <x v="13"/>
    <x v="4"/>
    <x v="9"/>
    <x v="8"/>
    <x v="1"/>
    <n v="30"/>
    <n v="2"/>
  </r>
  <r>
    <x v="13"/>
    <x v="4"/>
    <x v="5"/>
    <x v="8"/>
    <x v="1"/>
    <n v="4"/>
    <n v="2"/>
  </r>
  <r>
    <x v="13"/>
    <x v="4"/>
    <x v="25"/>
    <x v="8"/>
    <x v="1"/>
    <n v="52"/>
    <n v="2"/>
  </r>
  <r>
    <x v="13"/>
    <x v="3"/>
    <x v="21"/>
    <x v="7"/>
    <x v="1"/>
    <n v="8"/>
    <n v="2"/>
  </r>
  <r>
    <x v="14"/>
    <x v="5"/>
    <x v="23"/>
    <x v="12"/>
    <x v="1"/>
    <n v="168"/>
    <n v="2"/>
  </r>
  <r>
    <x v="15"/>
    <x v="5"/>
    <x v="22"/>
    <x v="12"/>
    <x v="1"/>
    <n v="6"/>
    <n v="2"/>
  </r>
  <r>
    <x v="15"/>
    <x v="5"/>
    <x v="22"/>
    <x v="13"/>
    <x v="1"/>
    <n v="4"/>
    <n v="2"/>
  </r>
  <r>
    <x v="15"/>
    <x v="5"/>
    <x v="22"/>
    <x v="14"/>
    <x v="1"/>
    <n v="9"/>
    <n v="2"/>
  </r>
  <r>
    <x v="15"/>
    <x v="5"/>
    <x v="23"/>
    <x v="0"/>
    <x v="1"/>
    <n v="1"/>
    <n v="2"/>
  </r>
  <r>
    <x v="15"/>
    <x v="5"/>
    <x v="16"/>
    <x v="4"/>
    <x v="1"/>
    <n v="4"/>
    <n v="2"/>
  </r>
  <r>
    <x v="15"/>
    <x v="5"/>
    <x v="16"/>
    <x v="7"/>
    <x v="1"/>
    <n v="8"/>
    <n v="2"/>
  </r>
  <r>
    <x v="15"/>
    <x v="5"/>
    <x v="16"/>
    <x v="3"/>
    <x v="1"/>
    <n v="24"/>
    <n v="2"/>
  </r>
  <r>
    <x v="15"/>
    <x v="5"/>
    <x v="16"/>
    <x v="19"/>
    <x v="1"/>
    <n v="27"/>
    <n v="2"/>
  </r>
  <r>
    <x v="15"/>
    <x v="5"/>
    <x v="16"/>
    <x v="20"/>
    <x v="1"/>
    <n v="58"/>
    <n v="2"/>
  </r>
  <r>
    <x v="15"/>
    <x v="3"/>
    <x v="10"/>
    <x v="3"/>
    <x v="1"/>
    <n v="8"/>
    <n v="2"/>
  </r>
  <r>
    <x v="15"/>
    <x v="3"/>
    <x v="20"/>
    <x v="7"/>
    <x v="1"/>
    <n v="8"/>
    <n v="2"/>
  </r>
  <r>
    <x v="0"/>
    <x v="0"/>
    <x v="0"/>
    <x v="2"/>
    <x v="2"/>
    <n v="5"/>
    <n v="3"/>
  </r>
  <r>
    <x v="0"/>
    <x v="0"/>
    <x v="15"/>
    <x v="2"/>
    <x v="2"/>
    <n v="3"/>
    <n v="3"/>
  </r>
  <r>
    <x v="0"/>
    <x v="1"/>
    <x v="17"/>
    <x v="15"/>
    <x v="2"/>
    <n v="3"/>
    <n v="3"/>
  </r>
  <r>
    <x v="0"/>
    <x v="1"/>
    <x v="27"/>
    <x v="11"/>
    <x v="2"/>
    <n v="1"/>
    <n v="3"/>
  </r>
  <r>
    <x v="0"/>
    <x v="1"/>
    <x v="32"/>
    <x v="15"/>
    <x v="2"/>
    <n v="1"/>
    <n v="3"/>
  </r>
  <r>
    <x v="0"/>
    <x v="1"/>
    <x v="13"/>
    <x v="11"/>
    <x v="2"/>
    <n v="2"/>
    <n v="3"/>
  </r>
  <r>
    <x v="0"/>
    <x v="1"/>
    <x v="13"/>
    <x v="0"/>
    <x v="2"/>
    <n v="7"/>
    <n v="3"/>
  </r>
  <r>
    <x v="0"/>
    <x v="1"/>
    <x v="13"/>
    <x v="15"/>
    <x v="2"/>
    <n v="13"/>
    <n v="3"/>
  </r>
  <r>
    <x v="0"/>
    <x v="1"/>
    <x v="35"/>
    <x v="0"/>
    <x v="2"/>
    <n v="23"/>
    <n v="3"/>
  </r>
  <r>
    <x v="0"/>
    <x v="1"/>
    <x v="35"/>
    <x v="8"/>
    <x v="2"/>
    <n v="10.5"/>
    <n v="3"/>
  </r>
  <r>
    <x v="0"/>
    <x v="1"/>
    <x v="36"/>
    <x v="11"/>
    <x v="2"/>
    <n v="2"/>
    <n v="3"/>
  </r>
  <r>
    <x v="0"/>
    <x v="1"/>
    <x v="19"/>
    <x v="2"/>
    <x v="2"/>
    <n v="9"/>
    <n v="3"/>
  </r>
  <r>
    <x v="0"/>
    <x v="1"/>
    <x v="19"/>
    <x v="15"/>
    <x v="2"/>
    <n v="4"/>
    <n v="3"/>
  </r>
  <r>
    <x v="0"/>
    <x v="1"/>
    <x v="6"/>
    <x v="11"/>
    <x v="2"/>
    <n v="4.5"/>
    <n v="3"/>
  </r>
  <r>
    <x v="0"/>
    <x v="1"/>
    <x v="6"/>
    <x v="4"/>
    <x v="2"/>
    <n v="24.5"/>
    <n v="3"/>
  </r>
  <r>
    <x v="0"/>
    <x v="1"/>
    <x v="6"/>
    <x v="3"/>
    <x v="2"/>
    <n v="13.5"/>
    <n v="3"/>
  </r>
  <r>
    <x v="0"/>
    <x v="1"/>
    <x v="6"/>
    <x v="5"/>
    <x v="2"/>
    <n v="8"/>
    <n v="3"/>
  </r>
  <r>
    <x v="0"/>
    <x v="1"/>
    <x v="44"/>
    <x v="11"/>
    <x v="2"/>
    <n v="1"/>
    <n v="3"/>
  </r>
  <r>
    <x v="0"/>
    <x v="1"/>
    <x v="44"/>
    <x v="0"/>
    <x v="2"/>
    <n v="2"/>
    <n v="3"/>
  </r>
  <r>
    <x v="0"/>
    <x v="4"/>
    <x v="1"/>
    <x v="4"/>
    <x v="2"/>
    <n v="10.5"/>
    <n v="3"/>
  </r>
  <r>
    <x v="0"/>
    <x v="4"/>
    <x v="15"/>
    <x v="2"/>
    <x v="2"/>
    <n v="3"/>
    <n v="3"/>
  </r>
  <r>
    <x v="0"/>
    <x v="10"/>
    <x v="45"/>
    <x v="3"/>
    <x v="2"/>
    <n v="2.5"/>
    <n v="3"/>
  </r>
  <r>
    <x v="0"/>
    <x v="10"/>
    <x v="6"/>
    <x v="11"/>
    <x v="2"/>
    <n v="4"/>
    <n v="3"/>
  </r>
  <r>
    <x v="0"/>
    <x v="10"/>
    <x v="6"/>
    <x v="3"/>
    <x v="2"/>
    <n v="12"/>
    <n v="3"/>
  </r>
  <r>
    <x v="0"/>
    <x v="3"/>
    <x v="0"/>
    <x v="11"/>
    <x v="2"/>
    <n v="1"/>
    <n v="3"/>
  </r>
  <r>
    <x v="0"/>
    <x v="3"/>
    <x v="3"/>
    <x v="3"/>
    <x v="2"/>
    <n v="13.5"/>
    <n v="3"/>
  </r>
  <r>
    <x v="0"/>
    <x v="3"/>
    <x v="3"/>
    <x v="5"/>
    <x v="2"/>
    <n v="5"/>
    <n v="3"/>
  </r>
  <r>
    <x v="0"/>
    <x v="3"/>
    <x v="10"/>
    <x v="3"/>
    <x v="2"/>
    <n v="10"/>
    <n v="3"/>
  </r>
  <r>
    <x v="0"/>
    <x v="3"/>
    <x v="10"/>
    <x v="5"/>
    <x v="2"/>
    <n v="2.7"/>
    <n v="3"/>
  </r>
  <r>
    <x v="0"/>
    <x v="3"/>
    <x v="20"/>
    <x v="7"/>
    <x v="2"/>
    <n v="1.5"/>
    <n v="3"/>
  </r>
  <r>
    <x v="0"/>
    <x v="7"/>
    <x v="16"/>
    <x v="6"/>
    <x v="2"/>
    <n v="2"/>
    <n v="3"/>
  </r>
  <r>
    <x v="1"/>
    <x v="2"/>
    <x v="11"/>
    <x v="6"/>
    <x v="2"/>
    <n v="148"/>
    <n v="3"/>
  </r>
  <r>
    <x v="2"/>
    <x v="1"/>
    <x v="13"/>
    <x v="0"/>
    <x v="2"/>
    <n v="13"/>
    <n v="3"/>
  </r>
  <r>
    <x v="2"/>
    <x v="1"/>
    <x v="36"/>
    <x v="0"/>
    <x v="2"/>
    <n v="4"/>
    <n v="3"/>
  </r>
  <r>
    <x v="2"/>
    <x v="1"/>
    <x v="46"/>
    <x v="2"/>
    <x v="2"/>
    <n v="4"/>
    <n v="3"/>
  </r>
  <r>
    <x v="2"/>
    <x v="1"/>
    <x v="6"/>
    <x v="4"/>
    <x v="2"/>
    <n v="15"/>
    <n v="3"/>
  </r>
  <r>
    <x v="2"/>
    <x v="1"/>
    <x v="47"/>
    <x v="0"/>
    <x v="2"/>
    <n v="8"/>
    <n v="3"/>
  </r>
  <r>
    <x v="2"/>
    <x v="10"/>
    <x v="48"/>
    <x v="0"/>
    <x v="2"/>
    <n v="3"/>
    <n v="3"/>
  </r>
  <r>
    <x v="2"/>
    <x v="3"/>
    <x v="2"/>
    <x v="2"/>
    <x v="2"/>
    <n v="10"/>
    <n v="3"/>
  </r>
  <r>
    <x v="2"/>
    <x v="3"/>
    <x v="2"/>
    <x v="6"/>
    <x v="2"/>
    <n v="63"/>
    <n v="3"/>
  </r>
  <r>
    <x v="2"/>
    <x v="3"/>
    <x v="9"/>
    <x v="0"/>
    <x v="2"/>
    <n v="3"/>
    <n v="3"/>
  </r>
  <r>
    <x v="2"/>
    <x v="3"/>
    <x v="3"/>
    <x v="11"/>
    <x v="2"/>
    <n v="23"/>
    <n v="3"/>
  </r>
  <r>
    <x v="2"/>
    <x v="3"/>
    <x v="3"/>
    <x v="3"/>
    <x v="2"/>
    <n v="21.5"/>
    <n v="3"/>
  </r>
  <r>
    <x v="2"/>
    <x v="3"/>
    <x v="3"/>
    <x v="16"/>
    <x v="2"/>
    <n v="7.5"/>
    <n v="3"/>
  </r>
  <r>
    <x v="2"/>
    <x v="3"/>
    <x v="20"/>
    <x v="16"/>
    <x v="2"/>
    <n v="8"/>
    <n v="3"/>
  </r>
  <r>
    <x v="2"/>
    <x v="7"/>
    <x v="16"/>
    <x v="6"/>
    <x v="2"/>
    <n v="2"/>
    <n v="3"/>
  </r>
  <r>
    <x v="4"/>
    <x v="1"/>
    <x v="17"/>
    <x v="2"/>
    <x v="2"/>
    <n v="13"/>
    <n v="3"/>
  </r>
  <r>
    <x v="4"/>
    <x v="1"/>
    <x v="49"/>
    <x v="2"/>
    <x v="2"/>
    <n v="4"/>
    <n v="3"/>
  </r>
  <r>
    <x v="4"/>
    <x v="1"/>
    <x v="32"/>
    <x v="2"/>
    <x v="2"/>
    <n v="10"/>
    <n v="3"/>
  </r>
  <r>
    <x v="4"/>
    <x v="1"/>
    <x v="32"/>
    <x v="0"/>
    <x v="2"/>
    <n v="12"/>
    <n v="3"/>
  </r>
  <r>
    <x v="4"/>
    <x v="1"/>
    <x v="32"/>
    <x v="15"/>
    <x v="2"/>
    <n v="1"/>
    <n v="3"/>
  </r>
  <r>
    <x v="4"/>
    <x v="1"/>
    <x v="13"/>
    <x v="0"/>
    <x v="2"/>
    <n v="5"/>
    <n v="3"/>
  </r>
  <r>
    <x v="4"/>
    <x v="1"/>
    <x v="33"/>
    <x v="2"/>
    <x v="2"/>
    <n v="3"/>
    <n v="3"/>
  </r>
  <r>
    <x v="4"/>
    <x v="1"/>
    <x v="33"/>
    <x v="0"/>
    <x v="2"/>
    <n v="2"/>
    <n v="3"/>
  </r>
  <r>
    <x v="4"/>
    <x v="1"/>
    <x v="39"/>
    <x v="0"/>
    <x v="2"/>
    <n v="4"/>
    <n v="3"/>
  </r>
  <r>
    <x v="4"/>
    <x v="1"/>
    <x v="36"/>
    <x v="11"/>
    <x v="2"/>
    <n v="2"/>
    <n v="3"/>
  </r>
  <r>
    <x v="4"/>
    <x v="1"/>
    <x v="36"/>
    <x v="2"/>
    <x v="2"/>
    <n v="5"/>
    <n v="3"/>
  </r>
  <r>
    <x v="4"/>
    <x v="1"/>
    <x v="36"/>
    <x v="17"/>
    <x v="2"/>
    <n v="6"/>
    <n v="3"/>
  </r>
  <r>
    <x v="4"/>
    <x v="1"/>
    <x v="36"/>
    <x v="0"/>
    <x v="2"/>
    <n v="25"/>
    <n v="3"/>
  </r>
  <r>
    <x v="4"/>
    <x v="1"/>
    <x v="50"/>
    <x v="0"/>
    <x v="2"/>
    <n v="0"/>
    <n v="3"/>
  </r>
  <r>
    <x v="4"/>
    <x v="1"/>
    <x v="37"/>
    <x v="11"/>
    <x v="2"/>
    <n v="1"/>
    <n v="3"/>
  </r>
  <r>
    <x v="4"/>
    <x v="1"/>
    <x v="37"/>
    <x v="2"/>
    <x v="2"/>
    <n v="9"/>
    <n v="3"/>
  </r>
  <r>
    <x v="4"/>
    <x v="1"/>
    <x v="37"/>
    <x v="0"/>
    <x v="2"/>
    <n v="14"/>
    <n v="3"/>
  </r>
  <r>
    <x v="4"/>
    <x v="1"/>
    <x v="44"/>
    <x v="11"/>
    <x v="2"/>
    <n v="3"/>
    <n v="3"/>
  </r>
  <r>
    <x v="4"/>
    <x v="1"/>
    <x v="44"/>
    <x v="2"/>
    <x v="2"/>
    <n v="4"/>
    <n v="3"/>
  </r>
  <r>
    <x v="4"/>
    <x v="1"/>
    <x v="44"/>
    <x v="17"/>
    <x v="2"/>
    <n v="13"/>
    <n v="3"/>
  </r>
  <r>
    <x v="4"/>
    <x v="1"/>
    <x v="44"/>
    <x v="0"/>
    <x v="2"/>
    <n v="9"/>
    <n v="3"/>
  </r>
  <r>
    <x v="4"/>
    <x v="1"/>
    <x v="47"/>
    <x v="2"/>
    <x v="2"/>
    <n v="2"/>
    <n v="3"/>
  </r>
  <r>
    <x v="4"/>
    <x v="4"/>
    <x v="15"/>
    <x v="2"/>
    <x v="2"/>
    <n v="17"/>
    <n v="3"/>
  </r>
  <r>
    <x v="4"/>
    <x v="3"/>
    <x v="9"/>
    <x v="2"/>
    <x v="2"/>
    <n v="0"/>
    <n v="3"/>
  </r>
  <r>
    <x v="4"/>
    <x v="3"/>
    <x v="9"/>
    <x v="3"/>
    <x v="2"/>
    <n v="14"/>
    <n v="3"/>
  </r>
  <r>
    <x v="4"/>
    <x v="3"/>
    <x v="20"/>
    <x v="7"/>
    <x v="2"/>
    <n v="8"/>
    <n v="3"/>
  </r>
  <r>
    <x v="5"/>
    <x v="1"/>
    <x v="27"/>
    <x v="2"/>
    <x v="2"/>
    <n v="8"/>
    <n v="3"/>
  </r>
  <r>
    <x v="5"/>
    <x v="1"/>
    <x v="27"/>
    <x v="0"/>
    <x v="2"/>
    <n v="31"/>
    <n v="3"/>
  </r>
  <r>
    <x v="5"/>
    <x v="1"/>
    <x v="27"/>
    <x v="8"/>
    <x v="2"/>
    <n v="4"/>
    <n v="3"/>
  </r>
  <r>
    <x v="5"/>
    <x v="1"/>
    <x v="13"/>
    <x v="0"/>
    <x v="2"/>
    <n v="2"/>
    <n v="3"/>
  </r>
  <r>
    <x v="5"/>
    <x v="1"/>
    <x v="19"/>
    <x v="2"/>
    <x v="2"/>
    <n v="14"/>
    <n v="3"/>
  </r>
  <r>
    <x v="5"/>
    <x v="1"/>
    <x v="19"/>
    <x v="0"/>
    <x v="2"/>
    <n v="33"/>
    <n v="3"/>
  </r>
  <r>
    <x v="5"/>
    <x v="1"/>
    <x v="44"/>
    <x v="2"/>
    <x v="2"/>
    <n v="8"/>
    <n v="3"/>
  </r>
  <r>
    <x v="5"/>
    <x v="1"/>
    <x v="44"/>
    <x v="0"/>
    <x v="2"/>
    <n v="20"/>
    <n v="3"/>
  </r>
  <r>
    <x v="5"/>
    <x v="4"/>
    <x v="15"/>
    <x v="2"/>
    <x v="2"/>
    <n v="40"/>
    <n v="3"/>
  </r>
  <r>
    <x v="5"/>
    <x v="3"/>
    <x v="20"/>
    <x v="7"/>
    <x v="2"/>
    <n v="24"/>
    <n v="3"/>
  </r>
  <r>
    <x v="6"/>
    <x v="5"/>
    <x v="16"/>
    <x v="3"/>
    <x v="2"/>
    <n v="22.5"/>
    <n v="3"/>
  </r>
  <r>
    <x v="6"/>
    <x v="1"/>
    <x v="6"/>
    <x v="3"/>
    <x v="2"/>
    <n v="6"/>
    <n v="3"/>
  </r>
  <r>
    <x v="6"/>
    <x v="10"/>
    <x v="45"/>
    <x v="0"/>
    <x v="2"/>
    <n v="28"/>
    <n v="3"/>
  </r>
  <r>
    <x v="6"/>
    <x v="10"/>
    <x v="6"/>
    <x v="9"/>
    <x v="2"/>
    <n v="17"/>
    <n v="3"/>
  </r>
  <r>
    <x v="6"/>
    <x v="3"/>
    <x v="10"/>
    <x v="6"/>
    <x v="2"/>
    <n v="26.5"/>
    <n v="3"/>
  </r>
  <r>
    <x v="7"/>
    <x v="5"/>
    <x v="22"/>
    <x v="13"/>
    <x v="2"/>
    <n v="68"/>
    <n v="3"/>
  </r>
  <r>
    <x v="7"/>
    <x v="5"/>
    <x v="23"/>
    <x v="12"/>
    <x v="2"/>
    <n v="71"/>
    <n v="3"/>
  </r>
  <r>
    <x v="7"/>
    <x v="5"/>
    <x v="24"/>
    <x v="12"/>
    <x v="2"/>
    <n v="15"/>
    <n v="3"/>
  </r>
  <r>
    <x v="7"/>
    <x v="3"/>
    <x v="3"/>
    <x v="3"/>
    <x v="2"/>
    <n v="20"/>
    <n v="3"/>
  </r>
  <r>
    <x v="8"/>
    <x v="0"/>
    <x v="9"/>
    <x v="3"/>
    <x v="2"/>
    <n v="1"/>
    <n v="3"/>
  </r>
  <r>
    <x v="8"/>
    <x v="1"/>
    <x v="17"/>
    <x v="8"/>
    <x v="2"/>
    <n v="25"/>
    <n v="3"/>
  </r>
  <r>
    <x v="8"/>
    <x v="1"/>
    <x v="27"/>
    <x v="3"/>
    <x v="2"/>
    <n v="2"/>
    <n v="3"/>
  </r>
  <r>
    <x v="8"/>
    <x v="1"/>
    <x v="27"/>
    <x v="18"/>
    <x v="2"/>
    <n v="28"/>
    <n v="3"/>
  </r>
  <r>
    <x v="8"/>
    <x v="1"/>
    <x v="27"/>
    <x v="8"/>
    <x v="2"/>
    <n v="45"/>
    <n v="3"/>
  </r>
  <r>
    <x v="8"/>
    <x v="1"/>
    <x v="18"/>
    <x v="3"/>
    <x v="2"/>
    <n v="4"/>
    <n v="3"/>
  </r>
  <r>
    <x v="8"/>
    <x v="1"/>
    <x v="18"/>
    <x v="8"/>
    <x v="2"/>
    <n v="24"/>
    <n v="3"/>
  </r>
  <r>
    <x v="8"/>
    <x v="1"/>
    <x v="51"/>
    <x v="8"/>
    <x v="2"/>
    <n v="2"/>
    <n v="3"/>
  </r>
  <r>
    <x v="8"/>
    <x v="4"/>
    <x v="3"/>
    <x v="3"/>
    <x v="2"/>
    <n v="3"/>
    <n v="3"/>
  </r>
  <r>
    <x v="8"/>
    <x v="4"/>
    <x v="25"/>
    <x v="8"/>
    <x v="2"/>
    <n v="11"/>
    <n v="3"/>
  </r>
  <r>
    <x v="8"/>
    <x v="2"/>
    <x v="14"/>
    <x v="11"/>
    <x v="2"/>
    <n v="6"/>
    <n v="3"/>
  </r>
  <r>
    <x v="8"/>
    <x v="3"/>
    <x v="20"/>
    <x v="7"/>
    <x v="2"/>
    <n v="33"/>
    <n v="3"/>
  </r>
  <r>
    <x v="9"/>
    <x v="0"/>
    <x v="0"/>
    <x v="8"/>
    <x v="2"/>
    <n v="10"/>
    <n v="3"/>
  </r>
  <r>
    <x v="9"/>
    <x v="1"/>
    <x v="17"/>
    <x v="8"/>
    <x v="2"/>
    <n v="4"/>
    <n v="3"/>
  </r>
  <r>
    <x v="9"/>
    <x v="1"/>
    <x v="27"/>
    <x v="3"/>
    <x v="2"/>
    <n v="2"/>
    <n v="3"/>
  </r>
  <r>
    <x v="9"/>
    <x v="1"/>
    <x v="18"/>
    <x v="8"/>
    <x v="2"/>
    <n v="2"/>
    <n v="3"/>
  </r>
  <r>
    <x v="9"/>
    <x v="1"/>
    <x v="6"/>
    <x v="11"/>
    <x v="2"/>
    <n v="5"/>
    <n v="3"/>
  </r>
  <r>
    <x v="9"/>
    <x v="1"/>
    <x v="6"/>
    <x v="3"/>
    <x v="2"/>
    <n v="9"/>
    <n v="3"/>
  </r>
  <r>
    <x v="9"/>
    <x v="1"/>
    <x v="47"/>
    <x v="8"/>
    <x v="2"/>
    <n v="2"/>
    <n v="3"/>
  </r>
  <r>
    <x v="9"/>
    <x v="4"/>
    <x v="3"/>
    <x v="3"/>
    <x v="2"/>
    <n v="3"/>
    <n v="3"/>
  </r>
  <r>
    <x v="9"/>
    <x v="4"/>
    <x v="25"/>
    <x v="8"/>
    <x v="2"/>
    <n v="15"/>
    <n v="3"/>
  </r>
  <r>
    <x v="9"/>
    <x v="2"/>
    <x v="0"/>
    <x v="11"/>
    <x v="2"/>
    <n v="14"/>
    <n v="3"/>
  </r>
  <r>
    <x v="9"/>
    <x v="2"/>
    <x v="14"/>
    <x v="9"/>
    <x v="2"/>
    <n v="7"/>
    <n v="3"/>
  </r>
  <r>
    <x v="9"/>
    <x v="2"/>
    <x v="30"/>
    <x v="9"/>
    <x v="2"/>
    <n v="7"/>
    <n v="3"/>
  </r>
  <r>
    <x v="9"/>
    <x v="2"/>
    <x v="25"/>
    <x v="9"/>
    <x v="2"/>
    <n v="6"/>
    <n v="3"/>
  </r>
  <r>
    <x v="9"/>
    <x v="3"/>
    <x v="0"/>
    <x v="11"/>
    <x v="2"/>
    <n v="30"/>
    <n v="3"/>
  </r>
  <r>
    <x v="9"/>
    <x v="3"/>
    <x v="0"/>
    <x v="8"/>
    <x v="2"/>
    <n v="16"/>
    <n v="3"/>
  </r>
  <r>
    <x v="9"/>
    <x v="3"/>
    <x v="1"/>
    <x v="11"/>
    <x v="2"/>
    <n v="7"/>
    <n v="3"/>
  </r>
  <r>
    <x v="9"/>
    <x v="3"/>
    <x v="1"/>
    <x v="8"/>
    <x v="2"/>
    <n v="15"/>
    <n v="3"/>
  </r>
  <r>
    <x v="9"/>
    <x v="3"/>
    <x v="9"/>
    <x v="3"/>
    <x v="2"/>
    <n v="16"/>
    <n v="3"/>
  </r>
  <r>
    <x v="9"/>
    <x v="3"/>
    <x v="20"/>
    <x v="7"/>
    <x v="2"/>
    <n v="12"/>
    <n v="3"/>
  </r>
  <r>
    <x v="16"/>
    <x v="1"/>
    <x v="17"/>
    <x v="2"/>
    <x v="2"/>
    <n v="0"/>
    <n v="3"/>
  </r>
  <r>
    <x v="16"/>
    <x v="1"/>
    <x v="17"/>
    <x v="0"/>
    <x v="2"/>
    <n v="73"/>
    <n v="3"/>
  </r>
  <r>
    <x v="16"/>
    <x v="10"/>
    <x v="45"/>
    <x v="11"/>
    <x v="2"/>
    <n v="35"/>
    <n v="3"/>
  </r>
  <r>
    <x v="16"/>
    <x v="10"/>
    <x v="45"/>
    <x v="0"/>
    <x v="2"/>
    <n v="0"/>
    <n v="3"/>
  </r>
  <r>
    <x v="16"/>
    <x v="10"/>
    <x v="52"/>
    <x v="0"/>
    <x v="2"/>
    <n v="57"/>
    <n v="3"/>
  </r>
  <r>
    <x v="11"/>
    <x v="0"/>
    <x v="1"/>
    <x v="8"/>
    <x v="2"/>
    <n v="18"/>
    <n v="3"/>
  </r>
  <r>
    <x v="11"/>
    <x v="1"/>
    <x v="13"/>
    <x v="18"/>
    <x v="2"/>
    <n v="6"/>
    <n v="3"/>
  </r>
  <r>
    <x v="11"/>
    <x v="1"/>
    <x v="13"/>
    <x v="8"/>
    <x v="2"/>
    <n v="52.5"/>
    <n v="3"/>
  </r>
  <r>
    <x v="11"/>
    <x v="1"/>
    <x v="19"/>
    <x v="18"/>
    <x v="2"/>
    <n v="3"/>
    <n v="3"/>
  </r>
  <r>
    <x v="11"/>
    <x v="1"/>
    <x v="19"/>
    <x v="8"/>
    <x v="2"/>
    <n v="67.5"/>
    <n v="3"/>
  </r>
  <r>
    <x v="11"/>
    <x v="2"/>
    <x v="1"/>
    <x v="8"/>
    <x v="2"/>
    <n v="4"/>
    <n v="3"/>
  </r>
  <r>
    <x v="11"/>
    <x v="3"/>
    <x v="9"/>
    <x v="3"/>
    <x v="2"/>
    <n v="22"/>
    <n v="3"/>
  </r>
  <r>
    <x v="11"/>
    <x v="3"/>
    <x v="20"/>
    <x v="7"/>
    <x v="2"/>
    <n v="10"/>
    <n v="3"/>
  </r>
  <r>
    <x v="11"/>
    <x v="3"/>
    <x v="20"/>
    <x v="16"/>
    <x v="2"/>
    <n v="1"/>
    <n v="3"/>
  </r>
  <r>
    <x v="12"/>
    <x v="1"/>
    <x v="17"/>
    <x v="0"/>
    <x v="2"/>
    <n v="7"/>
    <n v="3"/>
  </r>
  <r>
    <x v="12"/>
    <x v="4"/>
    <x v="2"/>
    <x v="0"/>
    <x v="2"/>
    <n v="15"/>
    <n v="3"/>
  </r>
  <r>
    <x v="12"/>
    <x v="4"/>
    <x v="15"/>
    <x v="2"/>
    <x v="2"/>
    <n v="8"/>
    <n v="3"/>
  </r>
  <r>
    <x v="12"/>
    <x v="2"/>
    <x v="0"/>
    <x v="11"/>
    <x v="2"/>
    <n v="5"/>
    <n v="3"/>
  </r>
  <r>
    <x v="12"/>
    <x v="2"/>
    <x v="0"/>
    <x v="2"/>
    <x v="2"/>
    <n v="13"/>
    <n v="3"/>
  </r>
  <r>
    <x v="12"/>
    <x v="2"/>
    <x v="7"/>
    <x v="6"/>
    <x v="2"/>
    <n v="40"/>
    <n v="3"/>
  </r>
  <r>
    <x v="12"/>
    <x v="2"/>
    <x v="29"/>
    <x v="3"/>
    <x v="2"/>
    <n v="1"/>
    <n v="3"/>
  </r>
  <r>
    <x v="12"/>
    <x v="2"/>
    <x v="15"/>
    <x v="2"/>
    <x v="2"/>
    <n v="1"/>
    <n v="3"/>
  </r>
  <r>
    <x v="12"/>
    <x v="2"/>
    <x v="11"/>
    <x v="2"/>
    <x v="2"/>
    <n v="5"/>
    <n v="3"/>
  </r>
  <r>
    <x v="12"/>
    <x v="3"/>
    <x v="3"/>
    <x v="3"/>
    <x v="2"/>
    <n v="2"/>
    <n v="3"/>
  </r>
  <r>
    <x v="12"/>
    <x v="7"/>
    <x v="16"/>
    <x v="6"/>
    <x v="2"/>
    <n v="89"/>
    <n v="3"/>
  </r>
  <r>
    <x v="13"/>
    <x v="5"/>
    <x v="16"/>
    <x v="7"/>
    <x v="2"/>
    <n v="8"/>
    <n v="3"/>
  </r>
  <r>
    <x v="13"/>
    <x v="1"/>
    <x v="17"/>
    <x v="18"/>
    <x v="2"/>
    <n v="3"/>
    <n v="3"/>
  </r>
  <r>
    <x v="13"/>
    <x v="1"/>
    <x v="17"/>
    <x v="8"/>
    <x v="2"/>
    <n v="33"/>
    <n v="3"/>
  </r>
  <r>
    <x v="13"/>
    <x v="1"/>
    <x v="18"/>
    <x v="18"/>
    <x v="2"/>
    <n v="2"/>
    <n v="3"/>
  </r>
  <r>
    <x v="13"/>
    <x v="1"/>
    <x v="18"/>
    <x v="8"/>
    <x v="2"/>
    <n v="44"/>
    <n v="3"/>
  </r>
  <r>
    <x v="13"/>
    <x v="1"/>
    <x v="36"/>
    <x v="8"/>
    <x v="2"/>
    <n v="4"/>
    <n v="3"/>
  </r>
  <r>
    <x v="13"/>
    <x v="1"/>
    <x v="44"/>
    <x v="9"/>
    <x v="2"/>
    <n v="1"/>
    <n v="3"/>
  </r>
  <r>
    <x v="13"/>
    <x v="1"/>
    <x v="47"/>
    <x v="8"/>
    <x v="2"/>
    <n v="29"/>
    <n v="3"/>
  </r>
  <r>
    <x v="13"/>
    <x v="4"/>
    <x v="1"/>
    <x v="6"/>
    <x v="2"/>
    <n v="11"/>
    <n v="3"/>
  </r>
  <r>
    <x v="13"/>
    <x v="4"/>
    <x v="1"/>
    <x v="8"/>
    <x v="2"/>
    <n v="8"/>
    <n v="3"/>
  </r>
  <r>
    <x v="13"/>
    <x v="4"/>
    <x v="7"/>
    <x v="8"/>
    <x v="2"/>
    <n v="13"/>
    <n v="3"/>
  </r>
  <r>
    <x v="13"/>
    <x v="4"/>
    <x v="9"/>
    <x v="3"/>
    <x v="2"/>
    <n v="4"/>
    <n v="3"/>
  </r>
  <r>
    <x v="13"/>
    <x v="4"/>
    <x v="5"/>
    <x v="8"/>
    <x v="2"/>
    <n v="9"/>
    <n v="3"/>
  </r>
  <r>
    <x v="13"/>
    <x v="4"/>
    <x v="25"/>
    <x v="8"/>
    <x v="2"/>
    <n v="8"/>
    <n v="3"/>
  </r>
  <r>
    <x v="13"/>
    <x v="3"/>
    <x v="20"/>
    <x v="7"/>
    <x v="2"/>
    <n v="8"/>
    <n v="3"/>
  </r>
  <r>
    <x v="17"/>
    <x v="10"/>
    <x v="53"/>
    <x v="0"/>
    <x v="2"/>
    <n v="16"/>
    <n v="3"/>
  </r>
  <r>
    <x v="17"/>
    <x v="10"/>
    <x v="53"/>
    <x v="10"/>
    <x v="2"/>
    <n v="16"/>
    <n v="3"/>
  </r>
  <r>
    <x v="17"/>
    <x v="3"/>
    <x v="29"/>
    <x v="21"/>
    <x v="2"/>
    <n v="40"/>
    <n v="3"/>
  </r>
  <r>
    <x v="14"/>
    <x v="5"/>
    <x v="23"/>
    <x v="12"/>
    <x v="2"/>
    <n v="72"/>
    <n v="3"/>
  </r>
  <r>
    <x v="14"/>
    <x v="5"/>
    <x v="23"/>
    <x v="16"/>
    <x v="2"/>
    <n v="72"/>
    <n v="3"/>
  </r>
  <r>
    <x v="14"/>
    <x v="5"/>
    <x v="16"/>
    <x v="16"/>
    <x v="2"/>
    <n v="40"/>
    <n v="3"/>
  </r>
  <r>
    <x v="15"/>
    <x v="5"/>
    <x v="22"/>
    <x v="14"/>
    <x v="2"/>
    <n v="10"/>
    <n v="3"/>
  </r>
  <r>
    <x v="15"/>
    <x v="5"/>
    <x v="16"/>
    <x v="12"/>
    <x v="2"/>
    <n v="6"/>
    <n v="3"/>
  </r>
  <r>
    <x v="15"/>
    <x v="5"/>
    <x v="16"/>
    <x v="7"/>
    <x v="2"/>
    <n v="13"/>
    <n v="3"/>
  </r>
  <r>
    <x v="15"/>
    <x v="5"/>
    <x v="16"/>
    <x v="3"/>
    <x v="2"/>
    <n v="26"/>
    <n v="3"/>
  </r>
  <r>
    <x v="15"/>
    <x v="5"/>
    <x v="16"/>
    <x v="19"/>
    <x v="2"/>
    <n v="45"/>
    <n v="3"/>
  </r>
  <r>
    <x v="15"/>
    <x v="5"/>
    <x v="16"/>
    <x v="20"/>
    <x v="2"/>
    <n v="34"/>
    <n v="3"/>
  </r>
  <r>
    <x v="15"/>
    <x v="3"/>
    <x v="10"/>
    <x v="3"/>
    <x v="2"/>
    <n v="17"/>
    <n v="3"/>
  </r>
  <r>
    <x v="15"/>
    <x v="7"/>
    <x v="16"/>
    <x v="6"/>
    <x v="2"/>
    <n v="10"/>
    <n v="3"/>
  </r>
  <r>
    <x v="0"/>
    <x v="5"/>
    <x v="54"/>
    <x v="3"/>
    <x v="3"/>
    <n v="13.5"/>
    <n v="4"/>
  </r>
  <r>
    <x v="0"/>
    <x v="0"/>
    <x v="1"/>
    <x v="4"/>
    <x v="3"/>
    <n v="12"/>
    <n v="4"/>
  </r>
  <r>
    <x v="0"/>
    <x v="0"/>
    <x v="3"/>
    <x v="5"/>
    <x v="3"/>
    <n v="18"/>
    <n v="4"/>
  </r>
  <r>
    <x v="0"/>
    <x v="0"/>
    <x v="5"/>
    <x v="4"/>
    <x v="3"/>
    <n v="6"/>
    <n v="4"/>
  </r>
  <r>
    <x v="0"/>
    <x v="1"/>
    <x v="6"/>
    <x v="4"/>
    <x v="3"/>
    <n v="5.5"/>
    <n v="4"/>
  </r>
  <r>
    <x v="0"/>
    <x v="1"/>
    <x v="6"/>
    <x v="5"/>
    <x v="3"/>
    <n v="17"/>
    <n v="4"/>
  </r>
  <r>
    <x v="0"/>
    <x v="11"/>
    <x v="55"/>
    <x v="0"/>
    <x v="3"/>
    <n v="3"/>
    <n v="4"/>
  </r>
  <r>
    <x v="0"/>
    <x v="11"/>
    <x v="56"/>
    <x v="0"/>
    <x v="3"/>
    <n v="11.5"/>
    <n v="4"/>
  </r>
  <r>
    <x v="0"/>
    <x v="11"/>
    <x v="6"/>
    <x v="11"/>
    <x v="3"/>
    <n v="1"/>
    <n v="4"/>
  </r>
  <r>
    <x v="0"/>
    <x v="11"/>
    <x v="6"/>
    <x v="4"/>
    <x v="3"/>
    <n v="6"/>
    <n v="4"/>
  </r>
  <r>
    <x v="0"/>
    <x v="11"/>
    <x v="6"/>
    <x v="5"/>
    <x v="3"/>
    <n v="7"/>
    <n v="4"/>
  </r>
  <r>
    <x v="0"/>
    <x v="10"/>
    <x v="53"/>
    <x v="8"/>
    <x v="3"/>
    <n v="2"/>
    <n v="4"/>
  </r>
  <r>
    <x v="0"/>
    <x v="10"/>
    <x v="6"/>
    <x v="11"/>
    <x v="3"/>
    <n v="1"/>
    <n v="4"/>
  </r>
  <r>
    <x v="0"/>
    <x v="10"/>
    <x v="6"/>
    <x v="2"/>
    <x v="3"/>
    <n v="10"/>
    <n v="4"/>
  </r>
  <r>
    <x v="0"/>
    <x v="10"/>
    <x v="6"/>
    <x v="4"/>
    <x v="3"/>
    <n v="5"/>
    <n v="4"/>
  </r>
  <r>
    <x v="0"/>
    <x v="10"/>
    <x v="6"/>
    <x v="3"/>
    <x v="3"/>
    <n v="10.5"/>
    <n v="4"/>
  </r>
  <r>
    <x v="0"/>
    <x v="10"/>
    <x v="6"/>
    <x v="22"/>
    <x v="3"/>
    <n v="9"/>
    <n v="4"/>
  </r>
  <r>
    <x v="0"/>
    <x v="10"/>
    <x v="6"/>
    <x v="5"/>
    <x v="3"/>
    <n v="2"/>
    <n v="4"/>
  </r>
  <r>
    <x v="0"/>
    <x v="3"/>
    <x v="0"/>
    <x v="11"/>
    <x v="3"/>
    <n v="2"/>
    <n v="4"/>
  </r>
  <r>
    <x v="0"/>
    <x v="3"/>
    <x v="3"/>
    <x v="5"/>
    <x v="3"/>
    <n v="7.5"/>
    <n v="4"/>
  </r>
  <r>
    <x v="0"/>
    <x v="3"/>
    <x v="3"/>
    <x v="23"/>
    <x v="3"/>
    <n v="7.5"/>
    <n v="4"/>
  </r>
  <r>
    <x v="0"/>
    <x v="3"/>
    <x v="10"/>
    <x v="3"/>
    <x v="3"/>
    <n v="11.5"/>
    <n v="4"/>
  </r>
  <r>
    <x v="0"/>
    <x v="7"/>
    <x v="16"/>
    <x v="6"/>
    <x v="3"/>
    <n v="7"/>
    <n v="4"/>
  </r>
  <r>
    <x v="0"/>
    <x v="7"/>
    <x v="16"/>
    <x v="23"/>
    <x v="3"/>
    <n v="2"/>
    <n v="4"/>
  </r>
  <r>
    <x v="1"/>
    <x v="2"/>
    <x v="11"/>
    <x v="6"/>
    <x v="3"/>
    <n v="61"/>
    <n v="4"/>
  </r>
  <r>
    <x v="1"/>
    <x v="7"/>
    <x v="16"/>
    <x v="23"/>
    <x v="3"/>
    <n v="88"/>
    <n v="4"/>
  </r>
  <r>
    <x v="2"/>
    <x v="1"/>
    <x v="32"/>
    <x v="0"/>
    <x v="3"/>
    <n v="4.5"/>
    <n v="4"/>
  </r>
  <r>
    <x v="2"/>
    <x v="1"/>
    <x v="13"/>
    <x v="2"/>
    <x v="3"/>
    <n v="5.5"/>
    <n v="4"/>
  </r>
  <r>
    <x v="2"/>
    <x v="1"/>
    <x v="46"/>
    <x v="0"/>
    <x v="3"/>
    <n v="19"/>
    <n v="4"/>
  </r>
  <r>
    <x v="2"/>
    <x v="1"/>
    <x v="47"/>
    <x v="2"/>
    <x v="3"/>
    <n v="3"/>
    <n v="4"/>
  </r>
  <r>
    <x v="2"/>
    <x v="11"/>
    <x v="57"/>
    <x v="0"/>
    <x v="3"/>
    <n v="3.5"/>
    <n v="4"/>
  </r>
  <r>
    <x v="2"/>
    <x v="4"/>
    <x v="15"/>
    <x v="2"/>
    <x v="3"/>
    <n v="4.5"/>
    <n v="4"/>
  </r>
  <r>
    <x v="2"/>
    <x v="10"/>
    <x v="58"/>
    <x v="2"/>
    <x v="3"/>
    <n v="7.5"/>
    <n v="4"/>
  </r>
  <r>
    <x v="2"/>
    <x v="10"/>
    <x v="59"/>
    <x v="0"/>
    <x v="3"/>
    <n v="4.5"/>
    <n v="4"/>
  </r>
  <r>
    <x v="2"/>
    <x v="10"/>
    <x v="45"/>
    <x v="0"/>
    <x v="3"/>
    <n v="3.5"/>
    <n v="4"/>
  </r>
  <r>
    <x v="2"/>
    <x v="3"/>
    <x v="2"/>
    <x v="2"/>
    <x v="3"/>
    <n v="6"/>
    <n v="4"/>
  </r>
  <r>
    <x v="2"/>
    <x v="3"/>
    <x v="2"/>
    <x v="6"/>
    <x v="3"/>
    <n v="5"/>
    <n v="4"/>
  </r>
  <r>
    <x v="2"/>
    <x v="3"/>
    <x v="3"/>
    <x v="11"/>
    <x v="3"/>
    <n v="64"/>
    <n v="4"/>
  </r>
  <r>
    <x v="2"/>
    <x v="3"/>
    <x v="3"/>
    <x v="3"/>
    <x v="3"/>
    <n v="1.5"/>
    <n v="4"/>
  </r>
  <r>
    <x v="2"/>
    <x v="3"/>
    <x v="20"/>
    <x v="11"/>
    <x v="3"/>
    <n v="20.5"/>
    <n v="4"/>
  </r>
  <r>
    <x v="2"/>
    <x v="7"/>
    <x v="16"/>
    <x v="6"/>
    <x v="3"/>
    <n v="4.5"/>
    <n v="4"/>
  </r>
  <r>
    <x v="4"/>
    <x v="0"/>
    <x v="15"/>
    <x v="2"/>
    <x v="3"/>
    <n v="3"/>
    <n v="4"/>
  </r>
  <r>
    <x v="4"/>
    <x v="1"/>
    <x v="17"/>
    <x v="2"/>
    <x v="3"/>
    <n v="14"/>
    <n v="4"/>
  </r>
  <r>
    <x v="4"/>
    <x v="1"/>
    <x v="49"/>
    <x v="2"/>
    <x v="3"/>
    <n v="8"/>
    <n v="4"/>
  </r>
  <r>
    <x v="4"/>
    <x v="1"/>
    <x v="32"/>
    <x v="2"/>
    <x v="3"/>
    <n v="3"/>
    <n v="4"/>
  </r>
  <r>
    <x v="4"/>
    <x v="1"/>
    <x v="33"/>
    <x v="2"/>
    <x v="3"/>
    <n v="5"/>
    <n v="4"/>
  </r>
  <r>
    <x v="4"/>
    <x v="1"/>
    <x v="33"/>
    <x v="0"/>
    <x v="3"/>
    <n v="6"/>
    <n v="4"/>
  </r>
  <r>
    <x v="4"/>
    <x v="1"/>
    <x v="36"/>
    <x v="2"/>
    <x v="3"/>
    <n v="3"/>
    <n v="4"/>
  </r>
  <r>
    <x v="4"/>
    <x v="1"/>
    <x v="60"/>
    <x v="0"/>
    <x v="3"/>
    <n v="10"/>
    <n v="4"/>
  </r>
  <r>
    <x v="4"/>
    <x v="1"/>
    <x v="60"/>
    <x v="8"/>
    <x v="3"/>
    <n v="1"/>
    <n v="4"/>
  </r>
  <r>
    <x v="4"/>
    <x v="1"/>
    <x v="61"/>
    <x v="2"/>
    <x v="3"/>
    <n v="3"/>
    <n v="4"/>
  </r>
  <r>
    <x v="4"/>
    <x v="1"/>
    <x v="61"/>
    <x v="0"/>
    <x v="3"/>
    <n v="3"/>
    <n v="4"/>
  </r>
  <r>
    <x v="4"/>
    <x v="1"/>
    <x v="62"/>
    <x v="11"/>
    <x v="3"/>
    <n v="6"/>
    <n v="4"/>
  </r>
  <r>
    <x v="4"/>
    <x v="1"/>
    <x v="62"/>
    <x v="2"/>
    <x v="3"/>
    <n v="2"/>
    <n v="4"/>
  </r>
  <r>
    <x v="4"/>
    <x v="1"/>
    <x v="62"/>
    <x v="0"/>
    <x v="3"/>
    <n v="5"/>
    <n v="4"/>
  </r>
  <r>
    <x v="4"/>
    <x v="11"/>
    <x v="63"/>
    <x v="0"/>
    <x v="3"/>
    <n v="8"/>
    <n v="4"/>
  </r>
  <r>
    <x v="4"/>
    <x v="11"/>
    <x v="64"/>
    <x v="11"/>
    <x v="3"/>
    <n v="2"/>
    <n v="4"/>
  </r>
  <r>
    <x v="4"/>
    <x v="11"/>
    <x v="64"/>
    <x v="0"/>
    <x v="3"/>
    <n v="35"/>
    <n v="4"/>
  </r>
  <r>
    <x v="4"/>
    <x v="11"/>
    <x v="64"/>
    <x v="8"/>
    <x v="3"/>
    <n v="0.5"/>
    <n v="4"/>
  </r>
  <r>
    <x v="4"/>
    <x v="11"/>
    <x v="57"/>
    <x v="0"/>
    <x v="3"/>
    <n v="8"/>
    <n v="4"/>
  </r>
  <r>
    <x v="4"/>
    <x v="11"/>
    <x v="6"/>
    <x v="3"/>
    <x v="3"/>
    <n v="3"/>
    <n v="4"/>
  </r>
  <r>
    <x v="4"/>
    <x v="4"/>
    <x v="15"/>
    <x v="2"/>
    <x v="3"/>
    <n v="4"/>
    <n v="4"/>
  </r>
  <r>
    <x v="4"/>
    <x v="3"/>
    <x v="9"/>
    <x v="3"/>
    <x v="3"/>
    <n v="23.5"/>
    <n v="4"/>
  </r>
  <r>
    <x v="4"/>
    <x v="3"/>
    <x v="20"/>
    <x v="7"/>
    <x v="3"/>
    <n v="10"/>
    <n v="4"/>
  </r>
  <r>
    <x v="5"/>
    <x v="5"/>
    <x v="54"/>
    <x v="3"/>
    <x v="3"/>
    <n v="13"/>
    <n v="4"/>
  </r>
  <r>
    <x v="5"/>
    <x v="0"/>
    <x v="3"/>
    <x v="7"/>
    <x v="3"/>
    <n v="8"/>
    <n v="4"/>
  </r>
  <r>
    <x v="5"/>
    <x v="0"/>
    <x v="15"/>
    <x v="2"/>
    <x v="3"/>
    <n v="4"/>
    <n v="4"/>
  </r>
  <r>
    <x v="5"/>
    <x v="1"/>
    <x v="27"/>
    <x v="2"/>
    <x v="3"/>
    <n v="12"/>
    <n v="4"/>
  </r>
  <r>
    <x v="5"/>
    <x v="1"/>
    <x v="27"/>
    <x v="0"/>
    <x v="3"/>
    <n v="4"/>
    <n v="4"/>
  </r>
  <r>
    <x v="5"/>
    <x v="1"/>
    <x v="65"/>
    <x v="2"/>
    <x v="3"/>
    <n v="6"/>
    <n v="4"/>
  </r>
  <r>
    <x v="5"/>
    <x v="1"/>
    <x v="65"/>
    <x v="0"/>
    <x v="3"/>
    <n v="31"/>
    <n v="4"/>
  </r>
  <r>
    <x v="5"/>
    <x v="1"/>
    <x v="65"/>
    <x v="8"/>
    <x v="3"/>
    <n v="3"/>
    <n v="4"/>
  </r>
  <r>
    <x v="5"/>
    <x v="1"/>
    <x v="6"/>
    <x v="22"/>
    <x v="3"/>
    <n v="5"/>
    <n v="4"/>
  </r>
  <r>
    <x v="5"/>
    <x v="1"/>
    <x v="44"/>
    <x v="2"/>
    <x v="3"/>
    <n v="20"/>
    <n v="4"/>
  </r>
  <r>
    <x v="5"/>
    <x v="1"/>
    <x v="44"/>
    <x v="8"/>
    <x v="3"/>
    <n v="3"/>
    <n v="4"/>
  </r>
  <r>
    <x v="5"/>
    <x v="11"/>
    <x v="66"/>
    <x v="0"/>
    <x v="3"/>
    <n v="8"/>
    <n v="4"/>
  </r>
  <r>
    <x v="5"/>
    <x v="11"/>
    <x v="66"/>
    <x v="8"/>
    <x v="3"/>
    <n v="1"/>
    <n v="4"/>
  </r>
  <r>
    <x v="5"/>
    <x v="11"/>
    <x v="67"/>
    <x v="11"/>
    <x v="3"/>
    <n v="1"/>
    <n v="4"/>
  </r>
  <r>
    <x v="5"/>
    <x v="11"/>
    <x v="67"/>
    <x v="0"/>
    <x v="3"/>
    <n v="11"/>
    <n v="4"/>
  </r>
  <r>
    <x v="5"/>
    <x v="11"/>
    <x v="68"/>
    <x v="0"/>
    <x v="3"/>
    <n v="12"/>
    <n v="4"/>
  </r>
  <r>
    <x v="5"/>
    <x v="11"/>
    <x v="68"/>
    <x v="8"/>
    <x v="3"/>
    <n v="2"/>
    <n v="4"/>
  </r>
  <r>
    <x v="5"/>
    <x v="11"/>
    <x v="69"/>
    <x v="0"/>
    <x v="3"/>
    <n v="3"/>
    <n v="4"/>
  </r>
  <r>
    <x v="5"/>
    <x v="11"/>
    <x v="70"/>
    <x v="0"/>
    <x v="3"/>
    <n v="8"/>
    <n v="4"/>
  </r>
  <r>
    <x v="5"/>
    <x v="11"/>
    <x v="6"/>
    <x v="22"/>
    <x v="3"/>
    <n v="6"/>
    <n v="4"/>
  </r>
  <r>
    <x v="5"/>
    <x v="11"/>
    <x v="71"/>
    <x v="2"/>
    <x v="3"/>
    <n v="1"/>
    <n v="4"/>
  </r>
  <r>
    <x v="5"/>
    <x v="11"/>
    <x v="71"/>
    <x v="0"/>
    <x v="3"/>
    <n v="8"/>
    <n v="4"/>
  </r>
  <r>
    <x v="5"/>
    <x v="11"/>
    <x v="71"/>
    <x v="8"/>
    <x v="3"/>
    <n v="1"/>
    <n v="4"/>
  </r>
  <r>
    <x v="6"/>
    <x v="5"/>
    <x v="16"/>
    <x v="3"/>
    <x v="3"/>
    <n v="38.5"/>
    <n v="4"/>
  </r>
  <r>
    <x v="6"/>
    <x v="1"/>
    <x v="6"/>
    <x v="3"/>
    <x v="3"/>
    <n v="11.5"/>
    <n v="4"/>
  </r>
  <r>
    <x v="6"/>
    <x v="10"/>
    <x v="45"/>
    <x v="0"/>
    <x v="3"/>
    <n v="16"/>
    <n v="4"/>
  </r>
  <r>
    <x v="6"/>
    <x v="10"/>
    <x v="45"/>
    <x v="8"/>
    <x v="3"/>
    <n v="5"/>
    <n v="4"/>
  </r>
  <r>
    <x v="6"/>
    <x v="10"/>
    <x v="6"/>
    <x v="9"/>
    <x v="3"/>
    <n v="25"/>
    <n v="4"/>
  </r>
  <r>
    <x v="6"/>
    <x v="10"/>
    <x v="72"/>
    <x v="3"/>
    <x v="3"/>
    <n v="4.5"/>
    <n v="4"/>
  </r>
  <r>
    <x v="6"/>
    <x v="3"/>
    <x v="0"/>
    <x v="23"/>
    <x v="3"/>
    <n v="8"/>
    <n v="4"/>
  </r>
  <r>
    <x v="6"/>
    <x v="3"/>
    <x v="7"/>
    <x v="6"/>
    <x v="3"/>
    <n v="4"/>
    <n v="4"/>
  </r>
  <r>
    <x v="6"/>
    <x v="3"/>
    <x v="3"/>
    <x v="23"/>
    <x v="3"/>
    <n v="0.75"/>
    <n v="4"/>
  </r>
  <r>
    <x v="6"/>
    <x v="3"/>
    <x v="10"/>
    <x v="6"/>
    <x v="3"/>
    <n v="15.5"/>
    <n v="4"/>
  </r>
  <r>
    <x v="6"/>
    <x v="3"/>
    <x v="10"/>
    <x v="3"/>
    <x v="3"/>
    <n v="4"/>
    <n v="4"/>
  </r>
  <r>
    <x v="7"/>
    <x v="5"/>
    <x v="22"/>
    <x v="12"/>
    <x v="3"/>
    <n v="89"/>
    <n v="4"/>
  </r>
  <r>
    <x v="7"/>
    <x v="5"/>
    <x v="22"/>
    <x v="13"/>
    <x v="3"/>
    <n v="40"/>
    <n v="4"/>
  </r>
  <r>
    <x v="7"/>
    <x v="5"/>
    <x v="22"/>
    <x v="14"/>
    <x v="3"/>
    <n v="4"/>
    <n v="4"/>
  </r>
  <r>
    <x v="7"/>
    <x v="5"/>
    <x v="54"/>
    <x v="3"/>
    <x v="3"/>
    <n v="5"/>
    <n v="4"/>
  </r>
  <r>
    <x v="7"/>
    <x v="5"/>
    <x v="23"/>
    <x v="12"/>
    <x v="3"/>
    <n v="17.5"/>
    <n v="4"/>
  </r>
  <r>
    <x v="7"/>
    <x v="5"/>
    <x v="24"/>
    <x v="13"/>
    <x v="3"/>
    <n v="5"/>
    <n v="4"/>
  </r>
  <r>
    <x v="8"/>
    <x v="0"/>
    <x v="30"/>
    <x v="9"/>
    <x v="3"/>
    <n v="3"/>
    <n v="4"/>
  </r>
  <r>
    <x v="8"/>
    <x v="0"/>
    <x v="9"/>
    <x v="3"/>
    <x v="3"/>
    <n v="6"/>
    <n v="4"/>
  </r>
  <r>
    <x v="8"/>
    <x v="0"/>
    <x v="25"/>
    <x v="8"/>
    <x v="3"/>
    <n v="5"/>
    <n v="4"/>
  </r>
  <r>
    <x v="8"/>
    <x v="1"/>
    <x v="27"/>
    <x v="8"/>
    <x v="3"/>
    <n v="10"/>
    <n v="4"/>
  </r>
  <r>
    <x v="8"/>
    <x v="1"/>
    <x v="18"/>
    <x v="8"/>
    <x v="3"/>
    <n v="2"/>
    <n v="4"/>
  </r>
  <r>
    <x v="8"/>
    <x v="1"/>
    <x v="49"/>
    <x v="8"/>
    <x v="3"/>
    <n v="12.5"/>
    <n v="4"/>
  </r>
  <r>
    <x v="8"/>
    <x v="1"/>
    <x v="73"/>
    <x v="8"/>
    <x v="3"/>
    <n v="1"/>
    <n v="4"/>
  </r>
  <r>
    <x v="8"/>
    <x v="1"/>
    <x v="65"/>
    <x v="8"/>
    <x v="3"/>
    <n v="4"/>
    <n v="4"/>
  </r>
  <r>
    <x v="8"/>
    <x v="1"/>
    <x v="60"/>
    <x v="3"/>
    <x v="3"/>
    <n v="1"/>
    <n v="4"/>
  </r>
  <r>
    <x v="8"/>
    <x v="1"/>
    <x v="60"/>
    <x v="8"/>
    <x v="3"/>
    <n v="9"/>
    <n v="4"/>
  </r>
  <r>
    <x v="8"/>
    <x v="1"/>
    <x v="61"/>
    <x v="8"/>
    <x v="3"/>
    <n v="1"/>
    <n v="4"/>
  </r>
  <r>
    <x v="8"/>
    <x v="1"/>
    <x v="37"/>
    <x v="8"/>
    <x v="3"/>
    <n v="2.5"/>
    <n v="4"/>
  </r>
  <r>
    <x v="8"/>
    <x v="1"/>
    <x v="44"/>
    <x v="8"/>
    <x v="3"/>
    <n v="3"/>
    <n v="4"/>
  </r>
  <r>
    <x v="8"/>
    <x v="1"/>
    <x v="62"/>
    <x v="8"/>
    <x v="3"/>
    <n v="2"/>
    <n v="4"/>
  </r>
  <r>
    <x v="8"/>
    <x v="11"/>
    <x v="64"/>
    <x v="11"/>
    <x v="3"/>
    <n v="5"/>
    <n v="4"/>
  </r>
  <r>
    <x v="8"/>
    <x v="11"/>
    <x v="64"/>
    <x v="8"/>
    <x v="3"/>
    <n v="3"/>
    <n v="4"/>
  </r>
  <r>
    <x v="8"/>
    <x v="11"/>
    <x v="66"/>
    <x v="8"/>
    <x v="3"/>
    <n v="3"/>
    <n v="4"/>
  </r>
  <r>
    <x v="8"/>
    <x v="11"/>
    <x v="6"/>
    <x v="3"/>
    <x v="3"/>
    <n v="5"/>
    <n v="4"/>
  </r>
  <r>
    <x v="8"/>
    <x v="4"/>
    <x v="25"/>
    <x v="8"/>
    <x v="3"/>
    <n v="33"/>
    <n v="4"/>
  </r>
  <r>
    <x v="8"/>
    <x v="7"/>
    <x v="16"/>
    <x v="6"/>
    <x v="3"/>
    <n v="56"/>
    <n v="4"/>
  </r>
  <r>
    <x v="9"/>
    <x v="0"/>
    <x v="0"/>
    <x v="8"/>
    <x v="3"/>
    <n v="3"/>
    <n v="4"/>
  </r>
  <r>
    <x v="9"/>
    <x v="1"/>
    <x v="43"/>
    <x v="9"/>
    <x v="3"/>
    <n v="1.5"/>
    <n v="4"/>
  </r>
  <r>
    <x v="9"/>
    <x v="10"/>
    <x v="48"/>
    <x v="8"/>
    <x v="3"/>
    <n v="20"/>
    <n v="4"/>
  </r>
  <r>
    <x v="9"/>
    <x v="10"/>
    <x v="58"/>
    <x v="18"/>
    <x v="3"/>
    <n v="3"/>
    <n v="4"/>
  </r>
  <r>
    <x v="9"/>
    <x v="10"/>
    <x v="43"/>
    <x v="9"/>
    <x v="3"/>
    <n v="2"/>
    <n v="4"/>
  </r>
  <r>
    <x v="9"/>
    <x v="10"/>
    <x v="53"/>
    <x v="8"/>
    <x v="3"/>
    <n v="7"/>
    <n v="4"/>
  </r>
  <r>
    <x v="9"/>
    <x v="10"/>
    <x v="45"/>
    <x v="18"/>
    <x v="3"/>
    <n v="3"/>
    <n v="4"/>
  </r>
  <r>
    <x v="9"/>
    <x v="10"/>
    <x v="72"/>
    <x v="18"/>
    <x v="3"/>
    <n v="6"/>
    <n v="4"/>
  </r>
  <r>
    <x v="9"/>
    <x v="2"/>
    <x v="30"/>
    <x v="11"/>
    <x v="3"/>
    <n v="2"/>
    <n v="4"/>
  </r>
  <r>
    <x v="9"/>
    <x v="2"/>
    <x v="30"/>
    <x v="9"/>
    <x v="3"/>
    <n v="3"/>
    <n v="4"/>
  </r>
  <r>
    <x v="9"/>
    <x v="2"/>
    <x v="30"/>
    <x v="8"/>
    <x v="3"/>
    <n v="15"/>
    <n v="4"/>
  </r>
  <r>
    <x v="9"/>
    <x v="3"/>
    <x v="0"/>
    <x v="11"/>
    <x v="3"/>
    <n v="8"/>
    <n v="4"/>
  </r>
  <r>
    <x v="9"/>
    <x v="3"/>
    <x v="0"/>
    <x v="8"/>
    <x v="3"/>
    <n v="5.5"/>
    <n v="4"/>
  </r>
  <r>
    <x v="9"/>
    <x v="3"/>
    <x v="1"/>
    <x v="8"/>
    <x v="3"/>
    <n v="42"/>
    <n v="4"/>
  </r>
  <r>
    <x v="9"/>
    <x v="3"/>
    <x v="29"/>
    <x v="21"/>
    <x v="3"/>
    <n v="6.5"/>
    <n v="4"/>
  </r>
  <r>
    <x v="9"/>
    <x v="3"/>
    <x v="9"/>
    <x v="3"/>
    <x v="3"/>
    <n v="28"/>
    <n v="4"/>
  </r>
  <r>
    <x v="9"/>
    <x v="3"/>
    <x v="3"/>
    <x v="3"/>
    <x v="3"/>
    <n v="2"/>
    <n v="4"/>
  </r>
  <r>
    <x v="9"/>
    <x v="3"/>
    <x v="20"/>
    <x v="7"/>
    <x v="3"/>
    <n v="7.5"/>
    <n v="4"/>
  </r>
  <r>
    <x v="16"/>
    <x v="10"/>
    <x v="58"/>
    <x v="0"/>
    <x v="3"/>
    <n v="38.5"/>
    <n v="4"/>
  </r>
  <r>
    <x v="16"/>
    <x v="10"/>
    <x v="58"/>
    <x v="9"/>
    <x v="3"/>
    <n v="2"/>
    <n v="4"/>
  </r>
  <r>
    <x v="16"/>
    <x v="10"/>
    <x v="58"/>
    <x v="3"/>
    <x v="3"/>
    <n v="1.75"/>
    <n v="4"/>
  </r>
  <r>
    <x v="16"/>
    <x v="10"/>
    <x v="58"/>
    <x v="8"/>
    <x v="3"/>
    <n v="4.75"/>
    <n v="4"/>
  </r>
  <r>
    <x v="16"/>
    <x v="10"/>
    <x v="45"/>
    <x v="2"/>
    <x v="3"/>
    <n v="0"/>
    <n v="4"/>
  </r>
  <r>
    <x v="16"/>
    <x v="10"/>
    <x v="45"/>
    <x v="0"/>
    <x v="3"/>
    <n v="0"/>
    <n v="4"/>
  </r>
  <r>
    <x v="16"/>
    <x v="10"/>
    <x v="6"/>
    <x v="4"/>
    <x v="3"/>
    <n v="0.3"/>
    <n v="4"/>
  </r>
  <r>
    <x v="16"/>
    <x v="10"/>
    <x v="6"/>
    <x v="22"/>
    <x v="3"/>
    <n v="1"/>
    <n v="4"/>
  </r>
  <r>
    <x v="16"/>
    <x v="10"/>
    <x v="74"/>
    <x v="0"/>
    <x v="3"/>
    <n v="24"/>
    <n v="4"/>
  </r>
  <r>
    <x v="16"/>
    <x v="10"/>
    <x v="72"/>
    <x v="0"/>
    <x v="3"/>
    <n v="13"/>
    <n v="4"/>
  </r>
  <r>
    <x v="16"/>
    <x v="10"/>
    <x v="72"/>
    <x v="8"/>
    <x v="3"/>
    <n v="3.5"/>
    <n v="4"/>
  </r>
  <r>
    <x v="16"/>
    <x v="10"/>
    <x v="52"/>
    <x v="2"/>
    <x v="3"/>
    <n v="43"/>
    <n v="4"/>
  </r>
  <r>
    <x v="16"/>
    <x v="10"/>
    <x v="52"/>
    <x v="0"/>
    <x v="3"/>
    <n v="8"/>
    <n v="4"/>
  </r>
  <r>
    <x v="16"/>
    <x v="2"/>
    <x v="7"/>
    <x v="0"/>
    <x v="3"/>
    <n v="0"/>
    <n v="4"/>
  </r>
  <r>
    <x v="16"/>
    <x v="2"/>
    <x v="3"/>
    <x v="3"/>
    <x v="3"/>
    <n v="2"/>
    <n v="4"/>
  </r>
  <r>
    <x v="16"/>
    <x v="3"/>
    <x v="29"/>
    <x v="24"/>
    <x v="3"/>
    <n v="5.5"/>
    <n v="4"/>
  </r>
  <r>
    <x v="16"/>
    <x v="3"/>
    <x v="9"/>
    <x v="3"/>
    <x v="3"/>
    <n v="5.15"/>
    <n v="4"/>
  </r>
  <r>
    <x v="16"/>
    <x v="3"/>
    <x v="20"/>
    <x v="7"/>
    <x v="3"/>
    <n v="8"/>
    <n v="4"/>
  </r>
  <r>
    <x v="11"/>
    <x v="5"/>
    <x v="54"/>
    <x v="3"/>
    <x v="3"/>
    <n v="6"/>
    <n v="4"/>
  </r>
  <r>
    <x v="11"/>
    <x v="5"/>
    <x v="16"/>
    <x v="7"/>
    <x v="3"/>
    <n v="8"/>
    <n v="4"/>
  </r>
  <r>
    <x v="11"/>
    <x v="5"/>
    <x v="16"/>
    <x v="16"/>
    <x v="3"/>
    <n v="1"/>
    <n v="4"/>
  </r>
  <r>
    <x v="11"/>
    <x v="1"/>
    <x v="13"/>
    <x v="8"/>
    <x v="3"/>
    <n v="33"/>
    <n v="4"/>
  </r>
  <r>
    <x v="11"/>
    <x v="1"/>
    <x v="19"/>
    <x v="8"/>
    <x v="3"/>
    <n v="31"/>
    <n v="4"/>
  </r>
  <r>
    <x v="11"/>
    <x v="1"/>
    <x v="37"/>
    <x v="8"/>
    <x v="3"/>
    <n v="3"/>
    <n v="4"/>
  </r>
  <r>
    <x v="11"/>
    <x v="1"/>
    <x v="44"/>
    <x v="8"/>
    <x v="3"/>
    <n v="4"/>
    <n v="4"/>
  </r>
  <r>
    <x v="11"/>
    <x v="11"/>
    <x v="75"/>
    <x v="8"/>
    <x v="3"/>
    <n v="5"/>
    <n v="4"/>
  </r>
  <r>
    <x v="11"/>
    <x v="10"/>
    <x v="43"/>
    <x v="9"/>
    <x v="3"/>
    <n v="4"/>
    <n v="4"/>
  </r>
  <r>
    <x v="11"/>
    <x v="10"/>
    <x v="76"/>
    <x v="8"/>
    <x v="3"/>
    <n v="5"/>
    <n v="4"/>
  </r>
  <r>
    <x v="11"/>
    <x v="3"/>
    <x v="9"/>
    <x v="3"/>
    <x v="3"/>
    <n v="9"/>
    <n v="4"/>
  </r>
  <r>
    <x v="11"/>
    <x v="3"/>
    <x v="20"/>
    <x v="7"/>
    <x v="3"/>
    <n v="12"/>
    <n v="4"/>
  </r>
  <r>
    <x v="11"/>
    <x v="7"/>
    <x v="16"/>
    <x v="6"/>
    <x v="3"/>
    <n v="47"/>
    <n v="4"/>
  </r>
  <r>
    <x v="12"/>
    <x v="11"/>
    <x v="6"/>
    <x v="22"/>
    <x v="3"/>
    <n v="16"/>
    <n v="4"/>
  </r>
  <r>
    <x v="12"/>
    <x v="4"/>
    <x v="15"/>
    <x v="2"/>
    <x v="3"/>
    <n v="2"/>
    <n v="4"/>
  </r>
  <r>
    <x v="12"/>
    <x v="2"/>
    <x v="15"/>
    <x v="2"/>
    <x v="3"/>
    <n v="6"/>
    <n v="4"/>
  </r>
  <r>
    <x v="12"/>
    <x v="2"/>
    <x v="11"/>
    <x v="11"/>
    <x v="3"/>
    <n v="1"/>
    <n v="4"/>
  </r>
  <r>
    <x v="12"/>
    <x v="7"/>
    <x v="16"/>
    <x v="6"/>
    <x v="3"/>
    <n v="143"/>
    <n v="4"/>
  </r>
  <r>
    <x v="13"/>
    <x v="0"/>
    <x v="25"/>
    <x v="11"/>
    <x v="3"/>
    <n v="8"/>
    <n v="4"/>
  </r>
  <r>
    <x v="13"/>
    <x v="1"/>
    <x v="17"/>
    <x v="8"/>
    <x v="3"/>
    <n v="4"/>
    <n v="4"/>
  </r>
  <r>
    <x v="13"/>
    <x v="1"/>
    <x v="18"/>
    <x v="8"/>
    <x v="3"/>
    <n v="4"/>
    <n v="4"/>
  </r>
  <r>
    <x v="13"/>
    <x v="1"/>
    <x v="49"/>
    <x v="8"/>
    <x v="3"/>
    <n v="2"/>
    <n v="4"/>
  </r>
  <r>
    <x v="13"/>
    <x v="1"/>
    <x v="36"/>
    <x v="8"/>
    <x v="3"/>
    <n v="6"/>
    <n v="4"/>
  </r>
  <r>
    <x v="13"/>
    <x v="1"/>
    <x v="60"/>
    <x v="11"/>
    <x v="3"/>
    <n v="2"/>
    <n v="4"/>
  </r>
  <r>
    <x v="13"/>
    <x v="1"/>
    <x v="61"/>
    <x v="8"/>
    <x v="3"/>
    <n v="1"/>
    <n v="4"/>
  </r>
  <r>
    <x v="13"/>
    <x v="1"/>
    <x v="47"/>
    <x v="8"/>
    <x v="3"/>
    <n v="2"/>
    <n v="4"/>
  </r>
  <r>
    <x v="13"/>
    <x v="11"/>
    <x v="66"/>
    <x v="11"/>
    <x v="3"/>
    <n v="4"/>
    <n v="4"/>
  </r>
  <r>
    <x v="13"/>
    <x v="11"/>
    <x v="66"/>
    <x v="8"/>
    <x v="3"/>
    <n v="6"/>
    <n v="4"/>
  </r>
  <r>
    <x v="13"/>
    <x v="11"/>
    <x v="77"/>
    <x v="11"/>
    <x v="3"/>
    <n v="2"/>
    <n v="4"/>
  </r>
  <r>
    <x v="13"/>
    <x v="11"/>
    <x v="78"/>
    <x v="2"/>
    <x v="3"/>
    <n v="12"/>
    <n v="4"/>
  </r>
  <r>
    <x v="13"/>
    <x v="11"/>
    <x v="69"/>
    <x v="8"/>
    <x v="3"/>
    <n v="3"/>
    <n v="4"/>
  </r>
  <r>
    <x v="13"/>
    <x v="11"/>
    <x v="71"/>
    <x v="8"/>
    <x v="3"/>
    <n v="1"/>
    <n v="4"/>
  </r>
  <r>
    <x v="13"/>
    <x v="4"/>
    <x v="5"/>
    <x v="8"/>
    <x v="3"/>
    <n v="16"/>
    <n v="4"/>
  </r>
  <r>
    <x v="13"/>
    <x v="4"/>
    <x v="25"/>
    <x v="8"/>
    <x v="3"/>
    <n v="23"/>
    <n v="4"/>
  </r>
  <r>
    <x v="13"/>
    <x v="3"/>
    <x v="1"/>
    <x v="11"/>
    <x v="3"/>
    <n v="2"/>
    <n v="4"/>
  </r>
  <r>
    <x v="13"/>
    <x v="3"/>
    <x v="29"/>
    <x v="24"/>
    <x v="3"/>
    <n v="2"/>
    <n v="4"/>
  </r>
  <r>
    <x v="13"/>
    <x v="3"/>
    <x v="9"/>
    <x v="3"/>
    <x v="3"/>
    <n v="1"/>
    <n v="4"/>
  </r>
  <r>
    <x v="13"/>
    <x v="3"/>
    <x v="3"/>
    <x v="3"/>
    <x v="3"/>
    <n v="1"/>
    <n v="4"/>
  </r>
  <r>
    <x v="13"/>
    <x v="3"/>
    <x v="5"/>
    <x v="8"/>
    <x v="3"/>
    <n v="4"/>
    <n v="4"/>
  </r>
  <r>
    <x v="13"/>
    <x v="3"/>
    <x v="21"/>
    <x v="7"/>
    <x v="3"/>
    <n v="32"/>
    <n v="4"/>
  </r>
  <r>
    <x v="13"/>
    <x v="3"/>
    <x v="20"/>
    <x v="7"/>
    <x v="3"/>
    <n v="24"/>
    <n v="4"/>
  </r>
  <r>
    <x v="13"/>
    <x v="7"/>
    <x v="16"/>
    <x v="6"/>
    <x v="3"/>
    <n v="8"/>
    <n v="4"/>
  </r>
  <r>
    <x v="17"/>
    <x v="5"/>
    <x v="54"/>
    <x v="3"/>
    <x v="3"/>
    <n v="1.05"/>
    <n v="4"/>
  </r>
  <r>
    <x v="17"/>
    <x v="5"/>
    <x v="54"/>
    <x v="24"/>
    <x v="3"/>
    <n v="2.2999999999999998"/>
    <n v="4"/>
  </r>
  <r>
    <x v="17"/>
    <x v="5"/>
    <x v="24"/>
    <x v="12"/>
    <x v="3"/>
    <n v="1"/>
    <n v="4"/>
  </r>
  <r>
    <x v="17"/>
    <x v="5"/>
    <x v="16"/>
    <x v="16"/>
    <x v="3"/>
    <n v="3.3"/>
    <n v="4"/>
  </r>
  <r>
    <x v="17"/>
    <x v="5"/>
    <x v="16"/>
    <x v="10"/>
    <x v="3"/>
    <n v="2.6"/>
    <n v="4"/>
  </r>
  <r>
    <x v="17"/>
    <x v="0"/>
    <x v="29"/>
    <x v="11"/>
    <x v="3"/>
    <n v="1"/>
    <n v="4"/>
  </r>
  <r>
    <x v="17"/>
    <x v="10"/>
    <x v="58"/>
    <x v="0"/>
    <x v="3"/>
    <n v="10.3"/>
    <n v="4"/>
  </r>
  <r>
    <x v="17"/>
    <x v="10"/>
    <x v="58"/>
    <x v="10"/>
    <x v="3"/>
    <n v="2.2999999999999998"/>
    <n v="4"/>
  </r>
  <r>
    <x v="17"/>
    <x v="10"/>
    <x v="58"/>
    <x v="8"/>
    <x v="3"/>
    <n v="1"/>
    <n v="4"/>
  </r>
  <r>
    <x v="17"/>
    <x v="10"/>
    <x v="59"/>
    <x v="0"/>
    <x v="3"/>
    <n v="5"/>
    <n v="4"/>
  </r>
  <r>
    <x v="17"/>
    <x v="10"/>
    <x v="59"/>
    <x v="10"/>
    <x v="3"/>
    <n v="3.6"/>
    <n v="4"/>
  </r>
  <r>
    <x v="17"/>
    <x v="10"/>
    <x v="53"/>
    <x v="0"/>
    <x v="3"/>
    <n v="21.2"/>
    <n v="4"/>
  </r>
  <r>
    <x v="17"/>
    <x v="10"/>
    <x v="53"/>
    <x v="3"/>
    <x v="3"/>
    <n v="1"/>
    <n v="4"/>
  </r>
  <r>
    <x v="17"/>
    <x v="10"/>
    <x v="53"/>
    <x v="10"/>
    <x v="3"/>
    <n v="8"/>
    <n v="4"/>
  </r>
  <r>
    <x v="17"/>
    <x v="10"/>
    <x v="53"/>
    <x v="8"/>
    <x v="3"/>
    <n v="5.3"/>
    <n v="4"/>
  </r>
  <r>
    <x v="17"/>
    <x v="10"/>
    <x v="45"/>
    <x v="0"/>
    <x v="3"/>
    <n v="26.6"/>
    <n v="4"/>
  </r>
  <r>
    <x v="17"/>
    <x v="10"/>
    <x v="45"/>
    <x v="3"/>
    <x v="3"/>
    <n v="3.5"/>
    <n v="4"/>
  </r>
  <r>
    <x v="17"/>
    <x v="10"/>
    <x v="45"/>
    <x v="10"/>
    <x v="3"/>
    <n v="23.6"/>
    <n v="4"/>
  </r>
  <r>
    <x v="17"/>
    <x v="10"/>
    <x v="45"/>
    <x v="8"/>
    <x v="3"/>
    <n v="4.75"/>
    <n v="4"/>
  </r>
  <r>
    <x v="17"/>
    <x v="2"/>
    <x v="29"/>
    <x v="3"/>
    <x v="3"/>
    <n v="3"/>
    <n v="4"/>
  </r>
  <r>
    <x v="17"/>
    <x v="3"/>
    <x v="29"/>
    <x v="21"/>
    <x v="3"/>
    <n v="24"/>
    <n v="4"/>
  </r>
  <r>
    <x v="17"/>
    <x v="3"/>
    <x v="20"/>
    <x v="7"/>
    <x v="3"/>
    <n v="8"/>
    <n v="4"/>
  </r>
  <r>
    <x v="14"/>
    <x v="5"/>
    <x v="23"/>
    <x v="12"/>
    <x v="3"/>
    <n v="160"/>
    <n v="4"/>
  </r>
  <r>
    <x v="14"/>
    <x v="5"/>
    <x v="23"/>
    <x v="16"/>
    <x v="3"/>
    <n v="8"/>
    <n v="4"/>
  </r>
  <r>
    <x v="15"/>
    <x v="5"/>
    <x v="22"/>
    <x v="14"/>
    <x v="3"/>
    <n v="4"/>
    <n v="4"/>
  </r>
  <r>
    <x v="15"/>
    <x v="5"/>
    <x v="16"/>
    <x v="12"/>
    <x v="3"/>
    <n v="20"/>
    <n v="4"/>
  </r>
  <r>
    <x v="15"/>
    <x v="5"/>
    <x v="16"/>
    <x v="7"/>
    <x v="3"/>
    <n v="22"/>
    <n v="4"/>
  </r>
  <r>
    <x v="15"/>
    <x v="5"/>
    <x v="16"/>
    <x v="3"/>
    <x v="3"/>
    <n v="33"/>
    <n v="4"/>
  </r>
  <r>
    <x v="15"/>
    <x v="5"/>
    <x v="16"/>
    <x v="19"/>
    <x v="3"/>
    <n v="38"/>
    <n v="4"/>
  </r>
  <r>
    <x v="15"/>
    <x v="5"/>
    <x v="16"/>
    <x v="20"/>
    <x v="3"/>
    <n v="4"/>
    <n v="4"/>
  </r>
  <r>
    <x v="15"/>
    <x v="11"/>
    <x v="6"/>
    <x v="4"/>
    <x v="3"/>
    <n v="7"/>
    <n v="4"/>
  </r>
  <r>
    <x v="15"/>
    <x v="3"/>
    <x v="10"/>
    <x v="3"/>
    <x v="3"/>
    <n v="20"/>
    <n v="4"/>
  </r>
  <r>
    <x v="0"/>
    <x v="5"/>
    <x v="54"/>
    <x v="3"/>
    <x v="4"/>
    <n v="32"/>
    <n v="5"/>
  </r>
  <r>
    <x v="0"/>
    <x v="0"/>
    <x v="12"/>
    <x v="7"/>
    <x v="4"/>
    <n v="8"/>
    <n v="5"/>
  </r>
  <r>
    <x v="0"/>
    <x v="11"/>
    <x v="79"/>
    <x v="15"/>
    <x v="4"/>
    <n v="1"/>
    <n v="5"/>
  </r>
  <r>
    <x v="0"/>
    <x v="11"/>
    <x v="6"/>
    <x v="4"/>
    <x v="4"/>
    <n v="8"/>
    <n v="5"/>
  </r>
  <r>
    <x v="0"/>
    <x v="11"/>
    <x v="6"/>
    <x v="3"/>
    <x v="4"/>
    <n v="1"/>
    <n v="5"/>
  </r>
  <r>
    <x v="0"/>
    <x v="11"/>
    <x v="6"/>
    <x v="5"/>
    <x v="4"/>
    <n v="16.5"/>
    <n v="5"/>
  </r>
  <r>
    <x v="0"/>
    <x v="10"/>
    <x v="80"/>
    <x v="11"/>
    <x v="4"/>
    <n v="0.5"/>
    <n v="5"/>
  </r>
  <r>
    <x v="0"/>
    <x v="10"/>
    <x v="80"/>
    <x v="15"/>
    <x v="4"/>
    <n v="1.5"/>
    <n v="5"/>
  </r>
  <r>
    <x v="0"/>
    <x v="10"/>
    <x v="53"/>
    <x v="8"/>
    <x v="4"/>
    <n v="1"/>
    <n v="5"/>
  </r>
  <r>
    <x v="0"/>
    <x v="10"/>
    <x v="81"/>
    <x v="15"/>
    <x v="4"/>
    <n v="2.5"/>
    <n v="5"/>
  </r>
  <r>
    <x v="0"/>
    <x v="10"/>
    <x v="45"/>
    <x v="2"/>
    <x v="4"/>
    <n v="10.5"/>
    <n v="5"/>
  </r>
  <r>
    <x v="0"/>
    <x v="10"/>
    <x v="45"/>
    <x v="15"/>
    <x v="4"/>
    <n v="3"/>
    <n v="5"/>
  </r>
  <r>
    <x v="0"/>
    <x v="10"/>
    <x v="82"/>
    <x v="11"/>
    <x v="4"/>
    <n v="1"/>
    <n v="5"/>
  </r>
  <r>
    <x v="0"/>
    <x v="10"/>
    <x v="6"/>
    <x v="11"/>
    <x v="4"/>
    <n v="2"/>
    <n v="5"/>
  </r>
  <r>
    <x v="0"/>
    <x v="10"/>
    <x v="6"/>
    <x v="5"/>
    <x v="4"/>
    <n v="2"/>
    <n v="5"/>
  </r>
  <r>
    <x v="0"/>
    <x v="10"/>
    <x v="83"/>
    <x v="11"/>
    <x v="4"/>
    <n v="1"/>
    <n v="5"/>
  </r>
  <r>
    <x v="0"/>
    <x v="3"/>
    <x v="3"/>
    <x v="23"/>
    <x v="4"/>
    <n v="17"/>
    <n v="5"/>
  </r>
  <r>
    <x v="0"/>
    <x v="3"/>
    <x v="21"/>
    <x v="7"/>
    <x v="4"/>
    <n v="16"/>
    <n v="5"/>
  </r>
  <r>
    <x v="0"/>
    <x v="3"/>
    <x v="20"/>
    <x v="7"/>
    <x v="4"/>
    <n v="14"/>
    <n v="5"/>
  </r>
  <r>
    <x v="0"/>
    <x v="7"/>
    <x v="16"/>
    <x v="6"/>
    <x v="4"/>
    <n v="36"/>
    <n v="5"/>
  </r>
  <r>
    <x v="0"/>
    <x v="7"/>
    <x v="16"/>
    <x v="23"/>
    <x v="4"/>
    <n v="5"/>
    <n v="5"/>
  </r>
  <r>
    <x v="1"/>
    <x v="7"/>
    <x v="16"/>
    <x v="23"/>
    <x v="4"/>
    <n v="184"/>
    <n v="5"/>
  </r>
  <r>
    <x v="2"/>
    <x v="1"/>
    <x v="46"/>
    <x v="2"/>
    <x v="4"/>
    <n v="12"/>
    <n v="5"/>
  </r>
  <r>
    <x v="2"/>
    <x v="1"/>
    <x v="46"/>
    <x v="0"/>
    <x v="4"/>
    <n v="13.5"/>
    <n v="5"/>
  </r>
  <r>
    <x v="2"/>
    <x v="11"/>
    <x v="64"/>
    <x v="2"/>
    <x v="4"/>
    <n v="7"/>
    <n v="5"/>
  </r>
  <r>
    <x v="2"/>
    <x v="11"/>
    <x v="67"/>
    <x v="0"/>
    <x v="4"/>
    <n v="5"/>
    <n v="5"/>
  </r>
  <r>
    <x v="2"/>
    <x v="10"/>
    <x v="80"/>
    <x v="0"/>
    <x v="4"/>
    <n v="20"/>
    <n v="5"/>
  </r>
  <r>
    <x v="2"/>
    <x v="10"/>
    <x v="58"/>
    <x v="2"/>
    <x v="4"/>
    <n v="3.5"/>
    <n v="5"/>
  </r>
  <r>
    <x v="2"/>
    <x v="10"/>
    <x v="58"/>
    <x v="0"/>
    <x v="4"/>
    <n v="9"/>
    <n v="5"/>
  </r>
  <r>
    <x v="2"/>
    <x v="10"/>
    <x v="45"/>
    <x v="0"/>
    <x v="4"/>
    <n v="7"/>
    <n v="5"/>
  </r>
  <r>
    <x v="2"/>
    <x v="10"/>
    <x v="83"/>
    <x v="0"/>
    <x v="4"/>
    <n v="2"/>
    <n v="5"/>
  </r>
  <r>
    <x v="2"/>
    <x v="12"/>
    <x v="84"/>
    <x v="23"/>
    <x v="4"/>
    <n v="1.5"/>
    <n v="5"/>
  </r>
  <r>
    <x v="2"/>
    <x v="3"/>
    <x v="3"/>
    <x v="11"/>
    <x v="4"/>
    <n v="18.5"/>
    <n v="5"/>
  </r>
  <r>
    <x v="2"/>
    <x v="3"/>
    <x v="3"/>
    <x v="0"/>
    <x v="4"/>
    <n v="55"/>
    <n v="5"/>
  </r>
  <r>
    <x v="2"/>
    <x v="3"/>
    <x v="3"/>
    <x v="16"/>
    <x v="4"/>
    <n v="1.5"/>
    <n v="5"/>
  </r>
  <r>
    <x v="2"/>
    <x v="3"/>
    <x v="21"/>
    <x v="7"/>
    <x v="4"/>
    <n v="8"/>
    <n v="5"/>
  </r>
  <r>
    <x v="2"/>
    <x v="3"/>
    <x v="20"/>
    <x v="7"/>
    <x v="4"/>
    <n v="8"/>
    <n v="5"/>
  </r>
  <r>
    <x v="4"/>
    <x v="0"/>
    <x v="15"/>
    <x v="2"/>
    <x v="4"/>
    <n v="22"/>
    <n v="5"/>
  </r>
  <r>
    <x v="4"/>
    <x v="11"/>
    <x v="63"/>
    <x v="8"/>
    <x v="4"/>
    <n v="2"/>
    <n v="5"/>
  </r>
  <r>
    <x v="4"/>
    <x v="11"/>
    <x v="64"/>
    <x v="11"/>
    <x v="4"/>
    <n v="1"/>
    <n v="5"/>
  </r>
  <r>
    <x v="4"/>
    <x v="11"/>
    <x v="64"/>
    <x v="2"/>
    <x v="4"/>
    <n v="6"/>
    <n v="5"/>
  </r>
  <r>
    <x v="4"/>
    <x v="11"/>
    <x v="64"/>
    <x v="0"/>
    <x v="4"/>
    <n v="27"/>
    <n v="5"/>
  </r>
  <r>
    <x v="4"/>
    <x v="11"/>
    <x v="64"/>
    <x v="8"/>
    <x v="4"/>
    <n v="4"/>
    <n v="5"/>
  </r>
  <r>
    <x v="4"/>
    <x v="11"/>
    <x v="85"/>
    <x v="2"/>
    <x v="4"/>
    <n v="1"/>
    <n v="5"/>
  </r>
  <r>
    <x v="4"/>
    <x v="11"/>
    <x v="85"/>
    <x v="0"/>
    <x v="4"/>
    <n v="4"/>
    <n v="5"/>
  </r>
  <r>
    <x v="4"/>
    <x v="11"/>
    <x v="86"/>
    <x v="0"/>
    <x v="4"/>
    <n v="5"/>
    <n v="5"/>
  </r>
  <r>
    <x v="4"/>
    <x v="13"/>
    <x v="75"/>
    <x v="11"/>
    <x v="4"/>
    <n v="4"/>
    <n v="5"/>
  </r>
  <r>
    <x v="4"/>
    <x v="13"/>
    <x v="75"/>
    <x v="0"/>
    <x v="4"/>
    <n v="10"/>
    <n v="5"/>
  </r>
  <r>
    <x v="4"/>
    <x v="4"/>
    <x v="15"/>
    <x v="2"/>
    <x v="4"/>
    <n v="28.5"/>
    <n v="5"/>
  </r>
  <r>
    <x v="4"/>
    <x v="3"/>
    <x v="7"/>
    <x v="2"/>
    <x v="4"/>
    <n v="3"/>
    <n v="5"/>
  </r>
  <r>
    <x v="4"/>
    <x v="3"/>
    <x v="7"/>
    <x v="6"/>
    <x v="4"/>
    <n v="12"/>
    <n v="5"/>
  </r>
  <r>
    <x v="4"/>
    <x v="3"/>
    <x v="29"/>
    <x v="3"/>
    <x v="4"/>
    <n v="2.5"/>
    <n v="5"/>
  </r>
  <r>
    <x v="4"/>
    <x v="3"/>
    <x v="29"/>
    <x v="24"/>
    <x v="4"/>
    <n v="5"/>
    <n v="5"/>
  </r>
  <r>
    <x v="4"/>
    <x v="3"/>
    <x v="9"/>
    <x v="3"/>
    <x v="4"/>
    <n v="26"/>
    <n v="5"/>
  </r>
  <r>
    <x v="4"/>
    <x v="3"/>
    <x v="21"/>
    <x v="7"/>
    <x v="4"/>
    <n v="8"/>
    <n v="5"/>
  </r>
  <r>
    <x v="4"/>
    <x v="3"/>
    <x v="20"/>
    <x v="7"/>
    <x v="4"/>
    <n v="5"/>
    <n v="5"/>
  </r>
  <r>
    <x v="5"/>
    <x v="5"/>
    <x v="54"/>
    <x v="3"/>
    <x v="4"/>
    <n v="42"/>
    <n v="5"/>
  </r>
  <r>
    <x v="5"/>
    <x v="0"/>
    <x v="12"/>
    <x v="7"/>
    <x v="4"/>
    <n v="8"/>
    <n v="5"/>
  </r>
  <r>
    <x v="5"/>
    <x v="0"/>
    <x v="15"/>
    <x v="2"/>
    <x v="4"/>
    <n v="14"/>
    <n v="5"/>
  </r>
  <r>
    <x v="5"/>
    <x v="11"/>
    <x v="79"/>
    <x v="0"/>
    <x v="4"/>
    <n v="6"/>
    <n v="5"/>
  </r>
  <r>
    <x v="5"/>
    <x v="11"/>
    <x v="68"/>
    <x v="0"/>
    <x v="4"/>
    <n v="40"/>
    <n v="5"/>
  </r>
  <r>
    <x v="5"/>
    <x v="11"/>
    <x v="87"/>
    <x v="0"/>
    <x v="4"/>
    <n v="4"/>
    <n v="5"/>
  </r>
  <r>
    <x v="5"/>
    <x v="11"/>
    <x v="6"/>
    <x v="11"/>
    <x v="4"/>
    <n v="2"/>
    <n v="5"/>
  </r>
  <r>
    <x v="5"/>
    <x v="11"/>
    <x v="6"/>
    <x v="4"/>
    <x v="4"/>
    <n v="3"/>
    <n v="5"/>
  </r>
  <r>
    <x v="5"/>
    <x v="11"/>
    <x v="6"/>
    <x v="3"/>
    <x v="4"/>
    <n v="5"/>
    <n v="5"/>
  </r>
  <r>
    <x v="5"/>
    <x v="11"/>
    <x v="6"/>
    <x v="22"/>
    <x v="4"/>
    <n v="51"/>
    <n v="5"/>
  </r>
  <r>
    <x v="6"/>
    <x v="3"/>
    <x v="10"/>
    <x v="6"/>
    <x v="4"/>
    <n v="2"/>
    <n v="5"/>
  </r>
  <r>
    <x v="7"/>
    <x v="5"/>
    <x v="22"/>
    <x v="12"/>
    <x v="4"/>
    <n v="12"/>
    <n v="5"/>
  </r>
  <r>
    <x v="7"/>
    <x v="5"/>
    <x v="22"/>
    <x v="13"/>
    <x v="4"/>
    <n v="64"/>
    <n v="5"/>
  </r>
  <r>
    <x v="7"/>
    <x v="5"/>
    <x v="54"/>
    <x v="3"/>
    <x v="4"/>
    <n v="22"/>
    <n v="5"/>
  </r>
  <r>
    <x v="7"/>
    <x v="5"/>
    <x v="23"/>
    <x v="12"/>
    <x v="4"/>
    <n v="61"/>
    <n v="5"/>
  </r>
  <r>
    <x v="7"/>
    <x v="5"/>
    <x v="24"/>
    <x v="12"/>
    <x v="4"/>
    <n v="10"/>
    <n v="5"/>
  </r>
  <r>
    <x v="7"/>
    <x v="3"/>
    <x v="3"/>
    <x v="23"/>
    <x v="4"/>
    <n v="1"/>
    <n v="5"/>
  </r>
  <r>
    <x v="8"/>
    <x v="0"/>
    <x v="14"/>
    <x v="11"/>
    <x v="4"/>
    <n v="3"/>
    <n v="5"/>
  </r>
  <r>
    <x v="8"/>
    <x v="1"/>
    <x v="49"/>
    <x v="8"/>
    <x v="4"/>
    <n v="1"/>
    <n v="5"/>
  </r>
  <r>
    <x v="8"/>
    <x v="1"/>
    <x v="44"/>
    <x v="8"/>
    <x v="4"/>
    <n v="1"/>
    <n v="5"/>
  </r>
  <r>
    <x v="8"/>
    <x v="11"/>
    <x v="55"/>
    <x v="8"/>
    <x v="4"/>
    <n v="1"/>
    <n v="5"/>
  </r>
  <r>
    <x v="8"/>
    <x v="11"/>
    <x v="63"/>
    <x v="8"/>
    <x v="4"/>
    <n v="1"/>
    <n v="5"/>
  </r>
  <r>
    <x v="8"/>
    <x v="11"/>
    <x v="64"/>
    <x v="18"/>
    <x v="4"/>
    <n v="8"/>
    <n v="5"/>
  </r>
  <r>
    <x v="8"/>
    <x v="11"/>
    <x v="64"/>
    <x v="8"/>
    <x v="4"/>
    <n v="18"/>
    <n v="5"/>
  </r>
  <r>
    <x v="8"/>
    <x v="11"/>
    <x v="66"/>
    <x v="8"/>
    <x v="4"/>
    <n v="1"/>
    <n v="5"/>
  </r>
  <r>
    <x v="8"/>
    <x v="11"/>
    <x v="67"/>
    <x v="11"/>
    <x v="4"/>
    <n v="3"/>
    <n v="5"/>
  </r>
  <r>
    <x v="8"/>
    <x v="11"/>
    <x v="67"/>
    <x v="8"/>
    <x v="4"/>
    <n v="15"/>
    <n v="5"/>
  </r>
  <r>
    <x v="8"/>
    <x v="11"/>
    <x v="56"/>
    <x v="8"/>
    <x v="4"/>
    <n v="2"/>
    <n v="5"/>
  </r>
  <r>
    <x v="8"/>
    <x v="11"/>
    <x v="68"/>
    <x v="8"/>
    <x v="4"/>
    <n v="2"/>
    <n v="5"/>
  </r>
  <r>
    <x v="8"/>
    <x v="11"/>
    <x v="57"/>
    <x v="8"/>
    <x v="4"/>
    <n v="1"/>
    <n v="5"/>
  </r>
  <r>
    <x v="8"/>
    <x v="11"/>
    <x v="6"/>
    <x v="11"/>
    <x v="4"/>
    <n v="6"/>
    <n v="5"/>
  </r>
  <r>
    <x v="8"/>
    <x v="11"/>
    <x v="6"/>
    <x v="3"/>
    <x v="4"/>
    <n v="4"/>
    <n v="5"/>
  </r>
  <r>
    <x v="8"/>
    <x v="11"/>
    <x v="85"/>
    <x v="8"/>
    <x v="4"/>
    <n v="1"/>
    <n v="5"/>
  </r>
  <r>
    <x v="8"/>
    <x v="13"/>
    <x v="75"/>
    <x v="8"/>
    <x v="4"/>
    <n v="2"/>
    <n v="5"/>
  </r>
  <r>
    <x v="8"/>
    <x v="13"/>
    <x v="6"/>
    <x v="11"/>
    <x v="4"/>
    <n v="29"/>
    <n v="5"/>
  </r>
  <r>
    <x v="8"/>
    <x v="13"/>
    <x v="6"/>
    <x v="3"/>
    <x v="4"/>
    <n v="5"/>
    <n v="5"/>
  </r>
  <r>
    <x v="8"/>
    <x v="4"/>
    <x v="25"/>
    <x v="8"/>
    <x v="4"/>
    <n v="4"/>
    <n v="5"/>
  </r>
  <r>
    <x v="8"/>
    <x v="3"/>
    <x v="3"/>
    <x v="23"/>
    <x v="4"/>
    <n v="2"/>
    <n v="5"/>
  </r>
  <r>
    <x v="8"/>
    <x v="3"/>
    <x v="21"/>
    <x v="7"/>
    <x v="4"/>
    <n v="24"/>
    <n v="5"/>
  </r>
  <r>
    <x v="8"/>
    <x v="3"/>
    <x v="20"/>
    <x v="7"/>
    <x v="4"/>
    <n v="8"/>
    <n v="5"/>
  </r>
  <r>
    <x v="8"/>
    <x v="7"/>
    <x v="16"/>
    <x v="6"/>
    <x v="4"/>
    <n v="31"/>
    <n v="5"/>
  </r>
  <r>
    <x v="8"/>
    <x v="7"/>
    <x v="16"/>
    <x v="23"/>
    <x v="4"/>
    <n v="3"/>
    <n v="5"/>
  </r>
  <r>
    <x v="9"/>
    <x v="0"/>
    <x v="0"/>
    <x v="8"/>
    <x v="4"/>
    <n v="1"/>
    <n v="5"/>
  </r>
  <r>
    <x v="9"/>
    <x v="10"/>
    <x v="80"/>
    <x v="2"/>
    <x v="4"/>
    <n v="7"/>
    <n v="5"/>
  </r>
  <r>
    <x v="9"/>
    <x v="10"/>
    <x v="80"/>
    <x v="9"/>
    <x v="4"/>
    <n v="3"/>
    <n v="5"/>
  </r>
  <r>
    <x v="9"/>
    <x v="10"/>
    <x v="80"/>
    <x v="8"/>
    <x v="4"/>
    <n v="15"/>
    <n v="5"/>
  </r>
  <r>
    <x v="9"/>
    <x v="10"/>
    <x v="58"/>
    <x v="2"/>
    <x v="4"/>
    <n v="4"/>
    <n v="5"/>
  </r>
  <r>
    <x v="9"/>
    <x v="10"/>
    <x v="58"/>
    <x v="8"/>
    <x v="4"/>
    <n v="18"/>
    <n v="5"/>
  </r>
  <r>
    <x v="9"/>
    <x v="10"/>
    <x v="59"/>
    <x v="2"/>
    <x v="4"/>
    <n v="3"/>
    <n v="5"/>
  </r>
  <r>
    <x v="9"/>
    <x v="10"/>
    <x v="59"/>
    <x v="8"/>
    <x v="4"/>
    <n v="2"/>
    <n v="5"/>
  </r>
  <r>
    <x v="9"/>
    <x v="10"/>
    <x v="81"/>
    <x v="8"/>
    <x v="4"/>
    <n v="1"/>
    <n v="5"/>
  </r>
  <r>
    <x v="9"/>
    <x v="10"/>
    <x v="45"/>
    <x v="2"/>
    <x v="4"/>
    <n v="2.5"/>
    <n v="5"/>
  </r>
  <r>
    <x v="9"/>
    <x v="10"/>
    <x v="45"/>
    <x v="8"/>
    <x v="4"/>
    <n v="32"/>
    <n v="5"/>
  </r>
  <r>
    <x v="9"/>
    <x v="10"/>
    <x v="82"/>
    <x v="8"/>
    <x v="4"/>
    <n v="2"/>
    <n v="5"/>
  </r>
  <r>
    <x v="9"/>
    <x v="10"/>
    <x v="83"/>
    <x v="8"/>
    <x v="4"/>
    <n v="5"/>
    <n v="5"/>
  </r>
  <r>
    <x v="9"/>
    <x v="3"/>
    <x v="0"/>
    <x v="11"/>
    <x v="4"/>
    <n v="2"/>
    <n v="5"/>
  </r>
  <r>
    <x v="9"/>
    <x v="3"/>
    <x v="0"/>
    <x v="8"/>
    <x v="4"/>
    <n v="14"/>
    <n v="5"/>
  </r>
  <r>
    <x v="9"/>
    <x v="3"/>
    <x v="1"/>
    <x v="8"/>
    <x v="4"/>
    <n v="5.5"/>
    <n v="5"/>
  </r>
  <r>
    <x v="9"/>
    <x v="3"/>
    <x v="9"/>
    <x v="9"/>
    <x v="4"/>
    <n v="10"/>
    <n v="5"/>
  </r>
  <r>
    <x v="9"/>
    <x v="3"/>
    <x v="9"/>
    <x v="3"/>
    <x v="4"/>
    <n v="30.5"/>
    <n v="5"/>
  </r>
  <r>
    <x v="9"/>
    <x v="3"/>
    <x v="21"/>
    <x v="7"/>
    <x v="4"/>
    <n v="8"/>
    <n v="5"/>
  </r>
  <r>
    <x v="9"/>
    <x v="3"/>
    <x v="20"/>
    <x v="7"/>
    <x v="4"/>
    <n v="6.5"/>
    <n v="5"/>
  </r>
  <r>
    <x v="16"/>
    <x v="4"/>
    <x v="29"/>
    <x v="3"/>
    <x v="4"/>
    <n v="5.5"/>
    <n v="5"/>
  </r>
  <r>
    <x v="16"/>
    <x v="10"/>
    <x v="80"/>
    <x v="2"/>
    <x v="4"/>
    <n v="2"/>
    <n v="5"/>
  </r>
  <r>
    <x v="16"/>
    <x v="10"/>
    <x v="80"/>
    <x v="0"/>
    <x v="4"/>
    <n v="23"/>
    <n v="5"/>
  </r>
  <r>
    <x v="16"/>
    <x v="10"/>
    <x v="80"/>
    <x v="9"/>
    <x v="4"/>
    <n v="1"/>
    <n v="5"/>
  </r>
  <r>
    <x v="16"/>
    <x v="10"/>
    <x v="80"/>
    <x v="8"/>
    <x v="4"/>
    <n v="1.5"/>
    <n v="5"/>
  </r>
  <r>
    <x v="16"/>
    <x v="10"/>
    <x v="58"/>
    <x v="2"/>
    <x v="4"/>
    <n v="6.5"/>
    <n v="5"/>
  </r>
  <r>
    <x v="16"/>
    <x v="10"/>
    <x v="58"/>
    <x v="0"/>
    <x v="4"/>
    <n v="5.5"/>
    <n v="5"/>
  </r>
  <r>
    <x v="16"/>
    <x v="10"/>
    <x v="58"/>
    <x v="9"/>
    <x v="4"/>
    <n v="1"/>
    <n v="5"/>
  </r>
  <r>
    <x v="16"/>
    <x v="10"/>
    <x v="58"/>
    <x v="15"/>
    <x v="4"/>
    <n v="2"/>
    <n v="5"/>
  </r>
  <r>
    <x v="16"/>
    <x v="10"/>
    <x v="58"/>
    <x v="8"/>
    <x v="4"/>
    <n v="1.5"/>
    <n v="5"/>
  </r>
  <r>
    <x v="16"/>
    <x v="10"/>
    <x v="81"/>
    <x v="2"/>
    <x v="4"/>
    <n v="11"/>
    <n v="5"/>
  </r>
  <r>
    <x v="16"/>
    <x v="10"/>
    <x v="81"/>
    <x v="0"/>
    <x v="4"/>
    <n v="30.25"/>
    <n v="5"/>
  </r>
  <r>
    <x v="16"/>
    <x v="10"/>
    <x v="81"/>
    <x v="9"/>
    <x v="4"/>
    <n v="2"/>
    <n v="5"/>
  </r>
  <r>
    <x v="16"/>
    <x v="10"/>
    <x v="81"/>
    <x v="3"/>
    <x v="4"/>
    <n v="1"/>
    <n v="5"/>
  </r>
  <r>
    <x v="16"/>
    <x v="10"/>
    <x v="81"/>
    <x v="15"/>
    <x v="4"/>
    <n v="3"/>
    <n v="5"/>
  </r>
  <r>
    <x v="16"/>
    <x v="10"/>
    <x v="81"/>
    <x v="8"/>
    <x v="4"/>
    <n v="15.5"/>
    <n v="5"/>
  </r>
  <r>
    <x v="16"/>
    <x v="10"/>
    <x v="6"/>
    <x v="4"/>
    <x v="4"/>
    <n v="6.5"/>
    <n v="5"/>
  </r>
  <r>
    <x v="16"/>
    <x v="10"/>
    <x v="74"/>
    <x v="0"/>
    <x v="4"/>
    <n v="0.5"/>
    <n v="5"/>
  </r>
  <r>
    <x v="16"/>
    <x v="10"/>
    <x v="52"/>
    <x v="0"/>
    <x v="4"/>
    <n v="0.5"/>
    <n v="5"/>
  </r>
  <r>
    <x v="16"/>
    <x v="3"/>
    <x v="29"/>
    <x v="24"/>
    <x v="4"/>
    <n v="3"/>
    <n v="5"/>
  </r>
  <r>
    <x v="16"/>
    <x v="3"/>
    <x v="9"/>
    <x v="2"/>
    <x v="4"/>
    <n v="1"/>
    <n v="5"/>
  </r>
  <r>
    <x v="16"/>
    <x v="3"/>
    <x v="9"/>
    <x v="3"/>
    <x v="4"/>
    <n v="17.25"/>
    <n v="5"/>
  </r>
  <r>
    <x v="16"/>
    <x v="3"/>
    <x v="21"/>
    <x v="7"/>
    <x v="4"/>
    <n v="32"/>
    <n v="5"/>
  </r>
  <r>
    <x v="16"/>
    <x v="3"/>
    <x v="20"/>
    <x v="7"/>
    <x v="4"/>
    <n v="4"/>
    <n v="5"/>
  </r>
  <r>
    <x v="11"/>
    <x v="5"/>
    <x v="54"/>
    <x v="3"/>
    <x v="4"/>
    <n v="8"/>
    <n v="5"/>
  </r>
  <r>
    <x v="11"/>
    <x v="5"/>
    <x v="16"/>
    <x v="7"/>
    <x v="4"/>
    <n v="8"/>
    <n v="5"/>
  </r>
  <r>
    <x v="11"/>
    <x v="5"/>
    <x v="16"/>
    <x v="16"/>
    <x v="4"/>
    <n v="1.5"/>
    <n v="5"/>
  </r>
  <r>
    <x v="11"/>
    <x v="1"/>
    <x v="44"/>
    <x v="2"/>
    <x v="4"/>
    <n v="5"/>
    <n v="5"/>
  </r>
  <r>
    <x v="11"/>
    <x v="11"/>
    <x v="67"/>
    <x v="8"/>
    <x v="4"/>
    <n v="3"/>
    <n v="5"/>
  </r>
  <r>
    <x v="11"/>
    <x v="11"/>
    <x v="75"/>
    <x v="8"/>
    <x v="4"/>
    <n v="10"/>
    <n v="5"/>
  </r>
  <r>
    <x v="11"/>
    <x v="11"/>
    <x v="6"/>
    <x v="22"/>
    <x v="4"/>
    <n v="7"/>
    <n v="5"/>
  </r>
  <r>
    <x v="11"/>
    <x v="13"/>
    <x v="6"/>
    <x v="11"/>
    <x v="4"/>
    <n v="5"/>
    <n v="5"/>
  </r>
  <r>
    <x v="11"/>
    <x v="10"/>
    <x v="80"/>
    <x v="8"/>
    <x v="4"/>
    <n v="32"/>
    <n v="5"/>
  </r>
  <r>
    <x v="11"/>
    <x v="10"/>
    <x v="58"/>
    <x v="8"/>
    <x v="4"/>
    <n v="14"/>
    <n v="5"/>
  </r>
  <r>
    <x v="11"/>
    <x v="10"/>
    <x v="43"/>
    <x v="9"/>
    <x v="4"/>
    <n v="10.5"/>
    <n v="5"/>
  </r>
  <r>
    <x v="11"/>
    <x v="10"/>
    <x v="43"/>
    <x v="8"/>
    <x v="4"/>
    <n v="3"/>
    <n v="5"/>
  </r>
  <r>
    <x v="11"/>
    <x v="10"/>
    <x v="81"/>
    <x v="8"/>
    <x v="4"/>
    <n v="17"/>
    <n v="5"/>
  </r>
  <r>
    <x v="11"/>
    <x v="10"/>
    <x v="82"/>
    <x v="8"/>
    <x v="4"/>
    <n v="14"/>
    <n v="5"/>
  </r>
  <r>
    <x v="11"/>
    <x v="3"/>
    <x v="9"/>
    <x v="3"/>
    <x v="4"/>
    <n v="10"/>
    <n v="5"/>
  </r>
  <r>
    <x v="11"/>
    <x v="3"/>
    <x v="21"/>
    <x v="7"/>
    <x v="4"/>
    <n v="8"/>
    <n v="5"/>
  </r>
  <r>
    <x v="11"/>
    <x v="3"/>
    <x v="20"/>
    <x v="7"/>
    <x v="4"/>
    <n v="8"/>
    <n v="5"/>
  </r>
  <r>
    <x v="11"/>
    <x v="7"/>
    <x v="16"/>
    <x v="6"/>
    <x v="4"/>
    <n v="4"/>
    <n v="5"/>
  </r>
  <r>
    <x v="12"/>
    <x v="11"/>
    <x v="78"/>
    <x v="2"/>
    <x v="4"/>
    <n v="85"/>
    <n v="5"/>
  </r>
  <r>
    <x v="12"/>
    <x v="11"/>
    <x v="88"/>
    <x v="0"/>
    <x v="4"/>
    <n v="4"/>
    <n v="5"/>
  </r>
  <r>
    <x v="12"/>
    <x v="10"/>
    <x v="58"/>
    <x v="2"/>
    <x v="4"/>
    <n v="3"/>
    <n v="5"/>
  </r>
  <r>
    <x v="12"/>
    <x v="10"/>
    <x v="6"/>
    <x v="11"/>
    <x v="4"/>
    <n v="1"/>
    <n v="5"/>
  </r>
  <r>
    <x v="12"/>
    <x v="10"/>
    <x v="6"/>
    <x v="4"/>
    <x v="4"/>
    <n v="5"/>
    <n v="5"/>
  </r>
  <r>
    <x v="12"/>
    <x v="12"/>
    <x v="84"/>
    <x v="4"/>
    <x v="4"/>
    <n v="1"/>
    <n v="5"/>
  </r>
  <r>
    <x v="12"/>
    <x v="3"/>
    <x v="2"/>
    <x v="0"/>
    <x v="4"/>
    <n v="3"/>
    <n v="5"/>
  </r>
  <r>
    <x v="12"/>
    <x v="3"/>
    <x v="3"/>
    <x v="7"/>
    <x v="4"/>
    <n v="8"/>
    <n v="5"/>
  </r>
  <r>
    <x v="12"/>
    <x v="3"/>
    <x v="3"/>
    <x v="23"/>
    <x v="4"/>
    <n v="1"/>
    <n v="5"/>
  </r>
  <r>
    <x v="12"/>
    <x v="3"/>
    <x v="5"/>
    <x v="23"/>
    <x v="4"/>
    <n v="12"/>
    <n v="5"/>
  </r>
  <r>
    <x v="12"/>
    <x v="7"/>
    <x v="16"/>
    <x v="6"/>
    <x v="4"/>
    <n v="49"/>
    <n v="5"/>
  </r>
  <r>
    <x v="12"/>
    <x v="7"/>
    <x v="16"/>
    <x v="23"/>
    <x v="4"/>
    <n v="4"/>
    <n v="5"/>
  </r>
  <r>
    <x v="13"/>
    <x v="11"/>
    <x v="63"/>
    <x v="8"/>
    <x v="4"/>
    <n v="2"/>
    <n v="5"/>
  </r>
  <r>
    <x v="13"/>
    <x v="11"/>
    <x v="64"/>
    <x v="8"/>
    <x v="4"/>
    <n v="8"/>
    <n v="5"/>
  </r>
  <r>
    <x v="13"/>
    <x v="11"/>
    <x v="66"/>
    <x v="8"/>
    <x v="4"/>
    <n v="8"/>
    <n v="5"/>
  </r>
  <r>
    <x v="13"/>
    <x v="11"/>
    <x v="77"/>
    <x v="8"/>
    <x v="4"/>
    <n v="2"/>
    <n v="5"/>
  </r>
  <r>
    <x v="13"/>
    <x v="11"/>
    <x v="69"/>
    <x v="8"/>
    <x v="4"/>
    <n v="6"/>
    <n v="5"/>
  </r>
  <r>
    <x v="13"/>
    <x v="11"/>
    <x v="57"/>
    <x v="11"/>
    <x v="4"/>
    <n v="4"/>
    <n v="5"/>
  </r>
  <r>
    <x v="13"/>
    <x v="11"/>
    <x v="70"/>
    <x v="2"/>
    <x v="4"/>
    <n v="4"/>
    <n v="5"/>
  </r>
  <r>
    <x v="13"/>
    <x v="11"/>
    <x v="6"/>
    <x v="11"/>
    <x v="4"/>
    <n v="24"/>
    <n v="5"/>
  </r>
  <r>
    <x v="13"/>
    <x v="13"/>
    <x v="6"/>
    <x v="11"/>
    <x v="4"/>
    <n v="80"/>
    <n v="5"/>
  </r>
  <r>
    <x v="13"/>
    <x v="3"/>
    <x v="21"/>
    <x v="7"/>
    <x v="4"/>
    <n v="8"/>
    <n v="5"/>
  </r>
  <r>
    <x v="13"/>
    <x v="3"/>
    <x v="20"/>
    <x v="7"/>
    <x v="4"/>
    <n v="8"/>
    <n v="5"/>
  </r>
  <r>
    <x v="13"/>
    <x v="7"/>
    <x v="16"/>
    <x v="6"/>
    <x v="4"/>
    <n v="20"/>
    <n v="5"/>
  </r>
  <r>
    <x v="17"/>
    <x v="5"/>
    <x v="54"/>
    <x v="3"/>
    <x v="4"/>
    <n v="1.8"/>
    <n v="5"/>
  </r>
  <r>
    <x v="17"/>
    <x v="5"/>
    <x v="54"/>
    <x v="24"/>
    <x v="4"/>
    <n v="3"/>
    <n v="5"/>
  </r>
  <r>
    <x v="17"/>
    <x v="10"/>
    <x v="45"/>
    <x v="0"/>
    <x v="4"/>
    <n v="52.4"/>
    <n v="5"/>
  </r>
  <r>
    <x v="17"/>
    <x v="10"/>
    <x v="45"/>
    <x v="8"/>
    <x v="4"/>
    <n v="18.8"/>
    <n v="5"/>
  </r>
  <r>
    <x v="14"/>
    <x v="5"/>
    <x v="23"/>
    <x v="12"/>
    <x v="4"/>
    <n v="176"/>
    <n v="5"/>
  </r>
  <r>
    <x v="15"/>
    <x v="5"/>
    <x v="22"/>
    <x v="14"/>
    <x v="4"/>
    <n v="2"/>
    <n v="5"/>
  </r>
  <r>
    <x v="15"/>
    <x v="5"/>
    <x v="16"/>
    <x v="12"/>
    <x v="4"/>
    <n v="24"/>
    <n v="5"/>
  </r>
  <r>
    <x v="15"/>
    <x v="5"/>
    <x v="16"/>
    <x v="7"/>
    <x v="4"/>
    <n v="32"/>
    <n v="5"/>
  </r>
  <r>
    <x v="15"/>
    <x v="5"/>
    <x v="16"/>
    <x v="3"/>
    <x v="4"/>
    <n v="22"/>
    <n v="5"/>
  </r>
  <r>
    <x v="15"/>
    <x v="5"/>
    <x v="16"/>
    <x v="19"/>
    <x v="4"/>
    <n v="41"/>
    <n v="5"/>
  </r>
  <r>
    <x v="15"/>
    <x v="5"/>
    <x v="16"/>
    <x v="20"/>
    <x v="4"/>
    <n v="4"/>
    <n v="5"/>
  </r>
  <r>
    <x v="15"/>
    <x v="11"/>
    <x v="6"/>
    <x v="22"/>
    <x v="4"/>
    <n v="2"/>
    <n v="5"/>
  </r>
  <r>
    <x v="15"/>
    <x v="3"/>
    <x v="38"/>
    <x v="4"/>
    <x v="4"/>
    <n v="6"/>
    <n v="5"/>
  </r>
  <r>
    <x v="15"/>
    <x v="3"/>
    <x v="10"/>
    <x v="3"/>
    <x v="4"/>
    <n v="22"/>
    <n v="5"/>
  </r>
  <r>
    <x v="0"/>
    <x v="5"/>
    <x v="54"/>
    <x v="3"/>
    <x v="5"/>
    <n v="40.5"/>
    <n v="6"/>
  </r>
  <r>
    <x v="0"/>
    <x v="11"/>
    <x v="89"/>
    <x v="11"/>
    <x v="5"/>
    <n v="11"/>
    <n v="6"/>
  </r>
  <r>
    <x v="0"/>
    <x v="11"/>
    <x v="6"/>
    <x v="4"/>
    <x v="5"/>
    <n v="15"/>
    <n v="6"/>
  </r>
  <r>
    <x v="0"/>
    <x v="11"/>
    <x v="6"/>
    <x v="22"/>
    <x v="5"/>
    <n v="29"/>
    <n v="6"/>
  </r>
  <r>
    <x v="0"/>
    <x v="11"/>
    <x v="6"/>
    <x v="5"/>
    <x v="5"/>
    <n v="17"/>
    <n v="6"/>
  </r>
  <r>
    <x v="0"/>
    <x v="10"/>
    <x v="45"/>
    <x v="2"/>
    <x v="5"/>
    <n v="1"/>
    <n v="6"/>
  </r>
  <r>
    <x v="0"/>
    <x v="10"/>
    <x v="6"/>
    <x v="3"/>
    <x v="5"/>
    <n v="1"/>
    <n v="6"/>
  </r>
  <r>
    <x v="0"/>
    <x v="10"/>
    <x v="6"/>
    <x v="5"/>
    <x v="5"/>
    <n v="4"/>
    <n v="6"/>
  </r>
  <r>
    <x v="0"/>
    <x v="3"/>
    <x v="1"/>
    <x v="4"/>
    <x v="5"/>
    <n v="3"/>
    <n v="6"/>
  </r>
  <r>
    <x v="0"/>
    <x v="3"/>
    <x v="1"/>
    <x v="8"/>
    <x v="5"/>
    <n v="6"/>
    <n v="6"/>
  </r>
  <r>
    <x v="0"/>
    <x v="3"/>
    <x v="2"/>
    <x v="5"/>
    <x v="5"/>
    <n v="12"/>
    <n v="6"/>
  </r>
  <r>
    <x v="0"/>
    <x v="3"/>
    <x v="3"/>
    <x v="23"/>
    <x v="5"/>
    <n v="23.5"/>
    <n v="6"/>
  </r>
  <r>
    <x v="0"/>
    <x v="3"/>
    <x v="38"/>
    <x v="4"/>
    <x v="5"/>
    <n v="37"/>
    <n v="6"/>
  </r>
  <r>
    <x v="0"/>
    <x v="7"/>
    <x v="16"/>
    <x v="6"/>
    <x v="5"/>
    <n v="25"/>
    <n v="6"/>
  </r>
  <r>
    <x v="0"/>
    <x v="7"/>
    <x v="16"/>
    <x v="23"/>
    <x v="5"/>
    <n v="10.5"/>
    <n v="6"/>
  </r>
  <r>
    <x v="18"/>
    <x v="13"/>
    <x v="90"/>
    <x v="2"/>
    <x v="5"/>
    <n v="16"/>
    <n v="6"/>
  </r>
  <r>
    <x v="18"/>
    <x v="3"/>
    <x v="29"/>
    <x v="24"/>
    <x v="5"/>
    <n v="72"/>
    <n v="6"/>
  </r>
  <r>
    <x v="1"/>
    <x v="7"/>
    <x v="16"/>
    <x v="23"/>
    <x v="5"/>
    <n v="184"/>
    <n v="6"/>
  </r>
  <r>
    <x v="2"/>
    <x v="11"/>
    <x v="64"/>
    <x v="0"/>
    <x v="5"/>
    <n v="13.5"/>
    <n v="6"/>
  </r>
  <r>
    <x v="2"/>
    <x v="11"/>
    <x v="89"/>
    <x v="0"/>
    <x v="5"/>
    <n v="4.5"/>
    <n v="6"/>
  </r>
  <r>
    <x v="2"/>
    <x v="11"/>
    <x v="91"/>
    <x v="0"/>
    <x v="5"/>
    <n v="16"/>
    <n v="6"/>
  </r>
  <r>
    <x v="2"/>
    <x v="11"/>
    <x v="92"/>
    <x v="0"/>
    <x v="5"/>
    <n v="4.5"/>
    <n v="6"/>
  </r>
  <r>
    <x v="2"/>
    <x v="4"/>
    <x v="10"/>
    <x v="11"/>
    <x v="5"/>
    <n v="1"/>
    <n v="6"/>
  </r>
  <r>
    <x v="2"/>
    <x v="4"/>
    <x v="11"/>
    <x v="0"/>
    <x v="5"/>
    <n v="2"/>
    <n v="6"/>
  </r>
  <r>
    <x v="2"/>
    <x v="10"/>
    <x v="80"/>
    <x v="0"/>
    <x v="5"/>
    <n v="6"/>
    <n v="6"/>
  </r>
  <r>
    <x v="2"/>
    <x v="10"/>
    <x v="58"/>
    <x v="0"/>
    <x v="5"/>
    <n v="9"/>
    <n v="6"/>
  </r>
  <r>
    <x v="2"/>
    <x v="10"/>
    <x v="83"/>
    <x v="0"/>
    <x v="5"/>
    <n v="3"/>
    <n v="6"/>
  </r>
  <r>
    <x v="2"/>
    <x v="3"/>
    <x v="7"/>
    <x v="0"/>
    <x v="5"/>
    <n v="13.5"/>
    <n v="6"/>
  </r>
  <r>
    <x v="2"/>
    <x v="3"/>
    <x v="3"/>
    <x v="0"/>
    <x v="5"/>
    <n v="84.5"/>
    <n v="6"/>
  </r>
  <r>
    <x v="2"/>
    <x v="3"/>
    <x v="38"/>
    <x v="4"/>
    <x v="5"/>
    <n v="6"/>
    <n v="6"/>
  </r>
  <r>
    <x v="2"/>
    <x v="3"/>
    <x v="10"/>
    <x v="3"/>
    <x v="5"/>
    <n v="0.5"/>
    <n v="6"/>
  </r>
  <r>
    <x v="2"/>
    <x v="7"/>
    <x v="16"/>
    <x v="6"/>
    <x v="5"/>
    <n v="22"/>
    <n v="6"/>
  </r>
  <r>
    <x v="2"/>
    <x v="7"/>
    <x v="16"/>
    <x v="23"/>
    <x v="5"/>
    <n v="14"/>
    <n v="6"/>
  </r>
  <r>
    <x v="4"/>
    <x v="11"/>
    <x v="93"/>
    <x v="11"/>
    <x v="5"/>
    <n v="4"/>
    <n v="6"/>
  </r>
  <r>
    <x v="4"/>
    <x v="11"/>
    <x v="93"/>
    <x v="0"/>
    <x v="5"/>
    <n v="14"/>
    <n v="6"/>
  </r>
  <r>
    <x v="4"/>
    <x v="11"/>
    <x v="92"/>
    <x v="0"/>
    <x v="5"/>
    <n v="38"/>
    <n v="6"/>
  </r>
  <r>
    <x v="4"/>
    <x v="4"/>
    <x v="15"/>
    <x v="2"/>
    <x v="5"/>
    <n v="46"/>
    <n v="6"/>
  </r>
  <r>
    <x v="4"/>
    <x v="3"/>
    <x v="29"/>
    <x v="24"/>
    <x v="5"/>
    <n v="1"/>
    <n v="6"/>
  </r>
  <r>
    <x v="4"/>
    <x v="3"/>
    <x v="9"/>
    <x v="3"/>
    <x v="5"/>
    <n v="27.5"/>
    <n v="6"/>
  </r>
  <r>
    <x v="4"/>
    <x v="3"/>
    <x v="21"/>
    <x v="7"/>
    <x v="5"/>
    <n v="40"/>
    <n v="6"/>
  </r>
  <r>
    <x v="5"/>
    <x v="5"/>
    <x v="54"/>
    <x v="3"/>
    <x v="5"/>
    <n v="53"/>
    <n v="6"/>
  </r>
  <r>
    <x v="5"/>
    <x v="11"/>
    <x v="56"/>
    <x v="0"/>
    <x v="5"/>
    <n v="34"/>
    <n v="6"/>
  </r>
  <r>
    <x v="5"/>
    <x v="11"/>
    <x v="79"/>
    <x v="17"/>
    <x v="5"/>
    <n v="2"/>
    <n v="6"/>
  </r>
  <r>
    <x v="5"/>
    <x v="11"/>
    <x v="6"/>
    <x v="4"/>
    <x v="5"/>
    <n v="3"/>
    <n v="6"/>
  </r>
  <r>
    <x v="5"/>
    <x v="11"/>
    <x v="6"/>
    <x v="22"/>
    <x v="5"/>
    <n v="18"/>
    <n v="6"/>
  </r>
  <r>
    <x v="5"/>
    <x v="11"/>
    <x v="92"/>
    <x v="2"/>
    <x v="5"/>
    <n v="4"/>
    <n v="6"/>
  </r>
  <r>
    <x v="5"/>
    <x v="11"/>
    <x v="92"/>
    <x v="0"/>
    <x v="5"/>
    <n v="8"/>
    <n v="6"/>
  </r>
  <r>
    <x v="5"/>
    <x v="13"/>
    <x v="6"/>
    <x v="22"/>
    <x v="5"/>
    <n v="2"/>
    <n v="6"/>
  </r>
  <r>
    <x v="5"/>
    <x v="13"/>
    <x v="94"/>
    <x v="0"/>
    <x v="5"/>
    <n v="2"/>
    <n v="6"/>
  </r>
  <r>
    <x v="5"/>
    <x v="4"/>
    <x v="14"/>
    <x v="11"/>
    <x v="5"/>
    <n v="6"/>
    <n v="6"/>
  </r>
  <r>
    <x v="5"/>
    <x v="4"/>
    <x v="15"/>
    <x v="11"/>
    <x v="5"/>
    <n v="3"/>
    <n v="6"/>
  </r>
  <r>
    <x v="5"/>
    <x v="4"/>
    <x v="15"/>
    <x v="2"/>
    <x v="5"/>
    <n v="45"/>
    <n v="6"/>
  </r>
  <r>
    <x v="5"/>
    <x v="4"/>
    <x v="21"/>
    <x v="7"/>
    <x v="5"/>
    <n v="16"/>
    <n v="6"/>
  </r>
  <r>
    <x v="5"/>
    <x v="7"/>
    <x v="16"/>
    <x v="23"/>
    <x v="5"/>
    <n v="4"/>
    <n v="6"/>
  </r>
  <r>
    <x v="6"/>
    <x v="5"/>
    <x v="16"/>
    <x v="3"/>
    <x v="5"/>
    <n v="8.25"/>
    <n v="6"/>
  </r>
  <r>
    <x v="6"/>
    <x v="11"/>
    <x v="64"/>
    <x v="9"/>
    <x v="5"/>
    <n v="6"/>
    <n v="6"/>
  </r>
  <r>
    <x v="6"/>
    <x v="10"/>
    <x v="48"/>
    <x v="0"/>
    <x v="5"/>
    <n v="4"/>
    <n v="6"/>
  </r>
  <r>
    <x v="6"/>
    <x v="10"/>
    <x v="58"/>
    <x v="15"/>
    <x v="5"/>
    <n v="3"/>
    <n v="6"/>
  </r>
  <r>
    <x v="6"/>
    <x v="10"/>
    <x v="53"/>
    <x v="8"/>
    <x v="5"/>
    <n v="1.5"/>
    <n v="6"/>
  </r>
  <r>
    <x v="6"/>
    <x v="10"/>
    <x v="6"/>
    <x v="9"/>
    <x v="5"/>
    <n v="4"/>
    <n v="6"/>
  </r>
  <r>
    <x v="6"/>
    <x v="3"/>
    <x v="7"/>
    <x v="6"/>
    <x v="5"/>
    <n v="2"/>
    <n v="6"/>
  </r>
  <r>
    <x v="6"/>
    <x v="3"/>
    <x v="3"/>
    <x v="5"/>
    <x v="5"/>
    <n v="2"/>
    <n v="6"/>
  </r>
  <r>
    <x v="6"/>
    <x v="3"/>
    <x v="10"/>
    <x v="6"/>
    <x v="5"/>
    <n v="14"/>
    <n v="6"/>
  </r>
  <r>
    <x v="6"/>
    <x v="7"/>
    <x v="16"/>
    <x v="6"/>
    <x v="5"/>
    <n v="9"/>
    <n v="6"/>
  </r>
  <r>
    <x v="7"/>
    <x v="5"/>
    <x v="22"/>
    <x v="12"/>
    <x v="5"/>
    <n v="42"/>
    <n v="6"/>
  </r>
  <r>
    <x v="7"/>
    <x v="5"/>
    <x v="22"/>
    <x v="13"/>
    <x v="5"/>
    <n v="60"/>
    <n v="6"/>
  </r>
  <r>
    <x v="7"/>
    <x v="5"/>
    <x v="54"/>
    <x v="3"/>
    <x v="5"/>
    <n v="21"/>
    <n v="6"/>
  </r>
  <r>
    <x v="7"/>
    <x v="5"/>
    <x v="23"/>
    <x v="12"/>
    <x v="5"/>
    <n v="27"/>
    <n v="6"/>
  </r>
  <r>
    <x v="7"/>
    <x v="5"/>
    <x v="24"/>
    <x v="12"/>
    <x v="5"/>
    <n v="17"/>
    <n v="6"/>
  </r>
  <r>
    <x v="8"/>
    <x v="11"/>
    <x v="64"/>
    <x v="8"/>
    <x v="5"/>
    <n v="9"/>
    <n v="6"/>
  </r>
  <r>
    <x v="8"/>
    <x v="11"/>
    <x v="95"/>
    <x v="8"/>
    <x v="5"/>
    <n v="4"/>
    <n v="6"/>
  </r>
  <r>
    <x v="8"/>
    <x v="11"/>
    <x v="75"/>
    <x v="8"/>
    <x v="5"/>
    <n v="4"/>
    <n v="6"/>
  </r>
  <r>
    <x v="8"/>
    <x v="11"/>
    <x v="6"/>
    <x v="11"/>
    <x v="5"/>
    <n v="4"/>
    <n v="6"/>
  </r>
  <r>
    <x v="8"/>
    <x v="11"/>
    <x v="88"/>
    <x v="8"/>
    <x v="5"/>
    <n v="4"/>
    <n v="6"/>
  </r>
  <r>
    <x v="8"/>
    <x v="11"/>
    <x v="92"/>
    <x v="8"/>
    <x v="5"/>
    <n v="25"/>
    <n v="6"/>
  </r>
  <r>
    <x v="8"/>
    <x v="13"/>
    <x v="6"/>
    <x v="11"/>
    <x v="5"/>
    <n v="2"/>
    <n v="6"/>
  </r>
  <r>
    <x v="8"/>
    <x v="13"/>
    <x v="6"/>
    <x v="23"/>
    <x v="5"/>
    <n v="6"/>
    <n v="6"/>
  </r>
  <r>
    <x v="8"/>
    <x v="10"/>
    <x v="96"/>
    <x v="8"/>
    <x v="5"/>
    <n v="2"/>
    <n v="6"/>
  </r>
  <r>
    <x v="8"/>
    <x v="3"/>
    <x v="1"/>
    <x v="8"/>
    <x v="5"/>
    <n v="69"/>
    <n v="6"/>
  </r>
  <r>
    <x v="8"/>
    <x v="3"/>
    <x v="9"/>
    <x v="3"/>
    <x v="5"/>
    <n v="1"/>
    <n v="6"/>
  </r>
  <r>
    <x v="8"/>
    <x v="3"/>
    <x v="38"/>
    <x v="8"/>
    <x v="5"/>
    <n v="5"/>
    <n v="6"/>
  </r>
  <r>
    <x v="8"/>
    <x v="3"/>
    <x v="20"/>
    <x v="7"/>
    <x v="5"/>
    <n v="8"/>
    <n v="6"/>
  </r>
  <r>
    <x v="8"/>
    <x v="7"/>
    <x v="16"/>
    <x v="6"/>
    <x v="5"/>
    <n v="60"/>
    <n v="6"/>
  </r>
  <r>
    <x v="9"/>
    <x v="11"/>
    <x v="67"/>
    <x v="8"/>
    <x v="5"/>
    <n v="6"/>
    <n v="6"/>
  </r>
  <r>
    <x v="9"/>
    <x v="11"/>
    <x v="56"/>
    <x v="8"/>
    <x v="5"/>
    <n v="8"/>
    <n v="6"/>
  </r>
  <r>
    <x v="9"/>
    <x v="11"/>
    <x v="78"/>
    <x v="8"/>
    <x v="5"/>
    <n v="8"/>
    <n v="6"/>
  </r>
  <r>
    <x v="9"/>
    <x v="11"/>
    <x v="91"/>
    <x v="8"/>
    <x v="5"/>
    <n v="5"/>
    <n v="6"/>
  </r>
  <r>
    <x v="9"/>
    <x v="11"/>
    <x v="79"/>
    <x v="8"/>
    <x v="5"/>
    <n v="6"/>
    <n v="6"/>
  </r>
  <r>
    <x v="9"/>
    <x v="11"/>
    <x v="6"/>
    <x v="11"/>
    <x v="5"/>
    <n v="13"/>
    <n v="6"/>
  </r>
  <r>
    <x v="9"/>
    <x v="11"/>
    <x v="92"/>
    <x v="8"/>
    <x v="5"/>
    <n v="4"/>
    <n v="6"/>
  </r>
  <r>
    <x v="9"/>
    <x v="10"/>
    <x v="80"/>
    <x v="2"/>
    <x v="5"/>
    <n v="7"/>
    <n v="6"/>
  </r>
  <r>
    <x v="9"/>
    <x v="10"/>
    <x v="80"/>
    <x v="8"/>
    <x v="5"/>
    <n v="3"/>
    <n v="6"/>
  </r>
  <r>
    <x v="9"/>
    <x v="10"/>
    <x v="58"/>
    <x v="2"/>
    <x v="5"/>
    <n v="12"/>
    <n v="6"/>
  </r>
  <r>
    <x v="9"/>
    <x v="10"/>
    <x v="58"/>
    <x v="8"/>
    <x v="5"/>
    <n v="2"/>
    <n v="6"/>
  </r>
  <r>
    <x v="9"/>
    <x v="10"/>
    <x v="59"/>
    <x v="2"/>
    <x v="5"/>
    <n v="10"/>
    <n v="6"/>
  </r>
  <r>
    <x v="9"/>
    <x v="10"/>
    <x v="59"/>
    <x v="8"/>
    <x v="5"/>
    <n v="3"/>
    <n v="6"/>
  </r>
  <r>
    <x v="9"/>
    <x v="10"/>
    <x v="45"/>
    <x v="2"/>
    <x v="5"/>
    <n v="8"/>
    <n v="6"/>
  </r>
  <r>
    <x v="9"/>
    <x v="10"/>
    <x v="45"/>
    <x v="8"/>
    <x v="5"/>
    <n v="1"/>
    <n v="6"/>
  </r>
  <r>
    <x v="9"/>
    <x v="10"/>
    <x v="78"/>
    <x v="2"/>
    <x v="5"/>
    <n v="8"/>
    <n v="6"/>
  </r>
  <r>
    <x v="9"/>
    <x v="10"/>
    <x v="96"/>
    <x v="2"/>
    <x v="5"/>
    <n v="1"/>
    <n v="6"/>
  </r>
  <r>
    <x v="9"/>
    <x v="10"/>
    <x v="76"/>
    <x v="2"/>
    <x v="5"/>
    <n v="1"/>
    <n v="6"/>
  </r>
  <r>
    <x v="9"/>
    <x v="10"/>
    <x v="82"/>
    <x v="2"/>
    <x v="5"/>
    <n v="4"/>
    <n v="6"/>
  </r>
  <r>
    <x v="9"/>
    <x v="10"/>
    <x v="83"/>
    <x v="2"/>
    <x v="5"/>
    <n v="4"/>
    <n v="6"/>
  </r>
  <r>
    <x v="9"/>
    <x v="10"/>
    <x v="83"/>
    <x v="8"/>
    <x v="5"/>
    <n v="1"/>
    <n v="6"/>
  </r>
  <r>
    <x v="9"/>
    <x v="3"/>
    <x v="0"/>
    <x v="8"/>
    <x v="5"/>
    <n v="31"/>
    <n v="6"/>
  </r>
  <r>
    <x v="9"/>
    <x v="3"/>
    <x v="1"/>
    <x v="8"/>
    <x v="5"/>
    <n v="27"/>
    <n v="6"/>
  </r>
  <r>
    <x v="9"/>
    <x v="3"/>
    <x v="9"/>
    <x v="3"/>
    <x v="5"/>
    <n v="39.5"/>
    <n v="6"/>
  </r>
  <r>
    <x v="9"/>
    <x v="3"/>
    <x v="38"/>
    <x v="8"/>
    <x v="5"/>
    <n v="29"/>
    <n v="6"/>
  </r>
  <r>
    <x v="9"/>
    <x v="3"/>
    <x v="20"/>
    <x v="7"/>
    <x v="5"/>
    <n v="16"/>
    <n v="6"/>
  </r>
  <r>
    <x v="16"/>
    <x v="11"/>
    <x v="6"/>
    <x v="22"/>
    <x v="5"/>
    <n v="7"/>
    <n v="6"/>
  </r>
  <r>
    <x v="16"/>
    <x v="13"/>
    <x v="75"/>
    <x v="0"/>
    <x v="5"/>
    <n v="6"/>
    <n v="6"/>
  </r>
  <r>
    <x v="16"/>
    <x v="13"/>
    <x v="75"/>
    <x v="15"/>
    <x v="5"/>
    <n v="6"/>
    <n v="6"/>
  </r>
  <r>
    <x v="16"/>
    <x v="13"/>
    <x v="6"/>
    <x v="11"/>
    <x v="5"/>
    <n v="10"/>
    <n v="6"/>
  </r>
  <r>
    <x v="16"/>
    <x v="13"/>
    <x v="6"/>
    <x v="23"/>
    <x v="5"/>
    <n v="7"/>
    <n v="6"/>
  </r>
  <r>
    <x v="16"/>
    <x v="10"/>
    <x v="80"/>
    <x v="2"/>
    <x v="5"/>
    <n v="6"/>
    <n v="6"/>
  </r>
  <r>
    <x v="16"/>
    <x v="10"/>
    <x v="80"/>
    <x v="8"/>
    <x v="5"/>
    <n v="3"/>
    <n v="6"/>
  </r>
  <r>
    <x v="16"/>
    <x v="10"/>
    <x v="58"/>
    <x v="2"/>
    <x v="5"/>
    <n v="23.5"/>
    <n v="6"/>
  </r>
  <r>
    <x v="16"/>
    <x v="10"/>
    <x v="58"/>
    <x v="8"/>
    <x v="5"/>
    <n v="12"/>
    <n v="6"/>
  </r>
  <r>
    <x v="16"/>
    <x v="10"/>
    <x v="81"/>
    <x v="2"/>
    <x v="5"/>
    <n v="3"/>
    <n v="6"/>
  </r>
  <r>
    <x v="16"/>
    <x v="10"/>
    <x v="81"/>
    <x v="8"/>
    <x v="5"/>
    <n v="1"/>
    <n v="6"/>
  </r>
  <r>
    <x v="16"/>
    <x v="10"/>
    <x v="76"/>
    <x v="2"/>
    <x v="5"/>
    <n v="6"/>
    <n v="6"/>
  </r>
  <r>
    <x v="16"/>
    <x v="10"/>
    <x v="82"/>
    <x v="2"/>
    <x v="5"/>
    <n v="1.5"/>
    <n v="6"/>
  </r>
  <r>
    <x v="16"/>
    <x v="10"/>
    <x v="82"/>
    <x v="0"/>
    <x v="5"/>
    <n v="5"/>
    <n v="6"/>
  </r>
  <r>
    <x v="16"/>
    <x v="10"/>
    <x v="82"/>
    <x v="8"/>
    <x v="5"/>
    <n v="0.5"/>
    <n v="6"/>
  </r>
  <r>
    <x v="16"/>
    <x v="10"/>
    <x v="6"/>
    <x v="4"/>
    <x v="5"/>
    <n v="9"/>
    <n v="6"/>
  </r>
  <r>
    <x v="16"/>
    <x v="10"/>
    <x v="6"/>
    <x v="22"/>
    <x v="5"/>
    <n v="4"/>
    <n v="6"/>
  </r>
  <r>
    <x v="16"/>
    <x v="10"/>
    <x v="6"/>
    <x v="23"/>
    <x v="5"/>
    <n v="7"/>
    <n v="6"/>
  </r>
  <r>
    <x v="16"/>
    <x v="3"/>
    <x v="29"/>
    <x v="24"/>
    <x v="5"/>
    <n v="3.5"/>
    <n v="6"/>
  </r>
  <r>
    <x v="16"/>
    <x v="3"/>
    <x v="9"/>
    <x v="3"/>
    <x v="5"/>
    <n v="43"/>
    <n v="6"/>
  </r>
  <r>
    <x v="16"/>
    <x v="3"/>
    <x v="21"/>
    <x v="7"/>
    <x v="5"/>
    <n v="8"/>
    <n v="6"/>
  </r>
  <r>
    <x v="16"/>
    <x v="7"/>
    <x v="16"/>
    <x v="23"/>
    <x v="5"/>
    <n v="9"/>
    <n v="6"/>
  </r>
  <r>
    <x v="11"/>
    <x v="11"/>
    <x v="97"/>
    <x v="8"/>
    <x v="5"/>
    <n v="10"/>
    <n v="6"/>
  </r>
  <r>
    <x v="11"/>
    <x v="11"/>
    <x v="67"/>
    <x v="8"/>
    <x v="5"/>
    <n v="8"/>
    <n v="6"/>
  </r>
  <r>
    <x v="11"/>
    <x v="11"/>
    <x v="56"/>
    <x v="8"/>
    <x v="5"/>
    <n v="16"/>
    <n v="6"/>
  </r>
  <r>
    <x v="11"/>
    <x v="11"/>
    <x v="75"/>
    <x v="8"/>
    <x v="5"/>
    <n v="16"/>
    <n v="6"/>
  </r>
  <r>
    <x v="11"/>
    <x v="10"/>
    <x v="80"/>
    <x v="8"/>
    <x v="5"/>
    <n v="18"/>
    <n v="6"/>
  </r>
  <r>
    <x v="11"/>
    <x v="10"/>
    <x v="58"/>
    <x v="8"/>
    <x v="5"/>
    <n v="7"/>
    <n v="6"/>
  </r>
  <r>
    <x v="11"/>
    <x v="10"/>
    <x v="59"/>
    <x v="8"/>
    <x v="5"/>
    <n v="6"/>
    <n v="6"/>
  </r>
  <r>
    <x v="11"/>
    <x v="10"/>
    <x v="81"/>
    <x v="8"/>
    <x v="5"/>
    <n v="9"/>
    <n v="6"/>
  </r>
  <r>
    <x v="11"/>
    <x v="10"/>
    <x v="82"/>
    <x v="8"/>
    <x v="5"/>
    <n v="32"/>
    <n v="6"/>
  </r>
  <r>
    <x v="11"/>
    <x v="10"/>
    <x v="72"/>
    <x v="8"/>
    <x v="5"/>
    <n v="5"/>
    <n v="6"/>
  </r>
  <r>
    <x v="11"/>
    <x v="3"/>
    <x v="1"/>
    <x v="8"/>
    <x v="5"/>
    <n v="8"/>
    <n v="6"/>
  </r>
  <r>
    <x v="11"/>
    <x v="3"/>
    <x v="7"/>
    <x v="8"/>
    <x v="5"/>
    <n v="3"/>
    <n v="6"/>
  </r>
  <r>
    <x v="11"/>
    <x v="3"/>
    <x v="9"/>
    <x v="3"/>
    <x v="5"/>
    <n v="14"/>
    <n v="6"/>
  </r>
  <r>
    <x v="11"/>
    <x v="3"/>
    <x v="21"/>
    <x v="7"/>
    <x v="5"/>
    <n v="8"/>
    <n v="6"/>
  </r>
  <r>
    <x v="11"/>
    <x v="3"/>
    <x v="20"/>
    <x v="7"/>
    <x v="5"/>
    <n v="16"/>
    <n v="6"/>
  </r>
  <r>
    <x v="11"/>
    <x v="7"/>
    <x v="16"/>
    <x v="6"/>
    <x v="5"/>
    <n v="9"/>
    <n v="6"/>
  </r>
  <r>
    <x v="12"/>
    <x v="11"/>
    <x v="78"/>
    <x v="2"/>
    <x v="5"/>
    <n v="16"/>
    <n v="6"/>
  </r>
  <r>
    <x v="12"/>
    <x v="13"/>
    <x v="6"/>
    <x v="4"/>
    <x v="5"/>
    <n v="1"/>
    <n v="6"/>
  </r>
  <r>
    <x v="12"/>
    <x v="13"/>
    <x v="6"/>
    <x v="22"/>
    <x v="5"/>
    <n v="7"/>
    <n v="6"/>
  </r>
  <r>
    <x v="12"/>
    <x v="10"/>
    <x v="6"/>
    <x v="22"/>
    <x v="5"/>
    <n v="1"/>
    <n v="6"/>
  </r>
  <r>
    <x v="12"/>
    <x v="3"/>
    <x v="38"/>
    <x v="2"/>
    <x v="5"/>
    <n v="36"/>
    <n v="6"/>
  </r>
  <r>
    <x v="12"/>
    <x v="3"/>
    <x v="38"/>
    <x v="4"/>
    <x v="5"/>
    <n v="18"/>
    <n v="6"/>
  </r>
  <r>
    <x v="12"/>
    <x v="7"/>
    <x v="16"/>
    <x v="6"/>
    <x v="5"/>
    <n v="141"/>
    <n v="6"/>
  </r>
  <r>
    <x v="13"/>
    <x v="11"/>
    <x v="97"/>
    <x v="8"/>
    <x v="5"/>
    <n v="10"/>
    <n v="6"/>
  </r>
  <r>
    <x v="13"/>
    <x v="11"/>
    <x v="89"/>
    <x v="8"/>
    <x v="5"/>
    <n v="1"/>
    <n v="6"/>
  </r>
  <r>
    <x v="13"/>
    <x v="11"/>
    <x v="67"/>
    <x v="8"/>
    <x v="5"/>
    <n v="22"/>
    <n v="6"/>
  </r>
  <r>
    <x v="13"/>
    <x v="11"/>
    <x v="91"/>
    <x v="8"/>
    <x v="5"/>
    <n v="12"/>
    <n v="6"/>
  </r>
  <r>
    <x v="13"/>
    <x v="11"/>
    <x v="79"/>
    <x v="8"/>
    <x v="5"/>
    <n v="13"/>
    <n v="6"/>
  </r>
  <r>
    <x v="13"/>
    <x v="11"/>
    <x v="92"/>
    <x v="8"/>
    <x v="5"/>
    <n v="24"/>
    <n v="6"/>
  </r>
  <r>
    <x v="13"/>
    <x v="13"/>
    <x v="6"/>
    <x v="11"/>
    <x v="5"/>
    <n v="64"/>
    <n v="6"/>
  </r>
  <r>
    <x v="13"/>
    <x v="3"/>
    <x v="1"/>
    <x v="8"/>
    <x v="5"/>
    <n v="44"/>
    <n v="6"/>
  </r>
  <r>
    <x v="13"/>
    <x v="3"/>
    <x v="38"/>
    <x v="8"/>
    <x v="5"/>
    <n v="16"/>
    <n v="6"/>
  </r>
  <r>
    <x v="13"/>
    <x v="3"/>
    <x v="20"/>
    <x v="7"/>
    <x v="5"/>
    <n v="8"/>
    <n v="6"/>
  </r>
  <r>
    <x v="14"/>
    <x v="5"/>
    <x v="23"/>
    <x v="12"/>
    <x v="5"/>
    <n v="184"/>
    <n v="6"/>
  </r>
  <r>
    <x v="15"/>
    <x v="5"/>
    <x v="22"/>
    <x v="14"/>
    <x v="5"/>
    <n v="15"/>
    <n v="6"/>
  </r>
  <r>
    <x v="15"/>
    <x v="5"/>
    <x v="16"/>
    <x v="12"/>
    <x v="5"/>
    <n v="32"/>
    <n v="6"/>
  </r>
  <r>
    <x v="15"/>
    <x v="5"/>
    <x v="16"/>
    <x v="3"/>
    <x v="5"/>
    <n v="20"/>
    <n v="6"/>
  </r>
  <r>
    <x v="15"/>
    <x v="5"/>
    <x v="16"/>
    <x v="19"/>
    <x v="5"/>
    <n v="21"/>
    <n v="6"/>
  </r>
  <r>
    <x v="15"/>
    <x v="5"/>
    <x v="16"/>
    <x v="20"/>
    <x v="5"/>
    <n v="4"/>
    <n v="6"/>
  </r>
  <r>
    <x v="15"/>
    <x v="11"/>
    <x v="6"/>
    <x v="4"/>
    <x v="5"/>
    <n v="19"/>
    <n v="6"/>
  </r>
  <r>
    <x v="15"/>
    <x v="11"/>
    <x v="6"/>
    <x v="22"/>
    <x v="5"/>
    <n v="3"/>
    <n v="6"/>
  </r>
  <r>
    <x v="15"/>
    <x v="10"/>
    <x v="6"/>
    <x v="4"/>
    <x v="5"/>
    <n v="20"/>
    <n v="6"/>
  </r>
  <r>
    <x v="15"/>
    <x v="12"/>
    <x v="84"/>
    <x v="4"/>
    <x v="5"/>
    <n v="22"/>
    <n v="6"/>
  </r>
  <r>
    <x v="15"/>
    <x v="3"/>
    <x v="38"/>
    <x v="4"/>
    <x v="5"/>
    <n v="5"/>
    <n v="6"/>
  </r>
  <r>
    <x v="15"/>
    <x v="3"/>
    <x v="10"/>
    <x v="3"/>
    <x v="5"/>
    <n v="20"/>
    <n v="6"/>
  </r>
  <r>
    <x v="0"/>
    <x v="5"/>
    <x v="54"/>
    <x v="3"/>
    <x v="6"/>
    <n v="24.5"/>
    <n v="7"/>
  </r>
  <r>
    <x v="0"/>
    <x v="14"/>
    <x v="6"/>
    <x v="5"/>
    <x v="6"/>
    <n v="7"/>
    <n v="7"/>
  </r>
  <r>
    <x v="0"/>
    <x v="15"/>
    <x v="98"/>
    <x v="2"/>
    <x v="6"/>
    <n v="2"/>
    <n v="7"/>
  </r>
  <r>
    <x v="0"/>
    <x v="15"/>
    <x v="99"/>
    <x v="15"/>
    <x v="6"/>
    <n v="2"/>
    <n v="7"/>
  </r>
  <r>
    <x v="0"/>
    <x v="3"/>
    <x v="2"/>
    <x v="5"/>
    <x v="6"/>
    <n v="6"/>
    <n v="7"/>
  </r>
  <r>
    <x v="0"/>
    <x v="3"/>
    <x v="100"/>
    <x v="7"/>
    <x v="6"/>
    <n v="8"/>
    <n v="7"/>
  </r>
  <r>
    <x v="0"/>
    <x v="3"/>
    <x v="3"/>
    <x v="23"/>
    <x v="6"/>
    <n v="18"/>
    <n v="7"/>
  </r>
  <r>
    <x v="0"/>
    <x v="3"/>
    <x v="38"/>
    <x v="4"/>
    <x v="6"/>
    <n v="5"/>
    <n v="7"/>
  </r>
  <r>
    <x v="0"/>
    <x v="3"/>
    <x v="21"/>
    <x v="7"/>
    <x v="6"/>
    <n v="12"/>
    <n v="7"/>
  </r>
  <r>
    <x v="0"/>
    <x v="7"/>
    <x v="16"/>
    <x v="6"/>
    <x v="6"/>
    <n v="64.5"/>
    <n v="7"/>
  </r>
  <r>
    <x v="0"/>
    <x v="7"/>
    <x v="16"/>
    <x v="23"/>
    <x v="6"/>
    <n v="10"/>
    <n v="7"/>
  </r>
  <r>
    <x v="18"/>
    <x v="13"/>
    <x v="90"/>
    <x v="2"/>
    <x v="6"/>
    <n v="64"/>
    <n v="7"/>
  </r>
  <r>
    <x v="18"/>
    <x v="13"/>
    <x v="90"/>
    <x v="0"/>
    <x v="6"/>
    <n v="48"/>
    <n v="7"/>
  </r>
  <r>
    <x v="18"/>
    <x v="14"/>
    <x v="101"/>
    <x v="0"/>
    <x v="6"/>
    <n v="8"/>
    <n v="7"/>
  </r>
  <r>
    <x v="18"/>
    <x v="14"/>
    <x v="102"/>
    <x v="0"/>
    <x v="6"/>
    <n v="16"/>
    <n v="7"/>
  </r>
  <r>
    <x v="18"/>
    <x v="14"/>
    <x v="102"/>
    <x v="8"/>
    <x v="6"/>
    <n v="16"/>
    <n v="7"/>
  </r>
  <r>
    <x v="1"/>
    <x v="7"/>
    <x v="16"/>
    <x v="6"/>
    <x v="6"/>
    <n v="16"/>
    <n v="7"/>
  </r>
  <r>
    <x v="1"/>
    <x v="7"/>
    <x v="16"/>
    <x v="23"/>
    <x v="6"/>
    <n v="144"/>
    <n v="7"/>
  </r>
  <r>
    <x v="2"/>
    <x v="3"/>
    <x v="3"/>
    <x v="0"/>
    <x v="6"/>
    <n v="42.5"/>
    <n v="7"/>
  </r>
  <r>
    <x v="2"/>
    <x v="3"/>
    <x v="3"/>
    <x v="3"/>
    <x v="6"/>
    <n v="16"/>
    <n v="7"/>
  </r>
  <r>
    <x v="2"/>
    <x v="3"/>
    <x v="10"/>
    <x v="3"/>
    <x v="6"/>
    <n v="1.5"/>
    <n v="7"/>
  </r>
  <r>
    <x v="2"/>
    <x v="3"/>
    <x v="21"/>
    <x v="7"/>
    <x v="6"/>
    <n v="8"/>
    <n v="7"/>
  </r>
  <r>
    <x v="2"/>
    <x v="3"/>
    <x v="20"/>
    <x v="7"/>
    <x v="6"/>
    <n v="16"/>
    <n v="7"/>
  </r>
  <r>
    <x v="2"/>
    <x v="7"/>
    <x v="16"/>
    <x v="6"/>
    <x v="6"/>
    <n v="87.5"/>
    <n v="7"/>
  </r>
  <r>
    <x v="4"/>
    <x v="14"/>
    <x v="102"/>
    <x v="0"/>
    <x v="6"/>
    <n v="20"/>
    <n v="7"/>
  </r>
  <r>
    <x v="4"/>
    <x v="3"/>
    <x v="9"/>
    <x v="3"/>
    <x v="6"/>
    <n v="11"/>
    <n v="7"/>
  </r>
  <r>
    <x v="4"/>
    <x v="3"/>
    <x v="21"/>
    <x v="7"/>
    <x v="6"/>
    <n v="88"/>
    <n v="7"/>
  </r>
  <r>
    <x v="4"/>
    <x v="7"/>
    <x v="16"/>
    <x v="6"/>
    <x v="6"/>
    <n v="41"/>
    <n v="7"/>
  </r>
  <r>
    <x v="5"/>
    <x v="5"/>
    <x v="54"/>
    <x v="3"/>
    <x v="6"/>
    <n v="23"/>
    <n v="7"/>
  </r>
  <r>
    <x v="5"/>
    <x v="14"/>
    <x v="103"/>
    <x v="0"/>
    <x v="6"/>
    <n v="6"/>
    <n v="7"/>
  </r>
  <r>
    <x v="5"/>
    <x v="4"/>
    <x v="0"/>
    <x v="8"/>
    <x v="6"/>
    <n v="9"/>
    <n v="7"/>
  </r>
  <r>
    <x v="5"/>
    <x v="4"/>
    <x v="12"/>
    <x v="7"/>
    <x v="6"/>
    <n v="8"/>
    <n v="7"/>
  </r>
  <r>
    <x v="5"/>
    <x v="3"/>
    <x v="20"/>
    <x v="7"/>
    <x v="6"/>
    <n v="8"/>
    <n v="7"/>
  </r>
  <r>
    <x v="5"/>
    <x v="7"/>
    <x v="16"/>
    <x v="6"/>
    <x v="6"/>
    <n v="105"/>
    <n v="7"/>
  </r>
  <r>
    <x v="5"/>
    <x v="7"/>
    <x v="16"/>
    <x v="23"/>
    <x v="6"/>
    <n v="2"/>
    <n v="7"/>
  </r>
  <r>
    <x v="7"/>
    <x v="5"/>
    <x v="22"/>
    <x v="12"/>
    <x v="6"/>
    <n v="37.5"/>
    <n v="7"/>
  </r>
  <r>
    <x v="7"/>
    <x v="5"/>
    <x v="22"/>
    <x v="13"/>
    <x v="6"/>
    <n v="51.5"/>
    <n v="7"/>
  </r>
  <r>
    <x v="7"/>
    <x v="5"/>
    <x v="54"/>
    <x v="3"/>
    <x v="6"/>
    <n v="16"/>
    <n v="7"/>
  </r>
  <r>
    <x v="7"/>
    <x v="5"/>
    <x v="23"/>
    <x v="12"/>
    <x v="6"/>
    <n v="16"/>
    <n v="7"/>
  </r>
  <r>
    <x v="7"/>
    <x v="5"/>
    <x v="24"/>
    <x v="12"/>
    <x v="6"/>
    <n v="17"/>
    <n v="7"/>
  </r>
  <r>
    <x v="7"/>
    <x v="5"/>
    <x v="24"/>
    <x v="7"/>
    <x v="6"/>
    <n v="24"/>
    <n v="7"/>
  </r>
  <r>
    <x v="8"/>
    <x v="11"/>
    <x v="63"/>
    <x v="8"/>
    <x v="6"/>
    <n v="2"/>
    <n v="7"/>
  </r>
  <r>
    <x v="8"/>
    <x v="11"/>
    <x v="95"/>
    <x v="8"/>
    <x v="6"/>
    <n v="3"/>
    <n v="7"/>
  </r>
  <r>
    <x v="8"/>
    <x v="11"/>
    <x v="92"/>
    <x v="8"/>
    <x v="6"/>
    <n v="4"/>
    <n v="7"/>
  </r>
  <r>
    <x v="8"/>
    <x v="3"/>
    <x v="0"/>
    <x v="11"/>
    <x v="6"/>
    <n v="3"/>
    <n v="7"/>
  </r>
  <r>
    <x v="8"/>
    <x v="3"/>
    <x v="9"/>
    <x v="3"/>
    <x v="6"/>
    <n v="1"/>
    <n v="7"/>
  </r>
  <r>
    <x v="8"/>
    <x v="3"/>
    <x v="21"/>
    <x v="7"/>
    <x v="6"/>
    <n v="80"/>
    <n v="7"/>
  </r>
  <r>
    <x v="8"/>
    <x v="3"/>
    <x v="20"/>
    <x v="7"/>
    <x v="6"/>
    <n v="8"/>
    <n v="7"/>
  </r>
  <r>
    <x v="8"/>
    <x v="7"/>
    <x v="16"/>
    <x v="6"/>
    <x v="6"/>
    <n v="58"/>
    <n v="7"/>
  </r>
  <r>
    <x v="9"/>
    <x v="3"/>
    <x v="0"/>
    <x v="8"/>
    <x v="6"/>
    <n v="2"/>
    <n v="7"/>
  </r>
  <r>
    <x v="9"/>
    <x v="3"/>
    <x v="9"/>
    <x v="3"/>
    <x v="6"/>
    <n v="22"/>
    <n v="7"/>
  </r>
  <r>
    <x v="9"/>
    <x v="3"/>
    <x v="20"/>
    <x v="7"/>
    <x v="6"/>
    <n v="16"/>
    <n v="7"/>
  </r>
  <r>
    <x v="9"/>
    <x v="7"/>
    <x v="16"/>
    <x v="6"/>
    <x v="6"/>
    <n v="104"/>
    <n v="7"/>
  </r>
  <r>
    <x v="9"/>
    <x v="7"/>
    <x v="16"/>
    <x v="23"/>
    <x v="6"/>
    <n v="4"/>
    <n v="7"/>
  </r>
  <r>
    <x v="16"/>
    <x v="10"/>
    <x v="80"/>
    <x v="9"/>
    <x v="6"/>
    <n v="1"/>
    <n v="7"/>
  </r>
  <r>
    <x v="16"/>
    <x v="10"/>
    <x v="45"/>
    <x v="10"/>
    <x v="6"/>
    <n v="11"/>
    <n v="7"/>
  </r>
  <r>
    <x v="16"/>
    <x v="10"/>
    <x v="82"/>
    <x v="0"/>
    <x v="6"/>
    <n v="18"/>
    <n v="7"/>
  </r>
  <r>
    <x v="16"/>
    <x v="10"/>
    <x v="82"/>
    <x v="9"/>
    <x v="6"/>
    <n v="3"/>
    <n v="7"/>
  </r>
  <r>
    <x v="16"/>
    <x v="10"/>
    <x v="82"/>
    <x v="8"/>
    <x v="6"/>
    <n v="18"/>
    <n v="7"/>
  </r>
  <r>
    <x v="16"/>
    <x v="10"/>
    <x v="6"/>
    <x v="11"/>
    <x v="6"/>
    <n v="20"/>
    <n v="7"/>
  </r>
  <r>
    <x v="16"/>
    <x v="10"/>
    <x v="6"/>
    <x v="4"/>
    <x v="6"/>
    <n v="2.5"/>
    <n v="7"/>
  </r>
  <r>
    <x v="16"/>
    <x v="10"/>
    <x v="6"/>
    <x v="23"/>
    <x v="6"/>
    <n v="5"/>
    <n v="7"/>
  </r>
  <r>
    <x v="16"/>
    <x v="15"/>
    <x v="99"/>
    <x v="2"/>
    <x v="6"/>
    <n v="7"/>
    <n v="7"/>
  </r>
  <r>
    <x v="16"/>
    <x v="15"/>
    <x v="99"/>
    <x v="8"/>
    <x v="6"/>
    <n v="6"/>
    <n v="7"/>
  </r>
  <r>
    <x v="16"/>
    <x v="12"/>
    <x v="84"/>
    <x v="23"/>
    <x v="6"/>
    <n v="18"/>
    <n v="7"/>
  </r>
  <r>
    <x v="16"/>
    <x v="3"/>
    <x v="9"/>
    <x v="3"/>
    <x v="6"/>
    <n v="25.5"/>
    <n v="7"/>
  </r>
  <r>
    <x v="16"/>
    <x v="3"/>
    <x v="21"/>
    <x v="7"/>
    <x v="6"/>
    <n v="16"/>
    <n v="7"/>
  </r>
  <r>
    <x v="11"/>
    <x v="5"/>
    <x v="16"/>
    <x v="16"/>
    <x v="6"/>
    <n v="16"/>
    <n v="7"/>
  </r>
  <r>
    <x v="11"/>
    <x v="11"/>
    <x v="75"/>
    <x v="8"/>
    <x v="6"/>
    <n v="8"/>
    <n v="7"/>
  </r>
  <r>
    <x v="11"/>
    <x v="4"/>
    <x v="104"/>
    <x v="9"/>
    <x v="6"/>
    <n v="10"/>
    <n v="7"/>
  </r>
  <r>
    <x v="11"/>
    <x v="10"/>
    <x v="43"/>
    <x v="9"/>
    <x v="6"/>
    <n v="6"/>
    <n v="7"/>
  </r>
  <r>
    <x v="11"/>
    <x v="10"/>
    <x v="45"/>
    <x v="8"/>
    <x v="6"/>
    <n v="8"/>
    <n v="7"/>
  </r>
  <r>
    <x v="11"/>
    <x v="10"/>
    <x v="76"/>
    <x v="8"/>
    <x v="6"/>
    <n v="6"/>
    <n v="7"/>
  </r>
  <r>
    <x v="11"/>
    <x v="10"/>
    <x v="74"/>
    <x v="8"/>
    <x v="6"/>
    <n v="18"/>
    <n v="7"/>
  </r>
  <r>
    <x v="11"/>
    <x v="10"/>
    <x v="52"/>
    <x v="8"/>
    <x v="6"/>
    <n v="6"/>
    <n v="7"/>
  </r>
  <r>
    <x v="11"/>
    <x v="15"/>
    <x v="99"/>
    <x v="8"/>
    <x v="6"/>
    <n v="16"/>
    <n v="7"/>
  </r>
  <r>
    <x v="11"/>
    <x v="3"/>
    <x v="29"/>
    <x v="11"/>
    <x v="6"/>
    <n v="13"/>
    <n v="7"/>
  </r>
  <r>
    <x v="11"/>
    <x v="3"/>
    <x v="29"/>
    <x v="24"/>
    <x v="6"/>
    <n v="11"/>
    <n v="7"/>
  </r>
  <r>
    <x v="11"/>
    <x v="3"/>
    <x v="9"/>
    <x v="3"/>
    <x v="6"/>
    <n v="18"/>
    <n v="7"/>
  </r>
  <r>
    <x v="11"/>
    <x v="3"/>
    <x v="20"/>
    <x v="7"/>
    <x v="6"/>
    <n v="8"/>
    <n v="7"/>
  </r>
  <r>
    <x v="11"/>
    <x v="7"/>
    <x v="16"/>
    <x v="6"/>
    <x v="6"/>
    <n v="8"/>
    <n v="7"/>
  </r>
  <r>
    <x v="12"/>
    <x v="3"/>
    <x v="2"/>
    <x v="4"/>
    <x v="6"/>
    <n v="3"/>
    <n v="7"/>
  </r>
  <r>
    <x v="12"/>
    <x v="3"/>
    <x v="100"/>
    <x v="7"/>
    <x v="6"/>
    <n v="8"/>
    <n v="7"/>
  </r>
  <r>
    <x v="12"/>
    <x v="3"/>
    <x v="29"/>
    <x v="24"/>
    <x v="6"/>
    <n v="11"/>
    <n v="7"/>
  </r>
  <r>
    <x v="12"/>
    <x v="3"/>
    <x v="3"/>
    <x v="9"/>
    <x v="6"/>
    <n v="11"/>
    <n v="7"/>
  </r>
  <r>
    <x v="12"/>
    <x v="3"/>
    <x v="3"/>
    <x v="3"/>
    <x v="6"/>
    <n v="4"/>
    <n v="7"/>
  </r>
  <r>
    <x v="12"/>
    <x v="3"/>
    <x v="3"/>
    <x v="16"/>
    <x v="6"/>
    <n v="8"/>
    <n v="7"/>
  </r>
  <r>
    <x v="12"/>
    <x v="7"/>
    <x v="16"/>
    <x v="6"/>
    <x v="6"/>
    <n v="107"/>
    <n v="7"/>
  </r>
  <r>
    <x v="12"/>
    <x v="7"/>
    <x v="16"/>
    <x v="23"/>
    <x v="6"/>
    <n v="4"/>
    <n v="7"/>
  </r>
  <r>
    <x v="13"/>
    <x v="5"/>
    <x v="16"/>
    <x v="7"/>
    <x v="6"/>
    <n v="24"/>
    <n v="7"/>
  </r>
  <r>
    <x v="13"/>
    <x v="5"/>
    <x v="16"/>
    <x v="16"/>
    <x v="6"/>
    <n v="9"/>
    <n v="7"/>
  </r>
  <r>
    <x v="13"/>
    <x v="11"/>
    <x v="92"/>
    <x v="8"/>
    <x v="6"/>
    <n v="25"/>
    <n v="7"/>
  </r>
  <r>
    <x v="13"/>
    <x v="7"/>
    <x v="16"/>
    <x v="6"/>
    <x v="6"/>
    <n v="110"/>
    <n v="7"/>
  </r>
  <r>
    <x v="19"/>
    <x v="3"/>
    <x v="29"/>
    <x v="24"/>
    <x v="6"/>
    <n v="45"/>
    <n v="7"/>
  </r>
  <r>
    <x v="14"/>
    <x v="5"/>
    <x v="23"/>
    <x v="12"/>
    <x v="6"/>
    <n v="160"/>
    <n v="7"/>
  </r>
  <r>
    <x v="15"/>
    <x v="5"/>
    <x v="22"/>
    <x v="14"/>
    <x v="6"/>
    <n v="9"/>
    <n v="7"/>
  </r>
  <r>
    <x v="15"/>
    <x v="5"/>
    <x v="16"/>
    <x v="12"/>
    <x v="6"/>
    <n v="18"/>
    <n v="7"/>
  </r>
  <r>
    <x v="15"/>
    <x v="5"/>
    <x v="16"/>
    <x v="7"/>
    <x v="6"/>
    <n v="40"/>
    <n v="7"/>
  </r>
  <r>
    <x v="15"/>
    <x v="5"/>
    <x v="16"/>
    <x v="3"/>
    <x v="6"/>
    <n v="8"/>
    <n v="7"/>
  </r>
  <r>
    <x v="15"/>
    <x v="5"/>
    <x v="16"/>
    <x v="19"/>
    <x v="6"/>
    <n v="13"/>
    <n v="7"/>
  </r>
  <r>
    <x v="15"/>
    <x v="5"/>
    <x v="16"/>
    <x v="20"/>
    <x v="6"/>
    <n v="5"/>
    <n v="7"/>
  </r>
  <r>
    <x v="15"/>
    <x v="3"/>
    <x v="10"/>
    <x v="3"/>
    <x v="6"/>
    <n v="42"/>
    <n v="7"/>
  </r>
  <r>
    <x v="0"/>
    <x v="5"/>
    <x v="54"/>
    <x v="3"/>
    <x v="7"/>
    <n v="28.7"/>
    <n v="8"/>
  </r>
  <r>
    <x v="0"/>
    <x v="14"/>
    <x v="6"/>
    <x v="4"/>
    <x v="7"/>
    <n v="3.5"/>
    <n v="8"/>
  </r>
  <r>
    <x v="0"/>
    <x v="14"/>
    <x v="6"/>
    <x v="3"/>
    <x v="7"/>
    <n v="1"/>
    <n v="8"/>
  </r>
  <r>
    <x v="0"/>
    <x v="14"/>
    <x v="6"/>
    <x v="22"/>
    <x v="7"/>
    <n v="6"/>
    <n v="8"/>
  </r>
  <r>
    <x v="0"/>
    <x v="16"/>
    <x v="105"/>
    <x v="11"/>
    <x v="7"/>
    <n v="1"/>
    <n v="8"/>
  </r>
  <r>
    <x v="0"/>
    <x v="16"/>
    <x v="106"/>
    <x v="3"/>
    <x v="7"/>
    <n v="1.5"/>
    <n v="8"/>
  </r>
  <r>
    <x v="0"/>
    <x v="16"/>
    <x v="106"/>
    <x v="15"/>
    <x v="7"/>
    <n v="1"/>
    <n v="8"/>
  </r>
  <r>
    <x v="0"/>
    <x v="16"/>
    <x v="6"/>
    <x v="4"/>
    <x v="7"/>
    <n v="1"/>
    <n v="8"/>
  </r>
  <r>
    <x v="0"/>
    <x v="16"/>
    <x v="6"/>
    <x v="5"/>
    <x v="7"/>
    <n v="9"/>
    <n v="8"/>
  </r>
  <r>
    <x v="0"/>
    <x v="16"/>
    <x v="107"/>
    <x v="3"/>
    <x v="7"/>
    <n v="1"/>
    <n v="8"/>
  </r>
  <r>
    <x v="0"/>
    <x v="15"/>
    <x v="98"/>
    <x v="2"/>
    <x v="7"/>
    <n v="8"/>
    <n v="8"/>
  </r>
  <r>
    <x v="0"/>
    <x v="15"/>
    <x v="6"/>
    <x v="3"/>
    <x v="7"/>
    <n v="1"/>
    <n v="8"/>
  </r>
  <r>
    <x v="0"/>
    <x v="15"/>
    <x v="6"/>
    <x v="22"/>
    <x v="7"/>
    <n v="5"/>
    <n v="8"/>
  </r>
  <r>
    <x v="0"/>
    <x v="15"/>
    <x v="6"/>
    <x v="5"/>
    <x v="7"/>
    <n v="2"/>
    <n v="8"/>
  </r>
  <r>
    <x v="0"/>
    <x v="17"/>
    <x v="6"/>
    <x v="4"/>
    <x v="7"/>
    <n v="2.5"/>
    <n v="8"/>
  </r>
  <r>
    <x v="0"/>
    <x v="17"/>
    <x v="6"/>
    <x v="22"/>
    <x v="7"/>
    <n v="3.5"/>
    <n v="8"/>
  </r>
  <r>
    <x v="0"/>
    <x v="17"/>
    <x v="6"/>
    <x v="5"/>
    <x v="7"/>
    <n v="1"/>
    <n v="8"/>
  </r>
  <r>
    <x v="0"/>
    <x v="17"/>
    <x v="108"/>
    <x v="15"/>
    <x v="7"/>
    <n v="1"/>
    <n v="8"/>
  </r>
  <r>
    <x v="0"/>
    <x v="17"/>
    <x v="109"/>
    <x v="3"/>
    <x v="7"/>
    <n v="2"/>
    <n v="8"/>
  </r>
  <r>
    <x v="0"/>
    <x v="17"/>
    <x v="109"/>
    <x v="15"/>
    <x v="7"/>
    <n v="2"/>
    <n v="8"/>
  </r>
  <r>
    <x v="0"/>
    <x v="18"/>
    <x v="110"/>
    <x v="3"/>
    <x v="7"/>
    <n v="0.5"/>
    <n v="8"/>
  </r>
  <r>
    <x v="0"/>
    <x v="18"/>
    <x v="111"/>
    <x v="3"/>
    <x v="7"/>
    <n v="0.5"/>
    <n v="8"/>
  </r>
  <r>
    <x v="0"/>
    <x v="18"/>
    <x v="6"/>
    <x v="5"/>
    <x v="7"/>
    <n v="3"/>
    <n v="8"/>
  </r>
  <r>
    <x v="0"/>
    <x v="3"/>
    <x v="3"/>
    <x v="23"/>
    <x v="7"/>
    <n v="31"/>
    <n v="8"/>
  </r>
  <r>
    <x v="0"/>
    <x v="3"/>
    <x v="5"/>
    <x v="4"/>
    <x v="7"/>
    <n v="4.5"/>
    <n v="8"/>
  </r>
  <r>
    <x v="0"/>
    <x v="7"/>
    <x v="16"/>
    <x v="6"/>
    <x v="7"/>
    <n v="17.5"/>
    <n v="8"/>
  </r>
  <r>
    <x v="0"/>
    <x v="7"/>
    <x v="16"/>
    <x v="23"/>
    <x v="7"/>
    <n v="9"/>
    <n v="8"/>
  </r>
  <r>
    <x v="18"/>
    <x v="5"/>
    <x v="54"/>
    <x v="3"/>
    <x v="7"/>
    <n v="1"/>
    <n v="8"/>
  </r>
  <r>
    <x v="18"/>
    <x v="14"/>
    <x v="112"/>
    <x v="2"/>
    <x v="7"/>
    <n v="0"/>
    <n v="8"/>
  </r>
  <r>
    <x v="18"/>
    <x v="14"/>
    <x v="112"/>
    <x v="0"/>
    <x v="7"/>
    <n v="1"/>
    <n v="8"/>
  </r>
  <r>
    <x v="18"/>
    <x v="14"/>
    <x v="101"/>
    <x v="2"/>
    <x v="7"/>
    <n v="0"/>
    <n v="8"/>
  </r>
  <r>
    <x v="18"/>
    <x v="14"/>
    <x v="101"/>
    <x v="0"/>
    <x v="7"/>
    <n v="7"/>
    <n v="8"/>
  </r>
  <r>
    <x v="18"/>
    <x v="14"/>
    <x v="6"/>
    <x v="5"/>
    <x v="7"/>
    <n v="7"/>
    <n v="8"/>
  </r>
  <r>
    <x v="18"/>
    <x v="14"/>
    <x v="113"/>
    <x v="10"/>
    <x v="7"/>
    <n v="7"/>
    <n v="8"/>
  </r>
  <r>
    <x v="18"/>
    <x v="14"/>
    <x v="114"/>
    <x v="2"/>
    <x v="7"/>
    <n v="0"/>
    <n v="8"/>
  </r>
  <r>
    <x v="18"/>
    <x v="14"/>
    <x v="114"/>
    <x v="0"/>
    <x v="7"/>
    <n v="13"/>
    <n v="8"/>
  </r>
  <r>
    <x v="18"/>
    <x v="16"/>
    <x v="106"/>
    <x v="11"/>
    <x v="7"/>
    <n v="12"/>
    <n v="8"/>
  </r>
  <r>
    <x v="18"/>
    <x v="16"/>
    <x v="106"/>
    <x v="2"/>
    <x v="7"/>
    <n v="0"/>
    <n v="8"/>
  </r>
  <r>
    <x v="18"/>
    <x v="16"/>
    <x v="106"/>
    <x v="0"/>
    <x v="7"/>
    <n v="41"/>
    <n v="8"/>
  </r>
  <r>
    <x v="18"/>
    <x v="16"/>
    <x v="106"/>
    <x v="8"/>
    <x v="7"/>
    <n v="9"/>
    <n v="8"/>
  </r>
  <r>
    <x v="18"/>
    <x v="16"/>
    <x v="6"/>
    <x v="3"/>
    <x v="7"/>
    <n v="2"/>
    <n v="8"/>
  </r>
  <r>
    <x v="18"/>
    <x v="16"/>
    <x v="6"/>
    <x v="16"/>
    <x v="7"/>
    <n v="7"/>
    <n v="8"/>
  </r>
  <r>
    <x v="18"/>
    <x v="16"/>
    <x v="6"/>
    <x v="5"/>
    <x v="7"/>
    <n v="3"/>
    <n v="8"/>
  </r>
  <r>
    <x v="18"/>
    <x v="16"/>
    <x v="107"/>
    <x v="0"/>
    <x v="7"/>
    <n v="7"/>
    <n v="8"/>
  </r>
  <r>
    <x v="18"/>
    <x v="16"/>
    <x v="115"/>
    <x v="0"/>
    <x v="7"/>
    <n v="3"/>
    <n v="8"/>
  </r>
  <r>
    <x v="18"/>
    <x v="3"/>
    <x v="100"/>
    <x v="7"/>
    <x v="7"/>
    <n v="8"/>
    <n v="8"/>
  </r>
  <r>
    <x v="18"/>
    <x v="3"/>
    <x v="29"/>
    <x v="11"/>
    <x v="7"/>
    <n v="7"/>
    <n v="8"/>
  </r>
  <r>
    <x v="18"/>
    <x v="3"/>
    <x v="29"/>
    <x v="24"/>
    <x v="7"/>
    <n v="6"/>
    <n v="8"/>
  </r>
  <r>
    <x v="1"/>
    <x v="7"/>
    <x v="16"/>
    <x v="23"/>
    <x v="7"/>
    <n v="142"/>
    <n v="8"/>
  </r>
  <r>
    <x v="2"/>
    <x v="14"/>
    <x v="102"/>
    <x v="2"/>
    <x v="7"/>
    <n v="2.5"/>
    <n v="8"/>
  </r>
  <r>
    <x v="2"/>
    <x v="14"/>
    <x v="102"/>
    <x v="0"/>
    <x v="7"/>
    <n v="11.5"/>
    <n v="8"/>
  </r>
  <r>
    <x v="2"/>
    <x v="16"/>
    <x v="106"/>
    <x v="0"/>
    <x v="7"/>
    <n v="2"/>
    <n v="8"/>
  </r>
  <r>
    <x v="2"/>
    <x v="15"/>
    <x v="99"/>
    <x v="2"/>
    <x v="7"/>
    <n v="1"/>
    <n v="8"/>
  </r>
  <r>
    <x v="2"/>
    <x v="15"/>
    <x v="99"/>
    <x v="0"/>
    <x v="7"/>
    <n v="5"/>
    <n v="8"/>
  </r>
  <r>
    <x v="2"/>
    <x v="15"/>
    <x v="116"/>
    <x v="2"/>
    <x v="7"/>
    <n v="4"/>
    <n v="8"/>
  </r>
  <r>
    <x v="2"/>
    <x v="15"/>
    <x v="116"/>
    <x v="0"/>
    <x v="7"/>
    <n v="16"/>
    <n v="8"/>
  </r>
  <r>
    <x v="2"/>
    <x v="17"/>
    <x v="6"/>
    <x v="22"/>
    <x v="7"/>
    <n v="2"/>
    <n v="8"/>
  </r>
  <r>
    <x v="2"/>
    <x v="18"/>
    <x v="117"/>
    <x v="0"/>
    <x v="7"/>
    <n v="12"/>
    <n v="8"/>
  </r>
  <r>
    <x v="2"/>
    <x v="3"/>
    <x v="100"/>
    <x v="7"/>
    <x v="7"/>
    <n v="8"/>
    <n v="8"/>
  </r>
  <r>
    <x v="2"/>
    <x v="3"/>
    <x v="29"/>
    <x v="24"/>
    <x v="7"/>
    <n v="17.5"/>
    <n v="8"/>
  </r>
  <r>
    <x v="2"/>
    <x v="3"/>
    <x v="3"/>
    <x v="3"/>
    <x v="7"/>
    <n v="20"/>
    <n v="8"/>
  </r>
  <r>
    <x v="2"/>
    <x v="3"/>
    <x v="3"/>
    <x v="5"/>
    <x v="7"/>
    <n v="9.5"/>
    <n v="8"/>
  </r>
  <r>
    <x v="2"/>
    <x v="3"/>
    <x v="20"/>
    <x v="7"/>
    <x v="7"/>
    <n v="9.5"/>
    <n v="8"/>
  </r>
  <r>
    <x v="2"/>
    <x v="7"/>
    <x v="16"/>
    <x v="6"/>
    <x v="7"/>
    <n v="15.5"/>
    <n v="8"/>
  </r>
  <r>
    <x v="2"/>
    <x v="7"/>
    <x v="16"/>
    <x v="23"/>
    <x v="7"/>
    <n v="19.75"/>
    <n v="8"/>
  </r>
  <r>
    <x v="4"/>
    <x v="14"/>
    <x v="118"/>
    <x v="0"/>
    <x v="7"/>
    <n v="3"/>
    <n v="8"/>
  </r>
  <r>
    <x v="4"/>
    <x v="14"/>
    <x v="102"/>
    <x v="2"/>
    <x v="7"/>
    <n v="6"/>
    <n v="8"/>
  </r>
  <r>
    <x v="4"/>
    <x v="14"/>
    <x v="102"/>
    <x v="0"/>
    <x v="7"/>
    <n v="8"/>
    <n v="8"/>
  </r>
  <r>
    <x v="4"/>
    <x v="14"/>
    <x v="102"/>
    <x v="8"/>
    <x v="7"/>
    <n v="4"/>
    <n v="8"/>
  </r>
  <r>
    <x v="4"/>
    <x v="16"/>
    <x v="119"/>
    <x v="11"/>
    <x v="7"/>
    <n v="2"/>
    <n v="8"/>
  </r>
  <r>
    <x v="4"/>
    <x v="16"/>
    <x v="119"/>
    <x v="0"/>
    <x v="7"/>
    <n v="2"/>
    <n v="8"/>
  </r>
  <r>
    <x v="4"/>
    <x v="15"/>
    <x v="6"/>
    <x v="16"/>
    <x v="7"/>
    <n v="6"/>
    <n v="8"/>
  </r>
  <r>
    <x v="4"/>
    <x v="17"/>
    <x v="109"/>
    <x v="0"/>
    <x v="7"/>
    <n v="13"/>
    <n v="8"/>
  </r>
  <r>
    <x v="4"/>
    <x v="17"/>
    <x v="109"/>
    <x v="15"/>
    <x v="7"/>
    <n v="4"/>
    <n v="8"/>
  </r>
  <r>
    <x v="4"/>
    <x v="17"/>
    <x v="109"/>
    <x v="8"/>
    <x v="7"/>
    <n v="3"/>
    <n v="8"/>
  </r>
  <r>
    <x v="4"/>
    <x v="18"/>
    <x v="110"/>
    <x v="0"/>
    <x v="7"/>
    <n v="2"/>
    <n v="8"/>
  </r>
  <r>
    <x v="4"/>
    <x v="18"/>
    <x v="111"/>
    <x v="11"/>
    <x v="7"/>
    <n v="5"/>
    <n v="8"/>
  </r>
  <r>
    <x v="4"/>
    <x v="18"/>
    <x v="111"/>
    <x v="0"/>
    <x v="7"/>
    <n v="8"/>
    <n v="8"/>
  </r>
  <r>
    <x v="4"/>
    <x v="18"/>
    <x v="111"/>
    <x v="8"/>
    <x v="7"/>
    <n v="3"/>
    <n v="8"/>
  </r>
  <r>
    <x v="4"/>
    <x v="18"/>
    <x v="6"/>
    <x v="16"/>
    <x v="7"/>
    <n v="4"/>
    <n v="8"/>
  </r>
  <r>
    <x v="4"/>
    <x v="3"/>
    <x v="100"/>
    <x v="7"/>
    <x v="7"/>
    <n v="7"/>
    <n v="8"/>
  </r>
  <r>
    <x v="4"/>
    <x v="3"/>
    <x v="29"/>
    <x v="24"/>
    <x v="7"/>
    <n v="29"/>
    <n v="8"/>
  </r>
  <r>
    <x v="4"/>
    <x v="3"/>
    <x v="9"/>
    <x v="3"/>
    <x v="7"/>
    <n v="31"/>
    <n v="8"/>
  </r>
  <r>
    <x v="4"/>
    <x v="3"/>
    <x v="20"/>
    <x v="7"/>
    <x v="7"/>
    <n v="7"/>
    <n v="8"/>
  </r>
  <r>
    <x v="5"/>
    <x v="5"/>
    <x v="54"/>
    <x v="3"/>
    <x v="7"/>
    <n v="26"/>
    <n v="8"/>
  </r>
  <r>
    <x v="5"/>
    <x v="14"/>
    <x v="103"/>
    <x v="2"/>
    <x v="7"/>
    <n v="3.5"/>
    <n v="8"/>
  </r>
  <r>
    <x v="5"/>
    <x v="14"/>
    <x v="103"/>
    <x v="0"/>
    <x v="7"/>
    <n v="1"/>
    <n v="8"/>
  </r>
  <r>
    <x v="5"/>
    <x v="14"/>
    <x v="103"/>
    <x v="8"/>
    <x v="7"/>
    <n v="1"/>
    <n v="8"/>
  </r>
  <r>
    <x v="5"/>
    <x v="14"/>
    <x v="101"/>
    <x v="0"/>
    <x v="7"/>
    <n v="1"/>
    <n v="8"/>
  </r>
  <r>
    <x v="5"/>
    <x v="14"/>
    <x v="6"/>
    <x v="4"/>
    <x v="7"/>
    <n v="1"/>
    <n v="8"/>
  </r>
  <r>
    <x v="5"/>
    <x v="14"/>
    <x v="6"/>
    <x v="16"/>
    <x v="7"/>
    <n v="18.5"/>
    <n v="8"/>
  </r>
  <r>
    <x v="5"/>
    <x v="14"/>
    <x v="6"/>
    <x v="22"/>
    <x v="7"/>
    <n v="2"/>
    <n v="8"/>
  </r>
  <r>
    <x v="5"/>
    <x v="14"/>
    <x v="113"/>
    <x v="11"/>
    <x v="7"/>
    <n v="2"/>
    <n v="8"/>
  </r>
  <r>
    <x v="5"/>
    <x v="14"/>
    <x v="102"/>
    <x v="11"/>
    <x v="7"/>
    <n v="3"/>
    <n v="8"/>
  </r>
  <r>
    <x v="5"/>
    <x v="14"/>
    <x v="102"/>
    <x v="2"/>
    <x v="7"/>
    <n v="1"/>
    <n v="8"/>
  </r>
  <r>
    <x v="5"/>
    <x v="14"/>
    <x v="102"/>
    <x v="0"/>
    <x v="7"/>
    <n v="1"/>
    <n v="8"/>
  </r>
  <r>
    <x v="5"/>
    <x v="16"/>
    <x v="106"/>
    <x v="11"/>
    <x v="7"/>
    <n v="2"/>
    <n v="8"/>
  </r>
  <r>
    <x v="5"/>
    <x v="16"/>
    <x v="106"/>
    <x v="0"/>
    <x v="7"/>
    <n v="22"/>
    <n v="8"/>
  </r>
  <r>
    <x v="5"/>
    <x v="16"/>
    <x v="106"/>
    <x v="8"/>
    <x v="7"/>
    <n v="6"/>
    <n v="8"/>
  </r>
  <r>
    <x v="5"/>
    <x v="16"/>
    <x v="6"/>
    <x v="11"/>
    <x v="7"/>
    <n v="3"/>
    <n v="8"/>
  </r>
  <r>
    <x v="5"/>
    <x v="16"/>
    <x v="6"/>
    <x v="16"/>
    <x v="7"/>
    <n v="21.5"/>
    <n v="8"/>
  </r>
  <r>
    <x v="5"/>
    <x v="16"/>
    <x v="6"/>
    <x v="22"/>
    <x v="7"/>
    <n v="4"/>
    <n v="8"/>
  </r>
  <r>
    <x v="5"/>
    <x v="7"/>
    <x v="16"/>
    <x v="6"/>
    <x v="7"/>
    <n v="12"/>
    <n v="8"/>
  </r>
  <r>
    <x v="5"/>
    <x v="7"/>
    <x v="16"/>
    <x v="23"/>
    <x v="7"/>
    <n v="9.5"/>
    <n v="8"/>
  </r>
  <r>
    <x v="7"/>
    <x v="5"/>
    <x v="22"/>
    <x v="12"/>
    <x v="7"/>
    <n v="40"/>
    <n v="8"/>
  </r>
  <r>
    <x v="7"/>
    <x v="5"/>
    <x v="22"/>
    <x v="13"/>
    <x v="7"/>
    <n v="42"/>
    <n v="8"/>
  </r>
  <r>
    <x v="7"/>
    <x v="5"/>
    <x v="54"/>
    <x v="3"/>
    <x v="7"/>
    <n v="18"/>
    <n v="8"/>
  </r>
  <r>
    <x v="7"/>
    <x v="5"/>
    <x v="23"/>
    <x v="12"/>
    <x v="7"/>
    <n v="5"/>
    <n v="8"/>
  </r>
  <r>
    <x v="7"/>
    <x v="5"/>
    <x v="24"/>
    <x v="12"/>
    <x v="7"/>
    <n v="19"/>
    <n v="8"/>
  </r>
  <r>
    <x v="7"/>
    <x v="5"/>
    <x v="16"/>
    <x v="7"/>
    <x v="7"/>
    <n v="28"/>
    <n v="8"/>
  </r>
  <r>
    <x v="8"/>
    <x v="14"/>
    <x v="6"/>
    <x v="11"/>
    <x v="7"/>
    <n v="1"/>
    <n v="8"/>
  </r>
  <r>
    <x v="8"/>
    <x v="3"/>
    <x v="1"/>
    <x v="8"/>
    <x v="7"/>
    <n v="4"/>
    <n v="8"/>
  </r>
  <r>
    <x v="8"/>
    <x v="3"/>
    <x v="7"/>
    <x v="8"/>
    <x v="7"/>
    <n v="10"/>
    <n v="8"/>
  </r>
  <r>
    <x v="8"/>
    <x v="3"/>
    <x v="30"/>
    <x v="11"/>
    <x v="7"/>
    <n v="5"/>
    <n v="8"/>
  </r>
  <r>
    <x v="8"/>
    <x v="3"/>
    <x v="100"/>
    <x v="7"/>
    <x v="7"/>
    <n v="8"/>
    <n v="8"/>
  </r>
  <r>
    <x v="8"/>
    <x v="3"/>
    <x v="9"/>
    <x v="3"/>
    <x v="7"/>
    <n v="1"/>
    <n v="8"/>
  </r>
  <r>
    <x v="8"/>
    <x v="3"/>
    <x v="38"/>
    <x v="8"/>
    <x v="7"/>
    <n v="6"/>
    <n v="8"/>
  </r>
  <r>
    <x v="8"/>
    <x v="3"/>
    <x v="5"/>
    <x v="8"/>
    <x v="7"/>
    <n v="8"/>
    <n v="8"/>
  </r>
  <r>
    <x v="8"/>
    <x v="3"/>
    <x v="31"/>
    <x v="9"/>
    <x v="7"/>
    <n v="4"/>
    <n v="8"/>
  </r>
  <r>
    <x v="8"/>
    <x v="3"/>
    <x v="20"/>
    <x v="7"/>
    <x v="7"/>
    <n v="7"/>
    <n v="8"/>
  </r>
  <r>
    <x v="8"/>
    <x v="7"/>
    <x v="16"/>
    <x v="6"/>
    <x v="7"/>
    <n v="62.5"/>
    <n v="8"/>
  </r>
  <r>
    <x v="8"/>
    <x v="7"/>
    <x v="16"/>
    <x v="23"/>
    <x v="7"/>
    <n v="33"/>
    <n v="8"/>
  </r>
  <r>
    <x v="9"/>
    <x v="15"/>
    <x v="98"/>
    <x v="8"/>
    <x v="7"/>
    <n v="6"/>
    <n v="8"/>
  </r>
  <r>
    <x v="9"/>
    <x v="15"/>
    <x v="99"/>
    <x v="8"/>
    <x v="7"/>
    <n v="4"/>
    <n v="8"/>
  </r>
  <r>
    <x v="9"/>
    <x v="15"/>
    <x v="116"/>
    <x v="8"/>
    <x v="7"/>
    <n v="7"/>
    <n v="8"/>
  </r>
  <r>
    <x v="9"/>
    <x v="15"/>
    <x v="120"/>
    <x v="8"/>
    <x v="7"/>
    <n v="8"/>
    <n v="8"/>
  </r>
  <r>
    <x v="9"/>
    <x v="3"/>
    <x v="0"/>
    <x v="11"/>
    <x v="7"/>
    <n v="3"/>
    <n v="8"/>
  </r>
  <r>
    <x v="9"/>
    <x v="3"/>
    <x v="0"/>
    <x v="8"/>
    <x v="7"/>
    <n v="9"/>
    <n v="8"/>
  </r>
  <r>
    <x v="9"/>
    <x v="3"/>
    <x v="1"/>
    <x v="8"/>
    <x v="7"/>
    <n v="4"/>
    <n v="8"/>
  </r>
  <r>
    <x v="9"/>
    <x v="3"/>
    <x v="9"/>
    <x v="3"/>
    <x v="7"/>
    <n v="19"/>
    <n v="8"/>
  </r>
  <r>
    <x v="9"/>
    <x v="3"/>
    <x v="38"/>
    <x v="8"/>
    <x v="7"/>
    <n v="9"/>
    <n v="8"/>
  </r>
  <r>
    <x v="9"/>
    <x v="3"/>
    <x v="21"/>
    <x v="7"/>
    <x v="7"/>
    <n v="16"/>
    <n v="8"/>
  </r>
  <r>
    <x v="9"/>
    <x v="3"/>
    <x v="20"/>
    <x v="7"/>
    <x v="7"/>
    <n v="14"/>
    <n v="8"/>
  </r>
  <r>
    <x v="9"/>
    <x v="7"/>
    <x v="16"/>
    <x v="6"/>
    <x v="7"/>
    <n v="46"/>
    <n v="8"/>
  </r>
  <r>
    <x v="16"/>
    <x v="15"/>
    <x v="99"/>
    <x v="2"/>
    <x v="7"/>
    <n v="6.49"/>
    <n v="8"/>
  </r>
  <r>
    <x v="16"/>
    <x v="15"/>
    <x v="99"/>
    <x v="0"/>
    <x v="7"/>
    <n v="12"/>
    <n v="8"/>
  </r>
  <r>
    <x v="16"/>
    <x v="15"/>
    <x v="99"/>
    <x v="8"/>
    <x v="7"/>
    <n v="13"/>
    <n v="8"/>
  </r>
  <r>
    <x v="16"/>
    <x v="15"/>
    <x v="6"/>
    <x v="4"/>
    <x v="7"/>
    <n v="6"/>
    <n v="8"/>
  </r>
  <r>
    <x v="16"/>
    <x v="15"/>
    <x v="6"/>
    <x v="16"/>
    <x v="7"/>
    <n v="7"/>
    <n v="8"/>
  </r>
  <r>
    <x v="16"/>
    <x v="15"/>
    <x v="6"/>
    <x v="22"/>
    <x v="7"/>
    <n v="4.5"/>
    <n v="8"/>
  </r>
  <r>
    <x v="16"/>
    <x v="17"/>
    <x v="6"/>
    <x v="22"/>
    <x v="7"/>
    <n v="4"/>
    <n v="8"/>
  </r>
  <r>
    <x v="16"/>
    <x v="17"/>
    <x v="108"/>
    <x v="0"/>
    <x v="7"/>
    <n v="14"/>
    <n v="8"/>
  </r>
  <r>
    <x v="16"/>
    <x v="17"/>
    <x v="108"/>
    <x v="8"/>
    <x v="7"/>
    <n v="8"/>
    <n v="8"/>
  </r>
  <r>
    <x v="16"/>
    <x v="18"/>
    <x v="110"/>
    <x v="0"/>
    <x v="7"/>
    <n v="2.5"/>
    <n v="8"/>
  </r>
  <r>
    <x v="16"/>
    <x v="18"/>
    <x v="110"/>
    <x v="9"/>
    <x v="7"/>
    <n v="2"/>
    <n v="8"/>
  </r>
  <r>
    <x v="16"/>
    <x v="18"/>
    <x v="111"/>
    <x v="9"/>
    <x v="7"/>
    <n v="2.5"/>
    <n v="8"/>
  </r>
  <r>
    <x v="16"/>
    <x v="18"/>
    <x v="117"/>
    <x v="0"/>
    <x v="7"/>
    <n v="5"/>
    <n v="8"/>
  </r>
  <r>
    <x v="16"/>
    <x v="18"/>
    <x v="117"/>
    <x v="9"/>
    <x v="7"/>
    <n v="5"/>
    <n v="8"/>
  </r>
  <r>
    <x v="16"/>
    <x v="18"/>
    <x v="6"/>
    <x v="16"/>
    <x v="7"/>
    <n v="9.5"/>
    <n v="8"/>
  </r>
  <r>
    <x v="16"/>
    <x v="18"/>
    <x v="6"/>
    <x v="22"/>
    <x v="7"/>
    <n v="4"/>
    <n v="8"/>
  </r>
  <r>
    <x v="16"/>
    <x v="12"/>
    <x v="84"/>
    <x v="23"/>
    <x v="7"/>
    <n v="1"/>
    <n v="8"/>
  </r>
  <r>
    <x v="16"/>
    <x v="3"/>
    <x v="9"/>
    <x v="3"/>
    <x v="7"/>
    <n v="32.5"/>
    <n v="8"/>
  </r>
  <r>
    <x v="16"/>
    <x v="7"/>
    <x v="16"/>
    <x v="23"/>
    <x v="7"/>
    <n v="1"/>
    <n v="8"/>
  </r>
  <r>
    <x v="11"/>
    <x v="5"/>
    <x v="16"/>
    <x v="16"/>
    <x v="7"/>
    <n v="11"/>
    <n v="8"/>
  </r>
  <r>
    <x v="11"/>
    <x v="15"/>
    <x v="99"/>
    <x v="8"/>
    <x v="7"/>
    <n v="40"/>
    <n v="8"/>
  </r>
  <r>
    <x v="11"/>
    <x v="15"/>
    <x v="116"/>
    <x v="9"/>
    <x v="7"/>
    <n v="2"/>
    <n v="8"/>
  </r>
  <r>
    <x v="11"/>
    <x v="15"/>
    <x v="116"/>
    <x v="8"/>
    <x v="7"/>
    <n v="2"/>
    <n v="8"/>
  </r>
  <r>
    <x v="11"/>
    <x v="17"/>
    <x v="6"/>
    <x v="11"/>
    <x v="7"/>
    <n v="5"/>
    <n v="8"/>
  </r>
  <r>
    <x v="11"/>
    <x v="18"/>
    <x v="6"/>
    <x v="11"/>
    <x v="7"/>
    <n v="6"/>
    <n v="8"/>
  </r>
  <r>
    <x v="11"/>
    <x v="3"/>
    <x v="1"/>
    <x v="8"/>
    <x v="7"/>
    <n v="24"/>
    <n v="8"/>
  </r>
  <r>
    <x v="11"/>
    <x v="3"/>
    <x v="9"/>
    <x v="3"/>
    <x v="7"/>
    <n v="18"/>
    <n v="8"/>
  </r>
  <r>
    <x v="11"/>
    <x v="3"/>
    <x v="20"/>
    <x v="7"/>
    <x v="7"/>
    <n v="7"/>
    <n v="8"/>
  </r>
  <r>
    <x v="11"/>
    <x v="7"/>
    <x v="16"/>
    <x v="6"/>
    <x v="7"/>
    <n v="12"/>
    <n v="8"/>
  </r>
  <r>
    <x v="12"/>
    <x v="3"/>
    <x v="1"/>
    <x v="2"/>
    <x v="7"/>
    <n v="3"/>
    <n v="8"/>
  </r>
  <r>
    <x v="12"/>
    <x v="3"/>
    <x v="1"/>
    <x v="0"/>
    <x v="7"/>
    <n v="3"/>
    <n v="8"/>
  </r>
  <r>
    <x v="12"/>
    <x v="3"/>
    <x v="2"/>
    <x v="0"/>
    <x v="7"/>
    <n v="10"/>
    <n v="8"/>
  </r>
  <r>
    <x v="12"/>
    <x v="3"/>
    <x v="100"/>
    <x v="7"/>
    <x v="7"/>
    <n v="8"/>
    <n v="8"/>
  </r>
  <r>
    <x v="12"/>
    <x v="3"/>
    <x v="29"/>
    <x v="24"/>
    <x v="7"/>
    <n v="12"/>
    <n v="8"/>
  </r>
  <r>
    <x v="12"/>
    <x v="7"/>
    <x v="16"/>
    <x v="6"/>
    <x v="7"/>
    <n v="119"/>
    <n v="8"/>
  </r>
  <r>
    <x v="13"/>
    <x v="5"/>
    <x v="16"/>
    <x v="7"/>
    <x v="7"/>
    <n v="16"/>
    <n v="8"/>
  </r>
  <r>
    <x v="13"/>
    <x v="14"/>
    <x v="118"/>
    <x v="8"/>
    <x v="7"/>
    <n v="2"/>
    <n v="8"/>
  </r>
  <r>
    <x v="13"/>
    <x v="14"/>
    <x v="101"/>
    <x v="8"/>
    <x v="7"/>
    <n v="3"/>
    <n v="8"/>
  </r>
  <r>
    <x v="13"/>
    <x v="14"/>
    <x v="6"/>
    <x v="10"/>
    <x v="7"/>
    <n v="112"/>
    <n v="8"/>
  </r>
  <r>
    <x v="13"/>
    <x v="14"/>
    <x v="102"/>
    <x v="8"/>
    <x v="7"/>
    <n v="2"/>
    <n v="8"/>
  </r>
  <r>
    <x v="13"/>
    <x v="3"/>
    <x v="21"/>
    <x v="16"/>
    <x v="7"/>
    <n v="8"/>
    <n v="8"/>
  </r>
  <r>
    <x v="13"/>
    <x v="7"/>
    <x v="16"/>
    <x v="6"/>
    <x v="7"/>
    <n v="17"/>
    <n v="8"/>
  </r>
  <r>
    <x v="14"/>
    <x v="5"/>
    <x v="23"/>
    <x v="12"/>
    <x v="7"/>
    <n v="168"/>
    <n v="8"/>
  </r>
  <r>
    <x v="15"/>
    <x v="5"/>
    <x v="22"/>
    <x v="14"/>
    <x v="7"/>
    <n v="12"/>
    <n v="8"/>
  </r>
  <r>
    <x v="15"/>
    <x v="5"/>
    <x v="16"/>
    <x v="12"/>
    <x v="7"/>
    <n v="17"/>
    <n v="8"/>
  </r>
  <r>
    <x v="15"/>
    <x v="5"/>
    <x v="16"/>
    <x v="7"/>
    <x v="7"/>
    <n v="22"/>
    <n v="8"/>
  </r>
  <r>
    <x v="15"/>
    <x v="5"/>
    <x v="16"/>
    <x v="3"/>
    <x v="7"/>
    <n v="19"/>
    <n v="8"/>
  </r>
  <r>
    <x v="15"/>
    <x v="5"/>
    <x v="16"/>
    <x v="19"/>
    <x v="7"/>
    <n v="26"/>
    <n v="8"/>
  </r>
  <r>
    <x v="15"/>
    <x v="5"/>
    <x v="16"/>
    <x v="20"/>
    <x v="7"/>
    <n v="24"/>
    <n v="8"/>
  </r>
  <r>
    <x v="15"/>
    <x v="12"/>
    <x v="84"/>
    <x v="4"/>
    <x v="7"/>
    <n v="12"/>
    <n v="8"/>
  </r>
  <r>
    <x v="15"/>
    <x v="3"/>
    <x v="10"/>
    <x v="3"/>
    <x v="7"/>
    <n v="13"/>
    <n v="8"/>
  </r>
  <r>
    <x v="0"/>
    <x v="5"/>
    <x v="54"/>
    <x v="3"/>
    <x v="8"/>
    <n v="26.5"/>
    <n v="9"/>
  </r>
  <r>
    <x v="0"/>
    <x v="19"/>
    <x v="84"/>
    <x v="25"/>
    <x v="8"/>
    <n v="2"/>
    <n v="9"/>
  </r>
  <r>
    <x v="0"/>
    <x v="16"/>
    <x v="121"/>
    <x v="15"/>
    <x v="8"/>
    <n v="0.5"/>
    <n v="9"/>
  </r>
  <r>
    <x v="0"/>
    <x v="16"/>
    <x v="122"/>
    <x v="3"/>
    <x v="8"/>
    <n v="1.5"/>
    <n v="9"/>
  </r>
  <r>
    <x v="0"/>
    <x v="16"/>
    <x v="122"/>
    <x v="15"/>
    <x v="8"/>
    <n v="1.5"/>
    <n v="9"/>
  </r>
  <r>
    <x v="0"/>
    <x v="16"/>
    <x v="119"/>
    <x v="15"/>
    <x v="8"/>
    <n v="0.5"/>
    <n v="9"/>
  </r>
  <r>
    <x v="0"/>
    <x v="16"/>
    <x v="106"/>
    <x v="15"/>
    <x v="8"/>
    <n v="4.5"/>
    <n v="9"/>
  </r>
  <r>
    <x v="0"/>
    <x v="16"/>
    <x v="6"/>
    <x v="4"/>
    <x v="8"/>
    <n v="11"/>
    <n v="9"/>
  </r>
  <r>
    <x v="0"/>
    <x v="16"/>
    <x v="6"/>
    <x v="22"/>
    <x v="8"/>
    <n v="2"/>
    <n v="9"/>
  </r>
  <r>
    <x v="0"/>
    <x v="16"/>
    <x v="6"/>
    <x v="5"/>
    <x v="8"/>
    <n v="3.5"/>
    <n v="9"/>
  </r>
  <r>
    <x v="0"/>
    <x v="16"/>
    <x v="107"/>
    <x v="11"/>
    <x v="8"/>
    <n v="1"/>
    <n v="9"/>
  </r>
  <r>
    <x v="0"/>
    <x v="16"/>
    <x v="107"/>
    <x v="15"/>
    <x v="8"/>
    <n v="3"/>
    <n v="9"/>
  </r>
  <r>
    <x v="0"/>
    <x v="16"/>
    <x v="123"/>
    <x v="0"/>
    <x v="8"/>
    <n v="9"/>
    <n v="9"/>
  </r>
  <r>
    <x v="0"/>
    <x v="16"/>
    <x v="123"/>
    <x v="9"/>
    <x v="8"/>
    <n v="2"/>
    <n v="9"/>
  </r>
  <r>
    <x v="0"/>
    <x v="16"/>
    <x v="123"/>
    <x v="10"/>
    <x v="8"/>
    <n v="6"/>
    <n v="9"/>
  </r>
  <r>
    <x v="0"/>
    <x v="16"/>
    <x v="124"/>
    <x v="11"/>
    <x v="8"/>
    <n v="0.5"/>
    <n v="9"/>
  </r>
  <r>
    <x v="0"/>
    <x v="20"/>
    <x v="125"/>
    <x v="15"/>
    <x v="8"/>
    <n v="1.5"/>
    <n v="9"/>
  </r>
  <r>
    <x v="0"/>
    <x v="18"/>
    <x v="110"/>
    <x v="17"/>
    <x v="8"/>
    <n v="1"/>
    <n v="9"/>
  </r>
  <r>
    <x v="0"/>
    <x v="18"/>
    <x v="110"/>
    <x v="15"/>
    <x v="8"/>
    <n v="0.5"/>
    <n v="9"/>
  </r>
  <r>
    <x v="0"/>
    <x v="18"/>
    <x v="126"/>
    <x v="11"/>
    <x v="8"/>
    <n v="1"/>
    <n v="9"/>
  </r>
  <r>
    <x v="0"/>
    <x v="18"/>
    <x v="111"/>
    <x v="15"/>
    <x v="8"/>
    <n v="0.5"/>
    <n v="9"/>
  </r>
  <r>
    <x v="0"/>
    <x v="18"/>
    <x v="117"/>
    <x v="11"/>
    <x v="8"/>
    <n v="1"/>
    <n v="9"/>
  </r>
  <r>
    <x v="0"/>
    <x v="18"/>
    <x v="117"/>
    <x v="15"/>
    <x v="8"/>
    <n v="2.5"/>
    <n v="9"/>
  </r>
  <r>
    <x v="0"/>
    <x v="18"/>
    <x v="6"/>
    <x v="11"/>
    <x v="8"/>
    <n v="1"/>
    <n v="9"/>
  </r>
  <r>
    <x v="0"/>
    <x v="18"/>
    <x v="6"/>
    <x v="3"/>
    <x v="8"/>
    <n v="2"/>
    <n v="9"/>
  </r>
  <r>
    <x v="0"/>
    <x v="18"/>
    <x v="6"/>
    <x v="22"/>
    <x v="8"/>
    <n v="1"/>
    <n v="9"/>
  </r>
  <r>
    <x v="0"/>
    <x v="18"/>
    <x v="127"/>
    <x v="11"/>
    <x v="8"/>
    <n v="1"/>
    <n v="9"/>
  </r>
  <r>
    <x v="0"/>
    <x v="18"/>
    <x v="127"/>
    <x v="0"/>
    <x v="8"/>
    <n v="4"/>
    <n v="9"/>
  </r>
  <r>
    <x v="0"/>
    <x v="18"/>
    <x v="127"/>
    <x v="11"/>
    <x v="8"/>
    <n v="0.5"/>
    <n v="9"/>
  </r>
  <r>
    <x v="0"/>
    <x v="18"/>
    <x v="128"/>
    <x v="11"/>
    <x v="8"/>
    <n v="0.5"/>
    <n v="9"/>
  </r>
  <r>
    <x v="0"/>
    <x v="18"/>
    <x v="128"/>
    <x v="3"/>
    <x v="8"/>
    <n v="1.5"/>
    <n v="9"/>
  </r>
  <r>
    <x v="0"/>
    <x v="18"/>
    <x v="128"/>
    <x v="11"/>
    <x v="8"/>
    <n v="0.5"/>
    <n v="9"/>
  </r>
  <r>
    <x v="0"/>
    <x v="3"/>
    <x v="100"/>
    <x v="7"/>
    <x v="8"/>
    <n v="16"/>
    <n v="9"/>
  </r>
  <r>
    <x v="0"/>
    <x v="3"/>
    <x v="29"/>
    <x v="24"/>
    <x v="8"/>
    <n v="4.5"/>
    <n v="9"/>
  </r>
  <r>
    <x v="0"/>
    <x v="3"/>
    <x v="3"/>
    <x v="23"/>
    <x v="8"/>
    <n v="19.5"/>
    <n v="9"/>
  </r>
  <r>
    <x v="0"/>
    <x v="3"/>
    <x v="21"/>
    <x v="7"/>
    <x v="8"/>
    <n v="8"/>
    <n v="9"/>
  </r>
  <r>
    <x v="0"/>
    <x v="3"/>
    <x v="20"/>
    <x v="7"/>
    <x v="8"/>
    <n v="1.5"/>
    <n v="9"/>
  </r>
  <r>
    <x v="0"/>
    <x v="7"/>
    <x v="16"/>
    <x v="6"/>
    <x v="8"/>
    <n v="28"/>
    <n v="9"/>
  </r>
  <r>
    <x v="0"/>
    <x v="7"/>
    <x v="16"/>
    <x v="23"/>
    <x v="8"/>
    <n v="1.5"/>
    <n v="9"/>
  </r>
  <r>
    <x v="20"/>
    <x v="5"/>
    <x v="16"/>
    <x v="3"/>
    <x v="8"/>
    <n v="2.5"/>
    <n v="9"/>
  </r>
  <r>
    <x v="20"/>
    <x v="16"/>
    <x v="106"/>
    <x v="0"/>
    <x v="8"/>
    <n v="38"/>
    <n v="9"/>
  </r>
  <r>
    <x v="20"/>
    <x v="18"/>
    <x v="110"/>
    <x v="2"/>
    <x v="8"/>
    <n v="7"/>
    <n v="9"/>
  </r>
  <r>
    <x v="20"/>
    <x v="18"/>
    <x v="126"/>
    <x v="0"/>
    <x v="8"/>
    <n v="0"/>
    <n v="9"/>
  </r>
  <r>
    <x v="20"/>
    <x v="18"/>
    <x v="129"/>
    <x v="2"/>
    <x v="8"/>
    <n v="7"/>
    <n v="9"/>
  </r>
  <r>
    <x v="20"/>
    <x v="18"/>
    <x v="129"/>
    <x v="0"/>
    <x v="8"/>
    <n v="30"/>
    <n v="9"/>
  </r>
  <r>
    <x v="20"/>
    <x v="18"/>
    <x v="130"/>
    <x v="0"/>
    <x v="8"/>
    <n v="12"/>
    <n v="9"/>
  </r>
  <r>
    <x v="20"/>
    <x v="3"/>
    <x v="2"/>
    <x v="11"/>
    <x v="8"/>
    <n v="14"/>
    <n v="9"/>
  </r>
  <r>
    <x v="20"/>
    <x v="3"/>
    <x v="30"/>
    <x v="11"/>
    <x v="8"/>
    <n v="3"/>
    <n v="9"/>
  </r>
  <r>
    <x v="20"/>
    <x v="3"/>
    <x v="29"/>
    <x v="24"/>
    <x v="8"/>
    <n v="17.5"/>
    <n v="9"/>
  </r>
  <r>
    <x v="20"/>
    <x v="3"/>
    <x v="20"/>
    <x v="7"/>
    <x v="8"/>
    <n v="16"/>
    <n v="9"/>
  </r>
  <r>
    <x v="18"/>
    <x v="16"/>
    <x v="121"/>
    <x v="0"/>
    <x v="8"/>
    <n v="20"/>
    <n v="9"/>
  </r>
  <r>
    <x v="18"/>
    <x v="16"/>
    <x v="105"/>
    <x v="0"/>
    <x v="8"/>
    <n v="22"/>
    <n v="9"/>
  </r>
  <r>
    <x v="18"/>
    <x v="16"/>
    <x v="106"/>
    <x v="2"/>
    <x v="8"/>
    <n v="4"/>
    <n v="9"/>
  </r>
  <r>
    <x v="18"/>
    <x v="16"/>
    <x v="106"/>
    <x v="0"/>
    <x v="8"/>
    <n v="9"/>
    <n v="9"/>
  </r>
  <r>
    <x v="18"/>
    <x v="16"/>
    <x v="107"/>
    <x v="11"/>
    <x v="8"/>
    <n v="6"/>
    <n v="9"/>
  </r>
  <r>
    <x v="18"/>
    <x v="16"/>
    <x v="107"/>
    <x v="0"/>
    <x v="8"/>
    <n v="82"/>
    <n v="9"/>
  </r>
  <r>
    <x v="18"/>
    <x v="3"/>
    <x v="100"/>
    <x v="7"/>
    <x v="8"/>
    <n v="16"/>
    <n v="9"/>
  </r>
  <r>
    <x v="18"/>
    <x v="3"/>
    <x v="29"/>
    <x v="24"/>
    <x v="8"/>
    <n v="20"/>
    <n v="9"/>
  </r>
  <r>
    <x v="18"/>
    <x v="3"/>
    <x v="9"/>
    <x v="3"/>
    <x v="8"/>
    <n v="1"/>
    <n v="9"/>
  </r>
  <r>
    <x v="1"/>
    <x v="7"/>
    <x v="16"/>
    <x v="23"/>
    <x v="8"/>
    <n v="166"/>
    <n v="9"/>
  </r>
  <r>
    <x v="2"/>
    <x v="16"/>
    <x v="119"/>
    <x v="15"/>
    <x v="8"/>
    <n v="2"/>
    <n v="9"/>
  </r>
  <r>
    <x v="2"/>
    <x v="16"/>
    <x v="105"/>
    <x v="11"/>
    <x v="8"/>
    <n v="1.5"/>
    <n v="9"/>
  </r>
  <r>
    <x v="2"/>
    <x v="16"/>
    <x v="105"/>
    <x v="15"/>
    <x v="8"/>
    <n v="1"/>
    <n v="9"/>
  </r>
  <r>
    <x v="2"/>
    <x v="16"/>
    <x v="131"/>
    <x v="11"/>
    <x v="8"/>
    <n v="1"/>
    <n v="9"/>
  </r>
  <r>
    <x v="2"/>
    <x v="16"/>
    <x v="131"/>
    <x v="15"/>
    <x v="8"/>
    <n v="1"/>
    <n v="9"/>
  </r>
  <r>
    <x v="2"/>
    <x v="16"/>
    <x v="6"/>
    <x v="22"/>
    <x v="8"/>
    <n v="2"/>
    <n v="9"/>
  </r>
  <r>
    <x v="2"/>
    <x v="16"/>
    <x v="107"/>
    <x v="0"/>
    <x v="8"/>
    <n v="7"/>
    <n v="9"/>
  </r>
  <r>
    <x v="2"/>
    <x v="16"/>
    <x v="132"/>
    <x v="15"/>
    <x v="8"/>
    <n v="1"/>
    <n v="9"/>
  </r>
  <r>
    <x v="2"/>
    <x v="18"/>
    <x v="133"/>
    <x v="0"/>
    <x v="8"/>
    <n v="5"/>
    <n v="9"/>
  </r>
  <r>
    <x v="2"/>
    <x v="18"/>
    <x v="129"/>
    <x v="0"/>
    <x v="8"/>
    <n v="1"/>
    <n v="9"/>
  </r>
  <r>
    <x v="2"/>
    <x v="18"/>
    <x v="117"/>
    <x v="0"/>
    <x v="8"/>
    <n v="4.5"/>
    <n v="9"/>
  </r>
  <r>
    <x v="2"/>
    <x v="18"/>
    <x v="117"/>
    <x v="8"/>
    <x v="8"/>
    <n v="2.5"/>
    <n v="9"/>
  </r>
  <r>
    <x v="2"/>
    <x v="18"/>
    <x v="6"/>
    <x v="22"/>
    <x v="8"/>
    <n v="9.5"/>
    <n v="9"/>
  </r>
  <r>
    <x v="2"/>
    <x v="18"/>
    <x v="127"/>
    <x v="0"/>
    <x v="8"/>
    <n v="7.5"/>
    <n v="9"/>
  </r>
  <r>
    <x v="2"/>
    <x v="18"/>
    <x v="128"/>
    <x v="11"/>
    <x v="8"/>
    <n v="3"/>
    <n v="9"/>
  </r>
  <r>
    <x v="2"/>
    <x v="3"/>
    <x v="100"/>
    <x v="7"/>
    <x v="8"/>
    <n v="16"/>
    <n v="9"/>
  </r>
  <r>
    <x v="2"/>
    <x v="3"/>
    <x v="29"/>
    <x v="24"/>
    <x v="8"/>
    <n v="14.5"/>
    <n v="9"/>
  </r>
  <r>
    <x v="2"/>
    <x v="3"/>
    <x v="9"/>
    <x v="3"/>
    <x v="8"/>
    <n v="25"/>
    <n v="9"/>
  </r>
  <r>
    <x v="2"/>
    <x v="3"/>
    <x v="3"/>
    <x v="3"/>
    <x v="8"/>
    <n v="15.5"/>
    <n v="9"/>
  </r>
  <r>
    <x v="2"/>
    <x v="3"/>
    <x v="3"/>
    <x v="5"/>
    <x v="8"/>
    <n v="9.5"/>
    <n v="9"/>
  </r>
  <r>
    <x v="2"/>
    <x v="3"/>
    <x v="20"/>
    <x v="7"/>
    <x v="8"/>
    <n v="13.5"/>
    <n v="9"/>
  </r>
  <r>
    <x v="2"/>
    <x v="7"/>
    <x v="16"/>
    <x v="6"/>
    <x v="8"/>
    <n v="21"/>
    <n v="9"/>
  </r>
  <r>
    <x v="2"/>
    <x v="7"/>
    <x v="16"/>
    <x v="23"/>
    <x v="8"/>
    <n v="12"/>
    <n v="9"/>
  </r>
  <r>
    <x v="4"/>
    <x v="16"/>
    <x v="122"/>
    <x v="11"/>
    <x v="8"/>
    <n v="2"/>
    <n v="9"/>
  </r>
  <r>
    <x v="4"/>
    <x v="16"/>
    <x v="122"/>
    <x v="0"/>
    <x v="8"/>
    <n v="69.25"/>
    <n v="9"/>
  </r>
  <r>
    <x v="4"/>
    <x v="16"/>
    <x v="122"/>
    <x v="3"/>
    <x v="8"/>
    <n v="11.5"/>
    <n v="9"/>
  </r>
  <r>
    <x v="4"/>
    <x v="16"/>
    <x v="122"/>
    <x v="15"/>
    <x v="8"/>
    <n v="3"/>
    <n v="9"/>
  </r>
  <r>
    <x v="4"/>
    <x v="16"/>
    <x v="122"/>
    <x v="8"/>
    <x v="8"/>
    <n v="16.25"/>
    <n v="9"/>
  </r>
  <r>
    <x v="4"/>
    <x v="16"/>
    <x v="119"/>
    <x v="0"/>
    <x v="8"/>
    <n v="10"/>
    <n v="9"/>
  </r>
  <r>
    <x v="4"/>
    <x v="16"/>
    <x v="119"/>
    <x v="8"/>
    <x v="8"/>
    <n v="6"/>
    <n v="9"/>
  </r>
  <r>
    <x v="4"/>
    <x v="16"/>
    <x v="105"/>
    <x v="15"/>
    <x v="8"/>
    <n v="3"/>
    <n v="9"/>
  </r>
  <r>
    <x v="4"/>
    <x v="16"/>
    <x v="6"/>
    <x v="16"/>
    <x v="8"/>
    <n v="1"/>
    <n v="9"/>
  </r>
  <r>
    <x v="4"/>
    <x v="3"/>
    <x v="100"/>
    <x v="7"/>
    <x v="8"/>
    <n v="14"/>
    <n v="9"/>
  </r>
  <r>
    <x v="4"/>
    <x v="3"/>
    <x v="29"/>
    <x v="24"/>
    <x v="8"/>
    <n v="1"/>
    <n v="9"/>
  </r>
  <r>
    <x v="4"/>
    <x v="3"/>
    <x v="9"/>
    <x v="3"/>
    <x v="8"/>
    <n v="17"/>
    <n v="9"/>
  </r>
  <r>
    <x v="4"/>
    <x v="3"/>
    <x v="21"/>
    <x v="7"/>
    <x v="8"/>
    <n v="16"/>
    <n v="9"/>
  </r>
  <r>
    <x v="4"/>
    <x v="7"/>
    <x v="16"/>
    <x v="6"/>
    <x v="8"/>
    <n v="2"/>
    <n v="9"/>
  </r>
  <r>
    <x v="5"/>
    <x v="5"/>
    <x v="54"/>
    <x v="3"/>
    <x v="8"/>
    <n v="18.5"/>
    <n v="9"/>
  </r>
  <r>
    <x v="5"/>
    <x v="16"/>
    <x v="122"/>
    <x v="3"/>
    <x v="8"/>
    <n v="2"/>
    <n v="9"/>
  </r>
  <r>
    <x v="5"/>
    <x v="16"/>
    <x v="105"/>
    <x v="11"/>
    <x v="8"/>
    <n v="4"/>
    <n v="9"/>
  </r>
  <r>
    <x v="5"/>
    <x v="16"/>
    <x v="105"/>
    <x v="0"/>
    <x v="8"/>
    <n v="11.5"/>
    <n v="9"/>
  </r>
  <r>
    <x v="5"/>
    <x v="16"/>
    <x v="105"/>
    <x v="3"/>
    <x v="8"/>
    <n v="9"/>
    <n v="9"/>
  </r>
  <r>
    <x v="5"/>
    <x v="16"/>
    <x v="106"/>
    <x v="2"/>
    <x v="8"/>
    <n v="7"/>
    <n v="9"/>
  </r>
  <r>
    <x v="5"/>
    <x v="16"/>
    <x v="106"/>
    <x v="0"/>
    <x v="8"/>
    <n v="18"/>
    <n v="9"/>
  </r>
  <r>
    <x v="5"/>
    <x v="16"/>
    <x v="106"/>
    <x v="3"/>
    <x v="8"/>
    <n v="5.5"/>
    <n v="9"/>
  </r>
  <r>
    <x v="5"/>
    <x v="16"/>
    <x v="106"/>
    <x v="15"/>
    <x v="8"/>
    <n v="2"/>
    <n v="9"/>
  </r>
  <r>
    <x v="5"/>
    <x v="16"/>
    <x v="6"/>
    <x v="4"/>
    <x v="8"/>
    <n v="3"/>
    <n v="9"/>
  </r>
  <r>
    <x v="5"/>
    <x v="16"/>
    <x v="6"/>
    <x v="16"/>
    <x v="8"/>
    <n v="1"/>
    <n v="9"/>
  </r>
  <r>
    <x v="5"/>
    <x v="16"/>
    <x v="6"/>
    <x v="22"/>
    <x v="8"/>
    <n v="2"/>
    <n v="9"/>
  </r>
  <r>
    <x v="5"/>
    <x v="16"/>
    <x v="107"/>
    <x v="3"/>
    <x v="8"/>
    <n v="2"/>
    <n v="9"/>
  </r>
  <r>
    <x v="5"/>
    <x v="16"/>
    <x v="107"/>
    <x v="10"/>
    <x v="8"/>
    <n v="6"/>
    <n v="9"/>
  </r>
  <r>
    <x v="5"/>
    <x v="16"/>
    <x v="124"/>
    <x v="11"/>
    <x v="8"/>
    <n v="5"/>
    <n v="9"/>
  </r>
  <r>
    <x v="5"/>
    <x v="16"/>
    <x v="124"/>
    <x v="0"/>
    <x v="8"/>
    <n v="10"/>
    <n v="9"/>
  </r>
  <r>
    <x v="5"/>
    <x v="3"/>
    <x v="100"/>
    <x v="7"/>
    <x v="8"/>
    <n v="16"/>
    <n v="9"/>
  </r>
  <r>
    <x v="5"/>
    <x v="3"/>
    <x v="21"/>
    <x v="7"/>
    <x v="8"/>
    <n v="24"/>
    <n v="9"/>
  </r>
  <r>
    <x v="5"/>
    <x v="3"/>
    <x v="20"/>
    <x v="7"/>
    <x v="8"/>
    <n v="3"/>
    <n v="9"/>
  </r>
  <r>
    <x v="5"/>
    <x v="3"/>
    <x v="20"/>
    <x v="16"/>
    <x v="8"/>
    <n v="1"/>
    <n v="9"/>
  </r>
  <r>
    <x v="5"/>
    <x v="7"/>
    <x v="16"/>
    <x v="6"/>
    <x v="8"/>
    <n v="21"/>
    <n v="9"/>
  </r>
  <r>
    <x v="5"/>
    <x v="7"/>
    <x v="16"/>
    <x v="23"/>
    <x v="8"/>
    <n v="4.5"/>
    <n v="9"/>
  </r>
  <r>
    <x v="7"/>
    <x v="5"/>
    <x v="22"/>
    <x v="12"/>
    <x v="8"/>
    <n v="57"/>
    <n v="9"/>
  </r>
  <r>
    <x v="7"/>
    <x v="5"/>
    <x v="22"/>
    <x v="13"/>
    <x v="8"/>
    <n v="54"/>
    <n v="9"/>
  </r>
  <r>
    <x v="7"/>
    <x v="5"/>
    <x v="54"/>
    <x v="3"/>
    <x v="8"/>
    <n v="8.5"/>
    <n v="9"/>
  </r>
  <r>
    <x v="7"/>
    <x v="5"/>
    <x v="23"/>
    <x v="12"/>
    <x v="8"/>
    <n v="2.5"/>
    <n v="9"/>
  </r>
  <r>
    <x v="7"/>
    <x v="5"/>
    <x v="24"/>
    <x v="12"/>
    <x v="8"/>
    <n v="15"/>
    <n v="9"/>
  </r>
  <r>
    <x v="7"/>
    <x v="5"/>
    <x v="16"/>
    <x v="7"/>
    <x v="8"/>
    <n v="16"/>
    <n v="9"/>
  </r>
  <r>
    <x v="8"/>
    <x v="5"/>
    <x v="16"/>
    <x v="10"/>
    <x v="8"/>
    <n v="4"/>
    <n v="9"/>
  </r>
  <r>
    <x v="8"/>
    <x v="16"/>
    <x v="122"/>
    <x v="18"/>
    <x v="8"/>
    <n v="2"/>
    <n v="9"/>
  </r>
  <r>
    <x v="8"/>
    <x v="16"/>
    <x v="119"/>
    <x v="8"/>
    <x v="8"/>
    <n v="7"/>
    <n v="9"/>
  </r>
  <r>
    <x v="8"/>
    <x v="16"/>
    <x v="105"/>
    <x v="18"/>
    <x v="8"/>
    <n v="6"/>
    <n v="9"/>
  </r>
  <r>
    <x v="8"/>
    <x v="16"/>
    <x v="131"/>
    <x v="8"/>
    <x v="8"/>
    <n v="18"/>
    <n v="9"/>
  </r>
  <r>
    <x v="8"/>
    <x v="16"/>
    <x v="6"/>
    <x v="23"/>
    <x v="8"/>
    <n v="3"/>
    <n v="9"/>
  </r>
  <r>
    <x v="8"/>
    <x v="16"/>
    <x v="6"/>
    <x v="26"/>
    <x v="8"/>
    <n v="3"/>
    <n v="9"/>
  </r>
  <r>
    <x v="8"/>
    <x v="16"/>
    <x v="107"/>
    <x v="8"/>
    <x v="8"/>
    <n v="19"/>
    <n v="9"/>
  </r>
  <r>
    <x v="8"/>
    <x v="16"/>
    <x v="115"/>
    <x v="8"/>
    <x v="8"/>
    <n v="2"/>
    <n v="9"/>
  </r>
  <r>
    <x v="8"/>
    <x v="18"/>
    <x v="117"/>
    <x v="15"/>
    <x v="8"/>
    <n v="3"/>
    <n v="9"/>
  </r>
  <r>
    <x v="8"/>
    <x v="18"/>
    <x v="6"/>
    <x v="26"/>
    <x v="8"/>
    <n v="3"/>
    <n v="9"/>
  </r>
  <r>
    <x v="8"/>
    <x v="3"/>
    <x v="30"/>
    <x v="11"/>
    <x v="8"/>
    <n v="2"/>
    <n v="9"/>
  </r>
  <r>
    <x v="8"/>
    <x v="3"/>
    <x v="100"/>
    <x v="7"/>
    <x v="8"/>
    <n v="16"/>
    <n v="9"/>
  </r>
  <r>
    <x v="8"/>
    <x v="3"/>
    <x v="9"/>
    <x v="3"/>
    <x v="8"/>
    <n v="9"/>
    <n v="9"/>
  </r>
  <r>
    <x v="8"/>
    <x v="3"/>
    <x v="20"/>
    <x v="7"/>
    <x v="8"/>
    <n v="24"/>
    <n v="9"/>
  </r>
  <r>
    <x v="8"/>
    <x v="7"/>
    <x v="16"/>
    <x v="6"/>
    <x v="8"/>
    <n v="19"/>
    <n v="9"/>
  </r>
  <r>
    <x v="8"/>
    <x v="7"/>
    <x v="16"/>
    <x v="23"/>
    <x v="8"/>
    <n v="33"/>
    <n v="9"/>
  </r>
  <r>
    <x v="9"/>
    <x v="16"/>
    <x v="6"/>
    <x v="26"/>
    <x v="8"/>
    <n v="17.5"/>
    <n v="9"/>
  </r>
  <r>
    <x v="9"/>
    <x v="18"/>
    <x v="110"/>
    <x v="8"/>
    <x v="8"/>
    <n v="1.5"/>
    <n v="9"/>
  </r>
  <r>
    <x v="9"/>
    <x v="18"/>
    <x v="111"/>
    <x v="8"/>
    <x v="8"/>
    <n v="1.5"/>
    <n v="9"/>
  </r>
  <r>
    <x v="9"/>
    <x v="18"/>
    <x v="129"/>
    <x v="8"/>
    <x v="8"/>
    <n v="4"/>
    <n v="9"/>
  </r>
  <r>
    <x v="9"/>
    <x v="18"/>
    <x v="134"/>
    <x v="8"/>
    <x v="8"/>
    <n v="14"/>
    <n v="9"/>
  </r>
  <r>
    <x v="9"/>
    <x v="18"/>
    <x v="135"/>
    <x v="8"/>
    <x v="8"/>
    <n v="5"/>
    <n v="9"/>
  </r>
  <r>
    <x v="9"/>
    <x v="18"/>
    <x v="136"/>
    <x v="8"/>
    <x v="8"/>
    <n v="2"/>
    <n v="9"/>
  </r>
  <r>
    <x v="9"/>
    <x v="18"/>
    <x v="6"/>
    <x v="5"/>
    <x v="8"/>
    <n v="9.5"/>
    <n v="9"/>
  </r>
  <r>
    <x v="9"/>
    <x v="18"/>
    <x v="6"/>
    <x v="26"/>
    <x v="8"/>
    <n v="20.5"/>
    <n v="9"/>
  </r>
  <r>
    <x v="9"/>
    <x v="18"/>
    <x v="137"/>
    <x v="8"/>
    <x v="8"/>
    <n v="1"/>
    <n v="9"/>
  </r>
  <r>
    <x v="9"/>
    <x v="3"/>
    <x v="0"/>
    <x v="8"/>
    <x v="8"/>
    <n v="3"/>
    <n v="9"/>
  </r>
  <r>
    <x v="9"/>
    <x v="3"/>
    <x v="1"/>
    <x v="8"/>
    <x v="8"/>
    <n v="5"/>
    <n v="9"/>
  </r>
  <r>
    <x v="9"/>
    <x v="3"/>
    <x v="9"/>
    <x v="3"/>
    <x v="8"/>
    <n v="35.5"/>
    <n v="9"/>
  </r>
  <r>
    <x v="9"/>
    <x v="3"/>
    <x v="3"/>
    <x v="8"/>
    <x v="8"/>
    <n v="2"/>
    <n v="9"/>
  </r>
  <r>
    <x v="9"/>
    <x v="3"/>
    <x v="21"/>
    <x v="7"/>
    <x v="8"/>
    <n v="16"/>
    <n v="9"/>
  </r>
  <r>
    <x v="9"/>
    <x v="3"/>
    <x v="20"/>
    <x v="7"/>
    <x v="8"/>
    <n v="12"/>
    <n v="9"/>
  </r>
  <r>
    <x v="9"/>
    <x v="7"/>
    <x v="16"/>
    <x v="6"/>
    <x v="8"/>
    <n v="10.5"/>
    <n v="9"/>
  </r>
  <r>
    <x v="9"/>
    <x v="7"/>
    <x v="16"/>
    <x v="23"/>
    <x v="8"/>
    <n v="10"/>
    <n v="9"/>
  </r>
  <r>
    <x v="16"/>
    <x v="18"/>
    <x v="133"/>
    <x v="3"/>
    <x v="8"/>
    <n v="1"/>
    <n v="9"/>
  </r>
  <r>
    <x v="16"/>
    <x v="18"/>
    <x v="117"/>
    <x v="0"/>
    <x v="8"/>
    <n v="95"/>
    <n v="9"/>
  </r>
  <r>
    <x v="16"/>
    <x v="18"/>
    <x v="117"/>
    <x v="9"/>
    <x v="8"/>
    <n v="1"/>
    <n v="9"/>
  </r>
  <r>
    <x v="16"/>
    <x v="18"/>
    <x v="117"/>
    <x v="3"/>
    <x v="8"/>
    <n v="6.5"/>
    <n v="9"/>
  </r>
  <r>
    <x v="16"/>
    <x v="18"/>
    <x v="117"/>
    <x v="15"/>
    <x v="8"/>
    <n v="3"/>
    <n v="9"/>
  </r>
  <r>
    <x v="16"/>
    <x v="18"/>
    <x v="117"/>
    <x v="18"/>
    <x v="8"/>
    <n v="2"/>
    <n v="9"/>
  </r>
  <r>
    <x v="16"/>
    <x v="18"/>
    <x v="6"/>
    <x v="9"/>
    <x v="8"/>
    <n v="2"/>
    <n v="9"/>
  </r>
  <r>
    <x v="16"/>
    <x v="3"/>
    <x v="100"/>
    <x v="7"/>
    <x v="8"/>
    <n v="16"/>
    <n v="9"/>
  </r>
  <r>
    <x v="16"/>
    <x v="3"/>
    <x v="9"/>
    <x v="3"/>
    <x v="8"/>
    <n v="22"/>
    <n v="9"/>
  </r>
  <r>
    <x v="16"/>
    <x v="3"/>
    <x v="21"/>
    <x v="7"/>
    <x v="8"/>
    <n v="16"/>
    <n v="9"/>
  </r>
  <r>
    <x v="16"/>
    <x v="7"/>
    <x v="16"/>
    <x v="23"/>
    <x v="8"/>
    <n v="5"/>
    <n v="9"/>
  </r>
  <r>
    <x v="11"/>
    <x v="5"/>
    <x v="16"/>
    <x v="7"/>
    <x v="8"/>
    <n v="16"/>
    <n v="9"/>
  </r>
  <r>
    <x v="11"/>
    <x v="5"/>
    <x v="16"/>
    <x v="16"/>
    <x v="8"/>
    <n v="6"/>
    <n v="9"/>
  </r>
  <r>
    <x v="11"/>
    <x v="16"/>
    <x v="106"/>
    <x v="8"/>
    <x v="8"/>
    <n v="14"/>
    <n v="9"/>
  </r>
  <r>
    <x v="11"/>
    <x v="16"/>
    <x v="6"/>
    <x v="22"/>
    <x v="8"/>
    <n v="5"/>
    <n v="9"/>
  </r>
  <r>
    <x v="11"/>
    <x v="16"/>
    <x v="6"/>
    <x v="10"/>
    <x v="8"/>
    <n v="8"/>
    <n v="9"/>
  </r>
  <r>
    <x v="11"/>
    <x v="16"/>
    <x v="107"/>
    <x v="8"/>
    <x v="8"/>
    <n v="7"/>
    <n v="9"/>
  </r>
  <r>
    <x v="11"/>
    <x v="18"/>
    <x v="110"/>
    <x v="8"/>
    <x v="8"/>
    <n v="8"/>
    <n v="9"/>
  </r>
  <r>
    <x v="11"/>
    <x v="18"/>
    <x v="111"/>
    <x v="8"/>
    <x v="8"/>
    <n v="9"/>
    <n v="9"/>
  </r>
  <r>
    <x v="11"/>
    <x v="18"/>
    <x v="6"/>
    <x v="4"/>
    <x v="8"/>
    <n v="1"/>
    <n v="9"/>
  </r>
  <r>
    <x v="11"/>
    <x v="18"/>
    <x v="6"/>
    <x v="9"/>
    <x v="8"/>
    <n v="21"/>
    <n v="9"/>
  </r>
  <r>
    <x v="11"/>
    <x v="18"/>
    <x v="6"/>
    <x v="10"/>
    <x v="8"/>
    <n v="4"/>
    <n v="9"/>
  </r>
  <r>
    <x v="11"/>
    <x v="18"/>
    <x v="6"/>
    <x v="26"/>
    <x v="8"/>
    <n v="15"/>
    <n v="9"/>
  </r>
  <r>
    <x v="11"/>
    <x v="18"/>
    <x v="137"/>
    <x v="8"/>
    <x v="8"/>
    <n v="3"/>
    <n v="9"/>
  </r>
  <r>
    <x v="11"/>
    <x v="3"/>
    <x v="9"/>
    <x v="3"/>
    <x v="8"/>
    <n v="23"/>
    <n v="9"/>
  </r>
  <r>
    <x v="11"/>
    <x v="3"/>
    <x v="21"/>
    <x v="7"/>
    <x v="8"/>
    <n v="8"/>
    <n v="9"/>
  </r>
  <r>
    <x v="11"/>
    <x v="7"/>
    <x v="16"/>
    <x v="6"/>
    <x v="8"/>
    <n v="21"/>
    <n v="9"/>
  </r>
  <r>
    <x v="12"/>
    <x v="5"/>
    <x v="22"/>
    <x v="14"/>
    <x v="8"/>
    <n v="9"/>
    <n v="9"/>
  </r>
  <r>
    <x v="12"/>
    <x v="3"/>
    <x v="100"/>
    <x v="7"/>
    <x v="8"/>
    <n v="16"/>
    <n v="9"/>
  </r>
  <r>
    <x v="12"/>
    <x v="3"/>
    <x v="29"/>
    <x v="24"/>
    <x v="8"/>
    <n v="17"/>
    <n v="9"/>
  </r>
  <r>
    <x v="12"/>
    <x v="3"/>
    <x v="3"/>
    <x v="3"/>
    <x v="8"/>
    <n v="2.5"/>
    <n v="9"/>
  </r>
  <r>
    <x v="12"/>
    <x v="7"/>
    <x v="16"/>
    <x v="6"/>
    <x v="8"/>
    <n v="125"/>
    <n v="9"/>
  </r>
  <r>
    <x v="12"/>
    <x v="7"/>
    <x v="16"/>
    <x v="23"/>
    <x v="8"/>
    <n v="8"/>
    <n v="9"/>
  </r>
  <r>
    <x v="13"/>
    <x v="5"/>
    <x v="16"/>
    <x v="7"/>
    <x v="8"/>
    <n v="56"/>
    <n v="9"/>
  </r>
  <r>
    <x v="13"/>
    <x v="21"/>
    <x v="138"/>
    <x v="0"/>
    <x v="8"/>
    <n v="24"/>
    <n v="9"/>
  </r>
  <r>
    <x v="13"/>
    <x v="21"/>
    <x v="139"/>
    <x v="0"/>
    <x v="8"/>
    <n v="4"/>
    <n v="9"/>
  </r>
  <r>
    <x v="13"/>
    <x v="21"/>
    <x v="140"/>
    <x v="17"/>
    <x v="8"/>
    <n v="8"/>
    <n v="9"/>
  </r>
  <r>
    <x v="13"/>
    <x v="7"/>
    <x v="16"/>
    <x v="6"/>
    <x v="8"/>
    <n v="60"/>
    <n v="9"/>
  </r>
  <r>
    <x v="19"/>
    <x v="5"/>
    <x v="23"/>
    <x v="16"/>
    <x v="8"/>
    <n v="2"/>
    <n v="9"/>
  </r>
  <r>
    <x v="19"/>
    <x v="5"/>
    <x v="16"/>
    <x v="12"/>
    <x v="8"/>
    <n v="4.5"/>
    <n v="9"/>
  </r>
  <r>
    <x v="19"/>
    <x v="5"/>
    <x v="16"/>
    <x v="4"/>
    <x v="8"/>
    <n v="6.5"/>
    <n v="9"/>
  </r>
  <r>
    <x v="19"/>
    <x v="16"/>
    <x v="6"/>
    <x v="4"/>
    <x v="8"/>
    <n v="6.5"/>
    <n v="9"/>
  </r>
  <r>
    <x v="19"/>
    <x v="16"/>
    <x v="6"/>
    <x v="23"/>
    <x v="8"/>
    <n v="1"/>
    <n v="9"/>
  </r>
  <r>
    <x v="19"/>
    <x v="18"/>
    <x v="6"/>
    <x v="4"/>
    <x v="8"/>
    <n v="2.5"/>
    <n v="9"/>
  </r>
  <r>
    <x v="19"/>
    <x v="12"/>
    <x v="84"/>
    <x v="4"/>
    <x v="8"/>
    <n v="1"/>
    <n v="9"/>
  </r>
  <r>
    <x v="19"/>
    <x v="3"/>
    <x v="1"/>
    <x v="4"/>
    <x v="8"/>
    <n v="2"/>
    <n v="9"/>
  </r>
  <r>
    <x v="19"/>
    <x v="3"/>
    <x v="100"/>
    <x v="7"/>
    <x v="8"/>
    <n v="16"/>
    <n v="9"/>
  </r>
  <r>
    <x v="19"/>
    <x v="3"/>
    <x v="29"/>
    <x v="24"/>
    <x v="8"/>
    <n v="62"/>
    <n v="9"/>
  </r>
  <r>
    <x v="19"/>
    <x v="3"/>
    <x v="9"/>
    <x v="4"/>
    <x v="8"/>
    <n v="1"/>
    <n v="9"/>
  </r>
  <r>
    <x v="19"/>
    <x v="3"/>
    <x v="9"/>
    <x v="3"/>
    <x v="8"/>
    <n v="12"/>
    <n v="9"/>
  </r>
  <r>
    <x v="19"/>
    <x v="3"/>
    <x v="38"/>
    <x v="4"/>
    <x v="8"/>
    <n v="3"/>
    <n v="9"/>
  </r>
  <r>
    <x v="19"/>
    <x v="3"/>
    <x v="26"/>
    <x v="4"/>
    <x v="8"/>
    <n v="2"/>
    <n v="9"/>
  </r>
  <r>
    <x v="19"/>
    <x v="3"/>
    <x v="20"/>
    <x v="7"/>
    <x v="8"/>
    <n v="8"/>
    <n v="9"/>
  </r>
  <r>
    <x v="19"/>
    <x v="7"/>
    <x v="16"/>
    <x v="6"/>
    <x v="8"/>
    <n v="46"/>
    <n v="9"/>
  </r>
  <r>
    <x v="21"/>
    <x v="16"/>
    <x v="122"/>
    <x v="0"/>
    <x v="8"/>
    <n v="19.5"/>
    <n v="9"/>
  </r>
  <r>
    <x v="21"/>
    <x v="16"/>
    <x v="119"/>
    <x v="0"/>
    <x v="8"/>
    <n v="8"/>
    <n v="9"/>
  </r>
  <r>
    <x v="21"/>
    <x v="16"/>
    <x v="105"/>
    <x v="0"/>
    <x v="8"/>
    <n v="18.5"/>
    <n v="9"/>
  </r>
  <r>
    <x v="21"/>
    <x v="16"/>
    <x v="131"/>
    <x v="0"/>
    <x v="8"/>
    <n v="6"/>
    <n v="9"/>
  </r>
  <r>
    <x v="21"/>
    <x v="16"/>
    <x v="106"/>
    <x v="0"/>
    <x v="8"/>
    <n v="10"/>
    <n v="9"/>
  </r>
  <r>
    <x v="21"/>
    <x v="16"/>
    <x v="107"/>
    <x v="0"/>
    <x v="8"/>
    <n v="12"/>
    <n v="9"/>
  </r>
  <r>
    <x v="21"/>
    <x v="18"/>
    <x v="117"/>
    <x v="0"/>
    <x v="8"/>
    <n v="4"/>
    <n v="9"/>
  </r>
  <r>
    <x v="21"/>
    <x v="3"/>
    <x v="2"/>
    <x v="0"/>
    <x v="8"/>
    <n v="1"/>
    <n v="9"/>
  </r>
  <r>
    <x v="21"/>
    <x v="3"/>
    <x v="30"/>
    <x v="3"/>
    <x v="8"/>
    <n v="1"/>
    <n v="9"/>
  </r>
  <r>
    <x v="21"/>
    <x v="3"/>
    <x v="100"/>
    <x v="7"/>
    <x v="8"/>
    <n v="16"/>
    <n v="9"/>
  </r>
  <r>
    <x v="21"/>
    <x v="3"/>
    <x v="29"/>
    <x v="24"/>
    <x v="8"/>
    <n v="31.5"/>
    <n v="9"/>
  </r>
  <r>
    <x v="21"/>
    <x v="3"/>
    <x v="9"/>
    <x v="3"/>
    <x v="8"/>
    <n v="19"/>
    <n v="9"/>
  </r>
  <r>
    <x v="21"/>
    <x v="7"/>
    <x v="16"/>
    <x v="6"/>
    <x v="8"/>
    <n v="28.5"/>
    <n v="9"/>
  </r>
  <r>
    <x v="22"/>
    <x v="5"/>
    <x v="54"/>
    <x v="3"/>
    <x v="8"/>
    <n v="7.24"/>
    <n v="9"/>
  </r>
  <r>
    <x v="22"/>
    <x v="20"/>
    <x v="125"/>
    <x v="0"/>
    <x v="8"/>
    <n v="22.42"/>
    <n v="9"/>
  </r>
  <r>
    <x v="22"/>
    <x v="18"/>
    <x v="110"/>
    <x v="0"/>
    <x v="8"/>
    <n v="17.399999999999999"/>
    <n v="9"/>
  </r>
  <r>
    <x v="22"/>
    <x v="3"/>
    <x v="29"/>
    <x v="24"/>
    <x v="8"/>
    <n v="17.8"/>
    <n v="9"/>
  </r>
  <r>
    <x v="14"/>
    <x v="5"/>
    <x v="23"/>
    <x v="12"/>
    <x v="8"/>
    <n v="56"/>
    <n v="9"/>
  </r>
  <r>
    <x v="15"/>
    <x v="5"/>
    <x v="22"/>
    <x v="14"/>
    <x v="8"/>
    <n v="13"/>
    <n v="9"/>
  </r>
  <r>
    <x v="15"/>
    <x v="5"/>
    <x v="16"/>
    <x v="12"/>
    <x v="8"/>
    <n v="7"/>
    <n v="9"/>
  </r>
  <r>
    <x v="15"/>
    <x v="5"/>
    <x v="16"/>
    <x v="7"/>
    <x v="8"/>
    <n v="16"/>
    <n v="9"/>
  </r>
  <r>
    <x v="15"/>
    <x v="5"/>
    <x v="16"/>
    <x v="3"/>
    <x v="8"/>
    <n v="22"/>
    <n v="9"/>
  </r>
  <r>
    <x v="15"/>
    <x v="5"/>
    <x v="16"/>
    <x v="19"/>
    <x v="8"/>
    <n v="24"/>
    <n v="9"/>
  </r>
  <r>
    <x v="15"/>
    <x v="5"/>
    <x v="16"/>
    <x v="20"/>
    <x v="8"/>
    <n v="49"/>
    <n v="9"/>
  </r>
  <r>
    <x v="15"/>
    <x v="3"/>
    <x v="10"/>
    <x v="3"/>
    <x v="8"/>
    <n v="24"/>
    <n v="9"/>
  </r>
  <r>
    <x v="0"/>
    <x v="5"/>
    <x v="54"/>
    <x v="3"/>
    <x v="9"/>
    <n v="35"/>
    <n v="10"/>
  </r>
  <r>
    <x v="0"/>
    <x v="16"/>
    <x v="6"/>
    <x v="4"/>
    <x v="9"/>
    <n v="14"/>
    <n v="10"/>
  </r>
  <r>
    <x v="0"/>
    <x v="16"/>
    <x v="6"/>
    <x v="22"/>
    <x v="9"/>
    <n v="6"/>
    <n v="10"/>
  </r>
  <r>
    <x v="0"/>
    <x v="16"/>
    <x v="6"/>
    <x v="5"/>
    <x v="9"/>
    <n v="17"/>
    <n v="10"/>
  </r>
  <r>
    <x v="0"/>
    <x v="16"/>
    <x v="123"/>
    <x v="10"/>
    <x v="9"/>
    <n v="1"/>
    <n v="10"/>
  </r>
  <r>
    <x v="0"/>
    <x v="22"/>
    <x v="6"/>
    <x v="5"/>
    <x v="9"/>
    <n v="2"/>
    <n v="10"/>
  </r>
  <r>
    <x v="0"/>
    <x v="18"/>
    <x v="126"/>
    <x v="0"/>
    <x v="9"/>
    <n v="10"/>
    <n v="10"/>
  </r>
  <r>
    <x v="0"/>
    <x v="18"/>
    <x v="134"/>
    <x v="15"/>
    <x v="9"/>
    <n v="1"/>
    <n v="10"/>
  </r>
  <r>
    <x v="0"/>
    <x v="18"/>
    <x v="117"/>
    <x v="15"/>
    <x v="9"/>
    <n v="1"/>
    <n v="10"/>
  </r>
  <r>
    <x v="0"/>
    <x v="18"/>
    <x v="6"/>
    <x v="5"/>
    <x v="9"/>
    <n v="32"/>
    <n v="10"/>
  </r>
  <r>
    <x v="0"/>
    <x v="3"/>
    <x v="100"/>
    <x v="7"/>
    <x v="9"/>
    <n v="8"/>
    <n v="10"/>
  </r>
  <r>
    <x v="0"/>
    <x v="3"/>
    <x v="3"/>
    <x v="23"/>
    <x v="9"/>
    <n v="21"/>
    <n v="10"/>
  </r>
  <r>
    <x v="0"/>
    <x v="7"/>
    <x v="16"/>
    <x v="6"/>
    <x v="9"/>
    <n v="15"/>
    <n v="10"/>
  </r>
  <r>
    <x v="0"/>
    <x v="7"/>
    <x v="16"/>
    <x v="23"/>
    <x v="9"/>
    <n v="31"/>
    <n v="10"/>
  </r>
  <r>
    <x v="20"/>
    <x v="16"/>
    <x v="141"/>
    <x v="2"/>
    <x v="9"/>
    <n v="18"/>
    <n v="10"/>
  </r>
  <r>
    <x v="20"/>
    <x v="16"/>
    <x v="141"/>
    <x v="0"/>
    <x v="9"/>
    <n v="20"/>
    <n v="10"/>
  </r>
  <r>
    <x v="20"/>
    <x v="16"/>
    <x v="141"/>
    <x v="15"/>
    <x v="9"/>
    <n v="2"/>
    <n v="10"/>
  </r>
  <r>
    <x v="20"/>
    <x v="20"/>
    <x v="142"/>
    <x v="10"/>
    <x v="9"/>
    <n v="18"/>
    <n v="10"/>
  </r>
  <r>
    <x v="20"/>
    <x v="18"/>
    <x v="110"/>
    <x v="2"/>
    <x v="9"/>
    <n v="2.5"/>
    <n v="10"/>
  </r>
  <r>
    <x v="20"/>
    <x v="18"/>
    <x v="110"/>
    <x v="0"/>
    <x v="9"/>
    <n v="6"/>
    <n v="10"/>
  </r>
  <r>
    <x v="20"/>
    <x v="18"/>
    <x v="143"/>
    <x v="0"/>
    <x v="9"/>
    <n v="15"/>
    <n v="10"/>
  </r>
  <r>
    <x v="20"/>
    <x v="18"/>
    <x v="129"/>
    <x v="2"/>
    <x v="9"/>
    <n v="1"/>
    <n v="10"/>
  </r>
  <r>
    <x v="20"/>
    <x v="18"/>
    <x v="130"/>
    <x v="0"/>
    <x v="9"/>
    <n v="6"/>
    <n v="10"/>
  </r>
  <r>
    <x v="20"/>
    <x v="18"/>
    <x v="135"/>
    <x v="2"/>
    <x v="9"/>
    <n v="1"/>
    <n v="10"/>
  </r>
  <r>
    <x v="20"/>
    <x v="18"/>
    <x v="6"/>
    <x v="10"/>
    <x v="9"/>
    <n v="10.5"/>
    <n v="10"/>
  </r>
  <r>
    <x v="20"/>
    <x v="18"/>
    <x v="128"/>
    <x v="2"/>
    <x v="9"/>
    <n v="3.5"/>
    <n v="10"/>
  </r>
  <r>
    <x v="20"/>
    <x v="18"/>
    <x v="128"/>
    <x v="0"/>
    <x v="9"/>
    <n v="14"/>
    <n v="10"/>
  </r>
  <r>
    <x v="20"/>
    <x v="18"/>
    <x v="128"/>
    <x v="8"/>
    <x v="9"/>
    <n v="6"/>
    <n v="10"/>
  </r>
  <r>
    <x v="20"/>
    <x v="3"/>
    <x v="2"/>
    <x v="0"/>
    <x v="9"/>
    <n v="6"/>
    <n v="10"/>
  </r>
  <r>
    <x v="20"/>
    <x v="3"/>
    <x v="29"/>
    <x v="24"/>
    <x v="9"/>
    <n v="8"/>
    <n v="10"/>
  </r>
  <r>
    <x v="20"/>
    <x v="3"/>
    <x v="9"/>
    <x v="3"/>
    <x v="9"/>
    <n v="14.5"/>
    <n v="10"/>
  </r>
  <r>
    <x v="18"/>
    <x v="16"/>
    <x v="121"/>
    <x v="2"/>
    <x v="9"/>
    <n v="6"/>
    <n v="10"/>
  </r>
  <r>
    <x v="18"/>
    <x v="16"/>
    <x v="121"/>
    <x v="0"/>
    <x v="9"/>
    <n v="3"/>
    <n v="10"/>
  </r>
  <r>
    <x v="18"/>
    <x v="16"/>
    <x v="122"/>
    <x v="2"/>
    <x v="9"/>
    <n v="2"/>
    <n v="10"/>
  </r>
  <r>
    <x v="18"/>
    <x v="16"/>
    <x v="106"/>
    <x v="2"/>
    <x v="9"/>
    <n v="37"/>
    <n v="10"/>
  </r>
  <r>
    <x v="18"/>
    <x v="16"/>
    <x v="106"/>
    <x v="0"/>
    <x v="9"/>
    <n v="54.5"/>
    <n v="10"/>
  </r>
  <r>
    <x v="18"/>
    <x v="16"/>
    <x v="6"/>
    <x v="22"/>
    <x v="9"/>
    <n v="12"/>
    <n v="10"/>
  </r>
  <r>
    <x v="18"/>
    <x v="16"/>
    <x v="6"/>
    <x v="10"/>
    <x v="9"/>
    <n v="18"/>
    <n v="10"/>
  </r>
  <r>
    <x v="18"/>
    <x v="16"/>
    <x v="107"/>
    <x v="2"/>
    <x v="9"/>
    <n v="12"/>
    <n v="10"/>
  </r>
  <r>
    <x v="18"/>
    <x v="16"/>
    <x v="107"/>
    <x v="0"/>
    <x v="9"/>
    <n v="8"/>
    <n v="10"/>
  </r>
  <r>
    <x v="18"/>
    <x v="22"/>
    <x v="144"/>
    <x v="0"/>
    <x v="9"/>
    <n v="9"/>
    <n v="10"/>
  </r>
  <r>
    <x v="18"/>
    <x v="22"/>
    <x v="145"/>
    <x v="0"/>
    <x v="9"/>
    <n v="4"/>
    <n v="10"/>
  </r>
  <r>
    <x v="18"/>
    <x v="3"/>
    <x v="100"/>
    <x v="7"/>
    <x v="9"/>
    <n v="8"/>
    <n v="10"/>
  </r>
  <r>
    <x v="18"/>
    <x v="3"/>
    <x v="29"/>
    <x v="24"/>
    <x v="9"/>
    <n v="5"/>
    <n v="10"/>
  </r>
  <r>
    <x v="18"/>
    <x v="7"/>
    <x v="16"/>
    <x v="6"/>
    <x v="9"/>
    <n v="10"/>
    <n v="10"/>
  </r>
  <r>
    <x v="1"/>
    <x v="7"/>
    <x v="16"/>
    <x v="23"/>
    <x v="9"/>
    <n v="150"/>
    <n v="10"/>
  </r>
  <r>
    <x v="2"/>
    <x v="16"/>
    <x v="105"/>
    <x v="27"/>
    <x v="9"/>
    <n v="3.5"/>
    <n v="10"/>
  </r>
  <r>
    <x v="2"/>
    <x v="16"/>
    <x v="105"/>
    <x v="15"/>
    <x v="9"/>
    <n v="1"/>
    <n v="10"/>
  </r>
  <r>
    <x v="2"/>
    <x v="16"/>
    <x v="141"/>
    <x v="2"/>
    <x v="9"/>
    <n v="2"/>
    <n v="10"/>
  </r>
  <r>
    <x v="2"/>
    <x v="16"/>
    <x v="141"/>
    <x v="0"/>
    <x v="9"/>
    <n v="11"/>
    <n v="10"/>
  </r>
  <r>
    <x v="2"/>
    <x v="16"/>
    <x v="107"/>
    <x v="0"/>
    <x v="9"/>
    <n v="2"/>
    <n v="10"/>
  </r>
  <r>
    <x v="2"/>
    <x v="16"/>
    <x v="132"/>
    <x v="15"/>
    <x v="9"/>
    <n v="1"/>
    <n v="10"/>
  </r>
  <r>
    <x v="2"/>
    <x v="18"/>
    <x v="133"/>
    <x v="0"/>
    <x v="9"/>
    <n v="12"/>
    <n v="10"/>
  </r>
  <r>
    <x v="2"/>
    <x v="18"/>
    <x v="134"/>
    <x v="2"/>
    <x v="9"/>
    <n v="5.5"/>
    <n v="10"/>
  </r>
  <r>
    <x v="2"/>
    <x v="18"/>
    <x v="117"/>
    <x v="0"/>
    <x v="9"/>
    <n v="9.5"/>
    <n v="10"/>
  </r>
  <r>
    <x v="2"/>
    <x v="18"/>
    <x v="6"/>
    <x v="22"/>
    <x v="9"/>
    <n v="10.5"/>
    <n v="10"/>
  </r>
  <r>
    <x v="2"/>
    <x v="18"/>
    <x v="127"/>
    <x v="0"/>
    <x v="9"/>
    <n v="9.5"/>
    <n v="10"/>
  </r>
  <r>
    <x v="2"/>
    <x v="18"/>
    <x v="128"/>
    <x v="11"/>
    <x v="9"/>
    <n v="6"/>
    <n v="10"/>
  </r>
  <r>
    <x v="2"/>
    <x v="18"/>
    <x v="128"/>
    <x v="2"/>
    <x v="9"/>
    <n v="5.5"/>
    <n v="10"/>
  </r>
  <r>
    <x v="2"/>
    <x v="3"/>
    <x v="100"/>
    <x v="7"/>
    <x v="9"/>
    <n v="8"/>
    <n v="10"/>
  </r>
  <r>
    <x v="2"/>
    <x v="3"/>
    <x v="29"/>
    <x v="24"/>
    <x v="9"/>
    <n v="10.5"/>
    <n v="10"/>
  </r>
  <r>
    <x v="2"/>
    <x v="3"/>
    <x v="9"/>
    <x v="3"/>
    <x v="9"/>
    <n v="29"/>
    <n v="10"/>
  </r>
  <r>
    <x v="2"/>
    <x v="3"/>
    <x v="3"/>
    <x v="3"/>
    <x v="9"/>
    <n v="3.5"/>
    <n v="10"/>
  </r>
  <r>
    <x v="2"/>
    <x v="3"/>
    <x v="3"/>
    <x v="5"/>
    <x v="9"/>
    <n v="13"/>
    <n v="10"/>
  </r>
  <r>
    <x v="2"/>
    <x v="7"/>
    <x v="16"/>
    <x v="6"/>
    <x v="9"/>
    <n v="36.5"/>
    <n v="10"/>
  </r>
  <r>
    <x v="4"/>
    <x v="16"/>
    <x v="122"/>
    <x v="2"/>
    <x v="9"/>
    <n v="23.75"/>
    <n v="10"/>
  </r>
  <r>
    <x v="4"/>
    <x v="16"/>
    <x v="122"/>
    <x v="0"/>
    <x v="9"/>
    <n v="7.5"/>
    <n v="10"/>
  </r>
  <r>
    <x v="4"/>
    <x v="16"/>
    <x v="122"/>
    <x v="3"/>
    <x v="9"/>
    <n v="12"/>
    <n v="10"/>
  </r>
  <r>
    <x v="4"/>
    <x v="16"/>
    <x v="119"/>
    <x v="2"/>
    <x v="9"/>
    <n v="7"/>
    <n v="10"/>
  </r>
  <r>
    <x v="4"/>
    <x v="16"/>
    <x v="119"/>
    <x v="0"/>
    <x v="9"/>
    <n v="5"/>
    <n v="10"/>
  </r>
  <r>
    <x v="4"/>
    <x v="16"/>
    <x v="119"/>
    <x v="8"/>
    <x v="9"/>
    <n v="2.5"/>
    <n v="10"/>
  </r>
  <r>
    <x v="4"/>
    <x v="16"/>
    <x v="131"/>
    <x v="2"/>
    <x v="9"/>
    <n v="2"/>
    <n v="10"/>
  </r>
  <r>
    <x v="4"/>
    <x v="16"/>
    <x v="106"/>
    <x v="2"/>
    <x v="9"/>
    <n v="7"/>
    <n v="10"/>
  </r>
  <r>
    <x v="4"/>
    <x v="16"/>
    <x v="106"/>
    <x v="3"/>
    <x v="9"/>
    <n v="1"/>
    <n v="10"/>
  </r>
  <r>
    <x v="4"/>
    <x v="16"/>
    <x v="107"/>
    <x v="11"/>
    <x v="9"/>
    <n v="1"/>
    <n v="10"/>
  </r>
  <r>
    <x v="4"/>
    <x v="16"/>
    <x v="107"/>
    <x v="2"/>
    <x v="9"/>
    <n v="6"/>
    <n v="10"/>
  </r>
  <r>
    <x v="4"/>
    <x v="16"/>
    <x v="107"/>
    <x v="0"/>
    <x v="9"/>
    <n v="15.25"/>
    <n v="10"/>
  </r>
  <r>
    <x v="4"/>
    <x v="16"/>
    <x v="107"/>
    <x v="3"/>
    <x v="9"/>
    <n v="11.25"/>
    <n v="10"/>
  </r>
  <r>
    <x v="4"/>
    <x v="16"/>
    <x v="107"/>
    <x v="8"/>
    <x v="9"/>
    <n v="8.25"/>
    <n v="10"/>
  </r>
  <r>
    <x v="4"/>
    <x v="16"/>
    <x v="115"/>
    <x v="0"/>
    <x v="9"/>
    <n v="2.5"/>
    <n v="10"/>
  </r>
  <r>
    <x v="4"/>
    <x v="22"/>
    <x v="146"/>
    <x v="11"/>
    <x v="9"/>
    <n v="4.5"/>
    <n v="10"/>
  </r>
  <r>
    <x v="4"/>
    <x v="22"/>
    <x v="146"/>
    <x v="0"/>
    <x v="9"/>
    <n v="14.5"/>
    <n v="10"/>
  </r>
  <r>
    <x v="4"/>
    <x v="22"/>
    <x v="146"/>
    <x v="8"/>
    <x v="9"/>
    <n v="3"/>
    <n v="10"/>
  </r>
  <r>
    <x v="4"/>
    <x v="3"/>
    <x v="100"/>
    <x v="7"/>
    <x v="9"/>
    <n v="8"/>
    <n v="10"/>
  </r>
  <r>
    <x v="4"/>
    <x v="3"/>
    <x v="9"/>
    <x v="3"/>
    <x v="9"/>
    <n v="17"/>
    <n v="10"/>
  </r>
  <r>
    <x v="4"/>
    <x v="7"/>
    <x v="16"/>
    <x v="6"/>
    <x v="9"/>
    <n v="11"/>
    <n v="10"/>
  </r>
  <r>
    <x v="4"/>
    <x v="7"/>
    <x v="16"/>
    <x v="23"/>
    <x v="9"/>
    <n v="4"/>
    <n v="10"/>
  </r>
  <r>
    <x v="5"/>
    <x v="5"/>
    <x v="54"/>
    <x v="3"/>
    <x v="9"/>
    <n v="23.5"/>
    <n v="10"/>
  </r>
  <r>
    <x v="5"/>
    <x v="16"/>
    <x v="105"/>
    <x v="2"/>
    <x v="9"/>
    <n v="5"/>
    <n v="10"/>
  </r>
  <r>
    <x v="5"/>
    <x v="16"/>
    <x v="105"/>
    <x v="0"/>
    <x v="9"/>
    <n v="9"/>
    <n v="10"/>
  </r>
  <r>
    <x v="5"/>
    <x v="16"/>
    <x v="6"/>
    <x v="4"/>
    <x v="9"/>
    <n v="1"/>
    <n v="10"/>
  </r>
  <r>
    <x v="5"/>
    <x v="16"/>
    <x v="6"/>
    <x v="16"/>
    <x v="9"/>
    <n v="2"/>
    <n v="10"/>
  </r>
  <r>
    <x v="5"/>
    <x v="16"/>
    <x v="6"/>
    <x v="22"/>
    <x v="9"/>
    <n v="17"/>
    <n v="10"/>
  </r>
  <r>
    <x v="5"/>
    <x v="16"/>
    <x v="123"/>
    <x v="0"/>
    <x v="9"/>
    <n v="26"/>
    <n v="10"/>
  </r>
  <r>
    <x v="5"/>
    <x v="16"/>
    <x v="124"/>
    <x v="2"/>
    <x v="9"/>
    <n v="5"/>
    <n v="10"/>
  </r>
  <r>
    <x v="5"/>
    <x v="16"/>
    <x v="124"/>
    <x v="0"/>
    <x v="9"/>
    <n v="16"/>
    <n v="10"/>
  </r>
  <r>
    <x v="5"/>
    <x v="16"/>
    <x v="124"/>
    <x v="8"/>
    <x v="9"/>
    <n v="13"/>
    <n v="10"/>
  </r>
  <r>
    <x v="5"/>
    <x v="3"/>
    <x v="100"/>
    <x v="7"/>
    <x v="9"/>
    <n v="8"/>
    <n v="10"/>
  </r>
  <r>
    <x v="5"/>
    <x v="3"/>
    <x v="20"/>
    <x v="7"/>
    <x v="9"/>
    <n v="8"/>
    <n v="10"/>
  </r>
  <r>
    <x v="5"/>
    <x v="7"/>
    <x v="16"/>
    <x v="6"/>
    <x v="9"/>
    <n v="10.5"/>
    <n v="10"/>
  </r>
  <r>
    <x v="5"/>
    <x v="7"/>
    <x v="16"/>
    <x v="23"/>
    <x v="9"/>
    <n v="25"/>
    <n v="10"/>
  </r>
  <r>
    <x v="7"/>
    <x v="5"/>
    <x v="22"/>
    <x v="12"/>
    <x v="9"/>
    <n v="34"/>
    <n v="10"/>
  </r>
  <r>
    <x v="7"/>
    <x v="5"/>
    <x v="22"/>
    <x v="13"/>
    <x v="9"/>
    <n v="37"/>
    <n v="10"/>
  </r>
  <r>
    <x v="7"/>
    <x v="5"/>
    <x v="54"/>
    <x v="3"/>
    <x v="9"/>
    <n v="10"/>
    <n v="10"/>
  </r>
  <r>
    <x v="7"/>
    <x v="5"/>
    <x v="24"/>
    <x v="12"/>
    <x v="9"/>
    <n v="17"/>
    <n v="10"/>
  </r>
  <r>
    <x v="7"/>
    <x v="5"/>
    <x v="16"/>
    <x v="10"/>
    <x v="9"/>
    <n v="17"/>
    <n v="10"/>
  </r>
  <r>
    <x v="7"/>
    <x v="3"/>
    <x v="3"/>
    <x v="7"/>
    <x v="9"/>
    <n v="60"/>
    <n v="10"/>
  </r>
  <r>
    <x v="8"/>
    <x v="5"/>
    <x v="16"/>
    <x v="7"/>
    <x v="9"/>
    <n v="8"/>
    <n v="10"/>
  </r>
  <r>
    <x v="8"/>
    <x v="16"/>
    <x v="121"/>
    <x v="8"/>
    <x v="9"/>
    <n v="4"/>
    <n v="10"/>
  </r>
  <r>
    <x v="8"/>
    <x v="16"/>
    <x v="122"/>
    <x v="8"/>
    <x v="9"/>
    <n v="76"/>
    <n v="10"/>
  </r>
  <r>
    <x v="8"/>
    <x v="16"/>
    <x v="131"/>
    <x v="8"/>
    <x v="9"/>
    <n v="5"/>
    <n v="10"/>
  </r>
  <r>
    <x v="8"/>
    <x v="16"/>
    <x v="106"/>
    <x v="8"/>
    <x v="9"/>
    <n v="13"/>
    <n v="10"/>
  </r>
  <r>
    <x v="8"/>
    <x v="16"/>
    <x v="107"/>
    <x v="8"/>
    <x v="9"/>
    <n v="28"/>
    <n v="10"/>
  </r>
  <r>
    <x v="8"/>
    <x v="3"/>
    <x v="1"/>
    <x v="8"/>
    <x v="9"/>
    <n v="11"/>
    <n v="10"/>
  </r>
  <r>
    <x v="8"/>
    <x v="3"/>
    <x v="9"/>
    <x v="3"/>
    <x v="9"/>
    <n v="5"/>
    <n v="10"/>
  </r>
  <r>
    <x v="8"/>
    <x v="3"/>
    <x v="9"/>
    <x v="8"/>
    <x v="9"/>
    <n v="1"/>
    <n v="10"/>
  </r>
  <r>
    <x v="8"/>
    <x v="3"/>
    <x v="38"/>
    <x v="8"/>
    <x v="9"/>
    <n v="5"/>
    <n v="10"/>
  </r>
  <r>
    <x v="8"/>
    <x v="7"/>
    <x v="16"/>
    <x v="23"/>
    <x v="9"/>
    <n v="21"/>
    <n v="10"/>
  </r>
  <r>
    <x v="9"/>
    <x v="16"/>
    <x v="6"/>
    <x v="5"/>
    <x v="9"/>
    <n v="5"/>
    <n v="10"/>
  </r>
  <r>
    <x v="9"/>
    <x v="16"/>
    <x v="124"/>
    <x v="8"/>
    <x v="9"/>
    <n v="5"/>
    <n v="10"/>
  </r>
  <r>
    <x v="9"/>
    <x v="18"/>
    <x v="126"/>
    <x v="8"/>
    <x v="9"/>
    <n v="16"/>
    <n v="10"/>
  </r>
  <r>
    <x v="9"/>
    <x v="18"/>
    <x v="129"/>
    <x v="8"/>
    <x v="9"/>
    <n v="5"/>
    <n v="10"/>
  </r>
  <r>
    <x v="9"/>
    <x v="18"/>
    <x v="134"/>
    <x v="9"/>
    <x v="9"/>
    <n v="2"/>
    <n v="10"/>
  </r>
  <r>
    <x v="9"/>
    <x v="18"/>
    <x v="134"/>
    <x v="8"/>
    <x v="9"/>
    <n v="21"/>
    <n v="10"/>
  </r>
  <r>
    <x v="9"/>
    <x v="18"/>
    <x v="117"/>
    <x v="8"/>
    <x v="9"/>
    <n v="20"/>
    <n v="10"/>
  </r>
  <r>
    <x v="9"/>
    <x v="18"/>
    <x v="135"/>
    <x v="8"/>
    <x v="9"/>
    <n v="4"/>
    <n v="10"/>
  </r>
  <r>
    <x v="9"/>
    <x v="18"/>
    <x v="136"/>
    <x v="8"/>
    <x v="9"/>
    <n v="5"/>
    <n v="10"/>
  </r>
  <r>
    <x v="9"/>
    <x v="18"/>
    <x v="6"/>
    <x v="3"/>
    <x v="9"/>
    <n v="14"/>
    <n v="10"/>
  </r>
  <r>
    <x v="9"/>
    <x v="18"/>
    <x v="6"/>
    <x v="5"/>
    <x v="9"/>
    <n v="3"/>
    <n v="10"/>
  </r>
  <r>
    <x v="9"/>
    <x v="3"/>
    <x v="0"/>
    <x v="11"/>
    <x v="9"/>
    <n v="3.5"/>
    <n v="10"/>
  </r>
  <r>
    <x v="9"/>
    <x v="3"/>
    <x v="0"/>
    <x v="8"/>
    <x v="9"/>
    <n v="24.5"/>
    <n v="10"/>
  </r>
  <r>
    <x v="9"/>
    <x v="3"/>
    <x v="1"/>
    <x v="8"/>
    <x v="9"/>
    <n v="9"/>
    <n v="10"/>
  </r>
  <r>
    <x v="9"/>
    <x v="3"/>
    <x v="9"/>
    <x v="3"/>
    <x v="9"/>
    <n v="17.5"/>
    <n v="10"/>
  </r>
  <r>
    <x v="9"/>
    <x v="3"/>
    <x v="21"/>
    <x v="7"/>
    <x v="9"/>
    <n v="8"/>
    <n v="10"/>
  </r>
  <r>
    <x v="9"/>
    <x v="3"/>
    <x v="20"/>
    <x v="7"/>
    <x v="9"/>
    <n v="3"/>
    <n v="10"/>
  </r>
  <r>
    <x v="9"/>
    <x v="7"/>
    <x v="16"/>
    <x v="6"/>
    <x v="9"/>
    <n v="9"/>
    <n v="10"/>
  </r>
  <r>
    <x v="9"/>
    <x v="7"/>
    <x v="16"/>
    <x v="23"/>
    <x v="9"/>
    <n v="6"/>
    <n v="10"/>
  </r>
  <r>
    <x v="16"/>
    <x v="18"/>
    <x v="126"/>
    <x v="2"/>
    <x v="9"/>
    <n v="13"/>
    <n v="10"/>
  </r>
  <r>
    <x v="16"/>
    <x v="18"/>
    <x v="126"/>
    <x v="0"/>
    <x v="9"/>
    <n v="24"/>
    <n v="10"/>
  </r>
  <r>
    <x v="16"/>
    <x v="18"/>
    <x v="126"/>
    <x v="3"/>
    <x v="9"/>
    <n v="2"/>
    <n v="10"/>
  </r>
  <r>
    <x v="16"/>
    <x v="18"/>
    <x v="134"/>
    <x v="11"/>
    <x v="9"/>
    <n v="3"/>
    <n v="10"/>
  </r>
  <r>
    <x v="16"/>
    <x v="18"/>
    <x v="134"/>
    <x v="2"/>
    <x v="9"/>
    <n v="21"/>
    <n v="10"/>
  </r>
  <r>
    <x v="16"/>
    <x v="18"/>
    <x v="134"/>
    <x v="0"/>
    <x v="9"/>
    <n v="62"/>
    <n v="10"/>
  </r>
  <r>
    <x v="16"/>
    <x v="18"/>
    <x v="134"/>
    <x v="3"/>
    <x v="9"/>
    <n v="2"/>
    <n v="10"/>
  </r>
  <r>
    <x v="16"/>
    <x v="12"/>
    <x v="84"/>
    <x v="23"/>
    <x v="9"/>
    <n v="8"/>
    <n v="10"/>
  </r>
  <r>
    <x v="16"/>
    <x v="3"/>
    <x v="100"/>
    <x v="7"/>
    <x v="9"/>
    <n v="8"/>
    <n v="10"/>
  </r>
  <r>
    <x v="16"/>
    <x v="3"/>
    <x v="9"/>
    <x v="3"/>
    <x v="9"/>
    <n v="23"/>
    <n v="10"/>
  </r>
  <r>
    <x v="16"/>
    <x v="7"/>
    <x v="16"/>
    <x v="6"/>
    <x v="9"/>
    <n v="3"/>
    <n v="10"/>
  </r>
  <r>
    <x v="16"/>
    <x v="7"/>
    <x v="16"/>
    <x v="23"/>
    <x v="9"/>
    <n v="3"/>
    <n v="10"/>
  </r>
  <r>
    <x v="11"/>
    <x v="5"/>
    <x v="16"/>
    <x v="7"/>
    <x v="9"/>
    <n v="54"/>
    <n v="10"/>
  </r>
  <r>
    <x v="11"/>
    <x v="18"/>
    <x v="110"/>
    <x v="8"/>
    <x v="9"/>
    <n v="2"/>
    <n v="10"/>
  </r>
  <r>
    <x v="11"/>
    <x v="18"/>
    <x v="111"/>
    <x v="8"/>
    <x v="9"/>
    <n v="2"/>
    <n v="10"/>
  </r>
  <r>
    <x v="11"/>
    <x v="18"/>
    <x v="143"/>
    <x v="8"/>
    <x v="9"/>
    <n v="35"/>
    <n v="10"/>
  </r>
  <r>
    <x v="11"/>
    <x v="18"/>
    <x v="128"/>
    <x v="8"/>
    <x v="9"/>
    <n v="62"/>
    <n v="10"/>
  </r>
  <r>
    <x v="11"/>
    <x v="3"/>
    <x v="9"/>
    <x v="3"/>
    <x v="9"/>
    <n v="21"/>
    <n v="10"/>
  </r>
  <r>
    <x v="11"/>
    <x v="7"/>
    <x v="16"/>
    <x v="23"/>
    <x v="9"/>
    <n v="8"/>
    <n v="10"/>
  </r>
  <r>
    <x v="12"/>
    <x v="5"/>
    <x v="22"/>
    <x v="14"/>
    <x v="9"/>
    <n v="1"/>
    <n v="10"/>
  </r>
  <r>
    <x v="12"/>
    <x v="3"/>
    <x v="0"/>
    <x v="2"/>
    <x v="9"/>
    <n v="4"/>
    <n v="10"/>
  </r>
  <r>
    <x v="12"/>
    <x v="3"/>
    <x v="0"/>
    <x v="23"/>
    <x v="9"/>
    <n v="6"/>
    <n v="10"/>
  </r>
  <r>
    <x v="12"/>
    <x v="3"/>
    <x v="2"/>
    <x v="0"/>
    <x v="9"/>
    <n v="7"/>
    <n v="10"/>
  </r>
  <r>
    <x v="12"/>
    <x v="3"/>
    <x v="100"/>
    <x v="7"/>
    <x v="9"/>
    <n v="8"/>
    <n v="10"/>
  </r>
  <r>
    <x v="12"/>
    <x v="3"/>
    <x v="29"/>
    <x v="24"/>
    <x v="9"/>
    <n v="21"/>
    <n v="10"/>
  </r>
  <r>
    <x v="12"/>
    <x v="7"/>
    <x v="16"/>
    <x v="6"/>
    <x v="9"/>
    <n v="121"/>
    <n v="10"/>
  </r>
  <r>
    <x v="12"/>
    <x v="7"/>
    <x v="16"/>
    <x v="23"/>
    <x v="9"/>
    <n v="8"/>
    <n v="10"/>
  </r>
  <r>
    <x v="13"/>
    <x v="5"/>
    <x v="16"/>
    <x v="7"/>
    <x v="9"/>
    <n v="12"/>
    <n v="10"/>
  </r>
  <r>
    <x v="13"/>
    <x v="16"/>
    <x v="121"/>
    <x v="8"/>
    <x v="9"/>
    <n v="24"/>
    <n v="10"/>
  </r>
  <r>
    <x v="13"/>
    <x v="16"/>
    <x v="119"/>
    <x v="8"/>
    <x v="9"/>
    <n v="8"/>
    <n v="10"/>
  </r>
  <r>
    <x v="13"/>
    <x v="16"/>
    <x v="105"/>
    <x v="8"/>
    <x v="9"/>
    <n v="56"/>
    <n v="10"/>
  </r>
  <r>
    <x v="13"/>
    <x v="16"/>
    <x v="106"/>
    <x v="8"/>
    <x v="9"/>
    <n v="20"/>
    <n v="10"/>
  </r>
  <r>
    <x v="13"/>
    <x v="16"/>
    <x v="124"/>
    <x v="8"/>
    <x v="9"/>
    <n v="32"/>
    <n v="10"/>
  </r>
  <r>
    <x v="13"/>
    <x v="7"/>
    <x v="16"/>
    <x v="6"/>
    <x v="9"/>
    <n v="16"/>
    <n v="10"/>
  </r>
  <r>
    <x v="19"/>
    <x v="5"/>
    <x v="54"/>
    <x v="3"/>
    <x v="9"/>
    <n v="8"/>
    <n v="10"/>
  </r>
  <r>
    <x v="19"/>
    <x v="5"/>
    <x v="16"/>
    <x v="12"/>
    <x v="9"/>
    <n v="6.5"/>
    <n v="10"/>
  </r>
  <r>
    <x v="19"/>
    <x v="5"/>
    <x v="16"/>
    <x v="4"/>
    <x v="9"/>
    <n v="9"/>
    <n v="10"/>
  </r>
  <r>
    <x v="19"/>
    <x v="19"/>
    <x v="84"/>
    <x v="28"/>
    <x v="9"/>
    <n v="23"/>
    <n v="10"/>
  </r>
  <r>
    <x v="19"/>
    <x v="16"/>
    <x v="6"/>
    <x v="4"/>
    <x v="9"/>
    <n v="8"/>
    <n v="10"/>
  </r>
  <r>
    <x v="19"/>
    <x v="18"/>
    <x v="128"/>
    <x v="0"/>
    <x v="9"/>
    <n v="1.5"/>
    <n v="10"/>
  </r>
  <r>
    <x v="19"/>
    <x v="12"/>
    <x v="84"/>
    <x v="4"/>
    <x v="9"/>
    <n v="5.5"/>
    <n v="10"/>
  </r>
  <r>
    <x v="19"/>
    <x v="3"/>
    <x v="100"/>
    <x v="7"/>
    <x v="9"/>
    <n v="8"/>
    <n v="10"/>
  </r>
  <r>
    <x v="19"/>
    <x v="3"/>
    <x v="29"/>
    <x v="24"/>
    <x v="9"/>
    <n v="37.5"/>
    <n v="10"/>
  </r>
  <r>
    <x v="19"/>
    <x v="3"/>
    <x v="9"/>
    <x v="3"/>
    <x v="9"/>
    <n v="17.5"/>
    <n v="10"/>
  </r>
  <r>
    <x v="19"/>
    <x v="7"/>
    <x v="16"/>
    <x v="6"/>
    <x v="9"/>
    <n v="50.5"/>
    <n v="10"/>
  </r>
  <r>
    <x v="19"/>
    <x v="7"/>
    <x v="16"/>
    <x v="23"/>
    <x v="9"/>
    <n v="1"/>
    <n v="10"/>
  </r>
  <r>
    <x v="21"/>
    <x v="19"/>
    <x v="84"/>
    <x v="29"/>
    <x v="9"/>
    <n v="1"/>
    <n v="10"/>
  </r>
  <r>
    <x v="21"/>
    <x v="19"/>
    <x v="84"/>
    <x v="25"/>
    <x v="9"/>
    <n v="3"/>
    <n v="10"/>
  </r>
  <r>
    <x v="21"/>
    <x v="21"/>
    <x v="6"/>
    <x v="11"/>
    <x v="9"/>
    <n v="1"/>
    <n v="10"/>
  </r>
  <r>
    <x v="21"/>
    <x v="16"/>
    <x v="122"/>
    <x v="2"/>
    <x v="9"/>
    <n v="12"/>
    <n v="10"/>
  </r>
  <r>
    <x v="21"/>
    <x v="16"/>
    <x v="122"/>
    <x v="0"/>
    <x v="9"/>
    <n v="18.5"/>
    <n v="10"/>
  </r>
  <r>
    <x v="21"/>
    <x v="16"/>
    <x v="119"/>
    <x v="2"/>
    <x v="9"/>
    <n v="2"/>
    <n v="10"/>
  </r>
  <r>
    <x v="21"/>
    <x v="16"/>
    <x v="119"/>
    <x v="0"/>
    <x v="9"/>
    <n v="2"/>
    <n v="10"/>
  </r>
  <r>
    <x v="21"/>
    <x v="16"/>
    <x v="105"/>
    <x v="2"/>
    <x v="9"/>
    <n v="10.5"/>
    <n v="10"/>
  </r>
  <r>
    <x v="21"/>
    <x v="16"/>
    <x v="105"/>
    <x v="0"/>
    <x v="9"/>
    <n v="7"/>
    <n v="10"/>
  </r>
  <r>
    <x v="21"/>
    <x v="16"/>
    <x v="136"/>
    <x v="0"/>
    <x v="9"/>
    <n v="3"/>
    <n v="10"/>
  </r>
  <r>
    <x v="21"/>
    <x v="16"/>
    <x v="106"/>
    <x v="2"/>
    <x v="9"/>
    <n v="5"/>
    <n v="10"/>
  </r>
  <r>
    <x v="21"/>
    <x v="16"/>
    <x v="106"/>
    <x v="0"/>
    <x v="9"/>
    <n v="11.5"/>
    <n v="10"/>
  </r>
  <r>
    <x v="21"/>
    <x v="16"/>
    <x v="6"/>
    <x v="11"/>
    <x v="9"/>
    <n v="1"/>
    <n v="10"/>
  </r>
  <r>
    <x v="21"/>
    <x v="16"/>
    <x v="6"/>
    <x v="22"/>
    <x v="9"/>
    <n v="23"/>
    <n v="10"/>
  </r>
  <r>
    <x v="21"/>
    <x v="16"/>
    <x v="107"/>
    <x v="2"/>
    <x v="9"/>
    <n v="9"/>
    <n v="10"/>
  </r>
  <r>
    <x v="21"/>
    <x v="16"/>
    <x v="107"/>
    <x v="0"/>
    <x v="9"/>
    <n v="5"/>
    <n v="10"/>
  </r>
  <r>
    <x v="21"/>
    <x v="16"/>
    <x v="115"/>
    <x v="2"/>
    <x v="9"/>
    <n v="2.5"/>
    <n v="10"/>
  </r>
  <r>
    <x v="21"/>
    <x v="16"/>
    <x v="124"/>
    <x v="2"/>
    <x v="9"/>
    <n v="1"/>
    <n v="10"/>
  </r>
  <r>
    <x v="21"/>
    <x v="16"/>
    <x v="124"/>
    <x v="0"/>
    <x v="9"/>
    <n v="3"/>
    <n v="10"/>
  </r>
  <r>
    <x v="21"/>
    <x v="18"/>
    <x v="126"/>
    <x v="0"/>
    <x v="9"/>
    <n v="2"/>
    <n v="10"/>
  </r>
  <r>
    <x v="21"/>
    <x v="18"/>
    <x v="6"/>
    <x v="22"/>
    <x v="9"/>
    <n v="1"/>
    <n v="10"/>
  </r>
  <r>
    <x v="21"/>
    <x v="18"/>
    <x v="128"/>
    <x v="0"/>
    <x v="9"/>
    <n v="11"/>
    <n v="10"/>
  </r>
  <r>
    <x v="21"/>
    <x v="3"/>
    <x v="2"/>
    <x v="0"/>
    <x v="9"/>
    <n v="4"/>
    <n v="10"/>
  </r>
  <r>
    <x v="21"/>
    <x v="3"/>
    <x v="100"/>
    <x v="7"/>
    <x v="9"/>
    <n v="8"/>
    <n v="10"/>
  </r>
  <r>
    <x v="21"/>
    <x v="3"/>
    <x v="29"/>
    <x v="3"/>
    <x v="9"/>
    <n v="2"/>
    <n v="10"/>
  </r>
  <r>
    <x v="21"/>
    <x v="3"/>
    <x v="29"/>
    <x v="24"/>
    <x v="9"/>
    <n v="4"/>
    <n v="10"/>
  </r>
  <r>
    <x v="21"/>
    <x v="3"/>
    <x v="9"/>
    <x v="3"/>
    <x v="9"/>
    <n v="3"/>
    <n v="10"/>
  </r>
  <r>
    <x v="21"/>
    <x v="7"/>
    <x v="16"/>
    <x v="6"/>
    <x v="9"/>
    <n v="10"/>
    <n v="10"/>
  </r>
  <r>
    <x v="21"/>
    <x v="7"/>
    <x v="16"/>
    <x v="23"/>
    <x v="9"/>
    <n v="17"/>
    <n v="10"/>
  </r>
  <r>
    <x v="22"/>
    <x v="5"/>
    <x v="54"/>
    <x v="3"/>
    <x v="9"/>
    <n v="5.55"/>
    <n v="10"/>
  </r>
  <r>
    <x v="22"/>
    <x v="16"/>
    <x v="141"/>
    <x v="2"/>
    <x v="9"/>
    <n v="26.5"/>
    <n v="10"/>
  </r>
  <r>
    <x v="22"/>
    <x v="16"/>
    <x v="141"/>
    <x v="0"/>
    <x v="9"/>
    <n v="19.5"/>
    <n v="10"/>
  </r>
  <r>
    <x v="22"/>
    <x v="18"/>
    <x v="110"/>
    <x v="0"/>
    <x v="9"/>
    <n v="7.5"/>
    <n v="10"/>
  </r>
  <r>
    <x v="22"/>
    <x v="18"/>
    <x v="128"/>
    <x v="2"/>
    <x v="9"/>
    <n v="16"/>
    <n v="10"/>
  </r>
  <r>
    <x v="22"/>
    <x v="18"/>
    <x v="128"/>
    <x v="0"/>
    <x v="9"/>
    <n v="66.599999999999994"/>
    <n v="10"/>
  </r>
  <r>
    <x v="22"/>
    <x v="18"/>
    <x v="128"/>
    <x v="8"/>
    <x v="9"/>
    <n v="7"/>
    <n v="10"/>
  </r>
  <r>
    <x v="22"/>
    <x v="3"/>
    <x v="29"/>
    <x v="24"/>
    <x v="9"/>
    <n v="6"/>
    <n v="10"/>
  </r>
  <r>
    <x v="22"/>
    <x v="3"/>
    <x v="9"/>
    <x v="3"/>
    <x v="9"/>
    <n v="28.75"/>
    <n v="10"/>
  </r>
  <r>
    <x v="15"/>
    <x v="5"/>
    <x v="22"/>
    <x v="14"/>
    <x v="9"/>
    <n v="3"/>
    <n v="10"/>
  </r>
  <r>
    <x v="15"/>
    <x v="5"/>
    <x v="16"/>
    <x v="12"/>
    <x v="9"/>
    <n v="8"/>
    <n v="10"/>
  </r>
  <r>
    <x v="15"/>
    <x v="5"/>
    <x v="16"/>
    <x v="3"/>
    <x v="9"/>
    <n v="32"/>
    <n v="10"/>
  </r>
  <r>
    <x v="15"/>
    <x v="5"/>
    <x v="16"/>
    <x v="19"/>
    <x v="9"/>
    <n v="30"/>
    <n v="10"/>
  </r>
  <r>
    <x v="15"/>
    <x v="5"/>
    <x v="16"/>
    <x v="20"/>
    <x v="9"/>
    <n v="23"/>
    <n v="10"/>
  </r>
  <r>
    <x v="15"/>
    <x v="16"/>
    <x v="6"/>
    <x v="9"/>
    <x v="9"/>
    <n v="3"/>
    <n v="10"/>
  </r>
  <r>
    <x v="15"/>
    <x v="18"/>
    <x v="6"/>
    <x v="9"/>
    <x v="9"/>
    <n v="3"/>
    <n v="10"/>
  </r>
  <r>
    <x v="15"/>
    <x v="3"/>
    <x v="7"/>
    <x v="0"/>
    <x v="9"/>
    <n v="21"/>
    <n v="10"/>
  </r>
  <r>
    <x v="15"/>
    <x v="3"/>
    <x v="10"/>
    <x v="3"/>
    <x v="9"/>
    <n v="26"/>
    <n v="1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5">
  <r>
    <x v="0"/>
    <x v="0"/>
    <x v="0"/>
    <x v="0"/>
    <x v="0"/>
    <n v="1"/>
    <n v="1"/>
  </r>
  <r>
    <x v="0"/>
    <x v="0"/>
    <x v="0"/>
    <x v="1"/>
    <x v="0"/>
    <n v="1"/>
    <n v="1"/>
  </r>
  <r>
    <x v="0"/>
    <x v="0"/>
    <x v="1"/>
    <x v="1"/>
    <x v="0"/>
    <n v="0.5"/>
    <n v="1"/>
  </r>
  <r>
    <x v="0"/>
    <x v="0"/>
    <x v="2"/>
    <x v="2"/>
    <x v="0"/>
    <n v="3"/>
    <n v="1"/>
  </r>
  <r>
    <x v="0"/>
    <x v="0"/>
    <x v="2"/>
    <x v="0"/>
    <x v="0"/>
    <n v="2"/>
    <n v="1"/>
  </r>
  <r>
    <x v="0"/>
    <x v="0"/>
    <x v="2"/>
    <x v="1"/>
    <x v="0"/>
    <n v="20.5"/>
    <n v="1"/>
  </r>
  <r>
    <x v="0"/>
    <x v="0"/>
    <x v="3"/>
    <x v="3"/>
    <x v="0"/>
    <n v="3"/>
    <n v="1"/>
  </r>
  <r>
    <x v="0"/>
    <x v="0"/>
    <x v="3"/>
    <x v="1"/>
    <x v="0"/>
    <n v="1"/>
    <n v="1"/>
  </r>
  <r>
    <x v="0"/>
    <x v="0"/>
    <x v="4"/>
    <x v="1"/>
    <x v="0"/>
    <n v="20.5"/>
    <n v="1"/>
  </r>
  <r>
    <x v="0"/>
    <x v="0"/>
    <x v="5"/>
    <x v="4"/>
    <x v="0"/>
    <n v="3.5"/>
    <n v="1"/>
  </r>
  <r>
    <x v="0"/>
    <x v="0"/>
    <x v="5"/>
    <x v="1"/>
    <x v="0"/>
    <n v="10"/>
    <n v="1"/>
  </r>
  <r>
    <x v="0"/>
    <x v="1"/>
    <x v="6"/>
    <x v="3"/>
    <x v="0"/>
    <n v="9.5"/>
    <n v="1"/>
  </r>
  <r>
    <x v="0"/>
    <x v="1"/>
    <x v="6"/>
    <x v="5"/>
    <x v="0"/>
    <n v="3"/>
    <n v="1"/>
  </r>
  <r>
    <x v="0"/>
    <x v="2"/>
    <x v="0"/>
    <x v="0"/>
    <x v="0"/>
    <n v="8"/>
    <n v="1"/>
  </r>
  <r>
    <x v="0"/>
    <x v="2"/>
    <x v="0"/>
    <x v="1"/>
    <x v="0"/>
    <n v="9"/>
    <n v="1"/>
  </r>
  <r>
    <x v="0"/>
    <x v="2"/>
    <x v="1"/>
    <x v="1"/>
    <x v="0"/>
    <n v="3.5"/>
    <n v="1"/>
  </r>
  <r>
    <x v="0"/>
    <x v="2"/>
    <x v="7"/>
    <x v="1"/>
    <x v="0"/>
    <n v="5"/>
    <n v="1"/>
  </r>
  <r>
    <x v="0"/>
    <x v="2"/>
    <x v="8"/>
    <x v="1"/>
    <x v="0"/>
    <n v="2"/>
    <n v="1"/>
  </r>
  <r>
    <x v="0"/>
    <x v="2"/>
    <x v="9"/>
    <x v="1"/>
    <x v="0"/>
    <n v="17"/>
    <n v="1"/>
  </r>
  <r>
    <x v="0"/>
    <x v="2"/>
    <x v="3"/>
    <x v="0"/>
    <x v="0"/>
    <n v="3"/>
    <n v="1"/>
  </r>
  <r>
    <x v="0"/>
    <x v="2"/>
    <x v="3"/>
    <x v="1"/>
    <x v="0"/>
    <n v="18.5"/>
    <n v="1"/>
  </r>
  <r>
    <x v="0"/>
    <x v="2"/>
    <x v="10"/>
    <x v="1"/>
    <x v="0"/>
    <n v="33.5"/>
    <n v="1"/>
  </r>
  <r>
    <x v="0"/>
    <x v="3"/>
    <x v="10"/>
    <x v="3"/>
    <x v="0"/>
    <n v="2"/>
    <n v="1"/>
  </r>
  <r>
    <x v="1"/>
    <x v="2"/>
    <x v="11"/>
    <x v="6"/>
    <x v="0"/>
    <n v="81"/>
    <n v="1"/>
  </r>
  <r>
    <x v="1"/>
    <x v="2"/>
    <x v="11"/>
    <x v="4"/>
    <x v="0"/>
    <n v="6.5"/>
    <n v="1"/>
  </r>
  <r>
    <x v="1"/>
    <x v="2"/>
    <x v="11"/>
    <x v="1"/>
    <x v="0"/>
    <n v="36"/>
    <n v="1"/>
  </r>
  <r>
    <x v="2"/>
    <x v="2"/>
    <x v="0"/>
    <x v="1"/>
    <x v="0"/>
    <n v="12"/>
    <n v="1"/>
  </r>
  <r>
    <x v="2"/>
    <x v="2"/>
    <x v="7"/>
    <x v="1"/>
    <x v="0"/>
    <n v="8"/>
    <n v="1"/>
  </r>
  <r>
    <x v="2"/>
    <x v="2"/>
    <x v="2"/>
    <x v="2"/>
    <x v="0"/>
    <n v="4.5"/>
    <n v="1"/>
  </r>
  <r>
    <x v="2"/>
    <x v="2"/>
    <x v="2"/>
    <x v="1"/>
    <x v="0"/>
    <n v="32.5"/>
    <n v="1"/>
  </r>
  <r>
    <x v="2"/>
    <x v="2"/>
    <x v="9"/>
    <x v="7"/>
    <x v="0"/>
    <n v="1"/>
    <n v="1"/>
  </r>
  <r>
    <x v="2"/>
    <x v="2"/>
    <x v="9"/>
    <x v="1"/>
    <x v="0"/>
    <n v="12"/>
    <n v="1"/>
  </r>
  <r>
    <x v="2"/>
    <x v="2"/>
    <x v="3"/>
    <x v="1"/>
    <x v="0"/>
    <n v="14.5"/>
    <n v="1"/>
  </r>
  <r>
    <x v="2"/>
    <x v="2"/>
    <x v="3"/>
    <x v="8"/>
    <x v="0"/>
    <n v="1"/>
    <n v="1"/>
  </r>
  <r>
    <x v="2"/>
    <x v="2"/>
    <x v="12"/>
    <x v="1"/>
    <x v="0"/>
    <n v="8"/>
    <n v="1"/>
  </r>
  <r>
    <x v="2"/>
    <x v="2"/>
    <x v="10"/>
    <x v="1"/>
    <x v="0"/>
    <n v="1"/>
    <n v="1"/>
  </r>
  <r>
    <x v="2"/>
    <x v="2"/>
    <x v="11"/>
    <x v="9"/>
    <x v="0"/>
    <n v="2"/>
    <n v="1"/>
  </r>
  <r>
    <x v="2"/>
    <x v="2"/>
    <x v="11"/>
    <x v="1"/>
    <x v="0"/>
    <n v="7.5"/>
    <n v="1"/>
  </r>
  <r>
    <x v="3"/>
    <x v="1"/>
    <x v="13"/>
    <x v="10"/>
    <x v="0"/>
    <n v="11"/>
    <n v="1"/>
  </r>
  <r>
    <x v="4"/>
    <x v="0"/>
    <x v="14"/>
    <x v="1"/>
    <x v="0"/>
    <n v="12"/>
    <n v="1"/>
  </r>
  <r>
    <x v="4"/>
    <x v="0"/>
    <x v="2"/>
    <x v="1"/>
    <x v="0"/>
    <n v="67"/>
    <n v="1"/>
  </r>
  <r>
    <x v="4"/>
    <x v="0"/>
    <x v="15"/>
    <x v="1"/>
    <x v="0"/>
    <n v="9"/>
    <n v="1"/>
  </r>
  <r>
    <x v="4"/>
    <x v="4"/>
    <x v="2"/>
    <x v="1"/>
    <x v="0"/>
    <n v="46"/>
    <n v="1"/>
  </r>
  <r>
    <x v="4"/>
    <x v="4"/>
    <x v="3"/>
    <x v="6"/>
    <x v="0"/>
    <n v="3"/>
    <n v="1"/>
  </r>
  <r>
    <x v="4"/>
    <x v="4"/>
    <x v="15"/>
    <x v="2"/>
    <x v="0"/>
    <n v="29"/>
    <n v="1"/>
  </r>
  <r>
    <x v="4"/>
    <x v="4"/>
    <x v="15"/>
    <x v="1"/>
    <x v="0"/>
    <n v="10"/>
    <n v="1"/>
  </r>
  <r>
    <x v="5"/>
    <x v="0"/>
    <x v="0"/>
    <x v="1"/>
    <x v="0"/>
    <n v="2"/>
    <n v="1"/>
  </r>
  <r>
    <x v="5"/>
    <x v="0"/>
    <x v="14"/>
    <x v="1"/>
    <x v="0"/>
    <n v="10"/>
    <n v="1"/>
  </r>
  <r>
    <x v="5"/>
    <x v="0"/>
    <x v="2"/>
    <x v="1"/>
    <x v="0"/>
    <n v="25"/>
    <n v="1"/>
  </r>
  <r>
    <x v="5"/>
    <x v="0"/>
    <x v="9"/>
    <x v="1"/>
    <x v="0"/>
    <n v="5"/>
    <n v="1"/>
  </r>
  <r>
    <x v="5"/>
    <x v="0"/>
    <x v="12"/>
    <x v="1"/>
    <x v="0"/>
    <n v="8"/>
    <n v="1"/>
  </r>
  <r>
    <x v="5"/>
    <x v="0"/>
    <x v="15"/>
    <x v="1"/>
    <x v="0"/>
    <n v="46"/>
    <n v="1"/>
  </r>
  <r>
    <x v="5"/>
    <x v="4"/>
    <x v="2"/>
    <x v="0"/>
    <x v="0"/>
    <n v="4"/>
    <n v="1"/>
  </r>
  <r>
    <x v="5"/>
    <x v="4"/>
    <x v="2"/>
    <x v="1"/>
    <x v="0"/>
    <n v="26"/>
    <n v="1"/>
  </r>
  <r>
    <x v="5"/>
    <x v="4"/>
    <x v="9"/>
    <x v="3"/>
    <x v="0"/>
    <n v="10"/>
    <n v="1"/>
  </r>
  <r>
    <x v="5"/>
    <x v="4"/>
    <x v="15"/>
    <x v="2"/>
    <x v="0"/>
    <n v="26"/>
    <n v="1"/>
  </r>
  <r>
    <x v="5"/>
    <x v="4"/>
    <x v="15"/>
    <x v="1"/>
    <x v="0"/>
    <n v="22"/>
    <n v="1"/>
  </r>
  <r>
    <x v="6"/>
    <x v="5"/>
    <x v="16"/>
    <x v="3"/>
    <x v="0"/>
    <n v="1"/>
    <n v="1"/>
  </r>
  <r>
    <x v="6"/>
    <x v="5"/>
    <x v="16"/>
    <x v="1"/>
    <x v="0"/>
    <n v="17.5"/>
    <n v="1"/>
  </r>
  <r>
    <x v="6"/>
    <x v="1"/>
    <x v="17"/>
    <x v="9"/>
    <x v="0"/>
    <n v="8"/>
    <n v="1"/>
  </r>
  <r>
    <x v="6"/>
    <x v="1"/>
    <x v="18"/>
    <x v="9"/>
    <x v="0"/>
    <n v="8"/>
    <n v="1"/>
  </r>
  <r>
    <x v="6"/>
    <x v="1"/>
    <x v="19"/>
    <x v="9"/>
    <x v="0"/>
    <n v="11"/>
    <n v="1"/>
  </r>
  <r>
    <x v="6"/>
    <x v="1"/>
    <x v="6"/>
    <x v="11"/>
    <x v="0"/>
    <n v="8"/>
    <n v="1"/>
  </r>
  <r>
    <x v="6"/>
    <x v="6"/>
    <x v="10"/>
    <x v="1"/>
    <x v="0"/>
    <n v="9.8000000000000007"/>
    <n v="1"/>
  </r>
  <r>
    <x v="6"/>
    <x v="2"/>
    <x v="7"/>
    <x v="1"/>
    <x v="0"/>
    <n v="6.5"/>
    <n v="1"/>
  </r>
  <r>
    <x v="6"/>
    <x v="2"/>
    <x v="2"/>
    <x v="1"/>
    <x v="0"/>
    <n v="30.5"/>
    <n v="1"/>
  </r>
  <r>
    <x v="6"/>
    <x v="2"/>
    <x v="9"/>
    <x v="1"/>
    <x v="0"/>
    <n v="7.1"/>
    <n v="1"/>
  </r>
  <r>
    <x v="6"/>
    <x v="2"/>
    <x v="3"/>
    <x v="1"/>
    <x v="0"/>
    <n v="3"/>
    <n v="1"/>
  </r>
  <r>
    <x v="6"/>
    <x v="2"/>
    <x v="15"/>
    <x v="1"/>
    <x v="0"/>
    <n v="1.5"/>
    <n v="1"/>
  </r>
  <r>
    <x v="6"/>
    <x v="2"/>
    <x v="11"/>
    <x v="1"/>
    <x v="0"/>
    <n v="2.5"/>
    <n v="1"/>
  </r>
  <r>
    <x v="6"/>
    <x v="2"/>
    <x v="20"/>
    <x v="1"/>
    <x v="0"/>
    <n v="6.5"/>
    <n v="1"/>
  </r>
  <r>
    <x v="6"/>
    <x v="3"/>
    <x v="9"/>
    <x v="3"/>
    <x v="0"/>
    <n v="2.5"/>
    <n v="1"/>
  </r>
  <r>
    <x v="6"/>
    <x v="3"/>
    <x v="10"/>
    <x v="6"/>
    <x v="0"/>
    <n v="2.4"/>
    <n v="1"/>
  </r>
  <r>
    <x v="6"/>
    <x v="3"/>
    <x v="21"/>
    <x v="7"/>
    <x v="0"/>
    <n v="16"/>
    <n v="1"/>
  </r>
  <r>
    <x v="6"/>
    <x v="7"/>
    <x v="16"/>
    <x v="6"/>
    <x v="0"/>
    <n v="16"/>
    <n v="1"/>
  </r>
  <r>
    <x v="7"/>
    <x v="5"/>
    <x v="22"/>
    <x v="12"/>
    <x v="0"/>
    <n v="24"/>
    <n v="1"/>
  </r>
  <r>
    <x v="7"/>
    <x v="5"/>
    <x v="22"/>
    <x v="13"/>
    <x v="0"/>
    <n v="31"/>
    <n v="1"/>
  </r>
  <r>
    <x v="7"/>
    <x v="5"/>
    <x v="22"/>
    <x v="14"/>
    <x v="0"/>
    <n v="9"/>
    <n v="1"/>
  </r>
  <r>
    <x v="7"/>
    <x v="5"/>
    <x v="22"/>
    <x v="1"/>
    <x v="0"/>
    <n v="41"/>
    <n v="1"/>
  </r>
  <r>
    <x v="7"/>
    <x v="5"/>
    <x v="23"/>
    <x v="12"/>
    <x v="0"/>
    <n v="21"/>
    <n v="1"/>
  </r>
  <r>
    <x v="7"/>
    <x v="5"/>
    <x v="24"/>
    <x v="12"/>
    <x v="0"/>
    <n v="7"/>
    <n v="1"/>
  </r>
  <r>
    <x v="7"/>
    <x v="5"/>
    <x v="24"/>
    <x v="1"/>
    <x v="0"/>
    <n v="9.5"/>
    <n v="1"/>
  </r>
  <r>
    <x v="7"/>
    <x v="5"/>
    <x v="16"/>
    <x v="1"/>
    <x v="0"/>
    <n v="53"/>
    <n v="1"/>
  </r>
  <r>
    <x v="7"/>
    <x v="3"/>
    <x v="3"/>
    <x v="7"/>
    <x v="0"/>
    <n v="3"/>
    <n v="1"/>
  </r>
  <r>
    <x v="8"/>
    <x v="0"/>
    <x v="25"/>
    <x v="1"/>
    <x v="0"/>
    <n v="116"/>
    <n v="1"/>
  </r>
  <r>
    <x v="8"/>
    <x v="4"/>
    <x v="3"/>
    <x v="3"/>
    <x v="0"/>
    <n v="5"/>
    <n v="1"/>
  </r>
  <r>
    <x v="8"/>
    <x v="4"/>
    <x v="25"/>
    <x v="8"/>
    <x v="0"/>
    <n v="35"/>
    <n v="1"/>
  </r>
  <r>
    <x v="8"/>
    <x v="2"/>
    <x v="0"/>
    <x v="1"/>
    <x v="0"/>
    <n v="6"/>
    <n v="1"/>
  </r>
  <r>
    <x v="8"/>
    <x v="2"/>
    <x v="25"/>
    <x v="1"/>
    <x v="0"/>
    <n v="20"/>
    <n v="1"/>
  </r>
  <r>
    <x v="9"/>
    <x v="0"/>
    <x v="0"/>
    <x v="1"/>
    <x v="0"/>
    <n v="16"/>
    <n v="1"/>
  </r>
  <r>
    <x v="9"/>
    <x v="0"/>
    <x v="1"/>
    <x v="1"/>
    <x v="0"/>
    <n v="1"/>
    <n v="1"/>
  </r>
  <r>
    <x v="9"/>
    <x v="0"/>
    <x v="5"/>
    <x v="1"/>
    <x v="0"/>
    <n v="40"/>
    <n v="1"/>
  </r>
  <r>
    <x v="9"/>
    <x v="0"/>
    <x v="26"/>
    <x v="1"/>
    <x v="0"/>
    <n v="6"/>
    <n v="1"/>
  </r>
  <r>
    <x v="9"/>
    <x v="1"/>
    <x v="27"/>
    <x v="3"/>
    <x v="0"/>
    <n v="3"/>
    <n v="1"/>
  </r>
  <r>
    <x v="9"/>
    <x v="4"/>
    <x v="3"/>
    <x v="3"/>
    <x v="0"/>
    <n v="8"/>
    <n v="1"/>
  </r>
  <r>
    <x v="9"/>
    <x v="4"/>
    <x v="25"/>
    <x v="8"/>
    <x v="0"/>
    <n v="10"/>
    <n v="1"/>
  </r>
  <r>
    <x v="9"/>
    <x v="2"/>
    <x v="0"/>
    <x v="1"/>
    <x v="0"/>
    <n v="29"/>
    <n v="1"/>
  </r>
  <r>
    <x v="9"/>
    <x v="2"/>
    <x v="1"/>
    <x v="1"/>
    <x v="0"/>
    <n v="14.5"/>
    <n v="1"/>
  </r>
  <r>
    <x v="9"/>
    <x v="2"/>
    <x v="3"/>
    <x v="1"/>
    <x v="0"/>
    <n v="26"/>
    <n v="1"/>
  </r>
  <r>
    <x v="9"/>
    <x v="2"/>
    <x v="12"/>
    <x v="1"/>
    <x v="0"/>
    <n v="8"/>
    <n v="1"/>
  </r>
  <r>
    <x v="9"/>
    <x v="2"/>
    <x v="25"/>
    <x v="1"/>
    <x v="0"/>
    <n v="3"/>
    <n v="1"/>
  </r>
  <r>
    <x v="9"/>
    <x v="3"/>
    <x v="0"/>
    <x v="11"/>
    <x v="0"/>
    <n v="10"/>
    <n v="1"/>
  </r>
  <r>
    <x v="9"/>
    <x v="3"/>
    <x v="0"/>
    <x v="8"/>
    <x v="0"/>
    <n v="9"/>
    <n v="1"/>
  </r>
  <r>
    <x v="10"/>
    <x v="6"/>
    <x v="2"/>
    <x v="1"/>
    <x v="0"/>
    <n v="40"/>
    <n v="1"/>
  </r>
  <r>
    <x v="11"/>
    <x v="0"/>
    <x v="15"/>
    <x v="1"/>
    <x v="0"/>
    <n v="16"/>
    <n v="1"/>
  </r>
  <r>
    <x v="11"/>
    <x v="0"/>
    <x v="25"/>
    <x v="1"/>
    <x v="0"/>
    <n v="6"/>
    <n v="1"/>
  </r>
  <r>
    <x v="11"/>
    <x v="0"/>
    <x v="25"/>
    <x v="8"/>
    <x v="0"/>
    <n v="18"/>
    <n v="1"/>
  </r>
  <r>
    <x v="11"/>
    <x v="1"/>
    <x v="28"/>
    <x v="8"/>
    <x v="0"/>
    <n v="13"/>
    <n v="1"/>
  </r>
  <r>
    <x v="11"/>
    <x v="8"/>
    <x v="9"/>
    <x v="1"/>
    <x v="0"/>
    <n v="11"/>
    <n v="1"/>
  </r>
  <r>
    <x v="11"/>
    <x v="2"/>
    <x v="7"/>
    <x v="1"/>
    <x v="0"/>
    <n v="48"/>
    <n v="1"/>
  </r>
  <r>
    <x v="11"/>
    <x v="2"/>
    <x v="9"/>
    <x v="3"/>
    <x v="0"/>
    <n v="11"/>
    <n v="1"/>
  </r>
  <r>
    <x v="11"/>
    <x v="2"/>
    <x v="25"/>
    <x v="8"/>
    <x v="0"/>
    <n v="49"/>
    <n v="1"/>
  </r>
  <r>
    <x v="12"/>
    <x v="0"/>
    <x v="2"/>
    <x v="1"/>
    <x v="0"/>
    <n v="33"/>
    <n v="1"/>
  </r>
  <r>
    <x v="12"/>
    <x v="0"/>
    <x v="15"/>
    <x v="1"/>
    <x v="0"/>
    <n v="13"/>
    <n v="1"/>
  </r>
  <r>
    <x v="12"/>
    <x v="9"/>
    <x v="15"/>
    <x v="1"/>
    <x v="0"/>
    <n v="1"/>
    <n v="1"/>
  </r>
  <r>
    <x v="12"/>
    <x v="4"/>
    <x v="15"/>
    <x v="2"/>
    <x v="0"/>
    <n v="1"/>
    <n v="1"/>
  </r>
  <r>
    <x v="12"/>
    <x v="2"/>
    <x v="14"/>
    <x v="1"/>
    <x v="0"/>
    <n v="1"/>
    <n v="1"/>
  </r>
  <r>
    <x v="12"/>
    <x v="2"/>
    <x v="7"/>
    <x v="0"/>
    <x v="0"/>
    <n v="36.5"/>
    <n v="1"/>
  </r>
  <r>
    <x v="12"/>
    <x v="2"/>
    <x v="7"/>
    <x v="1"/>
    <x v="0"/>
    <n v="92"/>
    <n v="1"/>
  </r>
  <r>
    <x v="12"/>
    <x v="2"/>
    <x v="29"/>
    <x v="1"/>
    <x v="0"/>
    <n v="1"/>
    <n v="1"/>
  </r>
  <r>
    <x v="12"/>
    <x v="2"/>
    <x v="3"/>
    <x v="1"/>
    <x v="0"/>
    <n v="9"/>
    <n v="1"/>
  </r>
  <r>
    <x v="12"/>
    <x v="2"/>
    <x v="12"/>
    <x v="1"/>
    <x v="0"/>
    <n v="8"/>
    <n v="1"/>
  </r>
  <r>
    <x v="12"/>
    <x v="3"/>
    <x v="3"/>
    <x v="3"/>
    <x v="0"/>
    <n v="2.5"/>
    <n v="1"/>
  </r>
  <r>
    <x v="13"/>
    <x v="0"/>
    <x v="0"/>
    <x v="1"/>
    <x v="0"/>
    <n v="3"/>
    <n v="1"/>
  </r>
  <r>
    <x v="13"/>
    <x v="0"/>
    <x v="14"/>
    <x v="1"/>
    <x v="0"/>
    <n v="1"/>
    <n v="1"/>
  </r>
  <r>
    <x v="13"/>
    <x v="0"/>
    <x v="30"/>
    <x v="1"/>
    <x v="0"/>
    <n v="11"/>
    <n v="1"/>
  </r>
  <r>
    <x v="13"/>
    <x v="0"/>
    <x v="9"/>
    <x v="1"/>
    <x v="0"/>
    <n v="6"/>
    <n v="1"/>
  </r>
  <r>
    <x v="13"/>
    <x v="0"/>
    <x v="4"/>
    <x v="1"/>
    <x v="0"/>
    <n v="3"/>
    <n v="1"/>
  </r>
  <r>
    <x v="13"/>
    <x v="0"/>
    <x v="5"/>
    <x v="1"/>
    <x v="0"/>
    <n v="39"/>
    <n v="1"/>
  </r>
  <r>
    <x v="13"/>
    <x v="0"/>
    <x v="15"/>
    <x v="1"/>
    <x v="0"/>
    <n v="9"/>
    <n v="1"/>
  </r>
  <r>
    <x v="13"/>
    <x v="0"/>
    <x v="25"/>
    <x v="1"/>
    <x v="0"/>
    <n v="46"/>
    <n v="1"/>
  </r>
  <r>
    <x v="13"/>
    <x v="0"/>
    <x v="26"/>
    <x v="1"/>
    <x v="0"/>
    <n v="6"/>
    <n v="1"/>
  </r>
  <r>
    <x v="13"/>
    <x v="0"/>
    <x v="31"/>
    <x v="1"/>
    <x v="0"/>
    <n v="11"/>
    <n v="1"/>
  </r>
  <r>
    <x v="13"/>
    <x v="4"/>
    <x v="8"/>
    <x v="11"/>
    <x v="0"/>
    <n v="5"/>
    <n v="1"/>
  </r>
  <r>
    <x v="13"/>
    <x v="4"/>
    <x v="5"/>
    <x v="8"/>
    <x v="0"/>
    <n v="22"/>
    <n v="1"/>
  </r>
  <r>
    <x v="13"/>
    <x v="4"/>
    <x v="25"/>
    <x v="8"/>
    <x v="0"/>
    <n v="10"/>
    <n v="1"/>
  </r>
  <r>
    <x v="14"/>
    <x v="5"/>
    <x v="23"/>
    <x v="12"/>
    <x v="0"/>
    <n v="80"/>
    <n v="1"/>
  </r>
  <r>
    <x v="14"/>
    <x v="5"/>
    <x v="23"/>
    <x v="1"/>
    <x v="0"/>
    <n v="96"/>
    <n v="1"/>
  </r>
  <r>
    <x v="15"/>
    <x v="5"/>
    <x v="22"/>
    <x v="14"/>
    <x v="0"/>
    <n v="6"/>
    <n v="1"/>
  </r>
  <r>
    <x v="15"/>
    <x v="5"/>
    <x v="23"/>
    <x v="12"/>
    <x v="0"/>
    <n v="1"/>
    <n v="1"/>
  </r>
  <r>
    <x v="15"/>
    <x v="5"/>
    <x v="23"/>
    <x v="1"/>
    <x v="0"/>
    <n v="55"/>
    <n v="1"/>
  </r>
  <r>
    <x v="15"/>
    <x v="5"/>
    <x v="16"/>
    <x v="12"/>
    <x v="0"/>
    <n v="1"/>
    <n v="1"/>
  </r>
  <r>
    <x v="15"/>
    <x v="5"/>
    <x v="16"/>
    <x v="3"/>
    <x v="0"/>
    <n v="6"/>
    <n v="1"/>
  </r>
  <r>
    <x v="15"/>
    <x v="5"/>
    <x v="16"/>
    <x v="1"/>
    <x v="0"/>
    <n v="34.5"/>
    <n v="1"/>
  </r>
  <r>
    <x v="15"/>
    <x v="0"/>
    <x v="14"/>
    <x v="1"/>
    <x v="0"/>
    <n v="14"/>
    <n v="1"/>
  </r>
  <r>
    <x v="15"/>
    <x v="0"/>
    <x v="7"/>
    <x v="1"/>
    <x v="0"/>
    <n v="2"/>
    <n v="1"/>
  </r>
  <r>
    <x v="15"/>
    <x v="0"/>
    <x v="3"/>
    <x v="1"/>
    <x v="0"/>
    <n v="17"/>
    <n v="1"/>
  </r>
  <r>
    <x v="15"/>
    <x v="1"/>
    <x v="6"/>
    <x v="3"/>
    <x v="0"/>
    <n v="4"/>
    <n v="1"/>
  </r>
  <r>
    <x v="15"/>
    <x v="1"/>
    <x v="6"/>
    <x v="5"/>
    <x v="0"/>
    <n v="4"/>
    <n v="1"/>
  </r>
  <r>
    <x v="15"/>
    <x v="2"/>
    <x v="1"/>
    <x v="1"/>
    <x v="0"/>
    <n v="3"/>
    <n v="1"/>
  </r>
  <r>
    <x v="15"/>
    <x v="2"/>
    <x v="7"/>
    <x v="1"/>
    <x v="0"/>
    <n v="3"/>
    <n v="1"/>
  </r>
  <r>
    <x v="15"/>
    <x v="2"/>
    <x v="3"/>
    <x v="1"/>
    <x v="0"/>
    <n v="8"/>
    <n v="1"/>
  </r>
  <r>
    <x v="0"/>
    <x v="0"/>
    <x v="12"/>
    <x v="7"/>
    <x v="1"/>
    <n v="8"/>
    <n v="2"/>
  </r>
  <r>
    <x v="0"/>
    <x v="0"/>
    <x v="5"/>
    <x v="4"/>
    <x v="1"/>
    <n v="1"/>
    <n v="2"/>
  </r>
  <r>
    <x v="0"/>
    <x v="1"/>
    <x v="17"/>
    <x v="11"/>
    <x v="1"/>
    <n v="3"/>
    <n v="2"/>
  </r>
  <r>
    <x v="0"/>
    <x v="1"/>
    <x v="27"/>
    <x v="11"/>
    <x v="1"/>
    <n v="0.5"/>
    <n v="2"/>
  </r>
  <r>
    <x v="0"/>
    <x v="1"/>
    <x v="18"/>
    <x v="11"/>
    <x v="1"/>
    <n v="2"/>
    <n v="2"/>
  </r>
  <r>
    <x v="0"/>
    <x v="1"/>
    <x v="32"/>
    <x v="11"/>
    <x v="1"/>
    <n v="1"/>
    <n v="2"/>
  </r>
  <r>
    <x v="0"/>
    <x v="1"/>
    <x v="33"/>
    <x v="15"/>
    <x v="1"/>
    <n v="2"/>
    <n v="2"/>
  </r>
  <r>
    <x v="0"/>
    <x v="1"/>
    <x v="34"/>
    <x v="11"/>
    <x v="1"/>
    <n v="2"/>
    <n v="2"/>
  </r>
  <r>
    <x v="0"/>
    <x v="1"/>
    <x v="35"/>
    <x v="11"/>
    <x v="1"/>
    <n v="5"/>
    <n v="2"/>
  </r>
  <r>
    <x v="0"/>
    <x v="1"/>
    <x v="35"/>
    <x v="0"/>
    <x v="1"/>
    <n v="5"/>
    <n v="2"/>
  </r>
  <r>
    <x v="0"/>
    <x v="1"/>
    <x v="36"/>
    <x v="11"/>
    <x v="1"/>
    <n v="0.5"/>
    <n v="2"/>
  </r>
  <r>
    <x v="0"/>
    <x v="1"/>
    <x v="6"/>
    <x v="4"/>
    <x v="1"/>
    <n v="2.5"/>
    <n v="2"/>
  </r>
  <r>
    <x v="0"/>
    <x v="1"/>
    <x v="6"/>
    <x v="3"/>
    <x v="1"/>
    <n v="13.5"/>
    <n v="2"/>
  </r>
  <r>
    <x v="0"/>
    <x v="1"/>
    <x v="6"/>
    <x v="5"/>
    <x v="1"/>
    <n v="1"/>
    <n v="2"/>
  </r>
  <r>
    <x v="0"/>
    <x v="1"/>
    <x v="37"/>
    <x v="11"/>
    <x v="1"/>
    <n v="1"/>
    <n v="2"/>
  </r>
  <r>
    <x v="0"/>
    <x v="4"/>
    <x v="8"/>
    <x v="3"/>
    <x v="1"/>
    <n v="1"/>
    <n v="2"/>
  </r>
  <r>
    <x v="0"/>
    <x v="4"/>
    <x v="30"/>
    <x v="8"/>
    <x v="1"/>
    <n v="11"/>
    <n v="2"/>
  </r>
  <r>
    <x v="0"/>
    <x v="4"/>
    <x v="15"/>
    <x v="2"/>
    <x v="1"/>
    <n v="16"/>
    <n v="2"/>
  </r>
  <r>
    <x v="0"/>
    <x v="2"/>
    <x v="0"/>
    <x v="6"/>
    <x v="1"/>
    <n v="9"/>
    <n v="2"/>
  </r>
  <r>
    <x v="0"/>
    <x v="2"/>
    <x v="12"/>
    <x v="7"/>
    <x v="1"/>
    <n v="8"/>
    <n v="2"/>
  </r>
  <r>
    <x v="0"/>
    <x v="3"/>
    <x v="0"/>
    <x v="11"/>
    <x v="1"/>
    <n v="10"/>
    <n v="2"/>
  </r>
  <r>
    <x v="0"/>
    <x v="3"/>
    <x v="0"/>
    <x v="2"/>
    <x v="1"/>
    <n v="12"/>
    <n v="2"/>
  </r>
  <r>
    <x v="0"/>
    <x v="3"/>
    <x v="1"/>
    <x v="6"/>
    <x v="1"/>
    <n v="3.5"/>
    <n v="2"/>
  </r>
  <r>
    <x v="0"/>
    <x v="3"/>
    <x v="3"/>
    <x v="3"/>
    <x v="1"/>
    <n v="21.5"/>
    <n v="2"/>
  </r>
  <r>
    <x v="0"/>
    <x v="3"/>
    <x v="38"/>
    <x v="4"/>
    <x v="1"/>
    <n v="3"/>
    <n v="2"/>
  </r>
  <r>
    <x v="0"/>
    <x v="3"/>
    <x v="10"/>
    <x v="3"/>
    <x v="1"/>
    <n v="11.2"/>
    <n v="2"/>
  </r>
  <r>
    <x v="0"/>
    <x v="3"/>
    <x v="21"/>
    <x v="7"/>
    <x v="1"/>
    <n v="16"/>
    <n v="2"/>
  </r>
  <r>
    <x v="1"/>
    <x v="2"/>
    <x v="11"/>
    <x v="6"/>
    <x v="1"/>
    <n v="145"/>
    <n v="2"/>
  </r>
  <r>
    <x v="2"/>
    <x v="1"/>
    <x v="17"/>
    <x v="0"/>
    <x v="1"/>
    <n v="6"/>
    <n v="2"/>
  </r>
  <r>
    <x v="2"/>
    <x v="1"/>
    <x v="32"/>
    <x v="0"/>
    <x v="1"/>
    <n v="2"/>
    <n v="2"/>
  </r>
  <r>
    <x v="2"/>
    <x v="1"/>
    <x v="13"/>
    <x v="0"/>
    <x v="1"/>
    <n v="10.5"/>
    <n v="2"/>
  </r>
  <r>
    <x v="2"/>
    <x v="1"/>
    <x v="19"/>
    <x v="0"/>
    <x v="1"/>
    <n v="2"/>
    <n v="2"/>
  </r>
  <r>
    <x v="2"/>
    <x v="1"/>
    <x v="6"/>
    <x v="11"/>
    <x v="1"/>
    <n v="4"/>
    <n v="2"/>
  </r>
  <r>
    <x v="2"/>
    <x v="4"/>
    <x v="9"/>
    <x v="3"/>
    <x v="1"/>
    <n v="4"/>
    <n v="2"/>
  </r>
  <r>
    <x v="2"/>
    <x v="4"/>
    <x v="3"/>
    <x v="16"/>
    <x v="1"/>
    <n v="4"/>
    <n v="2"/>
  </r>
  <r>
    <x v="2"/>
    <x v="4"/>
    <x v="15"/>
    <x v="2"/>
    <x v="1"/>
    <n v="22"/>
    <n v="2"/>
  </r>
  <r>
    <x v="2"/>
    <x v="4"/>
    <x v="21"/>
    <x v="7"/>
    <x v="1"/>
    <n v="8"/>
    <n v="2"/>
  </r>
  <r>
    <x v="2"/>
    <x v="2"/>
    <x v="0"/>
    <x v="11"/>
    <x v="1"/>
    <n v="2"/>
    <n v="2"/>
  </r>
  <r>
    <x v="2"/>
    <x v="3"/>
    <x v="2"/>
    <x v="2"/>
    <x v="1"/>
    <n v="35"/>
    <n v="2"/>
  </r>
  <r>
    <x v="2"/>
    <x v="3"/>
    <x v="9"/>
    <x v="0"/>
    <x v="1"/>
    <n v="11"/>
    <n v="2"/>
  </r>
  <r>
    <x v="2"/>
    <x v="3"/>
    <x v="3"/>
    <x v="11"/>
    <x v="1"/>
    <n v="7.5"/>
    <n v="2"/>
  </r>
  <r>
    <x v="2"/>
    <x v="3"/>
    <x v="3"/>
    <x v="3"/>
    <x v="1"/>
    <n v="5"/>
    <n v="2"/>
  </r>
  <r>
    <x v="2"/>
    <x v="3"/>
    <x v="38"/>
    <x v="0"/>
    <x v="1"/>
    <n v="5"/>
    <n v="2"/>
  </r>
  <r>
    <x v="2"/>
    <x v="3"/>
    <x v="10"/>
    <x v="11"/>
    <x v="1"/>
    <n v="3"/>
    <n v="2"/>
  </r>
  <r>
    <x v="2"/>
    <x v="3"/>
    <x v="20"/>
    <x v="16"/>
    <x v="1"/>
    <n v="43"/>
    <n v="2"/>
  </r>
  <r>
    <x v="4"/>
    <x v="1"/>
    <x v="32"/>
    <x v="17"/>
    <x v="1"/>
    <n v="3"/>
    <n v="2"/>
  </r>
  <r>
    <x v="4"/>
    <x v="1"/>
    <x v="32"/>
    <x v="0"/>
    <x v="1"/>
    <n v="21"/>
    <n v="2"/>
  </r>
  <r>
    <x v="4"/>
    <x v="1"/>
    <x v="33"/>
    <x v="0"/>
    <x v="1"/>
    <n v="16"/>
    <n v="2"/>
  </r>
  <r>
    <x v="4"/>
    <x v="1"/>
    <x v="39"/>
    <x v="0"/>
    <x v="1"/>
    <n v="2"/>
    <n v="2"/>
  </r>
  <r>
    <x v="4"/>
    <x v="1"/>
    <x v="34"/>
    <x v="0"/>
    <x v="1"/>
    <n v="2"/>
    <n v="2"/>
  </r>
  <r>
    <x v="4"/>
    <x v="1"/>
    <x v="40"/>
    <x v="0"/>
    <x v="1"/>
    <n v="2"/>
    <n v="2"/>
  </r>
  <r>
    <x v="4"/>
    <x v="1"/>
    <x v="41"/>
    <x v="0"/>
    <x v="1"/>
    <n v="4"/>
    <n v="2"/>
  </r>
  <r>
    <x v="4"/>
    <x v="1"/>
    <x v="42"/>
    <x v="0"/>
    <x v="1"/>
    <n v="8"/>
    <n v="2"/>
  </r>
  <r>
    <x v="4"/>
    <x v="4"/>
    <x v="14"/>
    <x v="0"/>
    <x v="1"/>
    <n v="6"/>
    <n v="2"/>
  </r>
  <r>
    <x v="4"/>
    <x v="4"/>
    <x v="3"/>
    <x v="3"/>
    <x v="1"/>
    <n v="3"/>
    <n v="2"/>
  </r>
  <r>
    <x v="4"/>
    <x v="4"/>
    <x v="15"/>
    <x v="2"/>
    <x v="1"/>
    <n v="79"/>
    <n v="2"/>
  </r>
  <r>
    <x v="4"/>
    <x v="3"/>
    <x v="9"/>
    <x v="3"/>
    <x v="1"/>
    <n v="2"/>
    <n v="2"/>
  </r>
  <r>
    <x v="4"/>
    <x v="3"/>
    <x v="21"/>
    <x v="7"/>
    <x v="1"/>
    <n v="16"/>
    <n v="2"/>
  </r>
  <r>
    <x v="4"/>
    <x v="3"/>
    <x v="20"/>
    <x v="7"/>
    <x v="1"/>
    <n v="4"/>
    <n v="2"/>
  </r>
  <r>
    <x v="5"/>
    <x v="0"/>
    <x v="12"/>
    <x v="7"/>
    <x v="1"/>
    <n v="8"/>
    <n v="2"/>
  </r>
  <r>
    <x v="5"/>
    <x v="1"/>
    <x v="19"/>
    <x v="0"/>
    <x v="1"/>
    <n v="56"/>
    <n v="2"/>
  </r>
  <r>
    <x v="5"/>
    <x v="1"/>
    <x v="19"/>
    <x v="3"/>
    <x v="1"/>
    <n v="5"/>
    <n v="2"/>
  </r>
  <r>
    <x v="5"/>
    <x v="4"/>
    <x v="8"/>
    <x v="2"/>
    <x v="1"/>
    <n v="4"/>
    <n v="2"/>
  </r>
  <r>
    <x v="5"/>
    <x v="4"/>
    <x v="9"/>
    <x v="3"/>
    <x v="1"/>
    <n v="3"/>
    <n v="2"/>
  </r>
  <r>
    <x v="5"/>
    <x v="4"/>
    <x v="15"/>
    <x v="2"/>
    <x v="1"/>
    <n v="63"/>
    <n v="2"/>
  </r>
  <r>
    <x v="5"/>
    <x v="4"/>
    <x v="15"/>
    <x v="8"/>
    <x v="1"/>
    <n v="21"/>
    <n v="2"/>
  </r>
  <r>
    <x v="5"/>
    <x v="3"/>
    <x v="21"/>
    <x v="7"/>
    <x v="1"/>
    <n v="8"/>
    <n v="2"/>
  </r>
  <r>
    <x v="6"/>
    <x v="5"/>
    <x v="16"/>
    <x v="12"/>
    <x v="1"/>
    <n v="3"/>
    <n v="2"/>
  </r>
  <r>
    <x v="6"/>
    <x v="5"/>
    <x v="16"/>
    <x v="7"/>
    <x v="1"/>
    <n v="8"/>
    <n v="2"/>
  </r>
  <r>
    <x v="6"/>
    <x v="5"/>
    <x v="16"/>
    <x v="3"/>
    <x v="1"/>
    <n v="24.85"/>
    <n v="2"/>
  </r>
  <r>
    <x v="6"/>
    <x v="5"/>
    <x v="16"/>
    <x v="5"/>
    <x v="1"/>
    <n v="3.5"/>
    <n v="2"/>
  </r>
  <r>
    <x v="6"/>
    <x v="1"/>
    <x v="19"/>
    <x v="9"/>
    <x v="1"/>
    <n v="15"/>
    <n v="2"/>
  </r>
  <r>
    <x v="6"/>
    <x v="4"/>
    <x v="31"/>
    <x v="9"/>
    <x v="1"/>
    <n v="18.5"/>
    <n v="2"/>
  </r>
  <r>
    <x v="6"/>
    <x v="2"/>
    <x v="30"/>
    <x v="9"/>
    <x v="1"/>
    <n v="17"/>
    <n v="2"/>
  </r>
  <r>
    <x v="6"/>
    <x v="2"/>
    <x v="31"/>
    <x v="9"/>
    <x v="1"/>
    <n v="9"/>
    <n v="2"/>
  </r>
  <r>
    <x v="6"/>
    <x v="2"/>
    <x v="11"/>
    <x v="11"/>
    <x v="1"/>
    <n v="4"/>
    <n v="2"/>
  </r>
  <r>
    <x v="6"/>
    <x v="3"/>
    <x v="10"/>
    <x v="6"/>
    <x v="1"/>
    <n v="18.5"/>
    <n v="2"/>
  </r>
  <r>
    <x v="6"/>
    <x v="3"/>
    <x v="10"/>
    <x v="3"/>
    <x v="1"/>
    <n v="5.5"/>
    <n v="2"/>
  </r>
  <r>
    <x v="6"/>
    <x v="7"/>
    <x v="16"/>
    <x v="6"/>
    <x v="1"/>
    <n v="18"/>
    <n v="2"/>
  </r>
  <r>
    <x v="7"/>
    <x v="5"/>
    <x v="22"/>
    <x v="13"/>
    <x v="1"/>
    <n v="68"/>
    <n v="2"/>
  </r>
  <r>
    <x v="7"/>
    <x v="5"/>
    <x v="23"/>
    <x v="12"/>
    <x v="1"/>
    <n v="47"/>
    <n v="2"/>
  </r>
  <r>
    <x v="7"/>
    <x v="5"/>
    <x v="24"/>
    <x v="12"/>
    <x v="1"/>
    <n v="19"/>
    <n v="2"/>
  </r>
  <r>
    <x v="7"/>
    <x v="5"/>
    <x v="16"/>
    <x v="14"/>
    <x v="1"/>
    <n v="3.5"/>
    <n v="2"/>
  </r>
  <r>
    <x v="7"/>
    <x v="3"/>
    <x v="3"/>
    <x v="3"/>
    <x v="1"/>
    <n v="23.5"/>
    <n v="2"/>
  </r>
  <r>
    <x v="8"/>
    <x v="0"/>
    <x v="14"/>
    <x v="11"/>
    <x v="1"/>
    <n v="5"/>
    <n v="2"/>
  </r>
  <r>
    <x v="8"/>
    <x v="1"/>
    <x v="17"/>
    <x v="18"/>
    <x v="1"/>
    <n v="16"/>
    <n v="2"/>
  </r>
  <r>
    <x v="8"/>
    <x v="1"/>
    <x v="27"/>
    <x v="18"/>
    <x v="1"/>
    <n v="16"/>
    <n v="2"/>
  </r>
  <r>
    <x v="8"/>
    <x v="4"/>
    <x v="3"/>
    <x v="9"/>
    <x v="1"/>
    <n v="1"/>
    <n v="2"/>
  </r>
  <r>
    <x v="8"/>
    <x v="4"/>
    <x v="3"/>
    <x v="3"/>
    <x v="1"/>
    <n v="14"/>
    <n v="2"/>
  </r>
  <r>
    <x v="8"/>
    <x v="4"/>
    <x v="25"/>
    <x v="8"/>
    <x v="1"/>
    <n v="76"/>
    <n v="2"/>
  </r>
  <r>
    <x v="8"/>
    <x v="2"/>
    <x v="0"/>
    <x v="6"/>
    <x v="1"/>
    <n v="6"/>
    <n v="2"/>
  </r>
  <r>
    <x v="8"/>
    <x v="2"/>
    <x v="14"/>
    <x v="11"/>
    <x v="1"/>
    <n v="22"/>
    <n v="2"/>
  </r>
  <r>
    <x v="8"/>
    <x v="3"/>
    <x v="21"/>
    <x v="7"/>
    <x v="1"/>
    <n v="16"/>
    <n v="2"/>
  </r>
  <r>
    <x v="9"/>
    <x v="1"/>
    <x v="27"/>
    <x v="3"/>
    <x v="1"/>
    <n v="7"/>
    <n v="2"/>
  </r>
  <r>
    <x v="9"/>
    <x v="1"/>
    <x v="6"/>
    <x v="3"/>
    <x v="1"/>
    <n v="7"/>
    <n v="2"/>
  </r>
  <r>
    <x v="9"/>
    <x v="4"/>
    <x v="3"/>
    <x v="3"/>
    <x v="1"/>
    <n v="8"/>
    <n v="2"/>
  </r>
  <r>
    <x v="9"/>
    <x v="4"/>
    <x v="25"/>
    <x v="8"/>
    <x v="1"/>
    <n v="16"/>
    <n v="2"/>
  </r>
  <r>
    <x v="9"/>
    <x v="2"/>
    <x v="14"/>
    <x v="9"/>
    <x v="1"/>
    <n v="6"/>
    <n v="2"/>
  </r>
  <r>
    <x v="9"/>
    <x v="2"/>
    <x v="3"/>
    <x v="3"/>
    <x v="1"/>
    <n v="3"/>
    <n v="2"/>
  </r>
  <r>
    <x v="9"/>
    <x v="2"/>
    <x v="3"/>
    <x v="8"/>
    <x v="1"/>
    <n v="24"/>
    <n v="2"/>
  </r>
  <r>
    <x v="9"/>
    <x v="2"/>
    <x v="15"/>
    <x v="8"/>
    <x v="1"/>
    <n v="6"/>
    <n v="2"/>
  </r>
  <r>
    <x v="9"/>
    <x v="3"/>
    <x v="0"/>
    <x v="11"/>
    <x v="1"/>
    <n v="38"/>
    <n v="2"/>
  </r>
  <r>
    <x v="9"/>
    <x v="3"/>
    <x v="0"/>
    <x v="8"/>
    <x v="1"/>
    <n v="4"/>
    <n v="2"/>
  </r>
  <r>
    <x v="9"/>
    <x v="3"/>
    <x v="9"/>
    <x v="9"/>
    <x v="1"/>
    <n v="4"/>
    <n v="2"/>
  </r>
  <r>
    <x v="9"/>
    <x v="3"/>
    <x v="38"/>
    <x v="0"/>
    <x v="1"/>
    <n v="5"/>
    <n v="2"/>
  </r>
  <r>
    <x v="9"/>
    <x v="3"/>
    <x v="21"/>
    <x v="7"/>
    <x v="1"/>
    <n v="31"/>
    <n v="2"/>
  </r>
  <r>
    <x v="9"/>
    <x v="3"/>
    <x v="21"/>
    <x v="3"/>
    <x v="1"/>
    <n v="6"/>
    <n v="2"/>
  </r>
  <r>
    <x v="16"/>
    <x v="0"/>
    <x v="7"/>
    <x v="6"/>
    <x v="1"/>
    <n v="0"/>
    <n v="2"/>
  </r>
  <r>
    <x v="16"/>
    <x v="1"/>
    <x v="17"/>
    <x v="0"/>
    <x v="1"/>
    <n v="106"/>
    <n v="2"/>
  </r>
  <r>
    <x v="16"/>
    <x v="2"/>
    <x v="15"/>
    <x v="0"/>
    <x v="1"/>
    <n v="44"/>
    <n v="2"/>
  </r>
  <r>
    <x v="11"/>
    <x v="5"/>
    <x v="16"/>
    <x v="7"/>
    <x v="1"/>
    <n v="8"/>
    <n v="2"/>
  </r>
  <r>
    <x v="11"/>
    <x v="0"/>
    <x v="1"/>
    <x v="8"/>
    <x v="1"/>
    <n v="4"/>
    <n v="2"/>
  </r>
  <r>
    <x v="11"/>
    <x v="0"/>
    <x v="15"/>
    <x v="8"/>
    <x v="1"/>
    <n v="13"/>
    <n v="2"/>
  </r>
  <r>
    <x v="11"/>
    <x v="1"/>
    <x v="43"/>
    <x v="9"/>
    <x v="1"/>
    <n v="1"/>
    <n v="2"/>
  </r>
  <r>
    <x v="11"/>
    <x v="1"/>
    <x v="19"/>
    <x v="18"/>
    <x v="1"/>
    <n v="39"/>
    <n v="2"/>
  </r>
  <r>
    <x v="11"/>
    <x v="4"/>
    <x v="9"/>
    <x v="3"/>
    <x v="1"/>
    <n v="8"/>
    <n v="2"/>
  </r>
  <r>
    <x v="11"/>
    <x v="4"/>
    <x v="25"/>
    <x v="8"/>
    <x v="1"/>
    <n v="50.5"/>
    <n v="2"/>
  </r>
  <r>
    <x v="11"/>
    <x v="2"/>
    <x v="25"/>
    <x v="8"/>
    <x v="1"/>
    <n v="1"/>
    <n v="2"/>
  </r>
  <r>
    <x v="11"/>
    <x v="3"/>
    <x v="9"/>
    <x v="3"/>
    <x v="1"/>
    <n v="6"/>
    <n v="2"/>
  </r>
  <r>
    <x v="11"/>
    <x v="3"/>
    <x v="3"/>
    <x v="3"/>
    <x v="1"/>
    <n v="4"/>
    <n v="2"/>
  </r>
  <r>
    <x v="11"/>
    <x v="3"/>
    <x v="31"/>
    <x v="11"/>
    <x v="1"/>
    <n v="14"/>
    <n v="2"/>
  </r>
  <r>
    <x v="11"/>
    <x v="3"/>
    <x v="21"/>
    <x v="7"/>
    <x v="1"/>
    <n v="8"/>
    <n v="2"/>
  </r>
  <r>
    <x v="11"/>
    <x v="3"/>
    <x v="20"/>
    <x v="7"/>
    <x v="1"/>
    <n v="12.5"/>
    <n v="2"/>
  </r>
  <r>
    <x v="12"/>
    <x v="0"/>
    <x v="26"/>
    <x v="4"/>
    <x v="1"/>
    <n v="6"/>
    <n v="2"/>
  </r>
  <r>
    <x v="12"/>
    <x v="4"/>
    <x v="0"/>
    <x v="11"/>
    <x v="1"/>
    <n v="11"/>
    <n v="2"/>
  </r>
  <r>
    <x v="12"/>
    <x v="4"/>
    <x v="11"/>
    <x v="3"/>
    <x v="1"/>
    <n v="1"/>
    <n v="2"/>
  </r>
  <r>
    <x v="12"/>
    <x v="2"/>
    <x v="0"/>
    <x v="11"/>
    <x v="1"/>
    <n v="4"/>
    <n v="2"/>
  </r>
  <r>
    <x v="12"/>
    <x v="2"/>
    <x v="7"/>
    <x v="6"/>
    <x v="1"/>
    <n v="92"/>
    <n v="2"/>
  </r>
  <r>
    <x v="12"/>
    <x v="2"/>
    <x v="7"/>
    <x v="0"/>
    <x v="1"/>
    <n v="2"/>
    <n v="2"/>
  </r>
  <r>
    <x v="12"/>
    <x v="2"/>
    <x v="7"/>
    <x v="3"/>
    <x v="1"/>
    <n v="1"/>
    <n v="2"/>
  </r>
  <r>
    <x v="12"/>
    <x v="2"/>
    <x v="2"/>
    <x v="0"/>
    <x v="1"/>
    <n v="3"/>
    <n v="2"/>
  </r>
  <r>
    <x v="12"/>
    <x v="2"/>
    <x v="9"/>
    <x v="3"/>
    <x v="1"/>
    <n v="1"/>
    <n v="2"/>
  </r>
  <r>
    <x v="12"/>
    <x v="2"/>
    <x v="12"/>
    <x v="7"/>
    <x v="1"/>
    <n v="8"/>
    <n v="2"/>
  </r>
  <r>
    <x v="12"/>
    <x v="2"/>
    <x v="38"/>
    <x v="0"/>
    <x v="1"/>
    <n v="5"/>
    <n v="2"/>
  </r>
  <r>
    <x v="12"/>
    <x v="2"/>
    <x v="11"/>
    <x v="2"/>
    <x v="1"/>
    <n v="2"/>
    <n v="2"/>
  </r>
  <r>
    <x v="12"/>
    <x v="2"/>
    <x v="21"/>
    <x v="7"/>
    <x v="1"/>
    <n v="8"/>
    <n v="2"/>
  </r>
  <r>
    <x v="12"/>
    <x v="3"/>
    <x v="2"/>
    <x v="0"/>
    <x v="1"/>
    <n v="28"/>
    <n v="2"/>
  </r>
  <r>
    <x v="12"/>
    <x v="3"/>
    <x v="3"/>
    <x v="3"/>
    <x v="1"/>
    <n v="1"/>
    <n v="2"/>
  </r>
  <r>
    <x v="13"/>
    <x v="5"/>
    <x v="16"/>
    <x v="7"/>
    <x v="1"/>
    <n v="8"/>
    <n v="2"/>
  </r>
  <r>
    <x v="13"/>
    <x v="1"/>
    <x v="17"/>
    <x v="3"/>
    <x v="1"/>
    <n v="16"/>
    <n v="2"/>
  </r>
  <r>
    <x v="13"/>
    <x v="1"/>
    <x v="17"/>
    <x v="18"/>
    <x v="1"/>
    <n v="3"/>
    <n v="2"/>
  </r>
  <r>
    <x v="13"/>
    <x v="1"/>
    <x v="18"/>
    <x v="18"/>
    <x v="1"/>
    <n v="9"/>
    <n v="2"/>
  </r>
  <r>
    <x v="13"/>
    <x v="4"/>
    <x v="0"/>
    <x v="6"/>
    <x v="1"/>
    <n v="15"/>
    <n v="2"/>
  </r>
  <r>
    <x v="13"/>
    <x v="4"/>
    <x v="9"/>
    <x v="3"/>
    <x v="1"/>
    <n v="15"/>
    <n v="2"/>
  </r>
  <r>
    <x v="13"/>
    <x v="4"/>
    <x v="9"/>
    <x v="8"/>
    <x v="1"/>
    <n v="30"/>
    <n v="2"/>
  </r>
  <r>
    <x v="13"/>
    <x v="4"/>
    <x v="5"/>
    <x v="8"/>
    <x v="1"/>
    <n v="4"/>
    <n v="2"/>
  </r>
  <r>
    <x v="13"/>
    <x v="4"/>
    <x v="25"/>
    <x v="8"/>
    <x v="1"/>
    <n v="52"/>
    <n v="2"/>
  </r>
  <r>
    <x v="13"/>
    <x v="3"/>
    <x v="21"/>
    <x v="7"/>
    <x v="1"/>
    <n v="8"/>
    <n v="2"/>
  </r>
  <r>
    <x v="14"/>
    <x v="5"/>
    <x v="23"/>
    <x v="12"/>
    <x v="1"/>
    <n v="168"/>
    <n v="2"/>
  </r>
  <r>
    <x v="15"/>
    <x v="5"/>
    <x v="22"/>
    <x v="12"/>
    <x v="1"/>
    <n v="6"/>
    <n v="2"/>
  </r>
  <r>
    <x v="15"/>
    <x v="5"/>
    <x v="22"/>
    <x v="13"/>
    <x v="1"/>
    <n v="4"/>
    <n v="2"/>
  </r>
  <r>
    <x v="15"/>
    <x v="5"/>
    <x v="22"/>
    <x v="14"/>
    <x v="1"/>
    <n v="9"/>
    <n v="2"/>
  </r>
  <r>
    <x v="15"/>
    <x v="5"/>
    <x v="23"/>
    <x v="0"/>
    <x v="1"/>
    <n v="1"/>
    <n v="2"/>
  </r>
  <r>
    <x v="15"/>
    <x v="5"/>
    <x v="16"/>
    <x v="4"/>
    <x v="1"/>
    <n v="4"/>
    <n v="2"/>
  </r>
  <r>
    <x v="15"/>
    <x v="5"/>
    <x v="16"/>
    <x v="7"/>
    <x v="1"/>
    <n v="8"/>
    <n v="2"/>
  </r>
  <r>
    <x v="15"/>
    <x v="5"/>
    <x v="16"/>
    <x v="3"/>
    <x v="1"/>
    <n v="24"/>
    <n v="2"/>
  </r>
  <r>
    <x v="15"/>
    <x v="5"/>
    <x v="16"/>
    <x v="19"/>
    <x v="1"/>
    <n v="27"/>
    <n v="2"/>
  </r>
  <r>
    <x v="15"/>
    <x v="5"/>
    <x v="16"/>
    <x v="20"/>
    <x v="1"/>
    <n v="58"/>
    <n v="2"/>
  </r>
  <r>
    <x v="15"/>
    <x v="3"/>
    <x v="10"/>
    <x v="3"/>
    <x v="1"/>
    <n v="8"/>
    <n v="2"/>
  </r>
  <r>
    <x v="15"/>
    <x v="3"/>
    <x v="20"/>
    <x v="7"/>
    <x v="1"/>
    <n v="8"/>
    <n v="2"/>
  </r>
  <r>
    <x v="0"/>
    <x v="0"/>
    <x v="0"/>
    <x v="2"/>
    <x v="2"/>
    <n v="5"/>
    <n v="3"/>
  </r>
  <r>
    <x v="0"/>
    <x v="0"/>
    <x v="15"/>
    <x v="2"/>
    <x v="2"/>
    <n v="3"/>
    <n v="3"/>
  </r>
  <r>
    <x v="0"/>
    <x v="1"/>
    <x v="17"/>
    <x v="15"/>
    <x v="2"/>
    <n v="3"/>
    <n v="3"/>
  </r>
  <r>
    <x v="0"/>
    <x v="1"/>
    <x v="27"/>
    <x v="11"/>
    <x v="2"/>
    <n v="1"/>
    <n v="3"/>
  </r>
  <r>
    <x v="0"/>
    <x v="1"/>
    <x v="32"/>
    <x v="15"/>
    <x v="2"/>
    <n v="1"/>
    <n v="3"/>
  </r>
  <r>
    <x v="0"/>
    <x v="1"/>
    <x v="13"/>
    <x v="11"/>
    <x v="2"/>
    <n v="2"/>
    <n v="3"/>
  </r>
  <r>
    <x v="0"/>
    <x v="1"/>
    <x v="13"/>
    <x v="0"/>
    <x v="2"/>
    <n v="7"/>
    <n v="3"/>
  </r>
  <r>
    <x v="0"/>
    <x v="1"/>
    <x v="13"/>
    <x v="15"/>
    <x v="2"/>
    <n v="13"/>
    <n v="3"/>
  </r>
  <r>
    <x v="0"/>
    <x v="1"/>
    <x v="35"/>
    <x v="0"/>
    <x v="2"/>
    <n v="23"/>
    <n v="3"/>
  </r>
  <r>
    <x v="0"/>
    <x v="1"/>
    <x v="35"/>
    <x v="8"/>
    <x v="2"/>
    <n v="10.5"/>
    <n v="3"/>
  </r>
  <r>
    <x v="0"/>
    <x v="1"/>
    <x v="36"/>
    <x v="11"/>
    <x v="2"/>
    <n v="2"/>
    <n v="3"/>
  </r>
  <r>
    <x v="0"/>
    <x v="1"/>
    <x v="19"/>
    <x v="2"/>
    <x v="2"/>
    <n v="9"/>
    <n v="3"/>
  </r>
  <r>
    <x v="0"/>
    <x v="1"/>
    <x v="19"/>
    <x v="15"/>
    <x v="2"/>
    <n v="4"/>
    <n v="3"/>
  </r>
  <r>
    <x v="0"/>
    <x v="1"/>
    <x v="6"/>
    <x v="11"/>
    <x v="2"/>
    <n v="4.5"/>
    <n v="3"/>
  </r>
  <r>
    <x v="0"/>
    <x v="1"/>
    <x v="6"/>
    <x v="4"/>
    <x v="2"/>
    <n v="24.5"/>
    <n v="3"/>
  </r>
  <r>
    <x v="0"/>
    <x v="1"/>
    <x v="6"/>
    <x v="3"/>
    <x v="2"/>
    <n v="13.5"/>
    <n v="3"/>
  </r>
  <r>
    <x v="0"/>
    <x v="1"/>
    <x v="6"/>
    <x v="5"/>
    <x v="2"/>
    <n v="8"/>
    <n v="3"/>
  </r>
  <r>
    <x v="0"/>
    <x v="1"/>
    <x v="44"/>
    <x v="11"/>
    <x v="2"/>
    <n v="1"/>
    <n v="3"/>
  </r>
  <r>
    <x v="0"/>
    <x v="1"/>
    <x v="44"/>
    <x v="0"/>
    <x v="2"/>
    <n v="2"/>
    <n v="3"/>
  </r>
  <r>
    <x v="0"/>
    <x v="4"/>
    <x v="1"/>
    <x v="4"/>
    <x v="2"/>
    <n v="10.5"/>
    <n v="3"/>
  </r>
  <r>
    <x v="0"/>
    <x v="4"/>
    <x v="15"/>
    <x v="2"/>
    <x v="2"/>
    <n v="3"/>
    <n v="3"/>
  </r>
  <r>
    <x v="0"/>
    <x v="10"/>
    <x v="45"/>
    <x v="3"/>
    <x v="2"/>
    <n v="2.5"/>
    <n v="3"/>
  </r>
  <r>
    <x v="0"/>
    <x v="10"/>
    <x v="6"/>
    <x v="11"/>
    <x v="2"/>
    <n v="4"/>
    <n v="3"/>
  </r>
  <r>
    <x v="0"/>
    <x v="10"/>
    <x v="6"/>
    <x v="3"/>
    <x v="2"/>
    <n v="12"/>
    <n v="3"/>
  </r>
  <r>
    <x v="0"/>
    <x v="3"/>
    <x v="0"/>
    <x v="11"/>
    <x v="2"/>
    <n v="1"/>
    <n v="3"/>
  </r>
  <r>
    <x v="0"/>
    <x v="3"/>
    <x v="3"/>
    <x v="3"/>
    <x v="2"/>
    <n v="13.5"/>
    <n v="3"/>
  </r>
  <r>
    <x v="0"/>
    <x v="3"/>
    <x v="3"/>
    <x v="5"/>
    <x v="2"/>
    <n v="5"/>
    <n v="3"/>
  </r>
  <r>
    <x v="0"/>
    <x v="3"/>
    <x v="10"/>
    <x v="3"/>
    <x v="2"/>
    <n v="10"/>
    <n v="3"/>
  </r>
  <r>
    <x v="0"/>
    <x v="3"/>
    <x v="10"/>
    <x v="5"/>
    <x v="2"/>
    <n v="2.7"/>
    <n v="3"/>
  </r>
  <r>
    <x v="0"/>
    <x v="3"/>
    <x v="20"/>
    <x v="7"/>
    <x v="2"/>
    <n v="1.5"/>
    <n v="3"/>
  </r>
  <r>
    <x v="0"/>
    <x v="7"/>
    <x v="16"/>
    <x v="6"/>
    <x v="2"/>
    <n v="2"/>
    <n v="3"/>
  </r>
  <r>
    <x v="1"/>
    <x v="2"/>
    <x v="11"/>
    <x v="6"/>
    <x v="2"/>
    <n v="148"/>
    <n v="3"/>
  </r>
  <r>
    <x v="2"/>
    <x v="1"/>
    <x v="13"/>
    <x v="0"/>
    <x v="2"/>
    <n v="13"/>
    <n v="3"/>
  </r>
  <r>
    <x v="2"/>
    <x v="1"/>
    <x v="36"/>
    <x v="0"/>
    <x v="2"/>
    <n v="4"/>
    <n v="3"/>
  </r>
  <r>
    <x v="2"/>
    <x v="1"/>
    <x v="46"/>
    <x v="2"/>
    <x v="2"/>
    <n v="4"/>
    <n v="3"/>
  </r>
  <r>
    <x v="2"/>
    <x v="1"/>
    <x v="6"/>
    <x v="4"/>
    <x v="2"/>
    <n v="15"/>
    <n v="3"/>
  </r>
  <r>
    <x v="2"/>
    <x v="1"/>
    <x v="47"/>
    <x v="0"/>
    <x v="2"/>
    <n v="8"/>
    <n v="3"/>
  </r>
  <r>
    <x v="2"/>
    <x v="10"/>
    <x v="48"/>
    <x v="0"/>
    <x v="2"/>
    <n v="3"/>
    <n v="3"/>
  </r>
  <r>
    <x v="2"/>
    <x v="3"/>
    <x v="2"/>
    <x v="2"/>
    <x v="2"/>
    <n v="10"/>
    <n v="3"/>
  </r>
  <r>
    <x v="2"/>
    <x v="3"/>
    <x v="2"/>
    <x v="6"/>
    <x v="2"/>
    <n v="63"/>
    <n v="3"/>
  </r>
  <r>
    <x v="2"/>
    <x v="3"/>
    <x v="9"/>
    <x v="0"/>
    <x v="2"/>
    <n v="3"/>
    <n v="3"/>
  </r>
  <r>
    <x v="2"/>
    <x v="3"/>
    <x v="3"/>
    <x v="11"/>
    <x v="2"/>
    <n v="23"/>
    <n v="3"/>
  </r>
  <r>
    <x v="2"/>
    <x v="3"/>
    <x v="3"/>
    <x v="3"/>
    <x v="2"/>
    <n v="21.5"/>
    <n v="3"/>
  </r>
  <r>
    <x v="2"/>
    <x v="3"/>
    <x v="3"/>
    <x v="16"/>
    <x v="2"/>
    <n v="7.5"/>
    <n v="3"/>
  </r>
  <r>
    <x v="2"/>
    <x v="3"/>
    <x v="20"/>
    <x v="16"/>
    <x v="2"/>
    <n v="8"/>
    <n v="3"/>
  </r>
  <r>
    <x v="2"/>
    <x v="7"/>
    <x v="16"/>
    <x v="6"/>
    <x v="2"/>
    <n v="2"/>
    <n v="3"/>
  </r>
  <r>
    <x v="4"/>
    <x v="1"/>
    <x v="17"/>
    <x v="2"/>
    <x v="2"/>
    <n v="13"/>
    <n v="3"/>
  </r>
  <r>
    <x v="4"/>
    <x v="1"/>
    <x v="49"/>
    <x v="2"/>
    <x v="2"/>
    <n v="4"/>
    <n v="3"/>
  </r>
  <r>
    <x v="4"/>
    <x v="1"/>
    <x v="32"/>
    <x v="2"/>
    <x v="2"/>
    <n v="10"/>
    <n v="3"/>
  </r>
  <r>
    <x v="4"/>
    <x v="1"/>
    <x v="32"/>
    <x v="0"/>
    <x v="2"/>
    <n v="12"/>
    <n v="3"/>
  </r>
  <r>
    <x v="4"/>
    <x v="1"/>
    <x v="32"/>
    <x v="15"/>
    <x v="2"/>
    <n v="1"/>
    <n v="3"/>
  </r>
  <r>
    <x v="4"/>
    <x v="1"/>
    <x v="13"/>
    <x v="0"/>
    <x v="2"/>
    <n v="5"/>
    <n v="3"/>
  </r>
  <r>
    <x v="4"/>
    <x v="1"/>
    <x v="33"/>
    <x v="2"/>
    <x v="2"/>
    <n v="3"/>
    <n v="3"/>
  </r>
  <r>
    <x v="4"/>
    <x v="1"/>
    <x v="33"/>
    <x v="0"/>
    <x v="2"/>
    <n v="2"/>
    <n v="3"/>
  </r>
  <r>
    <x v="4"/>
    <x v="1"/>
    <x v="39"/>
    <x v="0"/>
    <x v="2"/>
    <n v="4"/>
    <n v="3"/>
  </r>
  <r>
    <x v="4"/>
    <x v="1"/>
    <x v="36"/>
    <x v="11"/>
    <x v="2"/>
    <n v="2"/>
    <n v="3"/>
  </r>
  <r>
    <x v="4"/>
    <x v="1"/>
    <x v="36"/>
    <x v="2"/>
    <x v="2"/>
    <n v="5"/>
    <n v="3"/>
  </r>
  <r>
    <x v="4"/>
    <x v="1"/>
    <x v="36"/>
    <x v="17"/>
    <x v="2"/>
    <n v="6"/>
    <n v="3"/>
  </r>
  <r>
    <x v="4"/>
    <x v="1"/>
    <x v="36"/>
    <x v="0"/>
    <x v="2"/>
    <n v="25"/>
    <n v="3"/>
  </r>
  <r>
    <x v="4"/>
    <x v="1"/>
    <x v="50"/>
    <x v="0"/>
    <x v="2"/>
    <n v="0"/>
    <n v="3"/>
  </r>
  <r>
    <x v="4"/>
    <x v="1"/>
    <x v="37"/>
    <x v="11"/>
    <x v="2"/>
    <n v="1"/>
    <n v="3"/>
  </r>
  <r>
    <x v="4"/>
    <x v="1"/>
    <x v="37"/>
    <x v="2"/>
    <x v="2"/>
    <n v="9"/>
    <n v="3"/>
  </r>
  <r>
    <x v="4"/>
    <x v="1"/>
    <x v="37"/>
    <x v="0"/>
    <x v="2"/>
    <n v="14"/>
    <n v="3"/>
  </r>
  <r>
    <x v="4"/>
    <x v="1"/>
    <x v="44"/>
    <x v="11"/>
    <x v="2"/>
    <n v="3"/>
    <n v="3"/>
  </r>
  <r>
    <x v="4"/>
    <x v="1"/>
    <x v="44"/>
    <x v="2"/>
    <x v="2"/>
    <n v="4"/>
    <n v="3"/>
  </r>
  <r>
    <x v="4"/>
    <x v="1"/>
    <x v="44"/>
    <x v="17"/>
    <x v="2"/>
    <n v="13"/>
    <n v="3"/>
  </r>
  <r>
    <x v="4"/>
    <x v="1"/>
    <x v="44"/>
    <x v="0"/>
    <x v="2"/>
    <n v="9"/>
    <n v="3"/>
  </r>
  <r>
    <x v="4"/>
    <x v="1"/>
    <x v="47"/>
    <x v="2"/>
    <x v="2"/>
    <n v="2"/>
    <n v="3"/>
  </r>
  <r>
    <x v="4"/>
    <x v="4"/>
    <x v="15"/>
    <x v="2"/>
    <x v="2"/>
    <n v="17"/>
    <n v="3"/>
  </r>
  <r>
    <x v="4"/>
    <x v="3"/>
    <x v="9"/>
    <x v="2"/>
    <x v="2"/>
    <n v="0"/>
    <n v="3"/>
  </r>
  <r>
    <x v="4"/>
    <x v="3"/>
    <x v="9"/>
    <x v="3"/>
    <x v="2"/>
    <n v="14"/>
    <n v="3"/>
  </r>
  <r>
    <x v="4"/>
    <x v="3"/>
    <x v="20"/>
    <x v="7"/>
    <x v="2"/>
    <n v="8"/>
    <n v="3"/>
  </r>
  <r>
    <x v="5"/>
    <x v="1"/>
    <x v="27"/>
    <x v="2"/>
    <x v="2"/>
    <n v="8"/>
    <n v="3"/>
  </r>
  <r>
    <x v="5"/>
    <x v="1"/>
    <x v="27"/>
    <x v="0"/>
    <x v="2"/>
    <n v="31"/>
    <n v="3"/>
  </r>
  <r>
    <x v="5"/>
    <x v="1"/>
    <x v="27"/>
    <x v="8"/>
    <x v="2"/>
    <n v="4"/>
    <n v="3"/>
  </r>
  <r>
    <x v="5"/>
    <x v="1"/>
    <x v="13"/>
    <x v="0"/>
    <x v="2"/>
    <n v="2"/>
    <n v="3"/>
  </r>
  <r>
    <x v="5"/>
    <x v="1"/>
    <x v="19"/>
    <x v="2"/>
    <x v="2"/>
    <n v="14"/>
    <n v="3"/>
  </r>
  <r>
    <x v="5"/>
    <x v="1"/>
    <x v="19"/>
    <x v="0"/>
    <x v="2"/>
    <n v="33"/>
    <n v="3"/>
  </r>
  <r>
    <x v="5"/>
    <x v="1"/>
    <x v="44"/>
    <x v="2"/>
    <x v="2"/>
    <n v="8"/>
    <n v="3"/>
  </r>
  <r>
    <x v="5"/>
    <x v="1"/>
    <x v="44"/>
    <x v="0"/>
    <x v="2"/>
    <n v="20"/>
    <n v="3"/>
  </r>
  <r>
    <x v="5"/>
    <x v="4"/>
    <x v="15"/>
    <x v="2"/>
    <x v="2"/>
    <n v="40"/>
    <n v="3"/>
  </r>
  <r>
    <x v="5"/>
    <x v="3"/>
    <x v="20"/>
    <x v="7"/>
    <x v="2"/>
    <n v="24"/>
    <n v="3"/>
  </r>
  <r>
    <x v="6"/>
    <x v="5"/>
    <x v="16"/>
    <x v="3"/>
    <x v="2"/>
    <n v="22.5"/>
    <n v="3"/>
  </r>
  <r>
    <x v="6"/>
    <x v="1"/>
    <x v="6"/>
    <x v="3"/>
    <x v="2"/>
    <n v="6"/>
    <n v="3"/>
  </r>
  <r>
    <x v="6"/>
    <x v="10"/>
    <x v="45"/>
    <x v="0"/>
    <x v="2"/>
    <n v="28"/>
    <n v="3"/>
  </r>
  <r>
    <x v="6"/>
    <x v="10"/>
    <x v="6"/>
    <x v="9"/>
    <x v="2"/>
    <n v="17"/>
    <n v="3"/>
  </r>
  <r>
    <x v="6"/>
    <x v="3"/>
    <x v="10"/>
    <x v="6"/>
    <x v="2"/>
    <n v="26.5"/>
    <n v="3"/>
  </r>
  <r>
    <x v="7"/>
    <x v="5"/>
    <x v="22"/>
    <x v="13"/>
    <x v="2"/>
    <n v="68"/>
    <n v="3"/>
  </r>
  <r>
    <x v="7"/>
    <x v="5"/>
    <x v="23"/>
    <x v="12"/>
    <x v="2"/>
    <n v="71"/>
    <n v="3"/>
  </r>
  <r>
    <x v="7"/>
    <x v="5"/>
    <x v="24"/>
    <x v="12"/>
    <x v="2"/>
    <n v="15"/>
    <n v="3"/>
  </r>
  <r>
    <x v="7"/>
    <x v="3"/>
    <x v="3"/>
    <x v="3"/>
    <x v="2"/>
    <n v="20"/>
    <n v="3"/>
  </r>
  <r>
    <x v="8"/>
    <x v="0"/>
    <x v="9"/>
    <x v="3"/>
    <x v="2"/>
    <n v="1"/>
    <n v="3"/>
  </r>
  <r>
    <x v="8"/>
    <x v="1"/>
    <x v="17"/>
    <x v="8"/>
    <x v="2"/>
    <n v="25"/>
    <n v="3"/>
  </r>
  <r>
    <x v="8"/>
    <x v="1"/>
    <x v="27"/>
    <x v="3"/>
    <x v="2"/>
    <n v="2"/>
    <n v="3"/>
  </r>
  <r>
    <x v="8"/>
    <x v="1"/>
    <x v="27"/>
    <x v="18"/>
    <x v="2"/>
    <n v="28"/>
    <n v="3"/>
  </r>
  <r>
    <x v="8"/>
    <x v="1"/>
    <x v="27"/>
    <x v="8"/>
    <x v="2"/>
    <n v="45"/>
    <n v="3"/>
  </r>
  <r>
    <x v="8"/>
    <x v="1"/>
    <x v="18"/>
    <x v="3"/>
    <x v="2"/>
    <n v="4"/>
    <n v="3"/>
  </r>
  <r>
    <x v="8"/>
    <x v="1"/>
    <x v="18"/>
    <x v="8"/>
    <x v="2"/>
    <n v="24"/>
    <n v="3"/>
  </r>
  <r>
    <x v="8"/>
    <x v="1"/>
    <x v="51"/>
    <x v="8"/>
    <x v="2"/>
    <n v="2"/>
    <n v="3"/>
  </r>
  <r>
    <x v="8"/>
    <x v="4"/>
    <x v="3"/>
    <x v="3"/>
    <x v="2"/>
    <n v="3"/>
    <n v="3"/>
  </r>
  <r>
    <x v="8"/>
    <x v="4"/>
    <x v="25"/>
    <x v="8"/>
    <x v="2"/>
    <n v="11"/>
    <n v="3"/>
  </r>
  <r>
    <x v="8"/>
    <x v="2"/>
    <x v="14"/>
    <x v="11"/>
    <x v="2"/>
    <n v="6"/>
    <n v="3"/>
  </r>
  <r>
    <x v="8"/>
    <x v="3"/>
    <x v="20"/>
    <x v="7"/>
    <x v="2"/>
    <n v="33"/>
    <n v="3"/>
  </r>
  <r>
    <x v="9"/>
    <x v="0"/>
    <x v="0"/>
    <x v="8"/>
    <x v="2"/>
    <n v="10"/>
    <n v="3"/>
  </r>
  <r>
    <x v="9"/>
    <x v="1"/>
    <x v="17"/>
    <x v="8"/>
    <x v="2"/>
    <n v="4"/>
    <n v="3"/>
  </r>
  <r>
    <x v="9"/>
    <x v="1"/>
    <x v="27"/>
    <x v="3"/>
    <x v="2"/>
    <n v="2"/>
    <n v="3"/>
  </r>
  <r>
    <x v="9"/>
    <x v="1"/>
    <x v="18"/>
    <x v="8"/>
    <x v="2"/>
    <n v="2"/>
    <n v="3"/>
  </r>
  <r>
    <x v="9"/>
    <x v="1"/>
    <x v="6"/>
    <x v="11"/>
    <x v="2"/>
    <n v="5"/>
    <n v="3"/>
  </r>
  <r>
    <x v="9"/>
    <x v="1"/>
    <x v="6"/>
    <x v="3"/>
    <x v="2"/>
    <n v="9"/>
    <n v="3"/>
  </r>
  <r>
    <x v="9"/>
    <x v="1"/>
    <x v="47"/>
    <x v="8"/>
    <x v="2"/>
    <n v="2"/>
    <n v="3"/>
  </r>
  <r>
    <x v="9"/>
    <x v="4"/>
    <x v="3"/>
    <x v="3"/>
    <x v="2"/>
    <n v="3"/>
    <n v="3"/>
  </r>
  <r>
    <x v="9"/>
    <x v="4"/>
    <x v="25"/>
    <x v="8"/>
    <x v="2"/>
    <n v="15"/>
    <n v="3"/>
  </r>
  <r>
    <x v="9"/>
    <x v="2"/>
    <x v="0"/>
    <x v="11"/>
    <x v="2"/>
    <n v="14"/>
    <n v="3"/>
  </r>
  <r>
    <x v="9"/>
    <x v="2"/>
    <x v="14"/>
    <x v="9"/>
    <x v="2"/>
    <n v="7"/>
    <n v="3"/>
  </r>
  <r>
    <x v="9"/>
    <x v="2"/>
    <x v="30"/>
    <x v="9"/>
    <x v="2"/>
    <n v="7"/>
    <n v="3"/>
  </r>
  <r>
    <x v="9"/>
    <x v="2"/>
    <x v="25"/>
    <x v="9"/>
    <x v="2"/>
    <n v="6"/>
    <n v="3"/>
  </r>
  <r>
    <x v="9"/>
    <x v="3"/>
    <x v="0"/>
    <x v="11"/>
    <x v="2"/>
    <n v="30"/>
    <n v="3"/>
  </r>
  <r>
    <x v="9"/>
    <x v="3"/>
    <x v="0"/>
    <x v="8"/>
    <x v="2"/>
    <n v="16"/>
    <n v="3"/>
  </r>
  <r>
    <x v="9"/>
    <x v="3"/>
    <x v="1"/>
    <x v="11"/>
    <x v="2"/>
    <n v="7"/>
    <n v="3"/>
  </r>
  <r>
    <x v="9"/>
    <x v="3"/>
    <x v="1"/>
    <x v="8"/>
    <x v="2"/>
    <n v="15"/>
    <n v="3"/>
  </r>
  <r>
    <x v="9"/>
    <x v="3"/>
    <x v="9"/>
    <x v="3"/>
    <x v="2"/>
    <n v="16"/>
    <n v="3"/>
  </r>
  <r>
    <x v="9"/>
    <x v="3"/>
    <x v="20"/>
    <x v="7"/>
    <x v="2"/>
    <n v="12"/>
    <n v="3"/>
  </r>
  <r>
    <x v="16"/>
    <x v="1"/>
    <x v="17"/>
    <x v="2"/>
    <x v="2"/>
    <n v="0"/>
    <n v="3"/>
  </r>
  <r>
    <x v="16"/>
    <x v="1"/>
    <x v="17"/>
    <x v="0"/>
    <x v="2"/>
    <n v="73"/>
    <n v="3"/>
  </r>
  <r>
    <x v="16"/>
    <x v="10"/>
    <x v="45"/>
    <x v="11"/>
    <x v="2"/>
    <n v="35"/>
    <n v="3"/>
  </r>
  <r>
    <x v="16"/>
    <x v="10"/>
    <x v="45"/>
    <x v="0"/>
    <x v="2"/>
    <n v="0"/>
    <n v="3"/>
  </r>
  <r>
    <x v="16"/>
    <x v="10"/>
    <x v="52"/>
    <x v="0"/>
    <x v="2"/>
    <n v="57"/>
    <n v="3"/>
  </r>
  <r>
    <x v="11"/>
    <x v="0"/>
    <x v="1"/>
    <x v="8"/>
    <x v="2"/>
    <n v="18"/>
    <n v="3"/>
  </r>
  <r>
    <x v="11"/>
    <x v="1"/>
    <x v="13"/>
    <x v="18"/>
    <x v="2"/>
    <n v="6"/>
    <n v="3"/>
  </r>
  <r>
    <x v="11"/>
    <x v="1"/>
    <x v="13"/>
    <x v="8"/>
    <x v="2"/>
    <n v="52.5"/>
    <n v="3"/>
  </r>
  <r>
    <x v="11"/>
    <x v="1"/>
    <x v="19"/>
    <x v="18"/>
    <x v="2"/>
    <n v="3"/>
    <n v="3"/>
  </r>
  <r>
    <x v="11"/>
    <x v="1"/>
    <x v="19"/>
    <x v="8"/>
    <x v="2"/>
    <n v="67.5"/>
    <n v="3"/>
  </r>
  <r>
    <x v="11"/>
    <x v="2"/>
    <x v="1"/>
    <x v="8"/>
    <x v="2"/>
    <n v="4"/>
    <n v="3"/>
  </r>
  <r>
    <x v="11"/>
    <x v="3"/>
    <x v="9"/>
    <x v="3"/>
    <x v="2"/>
    <n v="22"/>
    <n v="3"/>
  </r>
  <r>
    <x v="11"/>
    <x v="3"/>
    <x v="20"/>
    <x v="7"/>
    <x v="2"/>
    <n v="10"/>
    <n v="3"/>
  </r>
  <r>
    <x v="11"/>
    <x v="3"/>
    <x v="20"/>
    <x v="16"/>
    <x v="2"/>
    <n v="1"/>
    <n v="3"/>
  </r>
  <r>
    <x v="12"/>
    <x v="1"/>
    <x v="17"/>
    <x v="0"/>
    <x v="2"/>
    <n v="7"/>
    <n v="3"/>
  </r>
  <r>
    <x v="12"/>
    <x v="4"/>
    <x v="2"/>
    <x v="0"/>
    <x v="2"/>
    <n v="15"/>
    <n v="3"/>
  </r>
  <r>
    <x v="12"/>
    <x v="4"/>
    <x v="15"/>
    <x v="2"/>
    <x v="2"/>
    <n v="8"/>
    <n v="3"/>
  </r>
  <r>
    <x v="12"/>
    <x v="2"/>
    <x v="0"/>
    <x v="11"/>
    <x v="2"/>
    <n v="5"/>
    <n v="3"/>
  </r>
  <r>
    <x v="12"/>
    <x v="2"/>
    <x v="0"/>
    <x v="2"/>
    <x v="2"/>
    <n v="13"/>
    <n v="3"/>
  </r>
  <r>
    <x v="12"/>
    <x v="2"/>
    <x v="7"/>
    <x v="6"/>
    <x v="2"/>
    <n v="40"/>
    <n v="3"/>
  </r>
  <r>
    <x v="12"/>
    <x v="2"/>
    <x v="29"/>
    <x v="3"/>
    <x v="2"/>
    <n v="1"/>
    <n v="3"/>
  </r>
  <r>
    <x v="12"/>
    <x v="2"/>
    <x v="15"/>
    <x v="2"/>
    <x v="2"/>
    <n v="1"/>
    <n v="3"/>
  </r>
  <r>
    <x v="12"/>
    <x v="2"/>
    <x v="11"/>
    <x v="2"/>
    <x v="2"/>
    <n v="5"/>
    <n v="3"/>
  </r>
  <r>
    <x v="12"/>
    <x v="3"/>
    <x v="3"/>
    <x v="3"/>
    <x v="2"/>
    <n v="2"/>
    <n v="3"/>
  </r>
  <r>
    <x v="12"/>
    <x v="7"/>
    <x v="16"/>
    <x v="6"/>
    <x v="2"/>
    <n v="89"/>
    <n v="3"/>
  </r>
  <r>
    <x v="13"/>
    <x v="5"/>
    <x v="16"/>
    <x v="7"/>
    <x v="2"/>
    <n v="8"/>
    <n v="3"/>
  </r>
  <r>
    <x v="13"/>
    <x v="1"/>
    <x v="17"/>
    <x v="18"/>
    <x v="2"/>
    <n v="3"/>
    <n v="3"/>
  </r>
  <r>
    <x v="13"/>
    <x v="1"/>
    <x v="17"/>
    <x v="8"/>
    <x v="2"/>
    <n v="33"/>
    <n v="3"/>
  </r>
  <r>
    <x v="13"/>
    <x v="1"/>
    <x v="18"/>
    <x v="18"/>
    <x v="2"/>
    <n v="2"/>
    <n v="3"/>
  </r>
  <r>
    <x v="13"/>
    <x v="1"/>
    <x v="18"/>
    <x v="8"/>
    <x v="2"/>
    <n v="44"/>
    <n v="3"/>
  </r>
  <r>
    <x v="13"/>
    <x v="1"/>
    <x v="36"/>
    <x v="8"/>
    <x v="2"/>
    <n v="4"/>
    <n v="3"/>
  </r>
  <r>
    <x v="13"/>
    <x v="1"/>
    <x v="44"/>
    <x v="9"/>
    <x v="2"/>
    <n v="1"/>
    <n v="3"/>
  </r>
  <r>
    <x v="13"/>
    <x v="1"/>
    <x v="47"/>
    <x v="8"/>
    <x v="2"/>
    <n v="29"/>
    <n v="3"/>
  </r>
  <r>
    <x v="13"/>
    <x v="4"/>
    <x v="1"/>
    <x v="6"/>
    <x v="2"/>
    <n v="11"/>
    <n v="3"/>
  </r>
  <r>
    <x v="13"/>
    <x v="4"/>
    <x v="1"/>
    <x v="8"/>
    <x v="2"/>
    <n v="8"/>
    <n v="3"/>
  </r>
  <r>
    <x v="13"/>
    <x v="4"/>
    <x v="7"/>
    <x v="8"/>
    <x v="2"/>
    <n v="13"/>
    <n v="3"/>
  </r>
  <r>
    <x v="13"/>
    <x v="4"/>
    <x v="9"/>
    <x v="3"/>
    <x v="2"/>
    <n v="4"/>
    <n v="3"/>
  </r>
  <r>
    <x v="13"/>
    <x v="4"/>
    <x v="5"/>
    <x v="8"/>
    <x v="2"/>
    <n v="9"/>
    <n v="3"/>
  </r>
  <r>
    <x v="13"/>
    <x v="4"/>
    <x v="25"/>
    <x v="8"/>
    <x v="2"/>
    <n v="8"/>
    <n v="3"/>
  </r>
  <r>
    <x v="13"/>
    <x v="3"/>
    <x v="20"/>
    <x v="7"/>
    <x v="2"/>
    <n v="8"/>
    <n v="3"/>
  </r>
  <r>
    <x v="17"/>
    <x v="10"/>
    <x v="53"/>
    <x v="0"/>
    <x v="2"/>
    <n v="16"/>
    <n v="3"/>
  </r>
  <r>
    <x v="17"/>
    <x v="10"/>
    <x v="53"/>
    <x v="10"/>
    <x v="2"/>
    <n v="16"/>
    <n v="3"/>
  </r>
  <r>
    <x v="17"/>
    <x v="3"/>
    <x v="29"/>
    <x v="21"/>
    <x v="2"/>
    <n v="40"/>
    <n v="3"/>
  </r>
  <r>
    <x v="14"/>
    <x v="5"/>
    <x v="23"/>
    <x v="12"/>
    <x v="2"/>
    <n v="72"/>
    <n v="3"/>
  </r>
  <r>
    <x v="14"/>
    <x v="5"/>
    <x v="23"/>
    <x v="16"/>
    <x v="2"/>
    <n v="72"/>
    <n v="3"/>
  </r>
  <r>
    <x v="14"/>
    <x v="5"/>
    <x v="16"/>
    <x v="16"/>
    <x v="2"/>
    <n v="40"/>
    <n v="3"/>
  </r>
  <r>
    <x v="15"/>
    <x v="5"/>
    <x v="22"/>
    <x v="14"/>
    <x v="2"/>
    <n v="10"/>
    <n v="3"/>
  </r>
  <r>
    <x v="15"/>
    <x v="5"/>
    <x v="16"/>
    <x v="12"/>
    <x v="2"/>
    <n v="6"/>
    <n v="3"/>
  </r>
  <r>
    <x v="15"/>
    <x v="5"/>
    <x v="16"/>
    <x v="7"/>
    <x v="2"/>
    <n v="13"/>
    <n v="3"/>
  </r>
  <r>
    <x v="15"/>
    <x v="5"/>
    <x v="16"/>
    <x v="3"/>
    <x v="2"/>
    <n v="26"/>
    <n v="3"/>
  </r>
  <r>
    <x v="15"/>
    <x v="5"/>
    <x v="16"/>
    <x v="19"/>
    <x v="2"/>
    <n v="45"/>
    <n v="3"/>
  </r>
  <r>
    <x v="15"/>
    <x v="5"/>
    <x v="16"/>
    <x v="20"/>
    <x v="2"/>
    <n v="34"/>
    <n v="3"/>
  </r>
  <r>
    <x v="15"/>
    <x v="3"/>
    <x v="10"/>
    <x v="3"/>
    <x v="2"/>
    <n v="17"/>
    <n v="3"/>
  </r>
  <r>
    <x v="15"/>
    <x v="7"/>
    <x v="16"/>
    <x v="6"/>
    <x v="2"/>
    <n v="10"/>
    <n v="3"/>
  </r>
  <r>
    <x v="0"/>
    <x v="5"/>
    <x v="54"/>
    <x v="3"/>
    <x v="3"/>
    <n v="13.5"/>
    <n v="4"/>
  </r>
  <r>
    <x v="0"/>
    <x v="0"/>
    <x v="1"/>
    <x v="4"/>
    <x v="3"/>
    <n v="12"/>
    <n v="4"/>
  </r>
  <r>
    <x v="0"/>
    <x v="0"/>
    <x v="3"/>
    <x v="5"/>
    <x v="3"/>
    <n v="18"/>
    <n v="4"/>
  </r>
  <r>
    <x v="0"/>
    <x v="0"/>
    <x v="5"/>
    <x v="4"/>
    <x v="3"/>
    <n v="6"/>
    <n v="4"/>
  </r>
  <r>
    <x v="0"/>
    <x v="1"/>
    <x v="6"/>
    <x v="4"/>
    <x v="3"/>
    <n v="5.5"/>
    <n v="4"/>
  </r>
  <r>
    <x v="0"/>
    <x v="1"/>
    <x v="6"/>
    <x v="5"/>
    <x v="3"/>
    <n v="17"/>
    <n v="4"/>
  </r>
  <r>
    <x v="0"/>
    <x v="11"/>
    <x v="55"/>
    <x v="0"/>
    <x v="3"/>
    <n v="3"/>
    <n v="4"/>
  </r>
  <r>
    <x v="0"/>
    <x v="11"/>
    <x v="56"/>
    <x v="0"/>
    <x v="3"/>
    <n v="11.5"/>
    <n v="4"/>
  </r>
  <r>
    <x v="0"/>
    <x v="11"/>
    <x v="6"/>
    <x v="11"/>
    <x v="3"/>
    <n v="1"/>
    <n v="4"/>
  </r>
  <r>
    <x v="0"/>
    <x v="11"/>
    <x v="6"/>
    <x v="4"/>
    <x v="3"/>
    <n v="6"/>
    <n v="4"/>
  </r>
  <r>
    <x v="0"/>
    <x v="11"/>
    <x v="6"/>
    <x v="5"/>
    <x v="3"/>
    <n v="7"/>
    <n v="4"/>
  </r>
  <r>
    <x v="0"/>
    <x v="10"/>
    <x v="53"/>
    <x v="8"/>
    <x v="3"/>
    <n v="2"/>
    <n v="4"/>
  </r>
  <r>
    <x v="0"/>
    <x v="10"/>
    <x v="6"/>
    <x v="11"/>
    <x v="3"/>
    <n v="1"/>
    <n v="4"/>
  </r>
  <r>
    <x v="0"/>
    <x v="10"/>
    <x v="6"/>
    <x v="2"/>
    <x v="3"/>
    <n v="10"/>
    <n v="4"/>
  </r>
  <r>
    <x v="0"/>
    <x v="10"/>
    <x v="6"/>
    <x v="4"/>
    <x v="3"/>
    <n v="5"/>
    <n v="4"/>
  </r>
  <r>
    <x v="0"/>
    <x v="10"/>
    <x v="6"/>
    <x v="3"/>
    <x v="3"/>
    <n v="10.5"/>
    <n v="4"/>
  </r>
  <r>
    <x v="0"/>
    <x v="10"/>
    <x v="6"/>
    <x v="22"/>
    <x v="3"/>
    <n v="9"/>
    <n v="4"/>
  </r>
  <r>
    <x v="0"/>
    <x v="10"/>
    <x v="6"/>
    <x v="5"/>
    <x v="3"/>
    <n v="2"/>
    <n v="4"/>
  </r>
  <r>
    <x v="0"/>
    <x v="3"/>
    <x v="0"/>
    <x v="11"/>
    <x v="3"/>
    <n v="2"/>
    <n v="4"/>
  </r>
  <r>
    <x v="0"/>
    <x v="3"/>
    <x v="3"/>
    <x v="5"/>
    <x v="3"/>
    <n v="7.5"/>
    <n v="4"/>
  </r>
  <r>
    <x v="0"/>
    <x v="3"/>
    <x v="3"/>
    <x v="23"/>
    <x v="3"/>
    <n v="7.5"/>
    <n v="4"/>
  </r>
  <r>
    <x v="0"/>
    <x v="3"/>
    <x v="10"/>
    <x v="3"/>
    <x v="3"/>
    <n v="11.5"/>
    <n v="4"/>
  </r>
  <r>
    <x v="0"/>
    <x v="7"/>
    <x v="16"/>
    <x v="6"/>
    <x v="3"/>
    <n v="7"/>
    <n v="4"/>
  </r>
  <r>
    <x v="0"/>
    <x v="7"/>
    <x v="16"/>
    <x v="23"/>
    <x v="3"/>
    <n v="2"/>
    <n v="4"/>
  </r>
  <r>
    <x v="1"/>
    <x v="2"/>
    <x v="11"/>
    <x v="6"/>
    <x v="3"/>
    <n v="61"/>
    <n v="4"/>
  </r>
  <r>
    <x v="1"/>
    <x v="7"/>
    <x v="16"/>
    <x v="23"/>
    <x v="3"/>
    <n v="88"/>
    <n v="4"/>
  </r>
  <r>
    <x v="2"/>
    <x v="1"/>
    <x v="32"/>
    <x v="0"/>
    <x v="3"/>
    <n v="4.5"/>
    <n v="4"/>
  </r>
  <r>
    <x v="2"/>
    <x v="1"/>
    <x v="13"/>
    <x v="2"/>
    <x v="3"/>
    <n v="5.5"/>
    <n v="4"/>
  </r>
  <r>
    <x v="2"/>
    <x v="1"/>
    <x v="46"/>
    <x v="0"/>
    <x v="3"/>
    <n v="19"/>
    <n v="4"/>
  </r>
  <r>
    <x v="2"/>
    <x v="1"/>
    <x v="47"/>
    <x v="2"/>
    <x v="3"/>
    <n v="3"/>
    <n v="4"/>
  </r>
  <r>
    <x v="2"/>
    <x v="11"/>
    <x v="57"/>
    <x v="0"/>
    <x v="3"/>
    <n v="3.5"/>
    <n v="4"/>
  </r>
  <r>
    <x v="2"/>
    <x v="4"/>
    <x v="15"/>
    <x v="2"/>
    <x v="3"/>
    <n v="4.5"/>
    <n v="4"/>
  </r>
  <r>
    <x v="2"/>
    <x v="10"/>
    <x v="58"/>
    <x v="2"/>
    <x v="3"/>
    <n v="7.5"/>
    <n v="4"/>
  </r>
  <r>
    <x v="2"/>
    <x v="10"/>
    <x v="59"/>
    <x v="0"/>
    <x v="3"/>
    <n v="4.5"/>
    <n v="4"/>
  </r>
  <r>
    <x v="2"/>
    <x v="10"/>
    <x v="45"/>
    <x v="0"/>
    <x v="3"/>
    <n v="3.5"/>
    <n v="4"/>
  </r>
  <r>
    <x v="2"/>
    <x v="3"/>
    <x v="2"/>
    <x v="2"/>
    <x v="3"/>
    <n v="6"/>
    <n v="4"/>
  </r>
  <r>
    <x v="2"/>
    <x v="3"/>
    <x v="2"/>
    <x v="6"/>
    <x v="3"/>
    <n v="5"/>
    <n v="4"/>
  </r>
  <r>
    <x v="2"/>
    <x v="3"/>
    <x v="3"/>
    <x v="11"/>
    <x v="3"/>
    <n v="64"/>
    <n v="4"/>
  </r>
  <r>
    <x v="2"/>
    <x v="3"/>
    <x v="3"/>
    <x v="3"/>
    <x v="3"/>
    <n v="1.5"/>
    <n v="4"/>
  </r>
  <r>
    <x v="2"/>
    <x v="3"/>
    <x v="20"/>
    <x v="11"/>
    <x v="3"/>
    <n v="20.5"/>
    <n v="4"/>
  </r>
  <r>
    <x v="2"/>
    <x v="7"/>
    <x v="16"/>
    <x v="6"/>
    <x v="3"/>
    <n v="4.5"/>
    <n v="4"/>
  </r>
  <r>
    <x v="4"/>
    <x v="0"/>
    <x v="15"/>
    <x v="2"/>
    <x v="3"/>
    <n v="3"/>
    <n v="4"/>
  </r>
  <r>
    <x v="4"/>
    <x v="1"/>
    <x v="17"/>
    <x v="2"/>
    <x v="3"/>
    <n v="14"/>
    <n v="4"/>
  </r>
  <r>
    <x v="4"/>
    <x v="1"/>
    <x v="49"/>
    <x v="2"/>
    <x v="3"/>
    <n v="8"/>
    <n v="4"/>
  </r>
  <r>
    <x v="4"/>
    <x v="1"/>
    <x v="32"/>
    <x v="2"/>
    <x v="3"/>
    <n v="3"/>
    <n v="4"/>
  </r>
  <r>
    <x v="4"/>
    <x v="1"/>
    <x v="33"/>
    <x v="2"/>
    <x v="3"/>
    <n v="5"/>
    <n v="4"/>
  </r>
  <r>
    <x v="4"/>
    <x v="1"/>
    <x v="33"/>
    <x v="0"/>
    <x v="3"/>
    <n v="6"/>
    <n v="4"/>
  </r>
  <r>
    <x v="4"/>
    <x v="1"/>
    <x v="36"/>
    <x v="2"/>
    <x v="3"/>
    <n v="3"/>
    <n v="4"/>
  </r>
  <r>
    <x v="4"/>
    <x v="1"/>
    <x v="60"/>
    <x v="0"/>
    <x v="3"/>
    <n v="10"/>
    <n v="4"/>
  </r>
  <r>
    <x v="4"/>
    <x v="1"/>
    <x v="60"/>
    <x v="8"/>
    <x v="3"/>
    <n v="1"/>
    <n v="4"/>
  </r>
  <r>
    <x v="4"/>
    <x v="1"/>
    <x v="61"/>
    <x v="2"/>
    <x v="3"/>
    <n v="3"/>
    <n v="4"/>
  </r>
  <r>
    <x v="4"/>
    <x v="1"/>
    <x v="61"/>
    <x v="0"/>
    <x v="3"/>
    <n v="3"/>
    <n v="4"/>
  </r>
  <r>
    <x v="4"/>
    <x v="1"/>
    <x v="62"/>
    <x v="11"/>
    <x v="3"/>
    <n v="6"/>
    <n v="4"/>
  </r>
  <r>
    <x v="4"/>
    <x v="1"/>
    <x v="62"/>
    <x v="2"/>
    <x v="3"/>
    <n v="2"/>
    <n v="4"/>
  </r>
  <r>
    <x v="4"/>
    <x v="1"/>
    <x v="62"/>
    <x v="0"/>
    <x v="3"/>
    <n v="5"/>
    <n v="4"/>
  </r>
  <r>
    <x v="4"/>
    <x v="11"/>
    <x v="63"/>
    <x v="0"/>
    <x v="3"/>
    <n v="8"/>
    <n v="4"/>
  </r>
  <r>
    <x v="4"/>
    <x v="11"/>
    <x v="64"/>
    <x v="11"/>
    <x v="3"/>
    <n v="2"/>
    <n v="4"/>
  </r>
  <r>
    <x v="4"/>
    <x v="11"/>
    <x v="64"/>
    <x v="0"/>
    <x v="3"/>
    <n v="35"/>
    <n v="4"/>
  </r>
  <r>
    <x v="4"/>
    <x v="11"/>
    <x v="64"/>
    <x v="8"/>
    <x v="3"/>
    <n v="0.5"/>
    <n v="4"/>
  </r>
  <r>
    <x v="4"/>
    <x v="11"/>
    <x v="57"/>
    <x v="0"/>
    <x v="3"/>
    <n v="8"/>
    <n v="4"/>
  </r>
  <r>
    <x v="4"/>
    <x v="11"/>
    <x v="6"/>
    <x v="3"/>
    <x v="3"/>
    <n v="3"/>
    <n v="4"/>
  </r>
  <r>
    <x v="4"/>
    <x v="4"/>
    <x v="15"/>
    <x v="2"/>
    <x v="3"/>
    <n v="4"/>
    <n v="4"/>
  </r>
  <r>
    <x v="4"/>
    <x v="3"/>
    <x v="9"/>
    <x v="3"/>
    <x v="3"/>
    <n v="23.5"/>
    <n v="4"/>
  </r>
  <r>
    <x v="4"/>
    <x v="3"/>
    <x v="20"/>
    <x v="7"/>
    <x v="3"/>
    <n v="10"/>
    <n v="4"/>
  </r>
  <r>
    <x v="5"/>
    <x v="5"/>
    <x v="54"/>
    <x v="3"/>
    <x v="3"/>
    <n v="13"/>
    <n v="4"/>
  </r>
  <r>
    <x v="5"/>
    <x v="0"/>
    <x v="3"/>
    <x v="7"/>
    <x v="3"/>
    <n v="8"/>
    <n v="4"/>
  </r>
  <r>
    <x v="5"/>
    <x v="0"/>
    <x v="15"/>
    <x v="2"/>
    <x v="3"/>
    <n v="4"/>
    <n v="4"/>
  </r>
  <r>
    <x v="5"/>
    <x v="1"/>
    <x v="27"/>
    <x v="2"/>
    <x v="3"/>
    <n v="12"/>
    <n v="4"/>
  </r>
  <r>
    <x v="5"/>
    <x v="1"/>
    <x v="27"/>
    <x v="0"/>
    <x v="3"/>
    <n v="4"/>
    <n v="4"/>
  </r>
  <r>
    <x v="5"/>
    <x v="1"/>
    <x v="65"/>
    <x v="2"/>
    <x v="3"/>
    <n v="6"/>
    <n v="4"/>
  </r>
  <r>
    <x v="5"/>
    <x v="1"/>
    <x v="65"/>
    <x v="0"/>
    <x v="3"/>
    <n v="31"/>
    <n v="4"/>
  </r>
  <r>
    <x v="5"/>
    <x v="1"/>
    <x v="65"/>
    <x v="8"/>
    <x v="3"/>
    <n v="3"/>
    <n v="4"/>
  </r>
  <r>
    <x v="5"/>
    <x v="1"/>
    <x v="6"/>
    <x v="22"/>
    <x v="3"/>
    <n v="5"/>
    <n v="4"/>
  </r>
  <r>
    <x v="5"/>
    <x v="1"/>
    <x v="44"/>
    <x v="2"/>
    <x v="3"/>
    <n v="20"/>
    <n v="4"/>
  </r>
  <r>
    <x v="5"/>
    <x v="1"/>
    <x v="44"/>
    <x v="8"/>
    <x v="3"/>
    <n v="3"/>
    <n v="4"/>
  </r>
  <r>
    <x v="5"/>
    <x v="11"/>
    <x v="66"/>
    <x v="0"/>
    <x v="3"/>
    <n v="8"/>
    <n v="4"/>
  </r>
  <r>
    <x v="5"/>
    <x v="11"/>
    <x v="66"/>
    <x v="8"/>
    <x v="3"/>
    <n v="1"/>
    <n v="4"/>
  </r>
  <r>
    <x v="5"/>
    <x v="11"/>
    <x v="67"/>
    <x v="11"/>
    <x v="3"/>
    <n v="1"/>
    <n v="4"/>
  </r>
  <r>
    <x v="5"/>
    <x v="11"/>
    <x v="67"/>
    <x v="0"/>
    <x v="3"/>
    <n v="11"/>
    <n v="4"/>
  </r>
  <r>
    <x v="5"/>
    <x v="11"/>
    <x v="68"/>
    <x v="0"/>
    <x v="3"/>
    <n v="12"/>
    <n v="4"/>
  </r>
  <r>
    <x v="5"/>
    <x v="11"/>
    <x v="68"/>
    <x v="8"/>
    <x v="3"/>
    <n v="2"/>
    <n v="4"/>
  </r>
  <r>
    <x v="5"/>
    <x v="11"/>
    <x v="69"/>
    <x v="0"/>
    <x v="3"/>
    <n v="3"/>
    <n v="4"/>
  </r>
  <r>
    <x v="5"/>
    <x v="11"/>
    <x v="70"/>
    <x v="0"/>
    <x v="3"/>
    <n v="8"/>
    <n v="4"/>
  </r>
  <r>
    <x v="5"/>
    <x v="11"/>
    <x v="6"/>
    <x v="22"/>
    <x v="3"/>
    <n v="6"/>
    <n v="4"/>
  </r>
  <r>
    <x v="5"/>
    <x v="11"/>
    <x v="71"/>
    <x v="2"/>
    <x v="3"/>
    <n v="1"/>
    <n v="4"/>
  </r>
  <r>
    <x v="5"/>
    <x v="11"/>
    <x v="71"/>
    <x v="0"/>
    <x v="3"/>
    <n v="8"/>
    <n v="4"/>
  </r>
  <r>
    <x v="5"/>
    <x v="11"/>
    <x v="71"/>
    <x v="8"/>
    <x v="3"/>
    <n v="1"/>
    <n v="4"/>
  </r>
  <r>
    <x v="6"/>
    <x v="5"/>
    <x v="16"/>
    <x v="3"/>
    <x v="3"/>
    <n v="38.5"/>
    <n v="4"/>
  </r>
  <r>
    <x v="6"/>
    <x v="1"/>
    <x v="6"/>
    <x v="3"/>
    <x v="3"/>
    <n v="11.5"/>
    <n v="4"/>
  </r>
  <r>
    <x v="6"/>
    <x v="10"/>
    <x v="45"/>
    <x v="0"/>
    <x v="3"/>
    <n v="16"/>
    <n v="4"/>
  </r>
  <r>
    <x v="6"/>
    <x v="10"/>
    <x v="45"/>
    <x v="8"/>
    <x v="3"/>
    <n v="5"/>
    <n v="4"/>
  </r>
  <r>
    <x v="6"/>
    <x v="10"/>
    <x v="6"/>
    <x v="9"/>
    <x v="3"/>
    <n v="25"/>
    <n v="4"/>
  </r>
  <r>
    <x v="6"/>
    <x v="10"/>
    <x v="72"/>
    <x v="3"/>
    <x v="3"/>
    <n v="4.5"/>
    <n v="4"/>
  </r>
  <r>
    <x v="6"/>
    <x v="3"/>
    <x v="0"/>
    <x v="23"/>
    <x v="3"/>
    <n v="8"/>
    <n v="4"/>
  </r>
  <r>
    <x v="6"/>
    <x v="3"/>
    <x v="7"/>
    <x v="6"/>
    <x v="3"/>
    <n v="4"/>
    <n v="4"/>
  </r>
  <r>
    <x v="6"/>
    <x v="3"/>
    <x v="3"/>
    <x v="23"/>
    <x v="3"/>
    <n v="0.75"/>
    <n v="4"/>
  </r>
  <r>
    <x v="6"/>
    <x v="3"/>
    <x v="10"/>
    <x v="6"/>
    <x v="3"/>
    <n v="15.5"/>
    <n v="4"/>
  </r>
  <r>
    <x v="6"/>
    <x v="3"/>
    <x v="10"/>
    <x v="3"/>
    <x v="3"/>
    <n v="4"/>
    <n v="4"/>
  </r>
  <r>
    <x v="7"/>
    <x v="5"/>
    <x v="22"/>
    <x v="12"/>
    <x v="3"/>
    <n v="89"/>
    <n v="4"/>
  </r>
  <r>
    <x v="7"/>
    <x v="5"/>
    <x v="22"/>
    <x v="13"/>
    <x v="3"/>
    <n v="40"/>
    <n v="4"/>
  </r>
  <r>
    <x v="7"/>
    <x v="5"/>
    <x v="22"/>
    <x v="14"/>
    <x v="3"/>
    <n v="4"/>
    <n v="4"/>
  </r>
  <r>
    <x v="7"/>
    <x v="5"/>
    <x v="54"/>
    <x v="3"/>
    <x v="3"/>
    <n v="5"/>
    <n v="4"/>
  </r>
  <r>
    <x v="7"/>
    <x v="5"/>
    <x v="23"/>
    <x v="12"/>
    <x v="3"/>
    <n v="17.5"/>
    <n v="4"/>
  </r>
  <r>
    <x v="7"/>
    <x v="5"/>
    <x v="24"/>
    <x v="13"/>
    <x v="3"/>
    <n v="5"/>
    <n v="4"/>
  </r>
  <r>
    <x v="8"/>
    <x v="0"/>
    <x v="30"/>
    <x v="9"/>
    <x v="3"/>
    <n v="3"/>
    <n v="4"/>
  </r>
  <r>
    <x v="8"/>
    <x v="0"/>
    <x v="9"/>
    <x v="3"/>
    <x v="3"/>
    <n v="6"/>
    <n v="4"/>
  </r>
  <r>
    <x v="8"/>
    <x v="0"/>
    <x v="25"/>
    <x v="8"/>
    <x v="3"/>
    <n v="5"/>
    <n v="4"/>
  </r>
  <r>
    <x v="8"/>
    <x v="1"/>
    <x v="27"/>
    <x v="8"/>
    <x v="3"/>
    <n v="10"/>
    <n v="4"/>
  </r>
  <r>
    <x v="8"/>
    <x v="1"/>
    <x v="18"/>
    <x v="8"/>
    <x v="3"/>
    <n v="2"/>
    <n v="4"/>
  </r>
  <r>
    <x v="8"/>
    <x v="1"/>
    <x v="49"/>
    <x v="8"/>
    <x v="3"/>
    <n v="12.5"/>
    <n v="4"/>
  </r>
  <r>
    <x v="8"/>
    <x v="1"/>
    <x v="73"/>
    <x v="8"/>
    <x v="3"/>
    <n v="1"/>
    <n v="4"/>
  </r>
  <r>
    <x v="8"/>
    <x v="1"/>
    <x v="65"/>
    <x v="8"/>
    <x v="3"/>
    <n v="4"/>
    <n v="4"/>
  </r>
  <r>
    <x v="8"/>
    <x v="1"/>
    <x v="60"/>
    <x v="3"/>
    <x v="3"/>
    <n v="1"/>
    <n v="4"/>
  </r>
  <r>
    <x v="8"/>
    <x v="1"/>
    <x v="60"/>
    <x v="8"/>
    <x v="3"/>
    <n v="9"/>
    <n v="4"/>
  </r>
  <r>
    <x v="8"/>
    <x v="1"/>
    <x v="61"/>
    <x v="8"/>
    <x v="3"/>
    <n v="1"/>
    <n v="4"/>
  </r>
  <r>
    <x v="8"/>
    <x v="1"/>
    <x v="37"/>
    <x v="8"/>
    <x v="3"/>
    <n v="2.5"/>
    <n v="4"/>
  </r>
  <r>
    <x v="8"/>
    <x v="1"/>
    <x v="44"/>
    <x v="8"/>
    <x v="3"/>
    <n v="3"/>
    <n v="4"/>
  </r>
  <r>
    <x v="8"/>
    <x v="1"/>
    <x v="62"/>
    <x v="8"/>
    <x v="3"/>
    <n v="2"/>
    <n v="4"/>
  </r>
  <r>
    <x v="8"/>
    <x v="11"/>
    <x v="64"/>
    <x v="11"/>
    <x v="3"/>
    <n v="5"/>
    <n v="4"/>
  </r>
  <r>
    <x v="8"/>
    <x v="11"/>
    <x v="64"/>
    <x v="8"/>
    <x v="3"/>
    <n v="3"/>
    <n v="4"/>
  </r>
  <r>
    <x v="8"/>
    <x v="11"/>
    <x v="66"/>
    <x v="8"/>
    <x v="3"/>
    <n v="3"/>
    <n v="4"/>
  </r>
  <r>
    <x v="8"/>
    <x v="11"/>
    <x v="6"/>
    <x v="3"/>
    <x v="3"/>
    <n v="5"/>
    <n v="4"/>
  </r>
  <r>
    <x v="8"/>
    <x v="4"/>
    <x v="25"/>
    <x v="8"/>
    <x v="3"/>
    <n v="33"/>
    <n v="4"/>
  </r>
  <r>
    <x v="8"/>
    <x v="7"/>
    <x v="16"/>
    <x v="6"/>
    <x v="3"/>
    <n v="56"/>
    <n v="4"/>
  </r>
  <r>
    <x v="9"/>
    <x v="0"/>
    <x v="0"/>
    <x v="8"/>
    <x v="3"/>
    <n v="3"/>
    <n v="4"/>
  </r>
  <r>
    <x v="9"/>
    <x v="1"/>
    <x v="43"/>
    <x v="9"/>
    <x v="3"/>
    <n v="1.5"/>
    <n v="4"/>
  </r>
  <r>
    <x v="9"/>
    <x v="10"/>
    <x v="48"/>
    <x v="8"/>
    <x v="3"/>
    <n v="20"/>
    <n v="4"/>
  </r>
  <r>
    <x v="9"/>
    <x v="10"/>
    <x v="58"/>
    <x v="18"/>
    <x v="3"/>
    <n v="3"/>
    <n v="4"/>
  </r>
  <r>
    <x v="9"/>
    <x v="10"/>
    <x v="43"/>
    <x v="9"/>
    <x v="3"/>
    <n v="2"/>
    <n v="4"/>
  </r>
  <r>
    <x v="9"/>
    <x v="10"/>
    <x v="53"/>
    <x v="8"/>
    <x v="3"/>
    <n v="7"/>
    <n v="4"/>
  </r>
  <r>
    <x v="9"/>
    <x v="10"/>
    <x v="45"/>
    <x v="18"/>
    <x v="3"/>
    <n v="3"/>
    <n v="4"/>
  </r>
  <r>
    <x v="9"/>
    <x v="10"/>
    <x v="72"/>
    <x v="18"/>
    <x v="3"/>
    <n v="6"/>
    <n v="4"/>
  </r>
  <r>
    <x v="9"/>
    <x v="2"/>
    <x v="30"/>
    <x v="11"/>
    <x v="3"/>
    <n v="2"/>
    <n v="4"/>
  </r>
  <r>
    <x v="9"/>
    <x v="2"/>
    <x v="30"/>
    <x v="9"/>
    <x v="3"/>
    <n v="3"/>
    <n v="4"/>
  </r>
  <r>
    <x v="9"/>
    <x v="2"/>
    <x v="30"/>
    <x v="8"/>
    <x v="3"/>
    <n v="15"/>
    <n v="4"/>
  </r>
  <r>
    <x v="9"/>
    <x v="3"/>
    <x v="0"/>
    <x v="11"/>
    <x v="3"/>
    <n v="8"/>
    <n v="4"/>
  </r>
  <r>
    <x v="9"/>
    <x v="3"/>
    <x v="0"/>
    <x v="8"/>
    <x v="3"/>
    <n v="5.5"/>
    <n v="4"/>
  </r>
  <r>
    <x v="9"/>
    <x v="3"/>
    <x v="1"/>
    <x v="8"/>
    <x v="3"/>
    <n v="42"/>
    <n v="4"/>
  </r>
  <r>
    <x v="9"/>
    <x v="3"/>
    <x v="29"/>
    <x v="21"/>
    <x v="3"/>
    <n v="6.5"/>
    <n v="4"/>
  </r>
  <r>
    <x v="9"/>
    <x v="3"/>
    <x v="9"/>
    <x v="3"/>
    <x v="3"/>
    <n v="28"/>
    <n v="4"/>
  </r>
  <r>
    <x v="9"/>
    <x v="3"/>
    <x v="3"/>
    <x v="3"/>
    <x v="3"/>
    <n v="2"/>
    <n v="4"/>
  </r>
  <r>
    <x v="9"/>
    <x v="3"/>
    <x v="20"/>
    <x v="7"/>
    <x v="3"/>
    <n v="7.5"/>
    <n v="4"/>
  </r>
  <r>
    <x v="16"/>
    <x v="10"/>
    <x v="58"/>
    <x v="0"/>
    <x v="3"/>
    <n v="38.5"/>
    <n v="4"/>
  </r>
  <r>
    <x v="16"/>
    <x v="10"/>
    <x v="58"/>
    <x v="9"/>
    <x v="3"/>
    <n v="2"/>
    <n v="4"/>
  </r>
  <r>
    <x v="16"/>
    <x v="10"/>
    <x v="58"/>
    <x v="3"/>
    <x v="3"/>
    <n v="1.75"/>
    <n v="4"/>
  </r>
  <r>
    <x v="16"/>
    <x v="10"/>
    <x v="58"/>
    <x v="8"/>
    <x v="3"/>
    <n v="4.75"/>
    <n v="4"/>
  </r>
  <r>
    <x v="16"/>
    <x v="10"/>
    <x v="45"/>
    <x v="2"/>
    <x v="3"/>
    <n v="0"/>
    <n v="4"/>
  </r>
  <r>
    <x v="16"/>
    <x v="10"/>
    <x v="45"/>
    <x v="0"/>
    <x v="3"/>
    <n v="0"/>
    <n v="4"/>
  </r>
  <r>
    <x v="16"/>
    <x v="10"/>
    <x v="6"/>
    <x v="4"/>
    <x v="3"/>
    <n v="0.3"/>
    <n v="4"/>
  </r>
  <r>
    <x v="16"/>
    <x v="10"/>
    <x v="6"/>
    <x v="22"/>
    <x v="3"/>
    <n v="1"/>
    <n v="4"/>
  </r>
  <r>
    <x v="16"/>
    <x v="10"/>
    <x v="74"/>
    <x v="0"/>
    <x v="3"/>
    <n v="24"/>
    <n v="4"/>
  </r>
  <r>
    <x v="16"/>
    <x v="10"/>
    <x v="72"/>
    <x v="0"/>
    <x v="3"/>
    <n v="13"/>
    <n v="4"/>
  </r>
  <r>
    <x v="16"/>
    <x v="10"/>
    <x v="72"/>
    <x v="8"/>
    <x v="3"/>
    <n v="3.5"/>
    <n v="4"/>
  </r>
  <r>
    <x v="16"/>
    <x v="10"/>
    <x v="52"/>
    <x v="2"/>
    <x v="3"/>
    <n v="43"/>
    <n v="4"/>
  </r>
  <r>
    <x v="16"/>
    <x v="10"/>
    <x v="52"/>
    <x v="0"/>
    <x v="3"/>
    <n v="8"/>
    <n v="4"/>
  </r>
  <r>
    <x v="16"/>
    <x v="2"/>
    <x v="7"/>
    <x v="0"/>
    <x v="3"/>
    <n v="0"/>
    <n v="4"/>
  </r>
  <r>
    <x v="16"/>
    <x v="2"/>
    <x v="3"/>
    <x v="3"/>
    <x v="3"/>
    <n v="2"/>
    <n v="4"/>
  </r>
  <r>
    <x v="16"/>
    <x v="3"/>
    <x v="29"/>
    <x v="24"/>
    <x v="3"/>
    <n v="5.5"/>
    <n v="4"/>
  </r>
  <r>
    <x v="16"/>
    <x v="3"/>
    <x v="9"/>
    <x v="3"/>
    <x v="3"/>
    <n v="5.15"/>
    <n v="4"/>
  </r>
  <r>
    <x v="16"/>
    <x v="3"/>
    <x v="20"/>
    <x v="7"/>
    <x v="3"/>
    <n v="8"/>
    <n v="4"/>
  </r>
  <r>
    <x v="11"/>
    <x v="5"/>
    <x v="54"/>
    <x v="3"/>
    <x v="3"/>
    <n v="6"/>
    <n v="4"/>
  </r>
  <r>
    <x v="11"/>
    <x v="5"/>
    <x v="16"/>
    <x v="7"/>
    <x v="3"/>
    <n v="8"/>
    <n v="4"/>
  </r>
  <r>
    <x v="11"/>
    <x v="5"/>
    <x v="16"/>
    <x v="16"/>
    <x v="3"/>
    <n v="1"/>
    <n v="4"/>
  </r>
  <r>
    <x v="11"/>
    <x v="1"/>
    <x v="13"/>
    <x v="8"/>
    <x v="3"/>
    <n v="33"/>
    <n v="4"/>
  </r>
  <r>
    <x v="11"/>
    <x v="1"/>
    <x v="19"/>
    <x v="8"/>
    <x v="3"/>
    <n v="31"/>
    <n v="4"/>
  </r>
  <r>
    <x v="11"/>
    <x v="1"/>
    <x v="37"/>
    <x v="8"/>
    <x v="3"/>
    <n v="3"/>
    <n v="4"/>
  </r>
  <r>
    <x v="11"/>
    <x v="1"/>
    <x v="44"/>
    <x v="8"/>
    <x v="3"/>
    <n v="4"/>
    <n v="4"/>
  </r>
  <r>
    <x v="11"/>
    <x v="11"/>
    <x v="75"/>
    <x v="8"/>
    <x v="3"/>
    <n v="5"/>
    <n v="4"/>
  </r>
  <r>
    <x v="11"/>
    <x v="10"/>
    <x v="43"/>
    <x v="9"/>
    <x v="3"/>
    <n v="4"/>
    <n v="4"/>
  </r>
  <r>
    <x v="11"/>
    <x v="10"/>
    <x v="76"/>
    <x v="8"/>
    <x v="3"/>
    <n v="5"/>
    <n v="4"/>
  </r>
  <r>
    <x v="11"/>
    <x v="3"/>
    <x v="9"/>
    <x v="3"/>
    <x v="3"/>
    <n v="9"/>
    <n v="4"/>
  </r>
  <r>
    <x v="11"/>
    <x v="3"/>
    <x v="20"/>
    <x v="7"/>
    <x v="3"/>
    <n v="12"/>
    <n v="4"/>
  </r>
  <r>
    <x v="11"/>
    <x v="7"/>
    <x v="16"/>
    <x v="6"/>
    <x v="3"/>
    <n v="47"/>
    <n v="4"/>
  </r>
  <r>
    <x v="12"/>
    <x v="11"/>
    <x v="6"/>
    <x v="22"/>
    <x v="3"/>
    <n v="16"/>
    <n v="4"/>
  </r>
  <r>
    <x v="12"/>
    <x v="4"/>
    <x v="15"/>
    <x v="2"/>
    <x v="3"/>
    <n v="2"/>
    <n v="4"/>
  </r>
  <r>
    <x v="12"/>
    <x v="2"/>
    <x v="15"/>
    <x v="2"/>
    <x v="3"/>
    <n v="6"/>
    <n v="4"/>
  </r>
  <r>
    <x v="12"/>
    <x v="2"/>
    <x v="11"/>
    <x v="11"/>
    <x v="3"/>
    <n v="1"/>
    <n v="4"/>
  </r>
  <r>
    <x v="12"/>
    <x v="7"/>
    <x v="16"/>
    <x v="6"/>
    <x v="3"/>
    <n v="143"/>
    <n v="4"/>
  </r>
  <r>
    <x v="13"/>
    <x v="0"/>
    <x v="25"/>
    <x v="11"/>
    <x v="3"/>
    <n v="8"/>
    <n v="4"/>
  </r>
  <r>
    <x v="13"/>
    <x v="1"/>
    <x v="17"/>
    <x v="8"/>
    <x v="3"/>
    <n v="4"/>
    <n v="4"/>
  </r>
  <r>
    <x v="13"/>
    <x v="1"/>
    <x v="18"/>
    <x v="8"/>
    <x v="3"/>
    <n v="4"/>
    <n v="4"/>
  </r>
  <r>
    <x v="13"/>
    <x v="1"/>
    <x v="49"/>
    <x v="8"/>
    <x v="3"/>
    <n v="2"/>
    <n v="4"/>
  </r>
  <r>
    <x v="13"/>
    <x v="1"/>
    <x v="36"/>
    <x v="8"/>
    <x v="3"/>
    <n v="6"/>
    <n v="4"/>
  </r>
  <r>
    <x v="13"/>
    <x v="1"/>
    <x v="60"/>
    <x v="11"/>
    <x v="3"/>
    <n v="2"/>
    <n v="4"/>
  </r>
  <r>
    <x v="13"/>
    <x v="1"/>
    <x v="61"/>
    <x v="8"/>
    <x v="3"/>
    <n v="1"/>
    <n v="4"/>
  </r>
  <r>
    <x v="13"/>
    <x v="1"/>
    <x v="47"/>
    <x v="8"/>
    <x v="3"/>
    <n v="2"/>
    <n v="4"/>
  </r>
  <r>
    <x v="13"/>
    <x v="11"/>
    <x v="66"/>
    <x v="11"/>
    <x v="3"/>
    <n v="4"/>
    <n v="4"/>
  </r>
  <r>
    <x v="13"/>
    <x v="11"/>
    <x v="66"/>
    <x v="8"/>
    <x v="3"/>
    <n v="6"/>
    <n v="4"/>
  </r>
  <r>
    <x v="13"/>
    <x v="11"/>
    <x v="77"/>
    <x v="11"/>
    <x v="3"/>
    <n v="2"/>
    <n v="4"/>
  </r>
  <r>
    <x v="13"/>
    <x v="11"/>
    <x v="78"/>
    <x v="2"/>
    <x v="3"/>
    <n v="12"/>
    <n v="4"/>
  </r>
  <r>
    <x v="13"/>
    <x v="11"/>
    <x v="69"/>
    <x v="8"/>
    <x v="3"/>
    <n v="3"/>
    <n v="4"/>
  </r>
  <r>
    <x v="13"/>
    <x v="11"/>
    <x v="71"/>
    <x v="8"/>
    <x v="3"/>
    <n v="1"/>
    <n v="4"/>
  </r>
  <r>
    <x v="13"/>
    <x v="4"/>
    <x v="5"/>
    <x v="8"/>
    <x v="3"/>
    <n v="16"/>
    <n v="4"/>
  </r>
  <r>
    <x v="13"/>
    <x v="4"/>
    <x v="25"/>
    <x v="8"/>
    <x v="3"/>
    <n v="23"/>
    <n v="4"/>
  </r>
  <r>
    <x v="13"/>
    <x v="3"/>
    <x v="1"/>
    <x v="11"/>
    <x v="3"/>
    <n v="2"/>
    <n v="4"/>
  </r>
  <r>
    <x v="13"/>
    <x v="3"/>
    <x v="29"/>
    <x v="24"/>
    <x v="3"/>
    <n v="2"/>
    <n v="4"/>
  </r>
  <r>
    <x v="13"/>
    <x v="3"/>
    <x v="9"/>
    <x v="3"/>
    <x v="3"/>
    <n v="1"/>
    <n v="4"/>
  </r>
  <r>
    <x v="13"/>
    <x v="3"/>
    <x v="3"/>
    <x v="3"/>
    <x v="3"/>
    <n v="1"/>
    <n v="4"/>
  </r>
  <r>
    <x v="13"/>
    <x v="3"/>
    <x v="5"/>
    <x v="8"/>
    <x v="3"/>
    <n v="4"/>
    <n v="4"/>
  </r>
  <r>
    <x v="13"/>
    <x v="3"/>
    <x v="21"/>
    <x v="7"/>
    <x v="3"/>
    <n v="32"/>
    <n v="4"/>
  </r>
  <r>
    <x v="13"/>
    <x v="3"/>
    <x v="20"/>
    <x v="7"/>
    <x v="3"/>
    <n v="24"/>
    <n v="4"/>
  </r>
  <r>
    <x v="13"/>
    <x v="7"/>
    <x v="16"/>
    <x v="6"/>
    <x v="3"/>
    <n v="8"/>
    <n v="4"/>
  </r>
  <r>
    <x v="17"/>
    <x v="5"/>
    <x v="54"/>
    <x v="3"/>
    <x v="3"/>
    <n v="1.05"/>
    <n v="4"/>
  </r>
  <r>
    <x v="17"/>
    <x v="5"/>
    <x v="54"/>
    <x v="24"/>
    <x v="3"/>
    <n v="2.2999999999999998"/>
    <n v="4"/>
  </r>
  <r>
    <x v="17"/>
    <x v="5"/>
    <x v="24"/>
    <x v="12"/>
    <x v="3"/>
    <n v="1"/>
    <n v="4"/>
  </r>
  <r>
    <x v="17"/>
    <x v="5"/>
    <x v="16"/>
    <x v="16"/>
    <x v="3"/>
    <n v="3.3"/>
    <n v="4"/>
  </r>
  <r>
    <x v="17"/>
    <x v="5"/>
    <x v="16"/>
    <x v="10"/>
    <x v="3"/>
    <n v="2.6"/>
    <n v="4"/>
  </r>
  <r>
    <x v="17"/>
    <x v="0"/>
    <x v="29"/>
    <x v="11"/>
    <x v="3"/>
    <n v="1"/>
    <n v="4"/>
  </r>
  <r>
    <x v="17"/>
    <x v="10"/>
    <x v="58"/>
    <x v="0"/>
    <x v="3"/>
    <n v="10.3"/>
    <n v="4"/>
  </r>
  <r>
    <x v="17"/>
    <x v="10"/>
    <x v="58"/>
    <x v="10"/>
    <x v="3"/>
    <n v="2.2999999999999998"/>
    <n v="4"/>
  </r>
  <r>
    <x v="17"/>
    <x v="10"/>
    <x v="58"/>
    <x v="8"/>
    <x v="3"/>
    <n v="1"/>
    <n v="4"/>
  </r>
  <r>
    <x v="17"/>
    <x v="10"/>
    <x v="59"/>
    <x v="0"/>
    <x v="3"/>
    <n v="5"/>
    <n v="4"/>
  </r>
  <r>
    <x v="17"/>
    <x v="10"/>
    <x v="59"/>
    <x v="10"/>
    <x v="3"/>
    <n v="3.6"/>
    <n v="4"/>
  </r>
  <r>
    <x v="17"/>
    <x v="10"/>
    <x v="53"/>
    <x v="0"/>
    <x v="3"/>
    <n v="21.2"/>
    <n v="4"/>
  </r>
  <r>
    <x v="17"/>
    <x v="10"/>
    <x v="53"/>
    <x v="3"/>
    <x v="3"/>
    <n v="1"/>
    <n v="4"/>
  </r>
  <r>
    <x v="17"/>
    <x v="10"/>
    <x v="53"/>
    <x v="10"/>
    <x v="3"/>
    <n v="8"/>
    <n v="4"/>
  </r>
  <r>
    <x v="17"/>
    <x v="10"/>
    <x v="53"/>
    <x v="8"/>
    <x v="3"/>
    <n v="5.3"/>
    <n v="4"/>
  </r>
  <r>
    <x v="17"/>
    <x v="10"/>
    <x v="45"/>
    <x v="0"/>
    <x v="3"/>
    <n v="26.6"/>
    <n v="4"/>
  </r>
  <r>
    <x v="17"/>
    <x v="10"/>
    <x v="45"/>
    <x v="3"/>
    <x v="3"/>
    <n v="3.5"/>
    <n v="4"/>
  </r>
  <r>
    <x v="17"/>
    <x v="10"/>
    <x v="45"/>
    <x v="10"/>
    <x v="3"/>
    <n v="23.6"/>
    <n v="4"/>
  </r>
  <r>
    <x v="17"/>
    <x v="10"/>
    <x v="45"/>
    <x v="8"/>
    <x v="3"/>
    <n v="4.75"/>
    <n v="4"/>
  </r>
  <r>
    <x v="17"/>
    <x v="2"/>
    <x v="29"/>
    <x v="3"/>
    <x v="3"/>
    <n v="3"/>
    <n v="4"/>
  </r>
  <r>
    <x v="17"/>
    <x v="3"/>
    <x v="29"/>
    <x v="21"/>
    <x v="3"/>
    <n v="24"/>
    <n v="4"/>
  </r>
  <r>
    <x v="17"/>
    <x v="3"/>
    <x v="20"/>
    <x v="7"/>
    <x v="3"/>
    <n v="8"/>
    <n v="4"/>
  </r>
  <r>
    <x v="14"/>
    <x v="5"/>
    <x v="23"/>
    <x v="12"/>
    <x v="3"/>
    <n v="160"/>
    <n v="4"/>
  </r>
  <r>
    <x v="14"/>
    <x v="5"/>
    <x v="23"/>
    <x v="16"/>
    <x v="3"/>
    <n v="8"/>
    <n v="4"/>
  </r>
  <r>
    <x v="15"/>
    <x v="5"/>
    <x v="22"/>
    <x v="14"/>
    <x v="3"/>
    <n v="4"/>
    <n v="4"/>
  </r>
  <r>
    <x v="15"/>
    <x v="5"/>
    <x v="16"/>
    <x v="12"/>
    <x v="3"/>
    <n v="20"/>
    <n v="4"/>
  </r>
  <r>
    <x v="15"/>
    <x v="5"/>
    <x v="16"/>
    <x v="7"/>
    <x v="3"/>
    <n v="22"/>
    <n v="4"/>
  </r>
  <r>
    <x v="15"/>
    <x v="5"/>
    <x v="16"/>
    <x v="3"/>
    <x v="3"/>
    <n v="33"/>
    <n v="4"/>
  </r>
  <r>
    <x v="15"/>
    <x v="5"/>
    <x v="16"/>
    <x v="19"/>
    <x v="3"/>
    <n v="38"/>
    <n v="4"/>
  </r>
  <r>
    <x v="15"/>
    <x v="5"/>
    <x v="16"/>
    <x v="20"/>
    <x v="3"/>
    <n v="4"/>
    <n v="4"/>
  </r>
  <r>
    <x v="15"/>
    <x v="11"/>
    <x v="6"/>
    <x v="4"/>
    <x v="3"/>
    <n v="7"/>
    <n v="4"/>
  </r>
  <r>
    <x v="15"/>
    <x v="3"/>
    <x v="10"/>
    <x v="3"/>
    <x v="3"/>
    <n v="20"/>
    <n v="4"/>
  </r>
  <r>
    <x v="0"/>
    <x v="5"/>
    <x v="54"/>
    <x v="3"/>
    <x v="4"/>
    <n v="32"/>
    <n v="5"/>
  </r>
  <r>
    <x v="0"/>
    <x v="0"/>
    <x v="12"/>
    <x v="7"/>
    <x v="4"/>
    <n v="8"/>
    <n v="5"/>
  </r>
  <r>
    <x v="0"/>
    <x v="11"/>
    <x v="79"/>
    <x v="15"/>
    <x v="4"/>
    <n v="1"/>
    <n v="5"/>
  </r>
  <r>
    <x v="0"/>
    <x v="11"/>
    <x v="6"/>
    <x v="4"/>
    <x v="4"/>
    <n v="8"/>
    <n v="5"/>
  </r>
  <r>
    <x v="0"/>
    <x v="11"/>
    <x v="6"/>
    <x v="3"/>
    <x v="4"/>
    <n v="1"/>
    <n v="5"/>
  </r>
  <r>
    <x v="0"/>
    <x v="11"/>
    <x v="6"/>
    <x v="5"/>
    <x v="4"/>
    <n v="16.5"/>
    <n v="5"/>
  </r>
  <r>
    <x v="0"/>
    <x v="10"/>
    <x v="80"/>
    <x v="11"/>
    <x v="4"/>
    <n v="0.5"/>
    <n v="5"/>
  </r>
  <r>
    <x v="0"/>
    <x v="10"/>
    <x v="80"/>
    <x v="15"/>
    <x v="4"/>
    <n v="1.5"/>
    <n v="5"/>
  </r>
  <r>
    <x v="0"/>
    <x v="10"/>
    <x v="53"/>
    <x v="8"/>
    <x v="4"/>
    <n v="1"/>
    <n v="5"/>
  </r>
  <r>
    <x v="0"/>
    <x v="10"/>
    <x v="81"/>
    <x v="15"/>
    <x v="4"/>
    <n v="2.5"/>
    <n v="5"/>
  </r>
  <r>
    <x v="0"/>
    <x v="10"/>
    <x v="45"/>
    <x v="2"/>
    <x v="4"/>
    <n v="10.5"/>
    <n v="5"/>
  </r>
  <r>
    <x v="0"/>
    <x v="10"/>
    <x v="45"/>
    <x v="15"/>
    <x v="4"/>
    <n v="3"/>
    <n v="5"/>
  </r>
  <r>
    <x v="0"/>
    <x v="10"/>
    <x v="82"/>
    <x v="11"/>
    <x v="4"/>
    <n v="1"/>
    <n v="5"/>
  </r>
  <r>
    <x v="0"/>
    <x v="10"/>
    <x v="6"/>
    <x v="11"/>
    <x v="4"/>
    <n v="2"/>
    <n v="5"/>
  </r>
  <r>
    <x v="0"/>
    <x v="10"/>
    <x v="6"/>
    <x v="5"/>
    <x v="4"/>
    <n v="2"/>
    <n v="5"/>
  </r>
  <r>
    <x v="0"/>
    <x v="10"/>
    <x v="83"/>
    <x v="11"/>
    <x v="4"/>
    <n v="1"/>
    <n v="5"/>
  </r>
  <r>
    <x v="0"/>
    <x v="3"/>
    <x v="3"/>
    <x v="23"/>
    <x v="4"/>
    <n v="17"/>
    <n v="5"/>
  </r>
  <r>
    <x v="0"/>
    <x v="3"/>
    <x v="21"/>
    <x v="7"/>
    <x v="4"/>
    <n v="16"/>
    <n v="5"/>
  </r>
  <r>
    <x v="0"/>
    <x v="3"/>
    <x v="20"/>
    <x v="7"/>
    <x v="4"/>
    <n v="14"/>
    <n v="5"/>
  </r>
  <r>
    <x v="0"/>
    <x v="7"/>
    <x v="16"/>
    <x v="6"/>
    <x v="4"/>
    <n v="36"/>
    <n v="5"/>
  </r>
  <r>
    <x v="0"/>
    <x v="7"/>
    <x v="16"/>
    <x v="23"/>
    <x v="4"/>
    <n v="5"/>
    <n v="5"/>
  </r>
  <r>
    <x v="1"/>
    <x v="7"/>
    <x v="16"/>
    <x v="23"/>
    <x v="4"/>
    <n v="184"/>
    <n v="5"/>
  </r>
  <r>
    <x v="2"/>
    <x v="1"/>
    <x v="46"/>
    <x v="2"/>
    <x v="4"/>
    <n v="12"/>
    <n v="5"/>
  </r>
  <r>
    <x v="2"/>
    <x v="1"/>
    <x v="46"/>
    <x v="0"/>
    <x v="4"/>
    <n v="13.5"/>
    <n v="5"/>
  </r>
  <r>
    <x v="2"/>
    <x v="11"/>
    <x v="64"/>
    <x v="2"/>
    <x v="4"/>
    <n v="7"/>
    <n v="5"/>
  </r>
  <r>
    <x v="2"/>
    <x v="11"/>
    <x v="67"/>
    <x v="0"/>
    <x v="4"/>
    <n v="5"/>
    <n v="5"/>
  </r>
  <r>
    <x v="2"/>
    <x v="10"/>
    <x v="80"/>
    <x v="0"/>
    <x v="4"/>
    <n v="20"/>
    <n v="5"/>
  </r>
  <r>
    <x v="2"/>
    <x v="10"/>
    <x v="58"/>
    <x v="2"/>
    <x v="4"/>
    <n v="3.5"/>
    <n v="5"/>
  </r>
  <r>
    <x v="2"/>
    <x v="10"/>
    <x v="58"/>
    <x v="0"/>
    <x v="4"/>
    <n v="9"/>
    <n v="5"/>
  </r>
  <r>
    <x v="2"/>
    <x v="10"/>
    <x v="45"/>
    <x v="0"/>
    <x v="4"/>
    <n v="7"/>
    <n v="5"/>
  </r>
  <r>
    <x v="2"/>
    <x v="10"/>
    <x v="83"/>
    <x v="0"/>
    <x v="4"/>
    <n v="2"/>
    <n v="5"/>
  </r>
  <r>
    <x v="2"/>
    <x v="12"/>
    <x v="84"/>
    <x v="23"/>
    <x v="4"/>
    <n v="1.5"/>
    <n v="5"/>
  </r>
  <r>
    <x v="2"/>
    <x v="3"/>
    <x v="3"/>
    <x v="11"/>
    <x v="4"/>
    <n v="18.5"/>
    <n v="5"/>
  </r>
  <r>
    <x v="2"/>
    <x v="3"/>
    <x v="3"/>
    <x v="0"/>
    <x v="4"/>
    <n v="55"/>
    <n v="5"/>
  </r>
  <r>
    <x v="2"/>
    <x v="3"/>
    <x v="3"/>
    <x v="16"/>
    <x v="4"/>
    <n v="1.5"/>
    <n v="5"/>
  </r>
  <r>
    <x v="2"/>
    <x v="3"/>
    <x v="21"/>
    <x v="7"/>
    <x v="4"/>
    <n v="8"/>
    <n v="5"/>
  </r>
  <r>
    <x v="2"/>
    <x v="3"/>
    <x v="20"/>
    <x v="7"/>
    <x v="4"/>
    <n v="8"/>
    <n v="5"/>
  </r>
  <r>
    <x v="4"/>
    <x v="0"/>
    <x v="15"/>
    <x v="2"/>
    <x v="4"/>
    <n v="22"/>
    <n v="5"/>
  </r>
  <r>
    <x v="4"/>
    <x v="11"/>
    <x v="63"/>
    <x v="8"/>
    <x v="4"/>
    <n v="2"/>
    <n v="5"/>
  </r>
  <r>
    <x v="4"/>
    <x v="11"/>
    <x v="64"/>
    <x v="11"/>
    <x v="4"/>
    <n v="1"/>
    <n v="5"/>
  </r>
  <r>
    <x v="4"/>
    <x v="11"/>
    <x v="64"/>
    <x v="2"/>
    <x v="4"/>
    <n v="6"/>
    <n v="5"/>
  </r>
  <r>
    <x v="4"/>
    <x v="11"/>
    <x v="64"/>
    <x v="0"/>
    <x v="4"/>
    <n v="27"/>
    <n v="5"/>
  </r>
  <r>
    <x v="4"/>
    <x v="11"/>
    <x v="64"/>
    <x v="8"/>
    <x v="4"/>
    <n v="4"/>
    <n v="5"/>
  </r>
  <r>
    <x v="4"/>
    <x v="11"/>
    <x v="85"/>
    <x v="2"/>
    <x v="4"/>
    <n v="1"/>
    <n v="5"/>
  </r>
  <r>
    <x v="4"/>
    <x v="11"/>
    <x v="85"/>
    <x v="0"/>
    <x v="4"/>
    <n v="4"/>
    <n v="5"/>
  </r>
  <r>
    <x v="4"/>
    <x v="11"/>
    <x v="86"/>
    <x v="0"/>
    <x v="4"/>
    <n v="5"/>
    <n v="5"/>
  </r>
  <r>
    <x v="4"/>
    <x v="13"/>
    <x v="75"/>
    <x v="11"/>
    <x v="4"/>
    <n v="4"/>
    <n v="5"/>
  </r>
  <r>
    <x v="4"/>
    <x v="13"/>
    <x v="75"/>
    <x v="0"/>
    <x v="4"/>
    <n v="10"/>
    <n v="5"/>
  </r>
  <r>
    <x v="4"/>
    <x v="4"/>
    <x v="15"/>
    <x v="2"/>
    <x v="4"/>
    <n v="28.5"/>
    <n v="5"/>
  </r>
  <r>
    <x v="4"/>
    <x v="3"/>
    <x v="7"/>
    <x v="2"/>
    <x v="4"/>
    <n v="3"/>
    <n v="5"/>
  </r>
  <r>
    <x v="4"/>
    <x v="3"/>
    <x v="7"/>
    <x v="6"/>
    <x v="4"/>
    <n v="12"/>
    <n v="5"/>
  </r>
  <r>
    <x v="4"/>
    <x v="3"/>
    <x v="29"/>
    <x v="3"/>
    <x v="4"/>
    <n v="2.5"/>
    <n v="5"/>
  </r>
  <r>
    <x v="4"/>
    <x v="3"/>
    <x v="29"/>
    <x v="24"/>
    <x v="4"/>
    <n v="5"/>
    <n v="5"/>
  </r>
  <r>
    <x v="4"/>
    <x v="3"/>
    <x v="9"/>
    <x v="3"/>
    <x v="4"/>
    <n v="26"/>
    <n v="5"/>
  </r>
  <r>
    <x v="4"/>
    <x v="3"/>
    <x v="21"/>
    <x v="7"/>
    <x v="4"/>
    <n v="8"/>
    <n v="5"/>
  </r>
  <r>
    <x v="4"/>
    <x v="3"/>
    <x v="20"/>
    <x v="7"/>
    <x v="4"/>
    <n v="5"/>
    <n v="5"/>
  </r>
  <r>
    <x v="5"/>
    <x v="5"/>
    <x v="54"/>
    <x v="3"/>
    <x v="4"/>
    <n v="42"/>
    <n v="5"/>
  </r>
  <r>
    <x v="5"/>
    <x v="0"/>
    <x v="12"/>
    <x v="7"/>
    <x v="4"/>
    <n v="8"/>
    <n v="5"/>
  </r>
  <r>
    <x v="5"/>
    <x v="0"/>
    <x v="15"/>
    <x v="2"/>
    <x v="4"/>
    <n v="14"/>
    <n v="5"/>
  </r>
  <r>
    <x v="5"/>
    <x v="11"/>
    <x v="79"/>
    <x v="0"/>
    <x v="4"/>
    <n v="6"/>
    <n v="5"/>
  </r>
  <r>
    <x v="5"/>
    <x v="11"/>
    <x v="68"/>
    <x v="0"/>
    <x v="4"/>
    <n v="40"/>
    <n v="5"/>
  </r>
  <r>
    <x v="5"/>
    <x v="11"/>
    <x v="87"/>
    <x v="0"/>
    <x v="4"/>
    <n v="4"/>
    <n v="5"/>
  </r>
  <r>
    <x v="5"/>
    <x v="11"/>
    <x v="6"/>
    <x v="11"/>
    <x v="4"/>
    <n v="2"/>
    <n v="5"/>
  </r>
  <r>
    <x v="5"/>
    <x v="11"/>
    <x v="6"/>
    <x v="4"/>
    <x v="4"/>
    <n v="3"/>
    <n v="5"/>
  </r>
  <r>
    <x v="5"/>
    <x v="11"/>
    <x v="6"/>
    <x v="3"/>
    <x v="4"/>
    <n v="5"/>
    <n v="5"/>
  </r>
  <r>
    <x v="5"/>
    <x v="11"/>
    <x v="6"/>
    <x v="22"/>
    <x v="4"/>
    <n v="51"/>
    <n v="5"/>
  </r>
  <r>
    <x v="6"/>
    <x v="3"/>
    <x v="10"/>
    <x v="6"/>
    <x v="4"/>
    <n v="2"/>
    <n v="5"/>
  </r>
  <r>
    <x v="7"/>
    <x v="5"/>
    <x v="22"/>
    <x v="12"/>
    <x v="4"/>
    <n v="12"/>
    <n v="5"/>
  </r>
  <r>
    <x v="7"/>
    <x v="5"/>
    <x v="22"/>
    <x v="13"/>
    <x v="4"/>
    <n v="64"/>
    <n v="5"/>
  </r>
  <r>
    <x v="7"/>
    <x v="5"/>
    <x v="54"/>
    <x v="3"/>
    <x v="4"/>
    <n v="22"/>
    <n v="5"/>
  </r>
  <r>
    <x v="7"/>
    <x v="5"/>
    <x v="23"/>
    <x v="12"/>
    <x v="4"/>
    <n v="61"/>
    <n v="5"/>
  </r>
  <r>
    <x v="7"/>
    <x v="5"/>
    <x v="24"/>
    <x v="12"/>
    <x v="4"/>
    <n v="10"/>
    <n v="5"/>
  </r>
  <r>
    <x v="7"/>
    <x v="3"/>
    <x v="3"/>
    <x v="23"/>
    <x v="4"/>
    <n v="1"/>
    <n v="5"/>
  </r>
  <r>
    <x v="8"/>
    <x v="0"/>
    <x v="14"/>
    <x v="11"/>
    <x v="4"/>
    <n v="3"/>
    <n v="5"/>
  </r>
  <r>
    <x v="8"/>
    <x v="1"/>
    <x v="49"/>
    <x v="8"/>
    <x v="4"/>
    <n v="1"/>
    <n v="5"/>
  </r>
  <r>
    <x v="8"/>
    <x v="1"/>
    <x v="44"/>
    <x v="8"/>
    <x v="4"/>
    <n v="1"/>
    <n v="5"/>
  </r>
  <r>
    <x v="8"/>
    <x v="11"/>
    <x v="55"/>
    <x v="8"/>
    <x v="4"/>
    <n v="1"/>
    <n v="5"/>
  </r>
  <r>
    <x v="8"/>
    <x v="11"/>
    <x v="63"/>
    <x v="8"/>
    <x v="4"/>
    <n v="1"/>
    <n v="5"/>
  </r>
  <r>
    <x v="8"/>
    <x v="11"/>
    <x v="64"/>
    <x v="18"/>
    <x v="4"/>
    <n v="8"/>
    <n v="5"/>
  </r>
  <r>
    <x v="8"/>
    <x v="11"/>
    <x v="64"/>
    <x v="8"/>
    <x v="4"/>
    <n v="18"/>
    <n v="5"/>
  </r>
  <r>
    <x v="8"/>
    <x v="11"/>
    <x v="66"/>
    <x v="8"/>
    <x v="4"/>
    <n v="1"/>
    <n v="5"/>
  </r>
  <r>
    <x v="8"/>
    <x v="11"/>
    <x v="67"/>
    <x v="11"/>
    <x v="4"/>
    <n v="3"/>
    <n v="5"/>
  </r>
  <r>
    <x v="8"/>
    <x v="11"/>
    <x v="67"/>
    <x v="8"/>
    <x v="4"/>
    <n v="15"/>
    <n v="5"/>
  </r>
  <r>
    <x v="8"/>
    <x v="11"/>
    <x v="56"/>
    <x v="8"/>
    <x v="4"/>
    <n v="2"/>
    <n v="5"/>
  </r>
  <r>
    <x v="8"/>
    <x v="11"/>
    <x v="68"/>
    <x v="8"/>
    <x v="4"/>
    <n v="2"/>
    <n v="5"/>
  </r>
  <r>
    <x v="8"/>
    <x v="11"/>
    <x v="57"/>
    <x v="8"/>
    <x v="4"/>
    <n v="1"/>
    <n v="5"/>
  </r>
  <r>
    <x v="8"/>
    <x v="11"/>
    <x v="6"/>
    <x v="11"/>
    <x v="4"/>
    <n v="6"/>
    <n v="5"/>
  </r>
  <r>
    <x v="8"/>
    <x v="11"/>
    <x v="6"/>
    <x v="3"/>
    <x v="4"/>
    <n v="4"/>
    <n v="5"/>
  </r>
  <r>
    <x v="8"/>
    <x v="11"/>
    <x v="85"/>
    <x v="8"/>
    <x v="4"/>
    <n v="1"/>
    <n v="5"/>
  </r>
  <r>
    <x v="8"/>
    <x v="13"/>
    <x v="75"/>
    <x v="8"/>
    <x v="4"/>
    <n v="2"/>
    <n v="5"/>
  </r>
  <r>
    <x v="8"/>
    <x v="13"/>
    <x v="6"/>
    <x v="11"/>
    <x v="4"/>
    <n v="29"/>
    <n v="5"/>
  </r>
  <r>
    <x v="8"/>
    <x v="13"/>
    <x v="6"/>
    <x v="3"/>
    <x v="4"/>
    <n v="5"/>
    <n v="5"/>
  </r>
  <r>
    <x v="8"/>
    <x v="4"/>
    <x v="25"/>
    <x v="8"/>
    <x v="4"/>
    <n v="4"/>
    <n v="5"/>
  </r>
  <r>
    <x v="8"/>
    <x v="3"/>
    <x v="3"/>
    <x v="23"/>
    <x v="4"/>
    <n v="2"/>
    <n v="5"/>
  </r>
  <r>
    <x v="8"/>
    <x v="3"/>
    <x v="21"/>
    <x v="7"/>
    <x v="4"/>
    <n v="24"/>
    <n v="5"/>
  </r>
  <r>
    <x v="8"/>
    <x v="3"/>
    <x v="20"/>
    <x v="7"/>
    <x v="4"/>
    <n v="8"/>
    <n v="5"/>
  </r>
  <r>
    <x v="8"/>
    <x v="7"/>
    <x v="16"/>
    <x v="6"/>
    <x v="4"/>
    <n v="31"/>
    <n v="5"/>
  </r>
  <r>
    <x v="8"/>
    <x v="7"/>
    <x v="16"/>
    <x v="23"/>
    <x v="4"/>
    <n v="3"/>
    <n v="5"/>
  </r>
  <r>
    <x v="9"/>
    <x v="0"/>
    <x v="0"/>
    <x v="8"/>
    <x v="4"/>
    <n v="1"/>
    <n v="5"/>
  </r>
  <r>
    <x v="9"/>
    <x v="10"/>
    <x v="80"/>
    <x v="2"/>
    <x v="4"/>
    <n v="7"/>
    <n v="5"/>
  </r>
  <r>
    <x v="9"/>
    <x v="10"/>
    <x v="80"/>
    <x v="9"/>
    <x v="4"/>
    <n v="3"/>
    <n v="5"/>
  </r>
  <r>
    <x v="9"/>
    <x v="10"/>
    <x v="80"/>
    <x v="8"/>
    <x v="4"/>
    <n v="15"/>
    <n v="5"/>
  </r>
  <r>
    <x v="9"/>
    <x v="10"/>
    <x v="58"/>
    <x v="2"/>
    <x v="4"/>
    <n v="4"/>
    <n v="5"/>
  </r>
  <r>
    <x v="9"/>
    <x v="10"/>
    <x v="58"/>
    <x v="8"/>
    <x v="4"/>
    <n v="18"/>
    <n v="5"/>
  </r>
  <r>
    <x v="9"/>
    <x v="10"/>
    <x v="59"/>
    <x v="2"/>
    <x v="4"/>
    <n v="3"/>
    <n v="5"/>
  </r>
  <r>
    <x v="9"/>
    <x v="10"/>
    <x v="59"/>
    <x v="8"/>
    <x v="4"/>
    <n v="2"/>
    <n v="5"/>
  </r>
  <r>
    <x v="9"/>
    <x v="10"/>
    <x v="81"/>
    <x v="8"/>
    <x v="4"/>
    <n v="1"/>
    <n v="5"/>
  </r>
  <r>
    <x v="9"/>
    <x v="10"/>
    <x v="45"/>
    <x v="2"/>
    <x v="4"/>
    <n v="2.5"/>
    <n v="5"/>
  </r>
  <r>
    <x v="9"/>
    <x v="10"/>
    <x v="45"/>
    <x v="8"/>
    <x v="4"/>
    <n v="32"/>
    <n v="5"/>
  </r>
  <r>
    <x v="9"/>
    <x v="10"/>
    <x v="82"/>
    <x v="8"/>
    <x v="4"/>
    <n v="2"/>
    <n v="5"/>
  </r>
  <r>
    <x v="9"/>
    <x v="10"/>
    <x v="83"/>
    <x v="8"/>
    <x v="4"/>
    <n v="5"/>
    <n v="5"/>
  </r>
  <r>
    <x v="9"/>
    <x v="3"/>
    <x v="0"/>
    <x v="11"/>
    <x v="4"/>
    <n v="2"/>
    <n v="5"/>
  </r>
  <r>
    <x v="9"/>
    <x v="3"/>
    <x v="0"/>
    <x v="8"/>
    <x v="4"/>
    <n v="14"/>
    <n v="5"/>
  </r>
  <r>
    <x v="9"/>
    <x v="3"/>
    <x v="1"/>
    <x v="8"/>
    <x v="4"/>
    <n v="5.5"/>
    <n v="5"/>
  </r>
  <r>
    <x v="9"/>
    <x v="3"/>
    <x v="9"/>
    <x v="9"/>
    <x v="4"/>
    <n v="10"/>
    <n v="5"/>
  </r>
  <r>
    <x v="9"/>
    <x v="3"/>
    <x v="9"/>
    <x v="3"/>
    <x v="4"/>
    <n v="30.5"/>
    <n v="5"/>
  </r>
  <r>
    <x v="9"/>
    <x v="3"/>
    <x v="21"/>
    <x v="7"/>
    <x v="4"/>
    <n v="8"/>
    <n v="5"/>
  </r>
  <r>
    <x v="9"/>
    <x v="3"/>
    <x v="20"/>
    <x v="7"/>
    <x v="4"/>
    <n v="6.5"/>
    <n v="5"/>
  </r>
  <r>
    <x v="16"/>
    <x v="4"/>
    <x v="29"/>
    <x v="3"/>
    <x v="4"/>
    <n v="5.5"/>
    <n v="5"/>
  </r>
  <r>
    <x v="16"/>
    <x v="10"/>
    <x v="80"/>
    <x v="2"/>
    <x v="4"/>
    <n v="2"/>
    <n v="5"/>
  </r>
  <r>
    <x v="16"/>
    <x v="10"/>
    <x v="80"/>
    <x v="0"/>
    <x v="4"/>
    <n v="23"/>
    <n v="5"/>
  </r>
  <r>
    <x v="16"/>
    <x v="10"/>
    <x v="80"/>
    <x v="9"/>
    <x v="4"/>
    <n v="1"/>
    <n v="5"/>
  </r>
  <r>
    <x v="16"/>
    <x v="10"/>
    <x v="80"/>
    <x v="8"/>
    <x v="4"/>
    <n v="1.5"/>
    <n v="5"/>
  </r>
  <r>
    <x v="16"/>
    <x v="10"/>
    <x v="58"/>
    <x v="2"/>
    <x v="4"/>
    <n v="6.5"/>
    <n v="5"/>
  </r>
  <r>
    <x v="16"/>
    <x v="10"/>
    <x v="58"/>
    <x v="0"/>
    <x v="4"/>
    <n v="5.5"/>
    <n v="5"/>
  </r>
  <r>
    <x v="16"/>
    <x v="10"/>
    <x v="58"/>
    <x v="9"/>
    <x v="4"/>
    <n v="1"/>
    <n v="5"/>
  </r>
  <r>
    <x v="16"/>
    <x v="10"/>
    <x v="58"/>
    <x v="15"/>
    <x v="4"/>
    <n v="2"/>
    <n v="5"/>
  </r>
  <r>
    <x v="16"/>
    <x v="10"/>
    <x v="58"/>
    <x v="8"/>
    <x v="4"/>
    <n v="1.5"/>
    <n v="5"/>
  </r>
  <r>
    <x v="16"/>
    <x v="10"/>
    <x v="81"/>
    <x v="2"/>
    <x v="4"/>
    <n v="11"/>
    <n v="5"/>
  </r>
  <r>
    <x v="16"/>
    <x v="10"/>
    <x v="81"/>
    <x v="0"/>
    <x v="4"/>
    <n v="30.25"/>
    <n v="5"/>
  </r>
  <r>
    <x v="16"/>
    <x v="10"/>
    <x v="81"/>
    <x v="9"/>
    <x v="4"/>
    <n v="2"/>
    <n v="5"/>
  </r>
  <r>
    <x v="16"/>
    <x v="10"/>
    <x v="81"/>
    <x v="3"/>
    <x v="4"/>
    <n v="1"/>
    <n v="5"/>
  </r>
  <r>
    <x v="16"/>
    <x v="10"/>
    <x v="81"/>
    <x v="15"/>
    <x v="4"/>
    <n v="3"/>
    <n v="5"/>
  </r>
  <r>
    <x v="16"/>
    <x v="10"/>
    <x v="81"/>
    <x v="8"/>
    <x v="4"/>
    <n v="15.5"/>
    <n v="5"/>
  </r>
  <r>
    <x v="16"/>
    <x v="10"/>
    <x v="6"/>
    <x v="4"/>
    <x v="4"/>
    <n v="6.5"/>
    <n v="5"/>
  </r>
  <r>
    <x v="16"/>
    <x v="10"/>
    <x v="74"/>
    <x v="0"/>
    <x v="4"/>
    <n v="0.5"/>
    <n v="5"/>
  </r>
  <r>
    <x v="16"/>
    <x v="10"/>
    <x v="52"/>
    <x v="0"/>
    <x v="4"/>
    <n v="0.5"/>
    <n v="5"/>
  </r>
  <r>
    <x v="16"/>
    <x v="3"/>
    <x v="29"/>
    <x v="24"/>
    <x v="4"/>
    <n v="3"/>
    <n v="5"/>
  </r>
  <r>
    <x v="16"/>
    <x v="3"/>
    <x v="9"/>
    <x v="2"/>
    <x v="4"/>
    <n v="1"/>
    <n v="5"/>
  </r>
  <r>
    <x v="16"/>
    <x v="3"/>
    <x v="9"/>
    <x v="3"/>
    <x v="4"/>
    <n v="17.25"/>
    <n v="5"/>
  </r>
  <r>
    <x v="16"/>
    <x v="3"/>
    <x v="21"/>
    <x v="7"/>
    <x v="4"/>
    <n v="32"/>
    <n v="5"/>
  </r>
  <r>
    <x v="16"/>
    <x v="3"/>
    <x v="20"/>
    <x v="7"/>
    <x v="4"/>
    <n v="4"/>
    <n v="5"/>
  </r>
  <r>
    <x v="11"/>
    <x v="5"/>
    <x v="54"/>
    <x v="3"/>
    <x v="4"/>
    <n v="8"/>
    <n v="5"/>
  </r>
  <r>
    <x v="11"/>
    <x v="5"/>
    <x v="16"/>
    <x v="7"/>
    <x v="4"/>
    <n v="8"/>
    <n v="5"/>
  </r>
  <r>
    <x v="11"/>
    <x v="5"/>
    <x v="16"/>
    <x v="16"/>
    <x v="4"/>
    <n v="1.5"/>
    <n v="5"/>
  </r>
  <r>
    <x v="11"/>
    <x v="1"/>
    <x v="44"/>
    <x v="2"/>
    <x v="4"/>
    <n v="5"/>
    <n v="5"/>
  </r>
  <r>
    <x v="11"/>
    <x v="11"/>
    <x v="67"/>
    <x v="8"/>
    <x v="4"/>
    <n v="3"/>
    <n v="5"/>
  </r>
  <r>
    <x v="11"/>
    <x v="11"/>
    <x v="75"/>
    <x v="8"/>
    <x v="4"/>
    <n v="10"/>
    <n v="5"/>
  </r>
  <r>
    <x v="11"/>
    <x v="11"/>
    <x v="6"/>
    <x v="22"/>
    <x v="4"/>
    <n v="7"/>
    <n v="5"/>
  </r>
  <r>
    <x v="11"/>
    <x v="13"/>
    <x v="6"/>
    <x v="11"/>
    <x v="4"/>
    <n v="5"/>
    <n v="5"/>
  </r>
  <r>
    <x v="11"/>
    <x v="10"/>
    <x v="80"/>
    <x v="8"/>
    <x v="4"/>
    <n v="32"/>
    <n v="5"/>
  </r>
  <r>
    <x v="11"/>
    <x v="10"/>
    <x v="58"/>
    <x v="8"/>
    <x v="4"/>
    <n v="14"/>
    <n v="5"/>
  </r>
  <r>
    <x v="11"/>
    <x v="10"/>
    <x v="43"/>
    <x v="9"/>
    <x v="4"/>
    <n v="10.5"/>
    <n v="5"/>
  </r>
  <r>
    <x v="11"/>
    <x v="10"/>
    <x v="43"/>
    <x v="8"/>
    <x v="4"/>
    <n v="3"/>
    <n v="5"/>
  </r>
  <r>
    <x v="11"/>
    <x v="10"/>
    <x v="81"/>
    <x v="8"/>
    <x v="4"/>
    <n v="17"/>
    <n v="5"/>
  </r>
  <r>
    <x v="11"/>
    <x v="10"/>
    <x v="82"/>
    <x v="8"/>
    <x v="4"/>
    <n v="14"/>
    <n v="5"/>
  </r>
  <r>
    <x v="11"/>
    <x v="3"/>
    <x v="9"/>
    <x v="3"/>
    <x v="4"/>
    <n v="10"/>
    <n v="5"/>
  </r>
  <r>
    <x v="11"/>
    <x v="3"/>
    <x v="21"/>
    <x v="7"/>
    <x v="4"/>
    <n v="8"/>
    <n v="5"/>
  </r>
  <r>
    <x v="11"/>
    <x v="3"/>
    <x v="20"/>
    <x v="7"/>
    <x v="4"/>
    <n v="8"/>
    <n v="5"/>
  </r>
  <r>
    <x v="11"/>
    <x v="7"/>
    <x v="16"/>
    <x v="6"/>
    <x v="4"/>
    <n v="4"/>
    <n v="5"/>
  </r>
  <r>
    <x v="12"/>
    <x v="11"/>
    <x v="78"/>
    <x v="2"/>
    <x v="4"/>
    <n v="85"/>
    <n v="5"/>
  </r>
  <r>
    <x v="12"/>
    <x v="11"/>
    <x v="88"/>
    <x v="0"/>
    <x v="4"/>
    <n v="4"/>
    <n v="5"/>
  </r>
  <r>
    <x v="12"/>
    <x v="10"/>
    <x v="58"/>
    <x v="2"/>
    <x v="4"/>
    <n v="3"/>
    <n v="5"/>
  </r>
  <r>
    <x v="12"/>
    <x v="10"/>
    <x v="6"/>
    <x v="11"/>
    <x v="4"/>
    <n v="1"/>
    <n v="5"/>
  </r>
  <r>
    <x v="12"/>
    <x v="10"/>
    <x v="6"/>
    <x v="4"/>
    <x v="4"/>
    <n v="5"/>
    <n v="5"/>
  </r>
  <r>
    <x v="12"/>
    <x v="12"/>
    <x v="84"/>
    <x v="4"/>
    <x v="4"/>
    <n v="1"/>
    <n v="5"/>
  </r>
  <r>
    <x v="12"/>
    <x v="3"/>
    <x v="2"/>
    <x v="0"/>
    <x v="4"/>
    <n v="3"/>
    <n v="5"/>
  </r>
  <r>
    <x v="12"/>
    <x v="3"/>
    <x v="3"/>
    <x v="7"/>
    <x v="4"/>
    <n v="8"/>
    <n v="5"/>
  </r>
  <r>
    <x v="12"/>
    <x v="3"/>
    <x v="3"/>
    <x v="23"/>
    <x v="4"/>
    <n v="1"/>
    <n v="5"/>
  </r>
  <r>
    <x v="12"/>
    <x v="3"/>
    <x v="5"/>
    <x v="23"/>
    <x v="4"/>
    <n v="12"/>
    <n v="5"/>
  </r>
  <r>
    <x v="12"/>
    <x v="7"/>
    <x v="16"/>
    <x v="6"/>
    <x v="4"/>
    <n v="49"/>
    <n v="5"/>
  </r>
  <r>
    <x v="12"/>
    <x v="7"/>
    <x v="16"/>
    <x v="23"/>
    <x v="4"/>
    <n v="4"/>
    <n v="5"/>
  </r>
  <r>
    <x v="13"/>
    <x v="11"/>
    <x v="63"/>
    <x v="8"/>
    <x v="4"/>
    <n v="2"/>
    <n v="5"/>
  </r>
  <r>
    <x v="13"/>
    <x v="11"/>
    <x v="64"/>
    <x v="8"/>
    <x v="4"/>
    <n v="8"/>
    <n v="5"/>
  </r>
  <r>
    <x v="13"/>
    <x v="11"/>
    <x v="66"/>
    <x v="8"/>
    <x v="4"/>
    <n v="8"/>
    <n v="5"/>
  </r>
  <r>
    <x v="13"/>
    <x v="11"/>
    <x v="77"/>
    <x v="8"/>
    <x v="4"/>
    <n v="2"/>
    <n v="5"/>
  </r>
  <r>
    <x v="13"/>
    <x v="11"/>
    <x v="69"/>
    <x v="8"/>
    <x v="4"/>
    <n v="6"/>
    <n v="5"/>
  </r>
  <r>
    <x v="13"/>
    <x v="11"/>
    <x v="57"/>
    <x v="11"/>
    <x v="4"/>
    <n v="4"/>
    <n v="5"/>
  </r>
  <r>
    <x v="13"/>
    <x v="11"/>
    <x v="70"/>
    <x v="2"/>
    <x v="4"/>
    <n v="4"/>
    <n v="5"/>
  </r>
  <r>
    <x v="13"/>
    <x v="11"/>
    <x v="6"/>
    <x v="11"/>
    <x v="4"/>
    <n v="24"/>
    <n v="5"/>
  </r>
  <r>
    <x v="13"/>
    <x v="13"/>
    <x v="6"/>
    <x v="11"/>
    <x v="4"/>
    <n v="80"/>
    <n v="5"/>
  </r>
  <r>
    <x v="13"/>
    <x v="3"/>
    <x v="21"/>
    <x v="7"/>
    <x v="4"/>
    <n v="8"/>
    <n v="5"/>
  </r>
  <r>
    <x v="13"/>
    <x v="3"/>
    <x v="20"/>
    <x v="7"/>
    <x v="4"/>
    <n v="8"/>
    <n v="5"/>
  </r>
  <r>
    <x v="13"/>
    <x v="7"/>
    <x v="16"/>
    <x v="6"/>
    <x v="4"/>
    <n v="20"/>
    <n v="5"/>
  </r>
  <r>
    <x v="17"/>
    <x v="5"/>
    <x v="54"/>
    <x v="3"/>
    <x v="4"/>
    <n v="1.8"/>
    <n v="5"/>
  </r>
  <r>
    <x v="17"/>
    <x v="5"/>
    <x v="54"/>
    <x v="24"/>
    <x v="4"/>
    <n v="3"/>
    <n v="5"/>
  </r>
  <r>
    <x v="17"/>
    <x v="10"/>
    <x v="45"/>
    <x v="0"/>
    <x v="4"/>
    <n v="52.4"/>
    <n v="5"/>
  </r>
  <r>
    <x v="17"/>
    <x v="10"/>
    <x v="45"/>
    <x v="8"/>
    <x v="4"/>
    <n v="18.8"/>
    <n v="5"/>
  </r>
  <r>
    <x v="14"/>
    <x v="5"/>
    <x v="23"/>
    <x v="12"/>
    <x v="4"/>
    <n v="176"/>
    <n v="5"/>
  </r>
  <r>
    <x v="15"/>
    <x v="5"/>
    <x v="22"/>
    <x v="14"/>
    <x v="4"/>
    <n v="2"/>
    <n v="5"/>
  </r>
  <r>
    <x v="15"/>
    <x v="5"/>
    <x v="16"/>
    <x v="12"/>
    <x v="4"/>
    <n v="24"/>
    <n v="5"/>
  </r>
  <r>
    <x v="15"/>
    <x v="5"/>
    <x v="16"/>
    <x v="7"/>
    <x v="4"/>
    <n v="32"/>
    <n v="5"/>
  </r>
  <r>
    <x v="15"/>
    <x v="5"/>
    <x v="16"/>
    <x v="3"/>
    <x v="4"/>
    <n v="22"/>
    <n v="5"/>
  </r>
  <r>
    <x v="15"/>
    <x v="5"/>
    <x v="16"/>
    <x v="19"/>
    <x v="4"/>
    <n v="41"/>
    <n v="5"/>
  </r>
  <r>
    <x v="15"/>
    <x v="5"/>
    <x v="16"/>
    <x v="20"/>
    <x v="4"/>
    <n v="4"/>
    <n v="5"/>
  </r>
  <r>
    <x v="15"/>
    <x v="11"/>
    <x v="6"/>
    <x v="22"/>
    <x v="4"/>
    <n v="2"/>
    <n v="5"/>
  </r>
  <r>
    <x v="15"/>
    <x v="3"/>
    <x v="38"/>
    <x v="4"/>
    <x v="4"/>
    <n v="6"/>
    <n v="5"/>
  </r>
  <r>
    <x v="15"/>
    <x v="3"/>
    <x v="10"/>
    <x v="3"/>
    <x v="4"/>
    <n v="22"/>
    <n v="5"/>
  </r>
  <r>
    <x v="0"/>
    <x v="5"/>
    <x v="54"/>
    <x v="3"/>
    <x v="5"/>
    <n v="40.5"/>
    <n v="6"/>
  </r>
  <r>
    <x v="0"/>
    <x v="11"/>
    <x v="89"/>
    <x v="11"/>
    <x v="5"/>
    <n v="11"/>
    <n v="6"/>
  </r>
  <r>
    <x v="0"/>
    <x v="11"/>
    <x v="6"/>
    <x v="4"/>
    <x v="5"/>
    <n v="15"/>
    <n v="6"/>
  </r>
  <r>
    <x v="0"/>
    <x v="11"/>
    <x v="6"/>
    <x v="22"/>
    <x v="5"/>
    <n v="29"/>
    <n v="6"/>
  </r>
  <r>
    <x v="0"/>
    <x v="11"/>
    <x v="6"/>
    <x v="5"/>
    <x v="5"/>
    <n v="17"/>
    <n v="6"/>
  </r>
  <r>
    <x v="0"/>
    <x v="10"/>
    <x v="45"/>
    <x v="2"/>
    <x v="5"/>
    <n v="1"/>
    <n v="6"/>
  </r>
  <r>
    <x v="0"/>
    <x v="10"/>
    <x v="6"/>
    <x v="3"/>
    <x v="5"/>
    <n v="1"/>
    <n v="6"/>
  </r>
  <r>
    <x v="0"/>
    <x v="10"/>
    <x v="6"/>
    <x v="5"/>
    <x v="5"/>
    <n v="4"/>
    <n v="6"/>
  </r>
  <r>
    <x v="0"/>
    <x v="3"/>
    <x v="1"/>
    <x v="4"/>
    <x v="5"/>
    <n v="3"/>
    <n v="6"/>
  </r>
  <r>
    <x v="0"/>
    <x v="3"/>
    <x v="1"/>
    <x v="8"/>
    <x v="5"/>
    <n v="6"/>
    <n v="6"/>
  </r>
  <r>
    <x v="0"/>
    <x v="3"/>
    <x v="2"/>
    <x v="5"/>
    <x v="5"/>
    <n v="12"/>
    <n v="6"/>
  </r>
  <r>
    <x v="0"/>
    <x v="3"/>
    <x v="3"/>
    <x v="23"/>
    <x v="5"/>
    <n v="23.5"/>
    <n v="6"/>
  </r>
  <r>
    <x v="0"/>
    <x v="3"/>
    <x v="38"/>
    <x v="4"/>
    <x v="5"/>
    <n v="37"/>
    <n v="6"/>
  </r>
  <r>
    <x v="0"/>
    <x v="7"/>
    <x v="16"/>
    <x v="6"/>
    <x v="5"/>
    <n v="25"/>
    <n v="6"/>
  </r>
  <r>
    <x v="0"/>
    <x v="7"/>
    <x v="16"/>
    <x v="23"/>
    <x v="5"/>
    <n v="10.5"/>
    <n v="6"/>
  </r>
  <r>
    <x v="18"/>
    <x v="13"/>
    <x v="90"/>
    <x v="2"/>
    <x v="5"/>
    <n v="16"/>
    <n v="6"/>
  </r>
  <r>
    <x v="18"/>
    <x v="3"/>
    <x v="29"/>
    <x v="24"/>
    <x v="5"/>
    <n v="72"/>
    <n v="6"/>
  </r>
  <r>
    <x v="1"/>
    <x v="7"/>
    <x v="16"/>
    <x v="23"/>
    <x v="5"/>
    <n v="184"/>
    <n v="6"/>
  </r>
  <r>
    <x v="2"/>
    <x v="11"/>
    <x v="64"/>
    <x v="0"/>
    <x v="5"/>
    <n v="13.5"/>
    <n v="6"/>
  </r>
  <r>
    <x v="2"/>
    <x v="11"/>
    <x v="89"/>
    <x v="0"/>
    <x v="5"/>
    <n v="4.5"/>
    <n v="6"/>
  </r>
  <r>
    <x v="2"/>
    <x v="11"/>
    <x v="91"/>
    <x v="0"/>
    <x v="5"/>
    <n v="16"/>
    <n v="6"/>
  </r>
  <r>
    <x v="2"/>
    <x v="11"/>
    <x v="92"/>
    <x v="0"/>
    <x v="5"/>
    <n v="4.5"/>
    <n v="6"/>
  </r>
  <r>
    <x v="2"/>
    <x v="4"/>
    <x v="10"/>
    <x v="11"/>
    <x v="5"/>
    <n v="1"/>
    <n v="6"/>
  </r>
  <r>
    <x v="2"/>
    <x v="4"/>
    <x v="11"/>
    <x v="0"/>
    <x v="5"/>
    <n v="2"/>
    <n v="6"/>
  </r>
  <r>
    <x v="2"/>
    <x v="10"/>
    <x v="80"/>
    <x v="0"/>
    <x v="5"/>
    <n v="6"/>
    <n v="6"/>
  </r>
  <r>
    <x v="2"/>
    <x v="10"/>
    <x v="58"/>
    <x v="0"/>
    <x v="5"/>
    <n v="9"/>
    <n v="6"/>
  </r>
  <r>
    <x v="2"/>
    <x v="10"/>
    <x v="83"/>
    <x v="0"/>
    <x v="5"/>
    <n v="3"/>
    <n v="6"/>
  </r>
  <r>
    <x v="2"/>
    <x v="3"/>
    <x v="7"/>
    <x v="0"/>
    <x v="5"/>
    <n v="13.5"/>
    <n v="6"/>
  </r>
  <r>
    <x v="2"/>
    <x v="3"/>
    <x v="3"/>
    <x v="0"/>
    <x v="5"/>
    <n v="84.5"/>
    <n v="6"/>
  </r>
  <r>
    <x v="2"/>
    <x v="3"/>
    <x v="38"/>
    <x v="4"/>
    <x v="5"/>
    <n v="6"/>
    <n v="6"/>
  </r>
  <r>
    <x v="2"/>
    <x v="3"/>
    <x v="10"/>
    <x v="3"/>
    <x v="5"/>
    <n v="0.5"/>
    <n v="6"/>
  </r>
  <r>
    <x v="2"/>
    <x v="7"/>
    <x v="16"/>
    <x v="6"/>
    <x v="5"/>
    <n v="22"/>
    <n v="6"/>
  </r>
  <r>
    <x v="2"/>
    <x v="7"/>
    <x v="16"/>
    <x v="23"/>
    <x v="5"/>
    <n v="14"/>
    <n v="6"/>
  </r>
  <r>
    <x v="4"/>
    <x v="11"/>
    <x v="93"/>
    <x v="11"/>
    <x v="5"/>
    <n v="4"/>
    <n v="6"/>
  </r>
  <r>
    <x v="4"/>
    <x v="11"/>
    <x v="93"/>
    <x v="0"/>
    <x v="5"/>
    <n v="14"/>
    <n v="6"/>
  </r>
  <r>
    <x v="4"/>
    <x v="11"/>
    <x v="92"/>
    <x v="0"/>
    <x v="5"/>
    <n v="38"/>
    <n v="6"/>
  </r>
  <r>
    <x v="4"/>
    <x v="4"/>
    <x v="15"/>
    <x v="2"/>
    <x v="5"/>
    <n v="46"/>
    <n v="6"/>
  </r>
  <r>
    <x v="4"/>
    <x v="3"/>
    <x v="29"/>
    <x v="24"/>
    <x v="5"/>
    <n v="1"/>
    <n v="6"/>
  </r>
  <r>
    <x v="4"/>
    <x v="3"/>
    <x v="9"/>
    <x v="3"/>
    <x v="5"/>
    <n v="27.5"/>
    <n v="6"/>
  </r>
  <r>
    <x v="4"/>
    <x v="3"/>
    <x v="21"/>
    <x v="7"/>
    <x v="5"/>
    <n v="40"/>
    <n v="6"/>
  </r>
  <r>
    <x v="5"/>
    <x v="5"/>
    <x v="54"/>
    <x v="3"/>
    <x v="5"/>
    <n v="53"/>
    <n v="6"/>
  </r>
  <r>
    <x v="5"/>
    <x v="11"/>
    <x v="56"/>
    <x v="0"/>
    <x v="5"/>
    <n v="34"/>
    <n v="6"/>
  </r>
  <r>
    <x v="5"/>
    <x v="11"/>
    <x v="79"/>
    <x v="17"/>
    <x v="5"/>
    <n v="2"/>
    <n v="6"/>
  </r>
  <r>
    <x v="5"/>
    <x v="11"/>
    <x v="6"/>
    <x v="4"/>
    <x v="5"/>
    <n v="3"/>
    <n v="6"/>
  </r>
  <r>
    <x v="5"/>
    <x v="11"/>
    <x v="6"/>
    <x v="22"/>
    <x v="5"/>
    <n v="18"/>
    <n v="6"/>
  </r>
  <r>
    <x v="5"/>
    <x v="11"/>
    <x v="92"/>
    <x v="2"/>
    <x v="5"/>
    <n v="4"/>
    <n v="6"/>
  </r>
  <r>
    <x v="5"/>
    <x v="11"/>
    <x v="92"/>
    <x v="0"/>
    <x v="5"/>
    <n v="8"/>
    <n v="6"/>
  </r>
  <r>
    <x v="5"/>
    <x v="13"/>
    <x v="6"/>
    <x v="22"/>
    <x v="5"/>
    <n v="2"/>
    <n v="6"/>
  </r>
  <r>
    <x v="5"/>
    <x v="13"/>
    <x v="94"/>
    <x v="0"/>
    <x v="5"/>
    <n v="2"/>
    <n v="6"/>
  </r>
  <r>
    <x v="5"/>
    <x v="4"/>
    <x v="14"/>
    <x v="11"/>
    <x v="5"/>
    <n v="6"/>
    <n v="6"/>
  </r>
  <r>
    <x v="5"/>
    <x v="4"/>
    <x v="15"/>
    <x v="11"/>
    <x v="5"/>
    <n v="3"/>
    <n v="6"/>
  </r>
  <r>
    <x v="5"/>
    <x v="4"/>
    <x v="15"/>
    <x v="2"/>
    <x v="5"/>
    <n v="45"/>
    <n v="6"/>
  </r>
  <r>
    <x v="5"/>
    <x v="4"/>
    <x v="21"/>
    <x v="7"/>
    <x v="5"/>
    <n v="16"/>
    <n v="6"/>
  </r>
  <r>
    <x v="5"/>
    <x v="7"/>
    <x v="16"/>
    <x v="23"/>
    <x v="5"/>
    <n v="4"/>
    <n v="6"/>
  </r>
  <r>
    <x v="6"/>
    <x v="5"/>
    <x v="16"/>
    <x v="3"/>
    <x v="5"/>
    <n v="8.25"/>
    <n v="6"/>
  </r>
  <r>
    <x v="6"/>
    <x v="11"/>
    <x v="64"/>
    <x v="9"/>
    <x v="5"/>
    <n v="6"/>
    <n v="6"/>
  </r>
  <r>
    <x v="6"/>
    <x v="10"/>
    <x v="48"/>
    <x v="0"/>
    <x v="5"/>
    <n v="4"/>
    <n v="6"/>
  </r>
  <r>
    <x v="6"/>
    <x v="10"/>
    <x v="58"/>
    <x v="15"/>
    <x v="5"/>
    <n v="3"/>
    <n v="6"/>
  </r>
  <r>
    <x v="6"/>
    <x v="10"/>
    <x v="53"/>
    <x v="8"/>
    <x v="5"/>
    <n v="1.5"/>
    <n v="6"/>
  </r>
  <r>
    <x v="6"/>
    <x v="10"/>
    <x v="6"/>
    <x v="9"/>
    <x v="5"/>
    <n v="4"/>
    <n v="6"/>
  </r>
  <r>
    <x v="6"/>
    <x v="3"/>
    <x v="7"/>
    <x v="6"/>
    <x v="5"/>
    <n v="2"/>
    <n v="6"/>
  </r>
  <r>
    <x v="6"/>
    <x v="3"/>
    <x v="3"/>
    <x v="5"/>
    <x v="5"/>
    <n v="2"/>
    <n v="6"/>
  </r>
  <r>
    <x v="6"/>
    <x v="3"/>
    <x v="10"/>
    <x v="6"/>
    <x v="5"/>
    <n v="14"/>
    <n v="6"/>
  </r>
  <r>
    <x v="6"/>
    <x v="7"/>
    <x v="16"/>
    <x v="6"/>
    <x v="5"/>
    <n v="9"/>
    <n v="6"/>
  </r>
  <r>
    <x v="7"/>
    <x v="5"/>
    <x v="22"/>
    <x v="12"/>
    <x v="5"/>
    <n v="42"/>
    <n v="6"/>
  </r>
  <r>
    <x v="7"/>
    <x v="5"/>
    <x v="22"/>
    <x v="13"/>
    <x v="5"/>
    <n v="60"/>
    <n v="6"/>
  </r>
  <r>
    <x v="7"/>
    <x v="5"/>
    <x v="54"/>
    <x v="3"/>
    <x v="5"/>
    <n v="21"/>
    <n v="6"/>
  </r>
  <r>
    <x v="7"/>
    <x v="5"/>
    <x v="23"/>
    <x v="12"/>
    <x v="5"/>
    <n v="27"/>
    <n v="6"/>
  </r>
  <r>
    <x v="7"/>
    <x v="5"/>
    <x v="24"/>
    <x v="12"/>
    <x v="5"/>
    <n v="17"/>
    <n v="6"/>
  </r>
  <r>
    <x v="8"/>
    <x v="11"/>
    <x v="64"/>
    <x v="8"/>
    <x v="5"/>
    <n v="9"/>
    <n v="6"/>
  </r>
  <r>
    <x v="8"/>
    <x v="11"/>
    <x v="95"/>
    <x v="8"/>
    <x v="5"/>
    <n v="4"/>
    <n v="6"/>
  </r>
  <r>
    <x v="8"/>
    <x v="11"/>
    <x v="75"/>
    <x v="8"/>
    <x v="5"/>
    <n v="4"/>
    <n v="6"/>
  </r>
  <r>
    <x v="8"/>
    <x v="11"/>
    <x v="6"/>
    <x v="11"/>
    <x v="5"/>
    <n v="4"/>
    <n v="6"/>
  </r>
  <r>
    <x v="8"/>
    <x v="11"/>
    <x v="88"/>
    <x v="8"/>
    <x v="5"/>
    <n v="4"/>
    <n v="6"/>
  </r>
  <r>
    <x v="8"/>
    <x v="11"/>
    <x v="92"/>
    <x v="8"/>
    <x v="5"/>
    <n v="25"/>
    <n v="6"/>
  </r>
  <r>
    <x v="8"/>
    <x v="13"/>
    <x v="6"/>
    <x v="11"/>
    <x v="5"/>
    <n v="2"/>
    <n v="6"/>
  </r>
  <r>
    <x v="8"/>
    <x v="13"/>
    <x v="6"/>
    <x v="23"/>
    <x v="5"/>
    <n v="6"/>
    <n v="6"/>
  </r>
  <r>
    <x v="8"/>
    <x v="10"/>
    <x v="96"/>
    <x v="8"/>
    <x v="5"/>
    <n v="2"/>
    <n v="6"/>
  </r>
  <r>
    <x v="8"/>
    <x v="3"/>
    <x v="1"/>
    <x v="8"/>
    <x v="5"/>
    <n v="69"/>
    <n v="6"/>
  </r>
  <r>
    <x v="8"/>
    <x v="3"/>
    <x v="9"/>
    <x v="3"/>
    <x v="5"/>
    <n v="1"/>
    <n v="6"/>
  </r>
  <r>
    <x v="8"/>
    <x v="3"/>
    <x v="38"/>
    <x v="8"/>
    <x v="5"/>
    <n v="5"/>
    <n v="6"/>
  </r>
  <r>
    <x v="8"/>
    <x v="3"/>
    <x v="20"/>
    <x v="7"/>
    <x v="5"/>
    <n v="8"/>
    <n v="6"/>
  </r>
  <r>
    <x v="8"/>
    <x v="7"/>
    <x v="16"/>
    <x v="6"/>
    <x v="5"/>
    <n v="60"/>
    <n v="6"/>
  </r>
  <r>
    <x v="9"/>
    <x v="11"/>
    <x v="67"/>
    <x v="8"/>
    <x v="5"/>
    <n v="6"/>
    <n v="6"/>
  </r>
  <r>
    <x v="9"/>
    <x v="11"/>
    <x v="56"/>
    <x v="8"/>
    <x v="5"/>
    <n v="8"/>
    <n v="6"/>
  </r>
  <r>
    <x v="9"/>
    <x v="11"/>
    <x v="78"/>
    <x v="8"/>
    <x v="5"/>
    <n v="8"/>
    <n v="6"/>
  </r>
  <r>
    <x v="9"/>
    <x v="11"/>
    <x v="91"/>
    <x v="8"/>
    <x v="5"/>
    <n v="5"/>
    <n v="6"/>
  </r>
  <r>
    <x v="9"/>
    <x v="11"/>
    <x v="79"/>
    <x v="8"/>
    <x v="5"/>
    <n v="6"/>
    <n v="6"/>
  </r>
  <r>
    <x v="9"/>
    <x v="11"/>
    <x v="6"/>
    <x v="11"/>
    <x v="5"/>
    <n v="13"/>
    <n v="6"/>
  </r>
  <r>
    <x v="9"/>
    <x v="11"/>
    <x v="92"/>
    <x v="8"/>
    <x v="5"/>
    <n v="4"/>
    <n v="6"/>
  </r>
  <r>
    <x v="9"/>
    <x v="10"/>
    <x v="80"/>
    <x v="2"/>
    <x v="5"/>
    <n v="7"/>
    <n v="6"/>
  </r>
  <r>
    <x v="9"/>
    <x v="10"/>
    <x v="80"/>
    <x v="8"/>
    <x v="5"/>
    <n v="3"/>
    <n v="6"/>
  </r>
  <r>
    <x v="9"/>
    <x v="10"/>
    <x v="58"/>
    <x v="2"/>
    <x v="5"/>
    <n v="12"/>
    <n v="6"/>
  </r>
  <r>
    <x v="9"/>
    <x v="10"/>
    <x v="58"/>
    <x v="8"/>
    <x v="5"/>
    <n v="2"/>
    <n v="6"/>
  </r>
  <r>
    <x v="9"/>
    <x v="10"/>
    <x v="59"/>
    <x v="2"/>
    <x v="5"/>
    <n v="10"/>
    <n v="6"/>
  </r>
  <r>
    <x v="9"/>
    <x v="10"/>
    <x v="59"/>
    <x v="8"/>
    <x v="5"/>
    <n v="3"/>
    <n v="6"/>
  </r>
  <r>
    <x v="9"/>
    <x v="10"/>
    <x v="45"/>
    <x v="2"/>
    <x v="5"/>
    <n v="8"/>
    <n v="6"/>
  </r>
  <r>
    <x v="9"/>
    <x v="10"/>
    <x v="45"/>
    <x v="8"/>
    <x v="5"/>
    <n v="1"/>
    <n v="6"/>
  </r>
  <r>
    <x v="9"/>
    <x v="10"/>
    <x v="78"/>
    <x v="2"/>
    <x v="5"/>
    <n v="8"/>
    <n v="6"/>
  </r>
  <r>
    <x v="9"/>
    <x v="10"/>
    <x v="96"/>
    <x v="2"/>
    <x v="5"/>
    <n v="1"/>
    <n v="6"/>
  </r>
  <r>
    <x v="9"/>
    <x v="10"/>
    <x v="76"/>
    <x v="2"/>
    <x v="5"/>
    <n v="1"/>
    <n v="6"/>
  </r>
  <r>
    <x v="9"/>
    <x v="10"/>
    <x v="82"/>
    <x v="2"/>
    <x v="5"/>
    <n v="4"/>
    <n v="6"/>
  </r>
  <r>
    <x v="9"/>
    <x v="10"/>
    <x v="83"/>
    <x v="2"/>
    <x v="5"/>
    <n v="4"/>
    <n v="6"/>
  </r>
  <r>
    <x v="9"/>
    <x v="10"/>
    <x v="83"/>
    <x v="8"/>
    <x v="5"/>
    <n v="1"/>
    <n v="6"/>
  </r>
  <r>
    <x v="9"/>
    <x v="3"/>
    <x v="0"/>
    <x v="8"/>
    <x v="5"/>
    <n v="31"/>
    <n v="6"/>
  </r>
  <r>
    <x v="9"/>
    <x v="3"/>
    <x v="1"/>
    <x v="8"/>
    <x v="5"/>
    <n v="27"/>
    <n v="6"/>
  </r>
  <r>
    <x v="9"/>
    <x v="3"/>
    <x v="9"/>
    <x v="3"/>
    <x v="5"/>
    <n v="39.5"/>
    <n v="6"/>
  </r>
  <r>
    <x v="9"/>
    <x v="3"/>
    <x v="38"/>
    <x v="8"/>
    <x v="5"/>
    <n v="29"/>
    <n v="6"/>
  </r>
  <r>
    <x v="9"/>
    <x v="3"/>
    <x v="20"/>
    <x v="7"/>
    <x v="5"/>
    <n v="16"/>
    <n v="6"/>
  </r>
  <r>
    <x v="16"/>
    <x v="11"/>
    <x v="6"/>
    <x v="22"/>
    <x v="5"/>
    <n v="7"/>
    <n v="6"/>
  </r>
  <r>
    <x v="16"/>
    <x v="13"/>
    <x v="75"/>
    <x v="0"/>
    <x v="5"/>
    <n v="6"/>
    <n v="6"/>
  </r>
  <r>
    <x v="16"/>
    <x v="13"/>
    <x v="75"/>
    <x v="15"/>
    <x v="5"/>
    <n v="6"/>
    <n v="6"/>
  </r>
  <r>
    <x v="16"/>
    <x v="13"/>
    <x v="6"/>
    <x v="11"/>
    <x v="5"/>
    <n v="10"/>
    <n v="6"/>
  </r>
  <r>
    <x v="16"/>
    <x v="13"/>
    <x v="6"/>
    <x v="23"/>
    <x v="5"/>
    <n v="7"/>
    <n v="6"/>
  </r>
  <r>
    <x v="16"/>
    <x v="10"/>
    <x v="80"/>
    <x v="2"/>
    <x v="5"/>
    <n v="6"/>
    <n v="6"/>
  </r>
  <r>
    <x v="16"/>
    <x v="10"/>
    <x v="80"/>
    <x v="8"/>
    <x v="5"/>
    <n v="3"/>
    <n v="6"/>
  </r>
  <r>
    <x v="16"/>
    <x v="10"/>
    <x v="58"/>
    <x v="2"/>
    <x v="5"/>
    <n v="23.5"/>
    <n v="6"/>
  </r>
  <r>
    <x v="16"/>
    <x v="10"/>
    <x v="58"/>
    <x v="8"/>
    <x v="5"/>
    <n v="12"/>
    <n v="6"/>
  </r>
  <r>
    <x v="16"/>
    <x v="10"/>
    <x v="81"/>
    <x v="2"/>
    <x v="5"/>
    <n v="3"/>
    <n v="6"/>
  </r>
  <r>
    <x v="16"/>
    <x v="10"/>
    <x v="81"/>
    <x v="8"/>
    <x v="5"/>
    <n v="1"/>
    <n v="6"/>
  </r>
  <r>
    <x v="16"/>
    <x v="10"/>
    <x v="76"/>
    <x v="2"/>
    <x v="5"/>
    <n v="6"/>
    <n v="6"/>
  </r>
  <r>
    <x v="16"/>
    <x v="10"/>
    <x v="82"/>
    <x v="2"/>
    <x v="5"/>
    <n v="1.5"/>
    <n v="6"/>
  </r>
  <r>
    <x v="16"/>
    <x v="10"/>
    <x v="82"/>
    <x v="0"/>
    <x v="5"/>
    <n v="5"/>
    <n v="6"/>
  </r>
  <r>
    <x v="16"/>
    <x v="10"/>
    <x v="82"/>
    <x v="8"/>
    <x v="5"/>
    <n v="0.5"/>
    <n v="6"/>
  </r>
  <r>
    <x v="16"/>
    <x v="10"/>
    <x v="6"/>
    <x v="4"/>
    <x v="5"/>
    <n v="9"/>
    <n v="6"/>
  </r>
  <r>
    <x v="16"/>
    <x v="10"/>
    <x v="6"/>
    <x v="22"/>
    <x v="5"/>
    <n v="4"/>
    <n v="6"/>
  </r>
  <r>
    <x v="16"/>
    <x v="10"/>
    <x v="6"/>
    <x v="23"/>
    <x v="5"/>
    <n v="7"/>
    <n v="6"/>
  </r>
  <r>
    <x v="16"/>
    <x v="3"/>
    <x v="29"/>
    <x v="24"/>
    <x v="5"/>
    <n v="3.5"/>
    <n v="6"/>
  </r>
  <r>
    <x v="16"/>
    <x v="3"/>
    <x v="9"/>
    <x v="3"/>
    <x v="5"/>
    <n v="43"/>
    <n v="6"/>
  </r>
  <r>
    <x v="16"/>
    <x v="3"/>
    <x v="21"/>
    <x v="7"/>
    <x v="5"/>
    <n v="8"/>
    <n v="6"/>
  </r>
  <r>
    <x v="16"/>
    <x v="7"/>
    <x v="16"/>
    <x v="23"/>
    <x v="5"/>
    <n v="9"/>
    <n v="6"/>
  </r>
  <r>
    <x v="11"/>
    <x v="11"/>
    <x v="97"/>
    <x v="8"/>
    <x v="5"/>
    <n v="10"/>
    <n v="6"/>
  </r>
  <r>
    <x v="11"/>
    <x v="11"/>
    <x v="67"/>
    <x v="8"/>
    <x v="5"/>
    <n v="8"/>
    <n v="6"/>
  </r>
  <r>
    <x v="11"/>
    <x v="11"/>
    <x v="56"/>
    <x v="8"/>
    <x v="5"/>
    <n v="16"/>
    <n v="6"/>
  </r>
  <r>
    <x v="11"/>
    <x v="11"/>
    <x v="75"/>
    <x v="8"/>
    <x v="5"/>
    <n v="16"/>
    <n v="6"/>
  </r>
  <r>
    <x v="11"/>
    <x v="10"/>
    <x v="80"/>
    <x v="8"/>
    <x v="5"/>
    <n v="18"/>
    <n v="6"/>
  </r>
  <r>
    <x v="11"/>
    <x v="10"/>
    <x v="58"/>
    <x v="8"/>
    <x v="5"/>
    <n v="7"/>
    <n v="6"/>
  </r>
  <r>
    <x v="11"/>
    <x v="10"/>
    <x v="59"/>
    <x v="8"/>
    <x v="5"/>
    <n v="6"/>
    <n v="6"/>
  </r>
  <r>
    <x v="11"/>
    <x v="10"/>
    <x v="81"/>
    <x v="8"/>
    <x v="5"/>
    <n v="9"/>
    <n v="6"/>
  </r>
  <r>
    <x v="11"/>
    <x v="10"/>
    <x v="82"/>
    <x v="8"/>
    <x v="5"/>
    <n v="32"/>
    <n v="6"/>
  </r>
  <r>
    <x v="11"/>
    <x v="10"/>
    <x v="72"/>
    <x v="8"/>
    <x v="5"/>
    <n v="5"/>
    <n v="6"/>
  </r>
  <r>
    <x v="11"/>
    <x v="3"/>
    <x v="1"/>
    <x v="8"/>
    <x v="5"/>
    <n v="8"/>
    <n v="6"/>
  </r>
  <r>
    <x v="11"/>
    <x v="3"/>
    <x v="7"/>
    <x v="8"/>
    <x v="5"/>
    <n v="3"/>
    <n v="6"/>
  </r>
  <r>
    <x v="11"/>
    <x v="3"/>
    <x v="9"/>
    <x v="3"/>
    <x v="5"/>
    <n v="14"/>
    <n v="6"/>
  </r>
  <r>
    <x v="11"/>
    <x v="3"/>
    <x v="21"/>
    <x v="7"/>
    <x v="5"/>
    <n v="8"/>
    <n v="6"/>
  </r>
  <r>
    <x v="11"/>
    <x v="3"/>
    <x v="20"/>
    <x v="7"/>
    <x v="5"/>
    <n v="16"/>
    <n v="6"/>
  </r>
  <r>
    <x v="11"/>
    <x v="7"/>
    <x v="16"/>
    <x v="6"/>
    <x v="5"/>
    <n v="9"/>
    <n v="6"/>
  </r>
  <r>
    <x v="12"/>
    <x v="11"/>
    <x v="78"/>
    <x v="2"/>
    <x v="5"/>
    <n v="16"/>
    <n v="6"/>
  </r>
  <r>
    <x v="12"/>
    <x v="13"/>
    <x v="6"/>
    <x v="4"/>
    <x v="5"/>
    <n v="1"/>
    <n v="6"/>
  </r>
  <r>
    <x v="12"/>
    <x v="13"/>
    <x v="6"/>
    <x v="22"/>
    <x v="5"/>
    <n v="7"/>
    <n v="6"/>
  </r>
  <r>
    <x v="12"/>
    <x v="10"/>
    <x v="6"/>
    <x v="22"/>
    <x v="5"/>
    <n v="1"/>
    <n v="6"/>
  </r>
  <r>
    <x v="12"/>
    <x v="3"/>
    <x v="38"/>
    <x v="2"/>
    <x v="5"/>
    <n v="36"/>
    <n v="6"/>
  </r>
  <r>
    <x v="12"/>
    <x v="3"/>
    <x v="38"/>
    <x v="4"/>
    <x v="5"/>
    <n v="18"/>
    <n v="6"/>
  </r>
  <r>
    <x v="12"/>
    <x v="7"/>
    <x v="16"/>
    <x v="6"/>
    <x v="5"/>
    <n v="141"/>
    <n v="6"/>
  </r>
  <r>
    <x v="13"/>
    <x v="11"/>
    <x v="97"/>
    <x v="8"/>
    <x v="5"/>
    <n v="10"/>
    <n v="6"/>
  </r>
  <r>
    <x v="13"/>
    <x v="11"/>
    <x v="89"/>
    <x v="8"/>
    <x v="5"/>
    <n v="1"/>
    <n v="6"/>
  </r>
  <r>
    <x v="13"/>
    <x v="11"/>
    <x v="67"/>
    <x v="8"/>
    <x v="5"/>
    <n v="22"/>
    <n v="6"/>
  </r>
  <r>
    <x v="13"/>
    <x v="11"/>
    <x v="91"/>
    <x v="8"/>
    <x v="5"/>
    <n v="12"/>
    <n v="6"/>
  </r>
  <r>
    <x v="13"/>
    <x v="11"/>
    <x v="79"/>
    <x v="8"/>
    <x v="5"/>
    <n v="13"/>
    <n v="6"/>
  </r>
  <r>
    <x v="13"/>
    <x v="11"/>
    <x v="92"/>
    <x v="8"/>
    <x v="5"/>
    <n v="24"/>
    <n v="6"/>
  </r>
  <r>
    <x v="13"/>
    <x v="13"/>
    <x v="6"/>
    <x v="11"/>
    <x v="5"/>
    <n v="64"/>
    <n v="6"/>
  </r>
  <r>
    <x v="13"/>
    <x v="3"/>
    <x v="1"/>
    <x v="8"/>
    <x v="5"/>
    <n v="44"/>
    <n v="6"/>
  </r>
  <r>
    <x v="13"/>
    <x v="3"/>
    <x v="38"/>
    <x v="8"/>
    <x v="5"/>
    <n v="16"/>
    <n v="6"/>
  </r>
  <r>
    <x v="13"/>
    <x v="3"/>
    <x v="20"/>
    <x v="7"/>
    <x v="5"/>
    <n v="8"/>
    <n v="6"/>
  </r>
  <r>
    <x v="14"/>
    <x v="5"/>
    <x v="23"/>
    <x v="12"/>
    <x v="5"/>
    <n v="184"/>
    <n v="6"/>
  </r>
  <r>
    <x v="15"/>
    <x v="5"/>
    <x v="22"/>
    <x v="14"/>
    <x v="5"/>
    <n v="15"/>
    <n v="6"/>
  </r>
  <r>
    <x v="15"/>
    <x v="5"/>
    <x v="16"/>
    <x v="12"/>
    <x v="5"/>
    <n v="32"/>
    <n v="6"/>
  </r>
  <r>
    <x v="15"/>
    <x v="5"/>
    <x v="16"/>
    <x v="3"/>
    <x v="5"/>
    <n v="20"/>
    <n v="6"/>
  </r>
  <r>
    <x v="15"/>
    <x v="5"/>
    <x v="16"/>
    <x v="19"/>
    <x v="5"/>
    <n v="21"/>
    <n v="6"/>
  </r>
  <r>
    <x v="15"/>
    <x v="5"/>
    <x v="16"/>
    <x v="20"/>
    <x v="5"/>
    <n v="4"/>
    <n v="6"/>
  </r>
  <r>
    <x v="15"/>
    <x v="11"/>
    <x v="6"/>
    <x v="4"/>
    <x v="5"/>
    <n v="19"/>
    <n v="6"/>
  </r>
  <r>
    <x v="15"/>
    <x v="11"/>
    <x v="6"/>
    <x v="22"/>
    <x v="5"/>
    <n v="3"/>
    <n v="6"/>
  </r>
  <r>
    <x v="15"/>
    <x v="10"/>
    <x v="6"/>
    <x v="4"/>
    <x v="5"/>
    <n v="20"/>
    <n v="6"/>
  </r>
  <r>
    <x v="15"/>
    <x v="12"/>
    <x v="84"/>
    <x v="4"/>
    <x v="5"/>
    <n v="22"/>
    <n v="6"/>
  </r>
  <r>
    <x v="15"/>
    <x v="3"/>
    <x v="38"/>
    <x v="4"/>
    <x v="5"/>
    <n v="5"/>
    <n v="6"/>
  </r>
  <r>
    <x v="15"/>
    <x v="3"/>
    <x v="10"/>
    <x v="3"/>
    <x v="5"/>
    <n v="20"/>
    <n v="6"/>
  </r>
  <r>
    <x v="0"/>
    <x v="5"/>
    <x v="54"/>
    <x v="3"/>
    <x v="6"/>
    <n v="24.5"/>
    <n v="7"/>
  </r>
  <r>
    <x v="0"/>
    <x v="14"/>
    <x v="6"/>
    <x v="5"/>
    <x v="6"/>
    <n v="7"/>
    <n v="7"/>
  </r>
  <r>
    <x v="0"/>
    <x v="15"/>
    <x v="98"/>
    <x v="2"/>
    <x v="6"/>
    <n v="2"/>
    <n v="7"/>
  </r>
  <r>
    <x v="0"/>
    <x v="15"/>
    <x v="99"/>
    <x v="15"/>
    <x v="6"/>
    <n v="2"/>
    <n v="7"/>
  </r>
  <r>
    <x v="0"/>
    <x v="3"/>
    <x v="2"/>
    <x v="5"/>
    <x v="6"/>
    <n v="6"/>
    <n v="7"/>
  </r>
  <r>
    <x v="0"/>
    <x v="3"/>
    <x v="100"/>
    <x v="7"/>
    <x v="6"/>
    <n v="8"/>
    <n v="7"/>
  </r>
  <r>
    <x v="0"/>
    <x v="3"/>
    <x v="3"/>
    <x v="23"/>
    <x v="6"/>
    <n v="18"/>
    <n v="7"/>
  </r>
  <r>
    <x v="0"/>
    <x v="3"/>
    <x v="38"/>
    <x v="4"/>
    <x v="6"/>
    <n v="5"/>
    <n v="7"/>
  </r>
  <r>
    <x v="0"/>
    <x v="3"/>
    <x v="21"/>
    <x v="7"/>
    <x v="6"/>
    <n v="12"/>
    <n v="7"/>
  </r>
  <r>
    <x v="0"/>
    <x v="7"/>
    <x v="16"/>
    <x v="6"/>
    <x v="6"/>
    <n v="64.5"/>
    <n v="7"/>
  </r>
  <r>
    <x v="0"/>
    <x v="7"/>
    <x v="16"/>
    <x v="23"/>
    <x v="6"/>
    <n v="10"/>
    <n v="7"/>
  </r>
  <r>
    <x v="18"/>
    <x v="13"/>
    <x v="90"/>
    <x v="2"/>
    <x v="6"/>
    <n v="64"/>
    <n v="7"/>
  </r>
  <r>
    <x v="18"/>
    <x v="13"/>
    <x v="90"/>
    <x v="0"/>
    <x v="6"/>
    <n v="48"/>
    <n v="7"/>
  </r>
  <r>
    <x v="18"/>
    <x v="14"/>
    <x v="101"/>
    <x v="0"/>
    <x v="6"/>
    <n v="8"/>
    <n v="7"/>
  </r>
  <r>
    <x v="18"/>
    <x v="14"/>
    <x v="102"/>
    <x v="0"/>
    <x v="6"/>
    <n v="16"/>
    <n v="7"/>
  </r>
  <r>
    <x v="18"/>
    <x v="14"/>
    <x v="102"/>
    <x v="8"/>
    <x v="6"/>
    <n v="16"/>
    <n v="7"/>
  </r>
  <r>
    <x v="1"/>
    <x v="7"/>
    <x v="16"/>
    <x v="6"/>
    <x v="6"/>
    <n v="16"/>
    <n v="7"/>
  </r>
  <r>
    <x v="1"/>
    <x v="7"/>
    <x v="16"/>
    <x v="23"/>
    <x v="6"/>
    <n v="144"/>
    <n v="7"/>
  </r>
  <r>
    <x v="2"/>
    <x v="3"/>
    <x v="3"/>
    <x v="0"/>
    <x v="6"/>
    <n v="42.5"/>
    <n v="7"/>
  </r>
  <r>
    <x v="2"/>
    <x v="3"/>
    <x v="3"/>
    <x v="3"/>
    <x v="6"/>
    <n v="16"/>
    <n v="7"/>
  </r>
  <r>
    <x v="2"/>
    <x v="3"/>
    <x v="10"/>
    <x v="3"/>
    <x v="6"/>
    <n v="1.5"/>
    <n v="7"/>
  </r>
  <r>
    <x v="2"/>
    <x v="3"/>
    <x v="21"/>
    <x v="7"/>
    <x v="6"/>
    <n v="8"/>
    <n v="7"/>
  </r>
  <r>
    <x v="2"/>
    <x v="3"/>
    <x v="20"/>
    <x v="7"/>
    <x v="6"/>
    <n v="16"/>
    <n v="7"/>
  </r>
  <r>
    <x v="2"/>
    <x v="7"/>
    <x v="16"/>
    <x v="6"/>
    <x v="6"/>
    <n v="87.5"/>
    <n v="7"/>
  </r>
  <r>
    <x v="4"/>
    <x v="14"/>
    <x v="102"/>
    <x v="0"/>
    <x v="6"/>
    <n v="20"/>
    <n v="7"/>
  </r>
  <r>
    <x v="4"/>
    <x v="3"/>
    <x v="9"/>
    <x v="3"/>
    <x v="6"/>
    <n v="11"/>
    <n v="7"/>
  </r>
  <r>
    <x v="4"/>
    <x v="3"/>
    <x v="21"/>
    <x v="7"/>
    <x v="6"/>
    <n v="88"/>
    <n v="7"/>
  </r>
  <r>
    <x v="4"/>
    <x v="7"/>
    <x v="16"/>
    <x v="6"/>
    <x v="6"/>
    <n v="41"/>
    <n v="7"/>
  </r>
  <r>
    <x v="5"/>
    <x v="5"/>
    <x v="54"/>
    <x v="3"/>
    <x v="6"/>
    <n v="23"/>
    <n v="7"/>
  </r>
  <r>
    <x v="5"/>
    <x v="14"/>
    <x v="103"/>
    <x v="0"/>
    <x v="6"/>
    <n v="6"/>
    <n v="7"/>
  </r>
  <r>
    <x v="5"/>
    <x v="4"/>
    <x v="0"/>
    <x v="8"/>
    <x v="6"/>
    <n v="9"/>
    <n v="7"/>
  </r>
  <r>
    <x v="5"/>
    <x v="4"/>
    <x v="12"/>
    <x v="7"/>
    <x v="6"/>
    <n v="8"/>
    <n v="7"/>
  </r>
  <r>
    <x v="5"/>
    <x v="3"/>
    <x v="20"/>
    <x v="7"/>
    <x v="6"/>
    <n v="8"/>
    <n v="7"/>
  </r>
  <r>
    <x v="5"/>
    <x v="7"/>
    <x v="16"/>
    <x v="6"/>
    <x v="6"/>
    <n v="105"/>
    <n v="7"/>
  </r>
  <r>
    <x v="5"/>
    <x v="7"/>
    <x v="16"/>
    <x v="23"/>
    <x v="6"/>
    <n v="2"/>
    <n v="7"/>
  </r>
  <r>
    <x v="7"/>
    <x v="5"/>
    <x v="22"/>
    <x v="12"/>
    <x v="6"/>
    <n v="37.5"/>
    <n v="7"/>
  </r>
  <r>
    <x v="7"/>
    <x v="5"/>
    <x v="22"/>
    <x v="13"/>
    <x v="6"/>
    <n v="51.5"/>
    <n v="7"/>
  </r>
  <r>
    <x v="7"/>
    <x v="5"/>
    <x v="54"/>
    <x v="3"/>
    <x v="6"/>
    <n v="16"/>
    <n v="7"/>
  </r>
  <r>
    <x v="7"/>
    <x v="5"/>
    <x v="23"/>
    <x v="12"/>
    <x v="6"/>
    <n v="16"/>
    <n v="7"/>
  </r>
  <r>
    <x v="7"/>
    <x v="5"/>
    <x v="24"/>
    <x v="12"/>
    <x v="6"/>
    <n v="17"/>
    <n v="7"/>
  </r>
  <r>
    <x v="7"/>
    <x v="5"/>
    <x v="24"/>
    <x v="7"/>
    <x v="6"/>
    <n v="24"/>
    <n v="7"/>
  </r>
  <r>
    <x v="8"/>
    <x v="11"/>
    <x v="63"/>
    <x v="8"/>
    <x v="6"/>
    <n v="2"/>
    <n v="7"/>
  </r>
  <r>
    <x v="8"/>
    <x v="11"/>
    <x v="95"/>
    <x v="8"/>
    <x v="6"/>
    <n v="3"/>
    <n v="7"/>
  </r>
  <r>
    <x v="8"/>
    <x v="11"/>
    <x v="92"/>
    <x v="8"/>
    <x v="6"/>
    <n v="4"/>
    <n v="7"/>
  </r>
  <r>
    <x v="8"/>
    <x v="3"/>
    <x v="0"/>
    <x v="11"/>
    <x v="6"/>
    <n v="3"/>
    <n v="7"/>
  </r>
  <r>
    <x v="8"/>
    <x v="3"/>
    <x v="9"/>
    <x v="3"/>
    <x v="6"/>
    <n v="1"/>
    <n v="7"/>
  </r>
  <r>
    <x v="8"/>
    <x v="3"/>
    <x v="21"/>
    <x v="7"/>
    <x v="6"/>
    <n v="80"/>
    <n v="7"/>
  </r>
  <r>
    <x v="8"/>
    <x v="3"/>
    <x v="20"/>
    <x v="7"/>
    <x v="6"/>
    <n v="8"/>
    <n v="7"/>
  </r>
  <r>
    <x v="8"/>
    <x v="7"/>
    <x v="16"/>
    <x v="6"/>
    <x v="6"/>
    <n v="58"/>
    <n v="7"/>
  </r>
  <r>
    <x v="9"/>
    <x v="3"/>
    <x v="0"/>
    <x v="8"/>
    <x v="6"/>
    <n v="2"/>
    <n v="7"/>
  </r>
  <r>
    <x v="9"/>
    <x v="3"/>
    <x v="9"/>
    <x v="3"/>
    <x v="6"/>
    <n v="22"/>
    <n v="7"/>
  </r>
  <r>
    <x v="9"/>
    <x v="3"/>
    <x v="20"/>
    <x v="7"/>
    <x v="6"/>
    <n v="16"/>
    <n v="7"/>
  </r>
  <r>
    <x v="9"/>
    <x v="7"/>
    <x v="16"/>
    <x v="6"/>
    <x v="6"/>
    <n v="104"/>
    <n v="7"/>
  </r>
  <r>
    <x v="9"/>
    <x v="7"/>
    <x v="16"/>
    <x v="23"/>
    <x v="6"/>
    <n v="4"/>
    <n v="7"/>
  </r>
  <r>
    <x v="16"/>
    <x v="10"/>
    <x v="80"/>
    <x v="9"/>
    <x v="6"/>
    <n v="1"/>
    <n v="7"/>
  </r>
  <r>
    <x v="16"/>
    <x v="10"/>
    <x v="45"/>
    <x v="10"/>
    <x v="6"/>
    <n v="11"/>
    <n v="7"/>
  </r>
  <r>
    <x v="16"/>
    <x v="10"/>
    <x v="82"/>
    <x v="0"/>
    <x v="6"/>
    <n v="18"/>
    <n v="7"/>
  </r>
  <r>
    <x v="16"/>
    <x v="10"/>
    <x v="82"/>
    <x v="9"/>
    <x v="6"/>
    <n v="3"/>
    <n v="7"/>
  </r>
  <r>
    <x v="16"/>
    <x v="10"/>
    <x v="82"/>
    <x v="8"/>
    <x v="6"/>
    <n v="18"/>
    <n v="7"/>
  </r>
  <r>
    <x v="16"/>
    <x v="10"/>
    <x v="6"/>
    <x v="11"/>
    <x v="6"/>
    <n v="20"/>
    <n v="7"/>
  </r>
  <r>
    <x v="16"/>
    <x v="10"/>
    <x v="6"/>
    <x v="4"/>
    <x v="6"/>
    <n v="2.5"/>
    <n v="7"/>
  </r>
  <r>
    <x v="16"/>
    <x v="10"/>
    <x v="6"/>
    <x v="23"/>
    <x v="6"/>
    <n v="5"/>
    <n v="7"/>
  </r>
  <r>
    <x v="16"/>
    <x v="15"/>
    <x v="99"/>
    <x v="2"/>
    <x v="6"/>
    <n v="7"/>
    <n v="7"/>
  </r>
  <r>
    <x v="16"/>
    <x v="15"/>
    <x v="99"/>
    <x v="8"/>
    <x v="6"/>
    <n v="6"/>
    <n v="7"/>
  </r>
  <r>
    <x v="16"/>
    <x v="12"/>
    <x v="84"/>
    <x v="23"/>
    <x v="6"/>
    <n v="18"/>
    <n v="7"/>
  </r>
  <r>
    <x v="16"/>
    <x v="3"/>
    <x v="9"/>
    <x v="3"/>
    <x v="6"/>
    <n v="25.5"/>
    <n v="7"/>
  </r>
  <r>
    <x v="16"/>
    <x v="3"/>
    <x v="21"/>
    <x v="7"/>
    <x v="6"/>
    <n v="16"/>
    <n v="7"/>
  </r>
  <r>
    <x v="11"/>
    <x v="5"/>
    <x v="16"/>
    <x v="16"/>
    <x v="6"/>
    <n v="16"/>
    <n v="7"/>
  </r>
  <r>
    <x v="11"/>
    <x v="11"/>
    <x v="75"/>
    <x v="8"/>
    <x v="6"/>
    <n v="8"/>
    <n v="7"/>
  </r>
  <r>
    <x v="11"/>
    <x v="4"/>
    <x v="104"/>
    <x v="9"/>
    <x v="6"/>
    <n v="10"/>
    <n v="7"/>
  </r>
  <r>
    <x v="11"/>
    <x v="10"/>
    <x v="43"/>
    <x v="9"/>
    <x v="6"/>
    <n v="6"/>
    <n v="7"/>
  </r>
  <r>
    <x v="11"/>
    <x v="10"/>
    <x v="45"/>
    <x v="8"/>
    <x v="6"/>
    <n v="8"/>
    <n v="7"/>
  </r>
  <r>
    <x v="11"/>
    <x v="10"/>
    <x v="76"/>
    <x v="8"/>
    <x v="6"/>
    <n v="6"/>
    <n v="7"/>
  </r>
  <r>
    <x v="11"/>
    <x v="10"/>
    <x v="74"/>
    <x v="8"/>
    <x v="6"/>
    <n v="18"/>
    <n v="7"/>
  </r>
  <r>
    <x v="11"/>
    <x v="10"/>
    <x v="52"/>
    <x v="8"/>
    <x v="6"/>
    <n v="6"/>
    <n v="7"/>
  </r>
  <r>
    <x v="11"/>
    <x v="15"/>
    <x v="99"/>
    <x v="8"/>
    <x v="6"/>
    <n v="16"/>
    <n v="7"/>
  </r>
  <r>
    <x v="11"/>
    <x v="3"/>
    <x v="29"/>
    <x v="11"/>
    <x v="6"/>
    <n v="13"/>
    <n v="7"/>
  </r>
  <r>
    <x v="11"/>
    <x v="3"/>
    <x v="29"/>
    <x v="24"/>
    <x v="6"/>
    <n v="11"/>
    <n v="7"/>
  </r>
  <r>
    <x v="11"/>
    <x v="3"/>
    <x v="9"/>
    <x v="3"/>
    <x v="6"/>
    <n v="18"/>
    <n v="7"/>
  </r>
  <r>
    <x v="11"/>
    <x v="3"/>
    <x v="20"/>
    <x v="7"/>
    <x v="6"/>
    <n v="8"/>
    <n v="7"/>
  </r>
  <r>
    <x v="11"/>
    <x v="7"/>
    <x v="16"/>
    <x v="6"/>
    <x v="6"/>
    <n v="8"/>
    <n v="7"/>
  </r>
  <r>
    <x v="12"/>
    <x v="3"/>
    <x v="2"/>
    <x v="4"/>
    <x v="6"/>
    <n v="3"/>
    <n v="7"/>
  </r>
  <r>
    <x v="12"/>
    <x v="3"/>
    <x v="100"/>
    <x v="7"/>
    <x v="6"/>
    <n v="8"/>
    <n v="7"/>
  </r>
  <r>
    <x v="12"/>
    <x v="3"/>
    <x v="29"/>
    <x v="24"/>
    <x v="6"/>
    <n v="11"/>
    <n v="7"/>
  </r>
  <r>
    <x v="12"/>
    <x v="3"/>
    <x v="3"/>
    <x v="9"/>
    <x v="6"/>
    <n v="11"/>
    <n v="7"/>
  </r>
  <r>
    <x v="12"/>
    <x v="3"/>
    <x v="3"/>
    <x v="3"/>
    <x v="6"/>
    <n v="4"/>
    <n v="7"/>
  </r>
  <r>
    <x v="12"/>
    <x v="3"/>
    <x v="3"/>
    <x v="16"/>
    <x v="6"/>
    <n v="8"/>
    <n v="7"/>
  </r>
  <r>
    <x v="12"/>
    <x v="7"/>
    <x v="16"/>
    <x v="6"/>
    <x v="6"/>
    <n v="107"/>
    <n v="7"/>
  </r>
  <r>
    <x v="12"/>
    <x v="7"/>
    <x v="16"/>
    <x v="23"/>
    <x v="6"/>
    <n v="4"/>
    <n v="7"/>
  </r>
  <r>
    <x v="13"/>
    <x v="5"/>
    <x v="16"/>
    <x v="7"/>
    <x v="6"/>
    <n v="24"/>
    <n v="7"/>
  </r>
  <r>
    <x v="13"/>
    <x v="5"/>
    <x v="16"/>
    <x v="16"/>
    <x v="6"/>
    <n v="9"/>
    <n v="7"/>
  </r>
  <r>
    <x v="13"/>
    <x v="11"/>
    <x v="92"/>
    <x v="8"/>
    <x v="6"/>
    <n v="25"/>
    <n v="7"/>
  </r>
  <r>
    <x v="13"/>
    <x v="7"/>
    <x v="16"/>
    <x v="6"/>
    <x v="6"/>
    <n v="110"/>
    <n v="7"/>
  </r>
  <r>
    <x v="19"/>
    <x v="3"/>
    <x v="29"/>
    <x v="24"/>
    <x v="6"/>
    <n v="45"/>
    <n v="7"/>
  </r>
  <r>
    <x v="14"/>
    <x v="5"/>
    <x v="23"/>
    <x v="12"/>
    <x v="6"/>
    <n v="160"/>
    <n v="7"/>
  </r>
  <r>
    <x v="15"/>
    <x v="5"/>
    <x v="22"/>
    <x v="14"/>
    <x v="6"/>
    <n v="9"/>
    <n v="7"/>
  </r>
  <r>
    <x v="15"/>
    <x v="5"/>
    <x v="16"/>
    <x v="12"/>
    <x v="6"/>
    <n v="18"/>
    <n v="7"/>
  </r>
  <r>
    <x v="15"/>
    <x v="5"/>
    <x v="16"/>
    <x v="7"/>
    <x v="6"/>
    <n v="40"/>
    <n v="7"/>
  </r>
  <r>
    <x v="15"/>
    <x v="5"/>
    <x v="16"/>
    <x v="3"/>
    <x v="6"/>
    <n v="8"/>
    <n v="7"/>
  </r>
  <r>
    <x v="15"/>
    <x v="5"/>
    <x v="16"/>
    <x v="19"/>
    <x v="6"/>
    <n v="13"/>
    <n v="7"/>
  </r>
  <r>
    <x v="15"/>
    <x v="5"/>
    <x v="16"/>
    <x v="20"/>
    <x v="6"/>
    <n v="5"/>
    <n v="7"/>
  </r>
  <r>
    <x v="15"/>
    <x v="3"/>
    <x v="10"/>
    <x v="3"/>
    <x v="6"/>
    <n v="42"/>
    <n v="7"/>
  </r>
  <r>
    <x v="0"/>
    <x v="5"/>
    <x v="54"/>
    <x v="3"/>
    <x v="7"/>
    <n v="28.7"/>
    <n v="8"/>
  </r>
  <r>
    <x v="0"/>
    <x v="14"/>
    <x v="6"/>
    <x v="4"/>
    <x v="7"/>
    <n v="3.5"/>
    <n v="8"/>
  </r>
  <r>
    <x v="0"/>
    <x v="14"/>
    <x v="6"/>
    <x v="3"/>
    <x v="7"/>
    <n v="1"/>
    <n v="8"/>
  </r>
  <r>
    <x v="0"/>
    <x v="14"/>
    <x v="6"/>
    <x v="22"/>
    <x v="7"/>
    <n v="6"/>
    <n v="8"/>
  </r>
  <r>
    <x v="0"/>
    <x v="16"/>
    <x v="105"/>
    <x v="11"/>
    <x v="7"/>
    <n v="1"/>
    <n v="8"/>
  </r>
  <r>
    <x v="0"/>
    <x v="16"/>
    <x v="106"/>
    <x v="3"/>
    <x v="7"/>
    <n v="1.5"/>
    <n v="8"/>
  </r>
  <r>
    <x v="0"/>
    <x v="16"/>
    <x v="106"/>
    <x v="15"/>
    <x v="7"/>
    <n v="1"/>
    <n v="8"/>
  </r>
  <r>
    <x v="0"/>
    <x v="16"/>
    <x v="6"/>
    <x v="4"/>
    <x v="7"/>
    <n v="1"/>
    <n v="8"/>
  </r>
  <r>
    <x v="0"/>
    <x v="16"/>
    <x v="6"/>
    <x v="5"/>
    <x v="7"/>
    <n v="9"/>
    <n v="8"/>
  </r>
  <r>
    <x v="0"/>
    <x v="16"/>
    <x v="107"/>
    <x v="3"/>
    <x v="7"/>
    <n v="1"/>
    <n v="8"/>
  </r>
  <r>
    <x v="0"/>
    <x v="15"/>
    <x v="98"/>
    <x v="2"/>
    <x v="7"/>
    <n v="8"/>
    <n v="8"/>
  </r>
  <r>
    <x v="0"/>
    <x v="15"/>
    <x v="6"/>
    <x v="3"/>
    <x v="7"/>
    <n v="1"/>
    <n v="8"/>
  </r>
  <r>
    <x v="0"/>
    <x v="15"/>
    <x v="6"/>
    <x v="22"/>
    <x v="7"/>
    <n v="5"/>
    <n v="8"/>
  </r>
  <r>
    <x v="0"/>
    <x v="15"/>
    <x v="6"/>
    <x v="5"/>
    <x v="7"/>
    <n v="2"/>
    <n v="8"/>
  </r>
  <r>
    <x v="0"/>
    <x v="17"/>
    <x v="6"/>
    <x v="4"/>
    <x v="7"/>
    <n v="2.5"/>
    <n v="8"/>
  </r>
  <r>
    <x v="0"/>
    <x v="17"/>
    <x v="6"/>
    <x v="22"/>
    <x v="7"/>
    <n v="3.5"/>
    <n v="8"/>
  </r>
  <r>
    <x v="0"/>
    <x v="17"/>
    <x v="6"/>
    <x v="5"/>
    <x v="7"/>
    <n v="1"/>
    <n v="8"/>
  </r>
  <r>
    <x v="0"/>
    <x v="17"/>
    <x v="108"/>
    <x v="15"/>
    <x v="7"/>
    <n v="1"/>
    <n v="8"/>
  </r>
  <r>
    <x v="0"/>
    <x v="17"/>
    <x v="109"/>
    <x v="3"/>
    <x v="7"/>
    <n v="2"/>
    <n v="8"/>
  </r>
  <r>
    <x v="0"/>
    <x v="17"/>
    <x v="109"/>
    <x v="15"/>
    <x v="7"/>
    <n v="2"/>
    <n v="8"/>
  </r>
  <r>
    <x v="0"/>
    <x v="18"/>
    <x v="110"/>
    <x v="3"/>
    <x v="7"/>
    <n v="0.5"/>
    <n v="8"/>
  </r>
  <r>
    <x v="0"/>
    <x v="18"/>
    <x v="111"/>
    <x v="3"/>
    <x v="7"/>
    <n v="0.5"/>
    <n v="8"/>
  </r>
  <r>
    <x v="0"/>
    <x v="18"/>
    <x v="6"/>
    <x v="5"/>
    <x v="7"/>
    <n v="3"/>
    <n v="8"/>
  </r>
  <r>
    <x v="0"/>
    <x v="3"/>
    <x v="3"/>
    <x v="23"/>
    <x v="7"/>
    <n v="31"/>
    <n v="8"/>
  </r>
  <r>
    <x v="0"/>
    <x v="3"/>
    <x v="5"/>
    <x v="4"/>
    <x v="7"/>
    <n v="4.5"/>
    <n v="8"/>
  </r>
  <r>
    <x v="0"/>
    <x v="7"/>
    <x v="16"/>
    <x v="6"/>
    <x v="7"/>
    <n v="17.5"/>
    <n v="8"/>
  </r>
  <r>
    <x v="0"/>
    <x v="7"/>
    <x v="16"/>
    <x v="23"/>
    <x v="7"/>
    <n v="9"/>
    <n v="8"/>
  </r>
  <r>
    <x v="18"/>
    <x v="5"/>
    <x v="54"/>
    <x v="3"/>
    <x v="7"/>
    <n v="1"/>
    <n v="8"/>
  </r>
  <r>
    <x v="18"/>
    <x v="14"/>
    <x v="112"/>
    <x v="2"/>
    <x v="7"/>
    <n v="0"/>
    <n v="8"/>
  </r>
  <r>
    <x v="18"/>
    <x v="14"/>
    <x v="112"/>
    <x v="0"/>
    <x v="7"/>
    <n v="1"/>
    <n v="8"/>
  </r>
  <r>
    <x v="18"/>
    <x v="14"/>
    <x v="101"/>
    <x v="2"/>
    <x v="7"/>
    <n v="0"/>
    <n v="8"/>
  </r>
  <r>
    <x v="18"/>
    <x v="14"/>
    <x v="101"/>
    <x v="0"/>
    <x v="7"/>
    <n v="7"/>
    <n v="8"/>
  </r>
  <r>
    <x v="18"/>
    <x v="14"/>
    <x v="6"/>
    <x v="5"/>
    <x v="7"/>
    <n v="7"/>
    <n v="8"/>
  </r>
  <r>
    <x v="18"/>
    <x v="14"/>
    <x v="113"/>
    <x v="10"/>
    <x v="7"/>
    <n v="7"/>
    <n v="8"/>
  </r>
  <r>
    <x v="18"/>
    <x v="14"/>
    <x v="114"/>
    <x v="2"/>
    <x v="7"/>
    <n v="0"/>
    <n v="8"/>
  </r>
  <r>
    <x v="18"/>
    <x v="14"/>
    <x v="114"/>
    <x v="0"/>
    <x v="7"/>
    <n v="13"/>
    <n v="8"/>
  </r>
  <r>
    <x v="18"/>
    <x v="16"/>
    <x v="106"/>
    <x v="11"/>
    <x v="7"/>
    <n v="12"/>
    <n v="8"/>
  </r>
  <r>
    <x v="18"/>
    <x v="16"/>
    <x v="106"/>
    <x v="2"/>
    <x v="7"/>
    <n v="0"/>
    <n v="8"/>
  </r>
  <r>
    <x v="18"/>
    <x v="16"/>
    <x v="106"/>
    <x v="0"/>
    <x v="7"/>
    <n v="41"/>
    <n v="8"/>
  </r>
  <r>
    <x v="18"/>
    <x v="16"/>
    <x v="106"/>
    <x v="8"/>
    <x v="7"/>
    <n v="9"/>
    <n v="8"/>
  </r>
  <r>
    <x v="18"/>
    <x v="16"/>
    <x v="6"/>
    <x v="3"/>
    <x v="7"/>
    <n v="2"/>
    <n v="8"/>
  </r>
  <r>
    <x v="18"/>
    <x v="16"/>
    <x v="6"/>
    <x v="16"/>
    <x v="7"/>
    <n v="7"/>
    <n v="8"/>
  </r>
  <r>
    <x v="18"/>
    <x v="16"/>
    <x v="6"/>
    <x v="5"/>
    <x v="7"/>
    <n v="3"/>
    <n v="8"/>
  </r>
  <r>
    <x v="18"/>
    <x v="16"/>
    <x v="107"/>
    <x v="0"/>
    <x v="7"/>
    <n v="7"/>
    <n v="8"/>
  </r>
  <r>
    <x v="18"/>
    <x v="16"/>
    <x v="115"/>
    <x v="0"/>
    <x v="7"/>
    <n v="3"/>
    <n v="8"/>
  </r>
  <r>
    <x v="18"/>
    <x v="3"/>
    <x v="100"/>
    <x v="7"/>
    <x v="7"/>
    <n v="8"/>
    <n v="8"/>
  </r>
  <r>
    <x v="18"/>
    <x v="3"/>
    <x v="29"/>
    <x v="11"/>
    <x v="7"/>
    <n v="7"/>
    <n v="8"/>
  </r>
  <r>
    <x v="18"/>
    <x v="3"/>
    <x v="29"/>
    <x v="24"/>
    <x v="7"/>
    <n v="6"/>
    <n v="8"/>
  </r>
  <r>
    <x v="1"/>
    <x v="7"/>
    <x v="16"/>
    <x v="23"/>
    <x v="7"/>
    <n v="142"/>
    <n v="8"/>
  </r>
  <r>
    <x v="2"/>
    <x v="14"/>
    <x v="102"/>
    <x v="2"/>
    <x v="7"/>
    <n v="2.5"/>
    <n v="8"/>
  </r>
  <r>
    <x v="2"/>
    <x v="14"/>
    <x v="102"/>
    <x v="0"/>
    <x v="7"/>
    <n v="11.5"/>
    <n v="8"/>
  </r>
  <r>
    <x v="2"/>
    <x v="16"/>
    <x v="106"/>
    <x v="0"/>
    <x v="7"/>
    <n v="2"/>
    <n v="8"/>
  </r>
  <r>
    <x v="2"/>
    <x v="15"/>
    <x v="99"/>
    <x v="2"/>
    <x v="7"/>
    <n v="1"/>
    <n v="8"/>
  </r>
  <r>
    <x v="2"/>
    <x v="15"/>
    <x v="99"/>
    <x v="0"/>
    <x v="7"/>
    <n v="5"/>
    <n v="8"/>
  </r>
  <r>
    <x v="2"/>
    <x v="15"/>
    <x v="116"/>
    <x v="2"/>
    <x v="7"/>
    <n v="4"/>
    <n v="8"/>
  </r>
  <r>
    <x v="2"/>
    <x v="15"/>
    <x v="116"/>
    <x v="0"/>
    <x v="7"/>
    <n v="16"/>
    <n v="8"/>
  </r>
  <r>
    <x v="2"/>
    <x v="17"/>
    <x v="6"/>
    <x v="22"/>
    <x v="7"/>
    <n v="2"/>
    <n v="8"/>
  </r>
  <r>
    <x v="2"/>
    <x v="18"/>
    <x v="117"/>
    <x v="0"/>
    <x v="7"/>
    <n v="12"/>
    <n v="8"/>
  </r>
  <r>
    <x v="2"/>
    <x v="3"/>
    <x v="100"/>
    <x v="7"/>
    <x v="7"/>
    <n v="8"/>
    <n v="8"/>
  </r>
  <r>
    <x v="2"/>
    <x v="3"/>
    <x v="29"/>
    <x v="24"/>
    <x v="7"/>
    <n v="17.5"/>
    <n v="8"/>
  </r>
  <r>
    <x v="2"/>
    <x v="3"/>
    <x v="3"/>
    <x v="3"/>
    <x v="7"/>
    <n v="20"/>
    <n v="8"/>
  </r>
  <r>
    <x v="2"/>
    <x v="3"/>
    <x v="3"/>
    <x v="5"/>
    <x v="7"/>
    <n v="9.5"/>
    <n v="8"/>
  </r>
  <r>
    <x v="2"/>
    <x v="3"/>
    <x v="20"/>
    <x v="7"/>
    <x v="7"/>
    <n v="9.5"/>
    <n v="8"/>
  </r>
  <r>
    <x v="2"/>
    <x v="7"/>
    <x v="16"/>
    <x v="6"/>
    <x v="7"/>
    <n v="15.5"/>
    <n v="8"/>
  </r>
  <r>
    <x v="2"/>
    <x v="7"/>
    <x v="16"/>
    <x v="23"/>
    <x v="7"/>
    <n v="19.75"/>
    <n v="8"/>
  </r>
  <r>
    <x v="4"/>
    <x v="14"/>
    <x v="118"/>
    <x v="0"/>
    <x v="7"/>
    <n v="3"/>
    <n v="8"/>
  </r>
  <r>
    <x v="4"/>
    <x v="14"/>
    <x v="102"/>
    <x v="2"/>
    <x v="7"/>
    <n v="6"/>
    <n v="8"/>
  </r>
  <r>
    <x v="4"/>
    <x v="14"/>
    <x v="102"/>
    <x v="0"/>
    <x v="7"/>
    <n v="8"/>
    <n v="8"/>
  </r>
  <r>
    <x v="4"/>
    <x v="14"/>
    <x v="102"/>
    <x v="8"/>
    <x v="7"/>
    <n v="4"/>
    <n v="8"/>
  </r>
  <r>
    <x v="4"/>
    <x v="16"/>
    <x v="119"/>
    <x v="11"/>
    <x v="7"/>
    <n v="2"/>
    <n v="8"/>
  </r>
  <r>
    <x v="4"/>
    <x v="16"/>
    <x v="119"/>
    <x v="0"/>
    <x v="7"/>
    <n v="2"/>
    <n v="8"/>
  </r>
  <r>
    <x v="4"/>
    <x v="15"/>
    <x v="6"/>
    <x v="16"/>
    <x v="7"/>
    <n v="6"/>
    <n v="8"/>
  </r>
  <r>
    <x v="4"/>
    <x v="17"/>
    <x v="109"/>
    <x v="0"/>
    <x v="7"/>
    <n v="13"/>
    <n v="8"/>
  </r>
  <r>
    <x v="4"/>
    <x v="17"/>
    <x v="109"/>
    <x v="15"/>
    <x v="7"/>
    <n v="4"/>
    <n v="8"/>
  </r>
  <r>
    <x v="4"/>
    <x v="17"/>
    <x v="109"/>
    <x v="8"/>
    <x v="7"/>
    <n v="3"/>
    <n v="8"/>
  </r>
  <r>
    <x v="4"/>
    <x v="18"/>
    <x v="110"/>
    <x v="0"/>
    <x v="7"/>
    <n v="2"/>
    <n v="8"/>
  </r>
  <r>
    <x v="4"/>
    <x v="18"/>
    <x v="111"/>
    <x v="11"/>
    <x v="7"/>
    <n v="5"/>
    <n v="8"/>
  </r>
  <r>
    <x v="4"/>
    <x v="18"/>
    <x v="111"/>
    <x v="0"/>
    <x v="7"/>
    <n v="8"/>
    <n v="8"/>
  </r>
  <r>
    <x v="4"/>
    <x v="18"/>
    <x v="111"/>
    <x v="8"/>
    <x v="7"/>
    <n v="3"/>
    <n v="8"/>
  </r>
  <r>
    <x v="4"/>
    <x v="18"/>
    <x v="6"/>
    <x v="16"/>
    <x v="7"/>
    <n v="4"/>
    <n v="8"/>
  </r>
  <r>
    <x v="4"/>
    <x v="3"/>
    <x v="100"/>
    <x v="7"/>
    <x v="7"/>
    <n v="7"/>
    <n v="8"/>
  </r>
  <r>
    <x v="4"/>
    <x v="3"/>
    <x v="29"/>
    <x v="24"/>
    <x v="7"/>
    <n v="29"/>
    <n v="8"/>
  </r>
  <r>
    <x v="4"/>
    <x v="3"/>
    <x v="9"/>
    <x v="3"/>
    <x v="7"/>
    <n v="31"/>
    <n v="8"/>
  </r>
  <r>
    <x v="4"/>
    <x v="3"/>
    <x v="20"/>
    <x v="7"/>
    <x v="7"/>
    <n v="7"/>
    <n v="8"/>
  </r>
  <r>
    <x v="5"/>
    <x v="5"/>
    <x v="54"/>
    <x v="3"/>
    <x v="7"/>
    <n v="26"/>
    <n v="8"/>
  </r>
  <r>
    <x v="5"/>
    <x v="14"/>
    <x v="103"/>
    <x v="2"/>
    <x v="7"/>
    <n v="3.5"/>
    <n v="8"/>
  </r>
  <r>
    <x v="5"/>
    <x v="14"/>
    <x v="103"/>
    <x v="0"/>
    <x v="7"/>
    <n v="1"/>
    <n v="8"/>
  </r>
  <r>
    <x v="5"/>
    <x v="14"/>
    <x v="103"/>
    <x v="8"/>
    <x v="7"/>
    <n v="1"/>
    <n v="8"/>
  </r>
  <r>
    <x v="5"/>
    <x v="14"/>
    <x v="101"/>
    <x v="0"/>
    <x v="7"/>
    <n v="1"/>
    <n v="8"/>
  </r>
  <r>
    <x v="5"/>
    <x v="14"/>
    <x v="6"/>
    <x v="4"/>
    <x v="7"/>
    <n v="1"/>
    <n v="8"/>
  </r>
  <r>
    <x v="5"/>
    <x v="14"/>
    <x v="6"/>
    <x v="16"/>
    <x v="7"/>
    <n v="18.5"/>
    <n v="8"/>
  </r>
  <r>
    <x v="5"/>
    <x v="14"/>
    <x v="6"/>
    <x v="22"/>
    <x v="7"/>
    <n v="2"/>
    <n v="8"/>
  </r>
  <r>
    <x v="5"/>
    <x v="14"/>
    <x v="113"/>
    <x v="11"/>
    <x v="7"/>
    <n v="2"/>
    <n v="8"/>
  </r>
  <r>
    <x v="5"/>
    <x v="14"/>
    <x v="102"/>
    <x v="11"/>
    <x v="7"/>
    <n v="3"/>
    <n v="8"/>
  </r>
  <r>
    <x v="5"/>
    <x v="14"/>
    <x v="102"/>
    <x v="2"/>
    <x v="7"/>
    <n v="1"/>
    <n v="8"/>
  </r>
  <r>
    <x v="5"/>
    <x v="14"/>
    <x v="102"/>
    <x v="0"/>
    <x v="7"/>
    <n v="1"/>
    <n v="8"/>
  </r>
  <r>
    <x v="5"/>
    <x v="16"/>
    <x v="106"/>
    <x v="11"/>
    <x v="7"/>
    <n v="2"/>
    <n v="8"/>
  </r>
  <r>
    <x v="5"/>
    <x v="16"/>
    <x v="106"/>
    <x v="0"/>
    <x v="7"/>
    <n v="22"/>
    <n v="8"/>
  </r>
  <r>
    <x v="5"/>
    <x v="16"/>
    <x v="106"/>
    <x v="8"/>
    <x v="7"/>
    <n v="6"/>
    <n v="8"/>
  </r>
  <r>
    <x v="5"/>
    <x v="16"/>
    <x v="6"/>
    <x v="11"/>
    <x v="7"/>
    <n v="3"/>
    <n v="8"/>
  </r>
  <r>
    <x v="5"/>
    <x v="16"/>
    <x v="6"/>
    <x v="16"/>
    <x v="7"/>
    <n v="21.5"/>
    <n v="8"/>
  </r>
  <r>
    <x v="5"/>
    <x v="16"/>
    <x v="6"/>
    <x v="22"/>
    <x v="7"/>
    <n v="4"/>
    <n v="8"/>
  </r>
  <r>
    <x v="5"/>
    <x v="7"/>
    <x v="16"/>
    <x v="6"/>
    <x v="7"/>
    <n v="12"/>
    <n v="8"/>
  </r>
  <r>
    <x v="5"/>
    <x v="7"/>
    <x v="16"/>
    <x v="23"/>
    <x v="7"/>
    <n v="9.5"/>
    <n v="8"/>
  </r>
  <r>
    <x v="7"/>
    <x v="5"/>
    <x v="22"/>
    <x v="12"/>
    <x v="7"/>
    <n v="40"/>
    <n v="8"/>
  </r>
  <r>
    <x v="7"/>
    <x v="5"/>
    <x v="22"/>
    <x v="13"/>
    <x v="7"/>
    <n v="42"/>
    <n v="8"/>
  </r>
  <r>
    <x v="7"/>
    <x v="5"/>
    <x v="54"/>
    <x v="3"/>
    <x v="7"/>
    <n v="18"/>
    <n v="8"/>
  </r>
  <r>
    <x v="7"/>
    <x v="5"/>
    <x v="23"/>
    <x v="12"/>
    <x v="7"/>
    <n v="5"/>
    <n v="8"/>
  </r>
  <r>
    <x v="7"/>
    <x v="5"/>
    <x v="24"/>
    <x v="12"/>
    <x v="7"/>
    <n v="19"/>
    <n v="8"/>
  </r>
  <r>
    <x v="7"/>
    <x v="5"/>
    <x v="16"/>
    <x v="7"/>
    <x v="7"/>
    <n v="28"/>
    <n v="8"/>
  </r>
  <r>
    <x v="8"/>
    <x v="14"/>
    <x v="6"/>
    <x v="11"/>
    <x v="7"/>
    <n v="1"/>
    <n v="8"/>
  </r>
  <r>
    <x v="8"/>
    <x v="3"/>
    <x v="1"/>
    <x v="8"/>
    <x v="7"/>
    <n v="4"/>
    <n v="8"/>
  </r>
  <r>
    <x v="8"/>
    <x v="3"/>
    <x v="7"/>
    <x v="8"/>
    <x v="7"/>
    <n v="10"/>
    <n v="8"/>
  </r>
  <r>
    <x v="8"/>
    <x v="3"/>
    <x v="30"/>
    <x v="11"/>
    <x v="7"/>
    <n v="5"/>
    <n v="8"/>
  </r>
  <r>
    <x v="8"/>
    <x v="3"/>
    <x v="100"/>
    <x v="7"/>
    <x v="7"/>
    <n v="8"/>
    <n v="8"/>
  </r>
  <r>
    <x v="8"/>
    <x v="3"/>
    <x v="9"/>
    <x v="3"/>
    <x v="7"/>
    <n v="1"/>
    <n v="8"/>
  </r>
  <r>
    <x v="8"/>
    <x v="3"/>
    <x v="38"/>
    <x v="8"/>
    <x v="7"/>
    <n v="6"/>
    <n v="8"/>
  </r>
  <r>
    <x v="8"/>
    <x v="3"/>
    <x v="5"/>
    <x v="8"/>
    <x v="7"/>
    <n v="8"/>
    <n v="8"/>
  </r>
  <r>
    <x v="8"/>
    <x v="3"/>
    <x v="31"/>
    <x v="9"/>
    <x v="7"/>
    <n v="4"/>
    <n v="8"/>
  </r>
  <r>
    <x v="8"/>
    <x v="3"/>
    <x v="20"/>
    <x v="7"/>
    <x v="7"/>
    <n v="7"/>
    <n v="8"/>
  </r>
  <r>
    <x v="8"/>
    <x v="7"/>
    <x v="16"/>
    <x v="6"/>
    <x v="7"/>
    <n v="62.5"/>
    <n v="8"/>
  </r>
  <r>
    <x v="8"/>
    <x v="7"/>
    <x v="16"/>
    <x v="23"/>
    <x v="7"/>
    <n v="33"/>
    <n v="8"/>
  </r>
  <r>
    <x v="9"/>
    <x v="15"/>
    <x v="98"/>
    <x v="8"/>
    <x v="7"/>
    <n v="6"/>
    <n v="8"/>
  </r>
  <r>
    <x v="9"/>
    <x v="15"/>
    <x v="99"/>
    <x v="8"/>
    <x v="7"/>
    <n v="4"/>
    <n v="8"/>
  </r>
  <r>
    <x v="9"/>
    <x v="15"/>
    <x v="116"/>
    <x v="8"/>
    <x v="7"/>
    <n v="7"/>
    <n v="8"/>
  </r>
  <r>
    <x v="9"/>
    <x v="15"/>
    <x v="120"/>
    <x v="8"/>
    <x v="7"/>
    <n v="8"/>
    <n v="8"/>
  </r>
  <r>
    <x v="9"/>
    <x v="3"/>
    <x v="0"/>
    <x v="11"/>
    <x v="7"/>
    <n v="3"/>
    <n v="8"/>
  </r>
  <r>
    <x v="9"/>
    <x v="3"/>
    <x v="0"/>
    <x v="8"/>
    <x v="7"/>
    <n v="9"/>
    <n v="8"/>
  </r>
  <r>
    <x v="9"/>
    <x v="3"/>
    <x v="1"/>
    <x v="8"/>
    <x v="7"/>
    <n v="4"/>
    <n v="8"/>
  </r>
  <r>
    <x v="9"/>
    <x v="3"/>
    <x v="9"/>
    <x v="3"/>
    <x v="7"/>
    <n v="19"/>
    <n v="8"/>
  </r>
  <r>
    <x v="9"/>
    <x v="3"/>
    <x v="38"/>
    <x v="8"/>
    <x v="7"/>
    <n v="9"/>
    <n v="8"/>
  </r>
  <r>
    <x v="9"/>
    <x v="3"/>
    <x v="21"/>
    <x v="7"/>
    <x v="7"/>
    <n v="16"/>
    <n v="8"/>
  </r>
  <r>
    <x v="9"/>
    <x v="3"/>
    <x v="20"/>
    <x v="7"/>
    <x v="7"/>
    <n v="14"/>
    <n v="8"/>
  </r>
  <r>
    <x v="9"/>
    <x v="7"/>
    <x v="16"/>
    <x v="6"/>
    <x v="7"/>
    <n v="46"/>
    <n v="8"/>
  </r>
  <r>
    <x v="16"/>
    <x v="15"/>
    <x v="99"/>
    <x v="2"/>
    <x v="7"/>
    <n v="6.49"/>
    <n v="8"/>
  </r>
  <r>
    <x v="16"/>
    <x v="15"/>
    <x v="99"/>
    <x v="0"/>
    <x v="7"/>
    <n v="12"/>
    <n v="8"/>
  </r>
  <r>
    <x v="16"/>
    <x v="15"/>
    <x v="99"/>
    <x v="8"/>
    <x v="7"/>
    <n v="13"/>
    <n v="8"/>
  </r>
  <r>
    <x v="16"/>
    <x v="15"/>
    <x v="6"/>
    <x v="4"/>
    <x v="7"/>
    <n v="6"/>
    <n v="8"/>
  </r>
  <r>
    <x v="16"/>
    <x v="15"/>
    <x v="6"/>
    <x v="16"/>
    <x v="7"/>
    <n v="7"/>
    <n v="8"/>
  </r>
  <r>
    <x v="16"/>
    <x v="15"/>
    <x v="6"/>
    <x v="22"/>
    <x v="7"/>
    <n v="4.5"/>
    <n v="8"/>
  </r>
  <r>
    <x v="16"/>
    <x v="17"/>
    <x v="6"/>
    <x v="22"/>
    <x v="7"/>
    <n v="4"/>
    <n v="8"/>
  </r>
  <r>
    <x v="16"/>
    <x v="17"/>
    <x v="108"/>
    <x v="0"/>
    <x v="7"/>
    <n v="14"/>
    <n v="8"/>
  </r>
  <r>
    <x v="16"/>
    <x v="17"/>
    <x v="108"/>
    <x v="8"/>
    <x v="7"/>
    <n v="8"/>
    <n v="8"/>
  </r>
  <r>
    <x v="16"/>
    <x v="18"/>
    <x v="110"/>
    <x v="0"/>
    <x v="7"/>
    <n v="2.5"/>
    <n v="8"/>
  </r>
  <r>
    <x v="16"/>
    <x v="18"/>
    <x v="110"/>
    <x v="9"/>
    <x v="7"/>
    <n v="2"/>
    <n v="8"/>
  </r>
  <r>
    <x v="16"/>
    <x v="18"/>
    <x v="111"/>
    <x v="9"/>
    <x v="7"/>
    <n v="2.5"/>
    <n v="8"/>
  </r>
  <r>
    <x v="16"/>
    <x v="18"/>
    <x v="117"/>
    <x v="0"/>
    <x v="7"/>
    <n v="5"/>
    <n v="8"/>
  </r>
  <r>
    <x v="16"/>
    <x v="18"/>
    <x v="117"/>
    <x v="9"/>
    <x v="7"/>
    <n v="5"/>
    <n v="8"/>
  </r>
  <r>
    <x v="16"/>
    <x v="18"/>
    <x v="6"/>
    <x v="16"/>
    <x v="7"/>
    <n v="9.5"/>
    <n v="8"/>
  </r>
  <r>
    <x v="16"/>
    <x v="18"/>
    <x v="6"/>
    <x v="22"/>
    <x v="7"/>
    <n v="4"/>
    <n v="8"/>
  </r>
  <r>
    <x v="16"/>
    <x v="12"/>
    <x v="84"/>
    <x v="23"/>
    <x v="7"/>
    <n v="1"/>
    <n v="8"/>
  </r>
  <r>
    <x v="16"/>
    <x v="3"/>
    <x v="9"/>
    <x v="3"/>
    <x v="7"/>
    <n v="32.5"/>
    <n v="8"/>
  </r>
  <r>
    <x v="16"/>
    <x v="7"/>
    <x v="16"/>
    <x v="23"/>
    <x v="7"/>
    <n v="1"/>
    <n v="8"/>
  </r>
  <r>
    <x v="11"/>
    <x v="5"/>
    <x v="16"/>
    <x v="16"/>
    <x v="7"/>
    <n v="11"/>
    <n v="8"/>
  </r>
  <r>
    <x v="11"/>
    <x v="15"/>
    <x v="99"/>
    <x v="8"/>
    <x v="7"/>
    <n v="40"/>
    <n v="8"/>
  </r>
  <r>
    <x v="11"/>
    <x v="15"/>
    <x v="116"/>
    <x v="9"/>
    <x v="7"/>
    <n v="2"/>
    <n v="8"/>
  </r>
  <r>
    <x v="11"/>
    <x v="15"/>
    <x v="116"/>
    <x v="8"/>
    <x v="7"/>
    <n v="2"/>
    <n v="8"/>
  </r>
  <r>
    <x v="11"/>
    <x v="17"/>
    <x v="6"/>
    <x v="11"/>
    <x v="7"/>
    <n v="5"/>
    <n v="8"/>
  </r>
  <r>
    <x v="11"/>
    <x v="18"/>
    <x v="6"/>
    <x v="11"/>
    <x v="7"/>
    <n v="6"/>
    <n v="8"/>
  </r>
  <r>
    <x v="11"/>
    <x v="3"/>
    <x v="1"/>
    <x v="8"/>
    <x v="7"/>
    <n v="24"/>
    <n v="8"/>
  </r>
  <r>
    <x v="11"/>
    <x v="3"/>
    <x v="9"/>
    <x v="3"/>
    <x v="7"/>
    <n v="18"/>
    <n v="8"/>
  </r>
  <r>
    <x v="11"/>
    <x v="3"/>
    <x v="20"/>
    <x v="7"/>
    <x v="7"/>
    <n v="7"/>
    <n v="8"/>
  </r>
  <r>
    <x v="11"/>
    <x v="7"/>
    <x v="16"/>
    <x v="6"/>
    <x v="7"/>
    <n v="12"/>
    <n v="8"/>
  </r>
  <r>
    <x v="12"/>
    <x v="3"/>
    <x v="1"/>
    <x v="2"/>
    <x v="7"/>
    <n v="3"/>
    <n v="8"/>
  </r>
  <r>
    <x v="12"/>
    <x v="3"/>
    <x v="1"/>
    <x v="0"/>
    <x v="7"/>
    <n v="3"/>
    <n v="8"/>
  </r>
  <r>
    <x v="12"/>
    <x v="3"/>
    <x v="2"/>
    <x v="0"/>
    <x v="7"/>
    <n v="10"/>
    <n v="8"/>
  </r>
  <r>
    <x v="12"/>
    <x v="3"/>
    <x v="100"/>
    <x v="7"/>
    <x v="7"/>
    <n v="8"/>
    <n v="8"/>
  </r>
  <r>
    <x v="12"/>
    <x v="3"/>
    <x v="29"/>
    <x v="24"/>
    <x v="7"/>
    <n v="12"/>
    <n v="8"/>
  </r>
  <r>
    <x v="12"/>
    <x v="7"/>
    <x v="16"/>
    <x v="6"/>
    <x v="7"/>
    <n v="119"/>
    <n v="8"/>
  </r>
  <r>
    <x v="13"/>
    <x v="5"/>
    <x v="16"/>
    <x v="7"/>
    <x v="7"/>
    <n v="16"/>
    <n v="8"/>
  </r>
  <r>
    <x v="13"/>
    <x v="14"/>
    <x v="118"/>
    <x v="8"/>
    <x v="7"/>
    <n v="2"/>
    <n v="8"/>
  </r>
  <r>
    <x v="13"/>
    <x v="14"/>
    <x v="101"/>
    <x v="8"/>
    <x v="7"/>
    <n v="3"/>
    <n v="8"/>
  </r>
  <r>
    <x v="13"/>
    <x v="14"/>
    <x v="6"/>
    <x v="10"/>
    <x v="7"/>
    <n v="112"/>
    <n v="8"/>
  </r>
  <r>
    <x v="13"/>
    <x v="14"/>
    <x v="102"/>
    <x v="8"/>
    <x v="7"/>
    <n v="2"/>
    <n v="8"/>
  </r>
  <r>
    <x v="13"/>
    <x v="3"/>
    <x v="21"/>
    <x v="16"/>
    <x v="7"/>
    <n v="8"/>
    <n v="8"/>
  </r>
  <r>
    <x v="13"/>
    <x v="7"/>
    <x v="16"/>
    <x v="6"/>
    <x v="7"/>
    <n v="17"/>
    <n v="8"/>
  </r>
  <r>
    <x v="14"/>
    <x v="5"/>
    <x v="23"/>
    <x v="12"/>
    <x v="7"/>
    <n v="168"/>
    <n v="8"/>
  </r>
  <r>
    <x v="15"/>
    <x v="5"/>
    <x v="22"/>
    <x v="14"/>
    <x v="7"/>
    <n v="12"/>
    <n v="8"/>
  </r>
  <r>
    <x v="15"/>
    <x v="5"/>
    <x v="16"/>
    <x v="12"/>
    <x v="7"/>
    <n v="17"/>
    <n v="8"/>
  </r>
  <r>
    <x v="15"/>
    <x v="5"/>
    <x v="16"/>
    <x v="7"/>
    <x v="7"/>
    <n v="22"/>
    <n v="8"/>
  </r>
  <r>
    <x v="15"/>
    <x v="5"/>
    <x v="16"/>
    <x v="3"/>
    <x v="7"/>
    <n v="19"/>
    <n v="8"/>
  </r>
  <r>
    <x v="15"/>
    <x v="5"/>
    <x v="16"/>
    <x v="19"/>
    <x v="7"/>
    <n v="26"/>
    <n v="8"/>
  </r>
  <r>
    <x v="15"/>
    <x v="5"/>
    <x v="16"/>
    <x v="20"/>
    <x v="7"/>
    <n v="24"/>
    <n v="8"/>
  </r>
  <r>
    <x v="15"/>
    <x v="12"/>
    <x v="84"/>
    <x v="4"/>
    <x v="7"/>
    <n v="12"/>
    <n v="8"/>
  </r>
  <r>
    <x v="15"/>
    <x v="3"/>
    <x v="10"/>
    <x v="3"/>
    <x v="7"/>
    <n v="13"/>
    <n v="8"/>
  </r>
  <r>
    <x v="0"/>
    <x v="5"/>
    <x v="54"/>
    <x v="3"/>
    <x v="8"/>
    <n v="26.5"/>
    <n v="9"/>
  </r>
  <r>
    <x v="0"/>
    <x v="19"/>
    <x v="84"/>
    <x v="25"/>
    <x v="8"/>
    <n v="2"/>
    <n v="9"/>
  </r>
  <r>
    <x v="0"/>
    <x v="16"/>
    <x v="121"/>
    <x v="15"/>
    <x v="8"/>
    <n v="0.5"/>
    <n v="9"/>
  </r>
  <r>
    <x v="0"/>
    <x v="16"/>
    <x v="122"/>
    <x v="3"/>
    <x v="8"/>
    <n v="1.5"/>
    <n v="9"/>
  </r>
  <r>
    <x v="0"/>
    <x v="16"/>
    <x v="122"/>
    <x v="15"/>
    <x v="8"/>
    <n v="1.5"/>
    <n v="9"/>
  </r>
  <r>
    <x v="0"/>
    <x v="16"/>
    <x v="119"/>
    <x v="15"/>
    <x v="8"/>
    <n v="0.5"/>
    <n v="9"/>
  </r>
  <r>
    <x v="0"/>
    <x v="16"/>
    <x v="106"/>
    <x v="15"/>
    <x v="8"/>
    <n v="4.5"/>
    <n v="9"/>
  </r>
  <r>
    <x v="0"/>
    <x v="16"/>
    <x v="6"/>
    <x v="4"/>
    <x v="8"/>
    <n v="11"/>
    <n v="9"/>
  </r>
  <r>
    <x v="0"/>
    <x v="16"/>
    <x v="6"/>
    <x v="22"/>
    <x v="8"/>
    <n v="2"/>
    <n v="9"/>
  </r>
  <r>
    <x v="0"/>
    <x v="16"/>
    <x v="6"/>
    <x v="5"/>
    <x v="8"/>
    <n v="3.5"/>
    <n v="9"/>
  </r>
  <r>
    <x v="0"/>
    <x v="16"/>
    <x v="107"/>
    <x v="11"/>
    <x v="8"/>
    <n v="1"/>
    <n v="9"/>
  </r>
  <r>
    <x v="0"/>
    <x v="16"/>
    <x v="107"/>
    <x v="15"/>
    <x v="8"/>
    <n v="3"/>
    <n v="9"/>
  </r>
  <r>
    <x v="0"/>
    <x v="16"/>
    <x v="123"/>
    <x v="0"/>
    <x v="8"/>
    <n v="9"/>
    <n v="9"/>
  </r>
  <r>
    <x v="0"/>
    <x v="16"/>
    <x v="123"/>
    <x v="9"/>
    <x v="8"/>
    <n v="2"/>
    <n v="9"/>
  </r>
  <r>
    <x v="0"/>
    <x v="16"/>
    <x v="123"/>
    <x v="10"/>
    <x v="8"/>
    <n v="6"/>
    <n v="9"/>
  </r>
  <r>
    <x v="0"/>
    <x v="16"/>
    <x v="124"/>
    <x v="11"/>
    <x v="8"/>
    <n v="0.5"/>
    <n v="9"/>
  </r>
  <r>
    <x v="0"/>
    <x v="20"/>
    <x v="125"/>
    <x v="15"/>
    <x v="8"/>
    <n v="1.5"/>
    <n v="9"/>
  </r>
  <r>
    <x v="0"/>
    <x v="18"/>
    <x v="110"/>
    <x v="17"/>
    <x v="8"/>
    <n v="1"/>
    <n v="9"/>
  </r>
  <r>
    <x v="0"/>
    <x v="18"/>
    <x v="110"/>
    <x v="15"/>
    <x v="8"/>
    <n v="0.5"/>
    <n v="9"/>
  </r>
  <r>
    <x v="0"/>
    <x v="18"/>
    <x v="126"/>
    <x v="11"/>
    <x v="8"/>
    <n v="1"/>
    <n v="9"/>
  </r>
  <r>
    <x v="0"/>
    <x v="18"/>
    <x v="111"/>
    <x v="15"/>
    <x v="8"/>
    <n v="0.5"/>
    <n v="9"/>
  </r>
  <r>
    <x v="0"/>
    <x v="18"/>
    <x v="117"/>
    <x v="11"/>
    <x v="8"/>
    <n v="1"/>
    <n v="9"/>
  </r>
  <r>
    <x v="0"/>
    <x v="18"/>
    <x v="117"/>
    <x v="15"/>
    <x v="8"/>
    <n v="2.5"/>
    <n v="9"/>
  </r>
  <r>
    <x v="0"/>
    <x v="18"/>
    <x v="6"/>
    <x v="11"/>
    <x v="8"/>
    <n v="1"/>
    <n v="9"/>
  </r>
  <r>
    <x v="0"/>
    <x v="18"/>
    <x v="6"/>
    <x v="3"/>
    <x v="8"/>
    <n v="2"/>
    <n v="9"/>
  </r>
  <r>
    <x v="0"/>
    <x v="18"/>
    <x v="6"/>
    <x v="22"/>
    <x v="8"/>
    <n v="1"/>
    <n v="9"/>
  </r>
  <r>
    <x v="0"/>
    <x v="18"/>
    <x v="127"/>
    <x v="11"/>
    <x v="8"/>
    <n v="1"/>
    <n v="9"/>
  </r>
  <r>
    <x v="0"/>
    <x v="18"/>
    <x v="127"/>
    <x v="0"/>
    <x v="8"/>
    <n v="4"/>
    <n v="9"/>
  </r>
  <r>
    <x v="0"/>
    <x v="18"/>
    <x v="127"/>
    <x v="11"/>
    <x v="8"/>
    <n v="0.5"/>
    <n v="9"/>
  </r>
  <r>
    <x v="0"/>
    <x v="18"/>
    <x v="128"/>
    <x v="11"/>
    <x v="8"/>
    <n v="0.5"/>
    <n v="9"/>
  </r>
  <r>
    <x v="0"/>
    <x v="18"/>
    <x v="128"/>
    <x v="3"/>
    <x v="8"/>
    <n v="1.5"/>
    <n v="9"/>
  </r>
  <r>
    <x v="0"/>
    <x v="18"/>
    <x v="128"/>
    <x v="11"/>
    <x v="8"/>
    <n v="0.5"/>
    <n v="9"/>
  </r>
  <r>
    <x v="0"/>
    <x v="3"/>
    <x v="100"/>
    <x v="7"/>
    <x v="8"/>
    <n v="16"/>
    <n v="9"/>
  </r>
  <r>
    <x v="0"/>
    <x v="3"/>
    <x v="29"/>
    <x v="24"/>
    <x v="8"/>
    <n v="4.5"/>
    <n v="9"/>
  </r>
  <r>
    <x v="0"/>
    <x v="3"/>
    <x v="3"/>
    <x v="23"/>
    <x v="8"/>
    <n v="19.5"/>
    <n v="9"/>
  </r>
  <r>
    <x v="0"/>
    <x v="3"/>
    <x v="21"/>
    <x v="7"/>
    <x v="8"/>
    <n v="8"/>
    <n v="9"/>
  </r>
  <r>
    <x v="0"/>
    <x v="3"/>
    <x v="20"/>
    <x v="7"/>
    <x v="8"/>
    <n v="1.5"/>
    <n v="9"/>
  </r>
  <r>
    <x v="0"/>
    <x v="7"/>
    <x v="16"/>
    <x v="6"/>
    <x v="8"/>
    <n v="28"/>
    <n v="9"/>
  </r>
  <r>
    <x v="0"/>
    <x v="7"/>
    <x v="16"/>
    <x v="23"/>
    <x v="8"/>
    <n v="1.5"/>
    <n v="9"/>
  </r>
  <r>
    <x v="20"/>
    <x v="5"/>
    <x v="16"/>
    <x v="3"/>
    <x v="8"/>
    <n v="2.5"/>
    <n v="9"/>
  </r>
  <r>
    <x v="20"/>
    <x v="16"/>
    <x v="106"/>
    <x v="0"/>
    <x v="8"/>
    <n v="38"/>
    <n v="9"/>
  </r>
  <r>
    <x v="20"/>
    <x v="18"/>
    <x v="110"/>
    <x v="2"/>
    <x v="8"/>
    <n v="7"/>
    <n v="9"/>
  </r>
  <r>
    <x v="20"/>
    <x v="18"/>
    <x v="126"/>
    <x v="0"/>
    <x v="8"/>
    <n v="0"/>
    <n v="9"/>
  </r>
  <r>
    <x v="20"/>
    <x v="18"/>
    <x v="129"/>
    <x v="2"/>
    <x v="8"/>
    <n v="7"/>
    <n v="9"/>
  </r>
  <r>
    <x v="20"/>
    <x v="18"/>
    <x v="129"/>
    <x v="0"/>
    <x v="8"/>
    <n v="30"/>
    <n v="9"/>
  </r>
  <r>
    <x v="20"/>
    <x v="18"/>
    <x v="130"/>
    <x v="0"/>
    <x v="8"/>
    <n v="12"/>
    <n v="9"/>
  </r>
  <r>
    <x v="20"/>
    <x v="3"/>
    <x v="2"/>
    <x v="11"/>
    <x v="8"/>
    <n v="14"/>
    <n v="9"/>
  </r>
  <r>
    <x v="20"/>
    <x v="3"/>
    <x v="30"/>
    <x v="11"/>
    <x v="8"/>
    <n v="3"/>
    <n v="9"/>
  </r>
  <r>
    <x v="20"/>
    <x v="3"/>
    <x v="29"/>
    <x v="24"/>
    <x v="8"/>
    <n v="17.5"/>
    <n v="9"/>
  </r>
  <r>
    <x v="20"/>
    <x v="3"/>
    <x v="20"/>
    <x v="7"/>
    <x v="8"/>
    <n v="16"/>
    <n v="9"/>
  </r>
  <r>
    <x v="18"/>
    <x v="16"/>
    <x v="121"/>
    <x v="0"/>
    <x v="8"/>
    <n v="20"/>
    <n v="9"/>
  </r>
  <r>
    <x v="18"/>
    <x v="16"/>
    <x v="105"/>
    <x v="0"/>
    <x v="8"/>
    <n v="22"/>
    <n v="9"/>
  </r>
  <r>
    <x v="18"/>
    <x v="16"/>
    <x v="106"/>
    <x v="2"/>
    <x v="8"/>
    <n v="4"/>
    <n v="9"/>
  </r>
  <r>
    <x v="18"/>
    <x v="16"/>
    <x v="106"/>
    <x v="0"/>
    <x v="8"/>
    <n v="9"/>
    <n v="9"/>
  </r>
  <r>
    <x v="18"/>
    <x v="16"/>
    <x v="107"/>
    <x v="11"/>
    <x v="8"/>
    <n v="6"/>
    <n v="9"/>
  </r>
  <r>
    <x v="18"/>
    <x v="16"/>
    <x v="107"/>
    <x v="0"/>
    <x v="8"/>
    <n v="82"/>
    <n v="9"/>
  </r>
  <r>
    <x v="18"/>
    <x v="3"/>
    <x v="100"/>
    <x v="7"/>
    <x v="8"/>
    <n v="16"/>
    <n v="9"/>
  </r>
  <r>
    <x v="18"/>
    <x v="3"/>
    <x v="29"/>
    <x v="24"/>
    <x v="8"/>
    <n v="20"/>
    <n v="9"/>
  </r>
  <r>
    <x v="18"/>
    <x v="3"/>
    <x v="9"/>
    <x v="3"/>
    <x v="8"/>
    <n v="1"/>
    <n v="9"/>
  </r>
  <r>
    <x v="1"/>
    <x v="7"/>
    <x v="16"/>
    <x v="23"/>
    <x v="8"/>
    <n v="166"/>
    <n v="9"/>
  </r>
  <r>
    <x v="2"/>
    <x v="16"/>
    <x v="119"/>
    <x v="15"/>
    <x v="8"/>
    <n v="2"/>
    <n v="9"/>
  </r>
  <r>
    <x v="2"/>
    <x v="16"/>
    <x v="105"/>
    <x v="11"/>
    <x v="8"/>
    <n v="1.5"/>
    <n v="9"/>
  </r>
  <r>
    <x v="2"/>
    <x v="16"/>
    <x v="105"/>
    <x v="15"/>
    <x v="8"/>
    <n v="1"/>
    <n v="9"/>
  </r>
  <r>
    <x v="2"/>
    <x v="16"/>
    <x v="131"/>
    <x v="11"/>
    <x v="8"/>
    <n v="1"/>
    <n v="9"/>
  </r>
  <r>
    <x v="2"/>
    <x v="16"/>
    <x v="131"/>
    <x v="15"/>
    <x v="8"/>
    <n v="1"/>
    <n v="9"/>
  </r>
  <r>
    <x v="2"/>
    <x v="16"/>
    <x v="6"/>
    <x v="22"/>
    <x v="8"/>
    <n v="2"/>
    <n v="9"/>
  </r>
  <r>
    <x v="2"/>
    <x v="16"/>
    <x v="107"/>
    <x v="0"/>
    <x v="8"/>
    <n v="7"/>
    <n v="9"/>
  </r>
  <r>
    <x v="2"/>
    <x v="16"/>
    <x v="132"/>
    <x v="15"/>
    <x v="8"/>
    <n v="1"/>
    <n v="9"/>
  </r>
  <r>
    <x v="2"/>
    <x v="18"/>
    <x v="133"/>
    <x v="0"/>
    <x v="8"/>
    <n v="5"/>
    <n v="9"/>
  </r>
  <r>
    <x v="2"/>
    <x v="18"/>
    <x v="129"/>
    <x v="0"/>
    <x v="8"/>
    <n v="1"/>
    <n v="9"/>
  </r>
  <r>
    <x v="2"/>
    <x v="18"/>
    <x v="117"/>
    <x v="0"/>
    <x v="8"/>
    <n v="4.5"/>
    <n v="9"/>
  </r>
  <r>
    <x v="2"/>
    <x v="18"/>
    <x v="117"/>
    <x v="8"/>
    <x v="8"/>
    <n v="2.5"/>
    <n v="9"/>
  </r>
  <r>
    <x v="2"/>
    <x v="18"/>
    <x v="6"/>
    <x v="22"/>
    <x v="8"/>
    <n v="9.5"/>
    <n v="9"/>
  </r>
  <r>
    <x v="2"/>
    <x v="18"/>
    <x v="127"/>
    <x v="0"/>
    <x v="8"/>
    <n v="7.5"/>
    <n v="9"/>
  </r>
  <r>
    <x v="2"/>
    <x v="18"/>
    <x v="128"/>
    <x v="11"/>
    <x v="8"/>
    <n v="3"/>
    <n v="9"/>
  </r>
  <r>
    <x v="2"/>
    <x v="3"/>
    <x v="100"/>
    <x v="7"/>
    <x v="8"/>
    <n v="16"/>
    <n v="9"/>
  </r>
  <r>
    <x v="2"/>
    <x v="3"/>
    <x v="29"/>
    <x v="24"/>
    <x v="8"/>
    <n v="14.5"/>
    <n v="9"/>
  </r>
  <r>
    <x v="2"/>
    <x v="3"/>
    <x v="9"/>
    <x v="3"/>
    <x v="8"/>
    <n v="25"/>
    <n v="9"/>
  </r>
  <r>
    <x v="2"/>
    <x v="3"/>
    <x v="3"/>
    <x v="3"/>
    <x v="8"/>
    <n v="15.5"/>
    <n v="9"/>
  </r>
  <r>
    <x v="2"/>
    <x v="3"/>
    <x v="3"/>
    <x v="5"/>
    <x v="8"/>
    <n v="9.5"/>
    <n v="9"/>
  </r>
  <r>
    <x v="2"/>
    <x v="3"/>
    <x v="20"/>
    <x v="7"/>
    <x v="8"/>
    <n v="13.5"/>
    <n v="9"/>
  </r>
  <r>
    <x v="2"/>
    <x v="7"/>
    <x v="16"/>
    <x v="6"/>
    <x v="8"/>
    <n v="21"/>
    <n v="9"/>
  </r>
  <r>
    <x v="2"/>
    <x v="7"/>
    <x v="16"/>
    <x v="23"/>
    <x v="8"/>
    <n v="12"/>
    <n v="9"/>
  </r>
  <r>
    <x v="4"/>
    <x v="16"/>
    <x v="122"/>
    <x v="11"/>
    <x v="8"/>
    <n v="2"/>
    <n v="9"/>
  </r>
  <r>
    <x v="4"/>
    <x v="16"/>
    <x v="122"/>
    <x v="0"/>
    <x v="8"/>
    <n v="69.25"/>
    <n v="9"/>
  </r>
  <r>
    <x v="4"/>
    <x v="16"/>
    <x v="122"/>
    <x v="3"/>
    <x v="8"/>
    <n v="11.5"/>
    <n v="9"/>
  </r>
  <r>
    <x v="4"/>
    <x v="16"/>
    <x v="122"/>
    <x v="15"/>
    <x v="8"/>
    <n v="3"/>
    <n v="9"/>
  </r>
  <r>
    <x v="4"/>
    <x v="16"/>
    <x v="122"/>
    <x v="8"/>
    <x v="8"/>
    <n v="16.25"/>
    <n v="9"/>
  </r>
  <r>
    <x v="4"/>
    <x v="16"/>
    <x v="119"/>
    <x v="0"/>
    <x v="8"/>
    <n v="10"/>
    <n v="9"/>
  </r>
  <r>
    <x v="4"/>
    <x v="16"/>
    <x v="119"/>
    <x v="8"/>
    <x v="8"/>
    <n v="6"/>
    <n v="9"/>
  </r>
  <r>
    <x v="4"/>
    <x v="16"/>
    <x v="105"/>
    <x v="15"/>
    <x v="8"/>
    <n v="3"/>
    <n v="9"/>
  </r>
  <r>
    <x v="4"/>
    <x v="16"/>
    <x v="6"/>
    <x v="16"/>
    <x v="8"/>
    <n v="1"/>
    <n v="9"/>
  </r>
  <r>
    <x v="4"/>
    <x v="3"/>
    <x v="100"/>
    <x v="7"/>
    <x v="8"/>
    <n v="14"/>
    <n v="9"/>
  </r>
  <r>
    <x v="4"/>
    <x v="3"/>
    <x v="29"/>
    <x v="24"/>
    <x v="8"/>
    <n v="1"/>
    <n v="9"/>
  </r>
  <r>
    <x v="4"/>
    <x v="3"/>
    <x v="9"/>
    <x v="3"/>
    <x v="8"/>
    <n v="17"/>
    <n v="9"/>
  </r>
  <r>
    <x v="4"/>
    <x v="3"/>
    <x v="21"/>
    <x v="7"/>
    <x v="8"/>
    <n v="16"/>
    <n v="9"/>
  </r>
  <r>
    <x v="4"/>
    <x v="7"/>
    <x v="16"/>
    <x v="6"/>
    <x v="8"/>
    <n v="2"/>
    <n v="9"/>
  </r>
  <r>
    <x v="5"/>
    <x v="5"/>
    <x v="54"/>
    <x v="3"/>
    <x v="8"/>
    <n v="18.5"/>
    <n v="9"/>
  </r>
  <r>
    <x v="5"/>
    <x v="16"/>
    <x v="122"/>
    <x v="3"/>
    <x v="8"/>
    <n v="2"/>
    <n v="9"/>
  </r>
  <r>
    <x v="5"/>
    <x v="16"/>
    <x v="105"/>
    <x v="11"/>
    <x v="8"/>
    <n v="4"/>
    <n v="9"/>
  </r>
  <r>
    <x v="5"/>
    <x v="16"/>
    <x v="105"/>
    <x v="0"/>
    <x v="8"/>
    <n v="11.5"/>
    <n v="9"/>
  </r>
  <r>
    <x v="5"/>
    <x v="16"/>
    <x v="105"/>
    <x v="3"/>
    <x v="8"/>
    <n v="9"/>
    <n v="9"/>
  </r>
  <r>
    <x v="5"/>
    <x v="16"/>
    <x v="106"/>
    <x v="2"/>
    <x v="8"/>
    <n v="7"/>
    <n v="9"/>
  </r>
  <r>
    <x v="5"/>
    <x v="16"/>
    <x v="106"/>
    <x v="0"/>
    <x v="8"/>
    <n v="18"/>
    <n v="9"/>
  </r>
  <r>
    <x v="5"/>
    <x v="16"/>
    <x v="106"/>
    <x v="3"/>
    <x v="8"/>
    <n v="5.5"/>
    <n v="9"/>
  </r>
  <r>
    <x v="5"/>
    <x v="16"/>
    <x v="106"/>
    <x v="15"/>
    <x v="8"/>
    <n v="2"/>
    <n v="9"/>
  </r>
  <r>
    <x v="5"/>
    <x v="16"/>
    <x v="6"/>
    <x v="4"/>
    <x v="8"/>
    <n v="3"/>
    <n v="9"/>
  </r>
  <r>
    <x v="5"/>
    <x v="16"/>
    <x v="6"/>
    <x v="16"/>
    <x v="8"/>
    <n v="1"/>
    <n v="9"/>
  </r>
  <r>
    <x v="5"/>
    <x v="16"/>
    <x v="6"/>
    <x v="22"/>
    <x v="8"/>
    <n v="2"/>
    <n v="9"/>
  </r>
  <r>
    <x v="5"/>
    <x v="16"/>
    <x v="107"/>
    <x v="3"/>
    <x v="8"/>
    <n v="2"/>
    <n v="9"/>
  </r>
  <r>
    <x v="5"/>
    <x v="16"/>
    <x v="107"/>
    <x v="10"/>
    <x v="8"/>
    <n v="6"/>
    <n v="9"/>
  </r>
  <r>
    <x v="5"/>
    <x v="16"/>
    <x v="124"/>
    <x v="11"/>
    <x v="8"/>
    <n v="5"/>
    <n v="9"/>
  </r>
  <r>
    <x v="5"/>
    <x v="16"/>
    <x v="124"/>
    <x v="0"/>
    <x v="8"/>
    <n v="10"/>
    <n v="9"/>
  </r>
  <r>
    <x v="5"/>
    <x v="3"/>
    <x v="100"/>
    <x v="7"/>
    <x v="8"/>
    <n v="16"/>
    <n v="9"/>
  </r>
  <r>
    <x v="5"/>
    <x v="3"/>
    <x v="21"/>
    <x v="7"/>
    <x v="8"/>
    <n v="24"/>
    <n v="9"/>
  </r>
  <r>
    <x v="5"/>
    <x v="3"/>
    <x v="20"/>
    <x v="7"/>
    <x v="8"/>
    <n v="3"/>
    <n v="9"/>
  </r>
  <r>
    <x v="5"/>
    <x v="3"/>
    <x v="20"/>
    <x v="16"/>
    <x v="8"/>
    <n v="1"/>
    <n v="9"/>
  </r>
  <r>
    <x v="5"/>
    <x v="7"/>
    <x v="16"/>
    <x v="6"/>
    <x v="8"/>
    <n v="21"/>
    <n v="9"/>
  </r>
  <r>
    <x v="5"/>
    <x v="7"/>
    <x v="16"/>
    <x v="23"/>
    <x v="8"/>
    <n v="4.5"/>
    <n v="9"/>
  </r>
  <r>
    <x v="7"/>
    <x v="5"/>
    <x v="22"/>
    <x v="12"/>
    <x v="8"/>
    <n v="57"/>
    <n v="9"/>
  </r>
  <r>
    <x v="7"/>
    <x v="5"/>
    <x v="22"/>
    <x v="13"/>
    <x v="8"/>
    <n v="54"/>
    <n v="9"/>
  </r>
  <r>
    <x v="7"/>
    <x v="5"/>
    <x v="54"/>
    <x v="3"/>
    <x v="8"/>
    <n v="8.5"/>
    <n v="9"/>
  </r>
  <r>
    <x v="7"/>
    <x v="5"/>
    <x v="23"/>
    <x v="12"/>
    <x v="8"/>
    <n v="2.5"/>
    <n v="9"/>
  </r>
  <r>
    <x v="7"/>
    <x v="5"/>
    <x v="24"/>
    <x v="12"/>
    <x v="8"/>
    <n v="15"/>
    <n v="9"/>
  </r>
  <r>
    <x v="7"/>
    <x v="5"/>
    <x v="16"/>
    <x v="7"/>
    <x v="8"/>
    <n v="16"/>
    <n v="9"/>
  </r>
  <r>
    <x v="8"/>
    <x v="5"/>
    <x v="16"/>
    <x v="10"/>
    <x v="8"/>
    <n v="4"/>
    <n v="9"/>
  </r>
  <r>
    <x v="8"/>
    <x v="16"/>
    <x v="122"/>
    <x v="18"/>
    <x v="8"/>
    <n v="2"/>
    <n v="9"/>
  </r>
  <r>
    <x v="8"/>
    <x v="16"/>
    <x v="119"/>
    <x v="8"/>
    <x v="8"/>
    <n v="7"/>
    <n v="9"/>
  </r>
  <r>
    <x v="8"/>
    <x v="16"/>
    <x v="105"/>
    <x v="18"/>
    <x v="8"/>
    <n v="6"/>
    <n v="9"/>
  </r>
  <r>
    <x v="8"/>
    <x v="16"/>
    <x v="131"/>
    <x v="8"/>
    <x v="8"/>
    <n v="18"/>
    <n v="9"/>
  </r>
  <r>
    <x v="8"/>
    <x v="16"/>
    <x v="6"/>
    <x v="23"/>
    <x v="8"/>
    <n v="3"/>
    <n v="9"/>
  </r>
  <r>
    <x v="8"/>
    <x v="16"/>
    <x v="6"/>
    <x v="26"/>
    <x v="8"/>
    <n v="3"/>
    <n v="9"/>
  </r>
  <r>
    <x v="8"/>
    <x v="16"/>
    <x v="107"/>
    <x v="8"/>
    <x v="8"/>
    <n v="19"/>
    <n v="9"/>
  </r>
  <r>
    <x v="8"/>
    <x v="16"/>
    <x v="115"/>
    <x v="8"/>
    <x v="8"/>
    <n v="2"/>
    <n v="9"/>
  </r>
  <r>
    <x v="8"/>
    <x v="18"/>
    <x v="117"/>
    <x v="15"/>
    <x v="8"/>
    <n v="3"/>
    <n v="9"/>
  </r>
  <r>
    <x v="8"/>
    <x v="18"/>
    <x v="6"/>
    <x v="26"/>
    <x v="8"/>
    <n v="3"/>
    <n v="9"/>
  </r>
  <r>
    <x v="8"/>
    <x v="3"/>
    <x v="30"/>
    <x v="11"/>
    <x v="8"/>
    <n v="2"/>
    <n v="9"/>
  </r>
  <r>
    <x v="8"/>
    <x v="3"/>
    <x v="100"/>
    <x v="7"/>
    <x v="8"/>
    <n v="16"/>
    <n v="9"/>
  </r>
  <r>
    <x v="8"/>
    <x v="3"/>
    <x v="9"/>
    <x v="3"/>
    <x v="8"/>
    <n v="9"/>
    <n v="9"/>
  </r>
  <r>
    <x v="8"/>
    <x v="3"/>
    <x v="20"/>
    <x v="7"/>
    <x v="8"/>
    <n v="24"/>
    <n v="9"/>
  </r>
  <r>
    <x v="8"/>
    <x v="7"/>
    <x v="16"/>
    <x v="6"/>
    <x v="8"/>
    <n v="19"/>
    <n v="9"/>
  </r>
  <r>
    <x v="8"/>
    <x v="7"/>
    <x v="16"/>
    <x v="23"/>
    <x v="8"/>
    <n v="33"/>
    <n v="9"/>
  </r>
  <r>
    <x v="9"/>
    <x v="16"/>
    <x v="6"/>
    <x v="26"/>
    <x v="8"/>
    <n v="17.5"/>
    <n v="9"/>
  </r>
  <r>
    <x v="9"/>
    <x v="18"/>
    <x v="110"/>
    <x v="8"/>
    <x v="8"/>
    <n v="1.5"/>
    <n v="9"/>
  </r>
  <r>
    <x v="9"/>
    <x v="18"/>
    <x v="111"/>
    <x v="8"/>
    <x v="8"/>
    <n v="1.5"/>
    <n v="9"/>
  </r>
  <r>
    <x v="9"/>
    <x v="18"/>
    <x v="129"/>
    <x v="8"/>
    <x v="8"/>
    <n v="4"/>
    <n v="9"/>
  </r>
  <r>
    <x v="9"/>
    <x v="18"/>
    <x v="134"/>
    <x v="8"/>
    <x v="8"/>
    <n v="14"/>
    <n v="9"/>
  </r>
  <r>
    <x v="9"/>
    <x v="18"/>
    <x v="135"/>
    <x v="8"/>
    <x v="8"/>
    <n v="5"/>
    <n v="9"/>
  </r>
  <r>
    <x v="9"/>
    <x v="18"/>
    <x v="136"/>
    <x v="8"/>
    <x v="8"/>
    <n v="2"/>
    <n v="9"/>
  </r>
  <r>
    <x v="9"/>
    <x v="18"/>
    <x v="6"/>
    <x v="5"/>
    <x v="8"/>
    <n v="9.5"/>
    <n v="9"/>
  </r>
  <r>
    <x v="9"/>
    <x v="18"/>
    <x v="6"/>
    <x v="26"/>
    <x v="8"/>
    <n v="20.5"/>
    <n v="9"/>
  </r>
  <r>
    <x v="9"/>
    <x v="18"/>
    <x v="137"/>
    <x v="8"/>
    <x v="8"/>
    <n v="1"/>
    <n v="9"/>
  </r>
  <r>
    <x v="9"/>
    <x v="3"/>
    <x v="0"/>
    <x v="8"/>
    <x v="8"/>
    <n v="3"/>
    <n v="9"/>
  </r>
  <r>
    <x v="9"/>
    <x v="3"/>
    <x v="1"/>
    <x v="8"/>
    <x v="8"/>
    <n v="5"/>
    <n v="9"/>
  </r>
  <r>
    <x v="9"/>
    <x v="3"/>
    <x v="9"/>
    <x v="3"/>
    <x v="8"/>
    <n v="35.5"/>
    <n v="9"/>
  </r>
  <r>
    <x v="9"/>
    <x v="3"/>
    <x v="3"/>
    <x v="8"/>
    <x v="8"/>
    <n v="2"/>
    <n v="9"/>
  </r>
  <r>
    <x v="9"/>
    <x v="3"/>
    <x v="21"/>
    <x v="7"/>
    <x v="8"/>
    <n v="16"/>
    <n v="9"/>
  </r>
  <r>
    <x v="9"/>
    <x v="3"/>
    <x v="20"/>
    <x v="7"/>
    <x v="8"/>
    <n v="12"/>
    <n v="9"/>
  </r>
  <r>
    <x v="9"/>
    <x v="7"/>
    <x v="16"/>
    <x v="6"/>
    <x v="8"/>
    <n v="10.5"/>
    <n v="9"/>
  </r>
  <r>
    <x v="9"/>
    <x v="7"/>
    <x v="16"/>
    <x v="23"/>
    <x v="8"/>
    <n v="10"/>
    <n v="9"/>
  </r>
  <r>
    <x v="16"/>
    <x v="18"/>
    <x v="133"/>
    <x v="3"/>
    <x v="8"/>
    <n v="1"/>
    <n v="9"/>
  </r>
  <r>
    <x v="16"/>
    <x v="18"/>
    <x v="117"/>
    <x v="0"/>
    <x v="8"/>
    <n v="95"/>
    <n v="9"/>
  </r>
  <r>
    <x v="16"/>
    <x v="18"/>
    <x v="117"/>
    <x v="9"/>
    <x v="8"/>
    <n v="1"/>
    <n v="9"/>
  </r>
  <r>
    <x v="16"/>
    <x v="18"/>
    <x v="117"/>
    <x v="3"/>
    <x v="8"/>
    <n v="6.5"/>
    <n v="9"/>
  </r>
  <r>
    <x v="16"/>
    <x v="18"/>
    <x v="117"/>
    <x v="15"/>
    <x v="8"/>
    <n v="3"/>
    <n v="9"/>
  </r>
  <r>
    <x v="16"/>
    <x v="18"/>
    <x v="117"/>
    <x v="18"/>
    <x v="8"/>
    <n v="2"/>
    <n v="9"/>
  </r>
  <r>
    <x v="16"/>
    <x v="18"/>
    <x v="6"/>
    <x v="9"/>
    <x v="8"/>
    <n v="2"/>
    <n v="9"/>
  </r>
  <r>
    <x v="16"/>
    <x v="3"/>
    <x v="100"/>
    <x v="7"/>
    <x v="8"/>
    <n v="16"/>
    <n v="9"/>
  </r>
  <r>
    <x v="16"/>
    <x v="3"/>
    <x v="9"/>
    <x v="3"/>
    <x v="8"/>
    <n v="22"/>
    <n v="9"/>
  </r>
  <r>
    <x v="16"/>
    <x v="3"/>
    <x v="21"/>
    <x v="7"/>
    <x v="8"/>
    <n v="16"/>
    <n v="9"/>
  </r>
  <r>
    <x v="16"/>
    <x v="7"/>
    <x v="16"/>
    <x v="23"/>
    <x v="8"/>
    <n v="5"/>
    <n v="9"/>
  </r>
  <r>
    <x v="11"/>
    <x v="5"/>
    <x v="16"/>
    <x v="7"/>
    <x v="8"/>
    <n v="16"/>
    <n v="9"/>
  </r>
  <r>
    <x v="11"/>
    <x v="5"/>
    <x v="16"/>
    <x v="16"/>
    <x v="8"/>
    <n v="6"/>
    <n v="9"/>
  </r>
  <r>
    <x v="11"/>
    <x v="16"/>
    <x v="106"/>
    <x v="8"/>
    <x v="8"/>
    <n v="14"/>
    <n v="9"/>
  </r>
  <r>
    <x v="11"/>
    <x v="16"/>
    <x v="6"/>
    <x v="22"/>
    <x v="8"/>
    <n v="5"/>
    <n v="9"/>
  </r>
  <r>
    <x v="11"/>
    <x v="16"/>
    <x v="6"/>
    <x v="10"/>
    <x v="8"/>
    <n v="8"/>
    <n v="9"/>
  </r>
  <r>
    <x v="11"/>
    <x v="16"/>
    <x v="107"/>
    <x v="8"/>
    <x v="8"/>
    <n v="7"/>
    <n v="9"/>
  </r>
  <r>
    <x v="11"/>
    <x v="18"/>
    <x v="110"/>
    <x v="8"/>
    <x v="8"/>
    <n v="8"/>
    <n v="9"/>
  </r>
  <r>
    <x v="11"/>
    <x v="18"/>
    <x v="111"/>
    <x v="8"/>
    <x v="8"/>
    <n v="9"/>
    <n v="9"/>
  </r>
  <r>
    <x v="11"/>
    <x v="18"/>
    <x v="6"/>
    <x v="4"/>
    <x v="8"/>
    <n v="1"/>
    <n v="9"/>
  </r>
  <r>
    <x v="11"/>
    <x v="18"/>
    <x v="6"/>
    <x v="9"/>
    <x v="8"/>
    <n v="21"/>
    <n v="9"/>
  </r>
  <r>
    <x v="11"/>
    <x v="18"/>
    <x v="6"/>
    <x v="10"/>
    <x v="8"/>
    <n v="4"/>
    <n v="9"/>
  </r>
  <r>
    <x v="11"/>
    <x v="18"/>
    <x v="6"/>
    <x v="26"/>
    <x v="8"/>
    <n v="15"/>
    <n v="9"/>
  </r>
  <r>
    <x v="11"/>
    <x v="18"/>
    <x v="137"/>
    <x v="8"/>
    <x v="8"/>
    <n v="3"/>
    <n v="9"/>
  </r>
  <r>
    <x v="11"/>
    <x v="3"/>
    <x v="9"/>
    <x v="3"/>
    <x v="8"/>
    <n v="23"/>
    <n v="9"/>
  </r>
  <r>
    <x v="11"/>
    <x v="3"/>
    <x v="21"/>
    <x v="7"/>
    <x v="8"/>
    <n v="8"/>
    <n v="9"/>
  </r>
  <r>
    <x v="11"/>
    <x v="7"/>
    <x v="16"/>
    <x v="6"/>
    <x v="8"/>
    <n v="21"/>
    <n v="9"/>
  </r>
  <r>
    <x v="12"/>
    <x v="5"/>
    <x v="22"/>
    <x v="14"/>
    <x v="8"/>
    <n v="9"/>
    <n v="9"/>
  </r>
  <r>
    <x v="12"/>
    <x v="3"/>
    <x v="100"/>
    <x v="7"/>
    <x v="8"/>
    <n v="16"/>
    <n v="9"/>
  </r>
  <r>
    <x v="12"/>
    <x v="3"/>
    <x v="29"/>
    <x v="24"/>
    <x v="8"/>
    <n v="17"/>
    <n v="9"/>
  </r>
  <r>
    <x v="12"/>
    <x v="3"/>
    <x v="3"/>
    <x v="3"/>
    <x v="8"/>
    <n v="2.5"/>
    <n v="9"/>
  </r>
  <r>
    <x v="12"/>
    <x v="7"/>
    <x v="16"/>
    <x v="6"/>
    <x v="8"/>
    <n v="125"/>
    <n v="9"/>
  </r>
  <r>
    <x v="12"/>
    <x v="7"/>
    <x v="16"/>
    <x v="23"/>
    <x v="8"/>
    <n v="8"/>
    <n v="9"/>
  </r>
  <r>
    <x v="13"/>
    <x v="5"/>
    <x v="16"/>
    <x v="7"/>
    <x v="8"/>
    <n v="56"/>
    <n v="9"/>
  </r>
  <r>
    <x v="13"/>
    <x v="21"/>
    <x v="138"/>
    <x v="0"/>
    <x v="8"/>
    <n v="24"/>
    <n v="9"/>
  </r>
  <r>
    <x v="13"/>
    <x v="21"/>
    <x v="139"/>
    <x v="0"/>
    <x v="8"/>
    <n v="4"/>
    <n v="9"/>
  </r>
  <r>
    <x v="13"/>
    <x v="21"/>
    <x v="140"/>
    <x v="17"/>
    <x v="8"/>
    <n v="8"/>
    <n v="9"/>
  </r>
  <r>
    <x v="13"/>
    <x v="7"/>
    <x v="16"/>
    <x v="6"/>
    <x v="8"/>
    <n v="60"/>
    <n v="9"/>
  </r>
  <r>
    <x v="19"/>
    <x v="5"/>
    <x v="23"/>
    <x v="16"/>
    <x v="8"/>
    <n v="2"/>
    <n v="9"/>
  </r>
  <r>
    <x v="19"/>
    <x v="5"/>
    <x v="16"/>
    <x v="12"/>
    <x v="8"/>
    <n v="4.5"/>
    <n v="9"/>
  </r>
  <r>
    <x v="19"/>
    <x v="5"/>
    <x v="16"/>
    <x v="4"/>
    <x v="8"/>
    <n v="6.5"/>
    <n v="9"/>
  </r>
  <r>
    <x v="19"/>
    <x v="16"/>
    <x v="6"/>
    <x v="4"/>
    <x v="8"/>
    <n v="6.5"/>
    <n v="9"/>
  </r>
  <r>
    <x v="19"/>
    <x v="16"/>
    <x v="6"/>
    <x v="23"/>
    <x v="8"/>
    <n v="1"/>
    <n v="9"/>
  </r>
  <r>
    <x v="19"/>
    <x v="18"/>
    <x v="6"/>
    <x v="4"/>
    <x v="8"/>
    <n v="2.5"/>
    <n v="9"/>
  </r>
  <r>
    <x v="19"/>
    <x v="12"/>
    <x v="84"/>
    <x v="4"/>
    <x v="8"/>
    <n v="1"/>
    <n v="9"/>
  </r>
  <r>
    <x v="19"/>
    <x v="3"/>
    <x v="1"/>
    <x v="4"/>
    <x v="8"/>
    <n v="2"/>
    <n v="9"/>
  </r>
  <r>
    <x v="19"/>
    <x v="3"/>
    <x v="100"/>
    <x v="7"/>
    <x v="8"/>
    <n v="16"/>
    <n v="9"/>
  </r>
  <r>
    <x v="19"/>
    <x v="3"/>
    <x v="29"/>
    <x v="24"/>
    <x v="8"/>
    <n v="62"/>
    <n v="9"/>
  </r>
  <r>
    <x v="19"/>
    <x v="3"/>
    <x v="9"/>
    <x v="4"/>
    <x v="8"/>
    <n v="1"/>
    <n v="9"/>
  </r>
  <r>
    <x v="19"/>
    <x v="3"/>
    <x v="9"/>
    <x v="3"/>
    <x v="8"/>
    <n v="12"/>
    <n v="9"/>
  </r>
  <r>
    <x v="19"/>
    <x v="3"/>
    <x v="38"/>
    <x v="4"/>
    <x v="8"/>
    <n v="3"/>
    <n v="9"/>
  </r>
  <r>
    <x v="19"/>
    <x v="3"/>
    <x v="26"/>
    <x v="4"/>
    <x v="8"/>
    <n v="2"/>
    <n v="9"/>
  </r>
  <r>
    <x v="19"/>
    <x v="3"/>
    <x v="20"/>
    <x v="7"/>
    <x v="8"/>
    <n v="8"/>
    <n v="9"/>
  </r>
  <r>
    <x v="19"/>
    <x v="7"/>
    <x v="16"/>
    <x v="6"/>
    <x v="8"/>
    <n v="46"/>
    <n v="9"/>
  </r>
  <r>
    <x v="21"/>
    <x v="16"/>
    <x v="122"/>
    <x v="0"/>
    <x v="8"/>
    <n v="19.5"/>
    <n v="9"/>
  </r>
  <r>
    <x v="21"/>
    <x v="16"/>
    <x v="119"/>
    <x v="0"/>
    <x v="8"/>
    <n v="8"/>
    <n v="9"/>
  </r>
  <r>
    <x v="21"/>
    <x v="16"/>
    <x v="105"/>
    <x v="0"/>
    <x v="8"/>
    <n v="18.5"/>
    <n v="9"/>
  </r>
  <r>
    <x v="21"/>
    <x v="16"/>
    <x v="131"/>
    <x v="0"/>
    <x v="8"/>
    <n v="6"/>
    <n v="9"/>
  </r>
  <r>
    <x v="21"/>
    <x v="16"/>
    <x v="106"/>
    <x v="0"/>
    <x v="8"/>
    <n v="10"/>
    <n v="9"/>
  </r>
  <r>
    <x v="21"/>
    <x v="16"/>
    <x v="107"/>
    <x v="0"/>
    <x v="8"/>
    <n v="12"/>
    <n v="9"/>
  </r>
  <r>
    <x v="21"/>
    <x v="18"/>
    <x v="117"/>
    <x v="0"/>
    <x v="8"/>
    <n v="4"/>
    <n v="9"/>
  </r>
  <r>
    <x v="21"/>
    <x v="3"/>
    <x v="2"/>
    <x v="0"/>
    <x v="8"/>
    <n v="1"/>
    <n v="9"/>
  </r>
  <r>
    <x v="21"/>
    <x v="3"/>
    <x v="30"/>
    <x v="3"/>
    <x v="8"/>
    <n v="1"/>
    <n v="9"/>
  </r>
  <r>
    <x v="21"/>
    <x v="3"/>
    <x v="100"/>
    <x v="7"/>
    <x v="8"/>
    <n v="16"/>
    <n v="9"/>
  </r>
  <r>
    <x v="21"/>
    <x v="3"/>
    <x v="29"/>
    <x v="24"/>
    <x v="8"/>
    <n v="31.5"/>
    <n v="9"/>
  </r>
  <r>
    <x v="21"/>
    <x v="3"/>
    <x v="9"/>
    <x v="3"/>
    <x v="8"/>
    <n v="19"/>
    <n v="9"/>
  </r>
  <r>
    <x v="21"/>
    <x v="7"/>
    <x v="16"/>
    <x v="6"/>
    <x v="8"/>
    <n v="28.5"/>
    <n v="9"/>
  </r>
  <r>
    <x v="22"/>
    <x v="5"/>
    <x v="54"/>
    <x v="3"/>
    <x v="8"/>
    <n v="7.24"/>
    <n v="9"/>
  </r>
  <r>
    <x v="22"/>
    <x v="20"/>
    <x v="125"/>
    <x v="0"/>
    <x v="8"/>
    <n v="22.42"/>
    <n v="9"/>
  </r>
  <r>
    <x v="22"/>
    <x v="18"/>
    <x v="110"/>
    <x v="0"/>
    <x v="8"/>
    <n v="17.399999999999999"/>
    <n v="9"/>
  </r>
  <r>
    <x v="22"/>
    <x v="3"/>
    <x v="29"/>
    <x v="24"/>
    <x v="8"/>
    <n v="17.8"/>
    <n v="9"/>
  </r>
  <r>
    <x v="14"/>
    <x v="5"/>
    <x v="23"/>
    <x v="12"/>
    <x v="8"/>
    <n v="56"/>
    <n v="9"/>
  </r>
  <r>
    <x v="15"/>
    <x v="5"/>
    <x v="22"/>
    <x v="14"/>
    <x v="8"/>
    <n v="13"/>
    <n v="9"/>
  </r>
  <r>
    <x v="15"/>
    <x v="5"/>
    <x v="16"/>
    <x v="12"/>
    <x v="8"/>
    <n v="7"/>
    <n v="9"/>
  </r>
  <r>
    <x v="15"/>
    <x v="5"/>
    <x v="16"/>
    <x v="7"/>
    <x v="8"/>
    <n v="16"/>
    <n v="9"/>
  </r>
  <r>
    <x v="15"/>
    <x v="5"/>
    <x v="16"/>
    <x v="3"/>
    <x v="8"/>
    <n v="22"/>
    <n v="9"/>
  </r>
  <r>
    <x v="15"/>
    <x v="5"/>
    <x v="16"/>
    <x v="19"/>
    <x v="8"/>
    <n v="24"/>
    <n v="9"/>
  </r>
  <r>
    <x v="15"/>
    <x v="5"/>
    <x v="16"/>
    <x v="20"/>
    <x v="8"/>
    <n v="49"/>
    <n v="9"/>
  </r>
  <r>
    <x v="15"/>
    <x v="3"/>
    <x v="10"/>
    <x v="3"/>
    <x v="8"/>
    <n v="24"/>
    <n v="9"/>
  </r>
  <r>
    <x v="0"/>
    <x v="5"/>
    <x v="54"/>
    <x v="3"/>
    <x v="9"/>
    <n v="35"/>
    <n v="10"/>
  </r>
  <r>
    <x v="0"/>
    <x v="16"/>
    <x v="6"/>
    <x v="4"/>
    <x v="9"/>
    <n v="14"/>
    <n v="10"/>
  </r>
  <r>
    <x v="0"/>
    <x v="16"/>
    <x v="6"/>
    <x v="22"/>
    <x v="9"/>
    <n v="6"/>
    <n v="10"/>
  </r>
  <r>
    <x v="0"/>
    <x v="16"/>
    <x v="6"/>
    <x v="5"/>
    <x v="9"/>
    <n v="17"/>
    <n v="10"/>
  </r>
  <r>
    <x v="0"/>
    <x v="16"/>
    <x v="123"/>
    <x v="10"/>
    <x v="9"/>
    <n v="1"/>
    <n v="10"/>
  </r>
  <r>
    <x v="0"/>
    <x v="22"/>
    <x v="6"/>
    <x v="5"/>
    <x v="9"/>
    <n v="2"/>
    <n v="10"/>
  </r>
  <r>
    <x v="0"/>
    <x v="18"/>
    <x v="126"/>
    <x v="0"/>
    <x v="9"/>
    <n v="10"/>
    <n v="10"/>
  </r>
  <r>
    <x v="0"/>
    <x v="18"/>
    <x v="134"/>
    <x v="15"/>
    <x v="9"/>
    <n v="1"/>
    <n v="10"/>
  </r>
  <r>
    <x v="0"/>
    <x v="18"/>
    <x v="117"/>
    <x v="15"/>
    <x v="9"/>
    <n v="1"/>
    <n v="10"/>
  </r>
  <r>
    <x v="0"/>
    <x v="18"/>
    <x v="6"/>
    <x v="5"/>
    <x v="9"/>
    <n v="32"/>
    <n v="10"/>
  </r>
  <r>
    <x v="0"/>
    <x v="3"/>
    <x v="100"/>
    <x v="7"/>
    <x v="9"/>
    <n v="8"/>
    <n v="10"/>
  </r>
  <r>
    <x v="0"/>
    <x v="3"/>
    <x v="3"/>
    <x v="23"/>
    <x v="9"/>
    <n v="21"/>
    <n v="10"/>
  </r>
  <r>
    <x v="0"/>
    <x v="7"/>
    <x v="16"/>
    <x v="6"/>
    <x v="9"/>
    <n v="15"/>
    <n v="10"/>
  </r>
  <r>
    <x v="0"/>
    <x v="7"/>
    <x v="16"/>
    <x v="23"/>
    <x v="9"/>
    <n v="31"/>
    <n v="10"/>
  </r>
  <r>
    <x v="20"/>
    <x v="16"/>
    <x v="141"/>
    <x v="2"/>
    <x v="9"/>
    <n v="18"/>
    <n v="10"/>
  </r>
  <r>
    <x v="20"/>
    <x v="16"/>
    <x v="141"/>
    <x v="0"/>
    <x v="9"/>
    <n v="20"/>
    <n v="10"/>
  </r>
  <r>
    <x v="20"/>
    <x v="16"/>
    <x v="141"/>
    <x v="15"/>
    <x v="9"/>
    <n v="2"/>
    <n v="10"/>
  </r>
  <r>
    <x v="20"/>
    <x v="20"/>
    <x v="142"/>
    <x v="10"/>
    <x v="9"/>
    <n v="18"/>
    <n v="10"/>
  </r>
  <r>
    <x v="20"/>
    <x v="18"/>
    <x v="110"/>
    <x v="2"/>
    <x v="9"/>
    <n v="2.5"/>
    <n v="10"/>
  </r>
  <r>
    <x v="20"/>
    <x v="18"/>
    <x v="110"/>
    <x v="0"/>
    <x v="9"/>
    <n v="6"/>
    <n v="10"/>
  </r>
  <r>
    <x v="20"/>
    <x v="18"/>
    <x v="143"/>
    <x v="0"/>
    <x v="9"/>
    <n v="15"/>
    <n v="10"/>
  </r>
  <r>
    <x v="20"/>
    <x v="18"/>
    <x v="129"/>
    <x v="2"/>
    <x v="9"/>
    <n v="1"/>
    <n v="10"/>
  </r>
  <r>
    <x v="20"/>
    <x v="18"/>
    <x v="130"/>
    <x v="0"/>
    <x v="9"/>
    <n v="6"/>
    <n v="10"/>
  </r>
  <r>
    <x v="20"/>
    <x v="18"/>
    <x v="135"/>
    <x v="2"/>
    <x v="9"/>
    <n v="1"/>
    <n v="10"/>
  </r>
  <r>
    <x v="20"/>
    <x v="18"/>
    <x v="6"/>
    <x v="10"/>
    <x v="9"/>
    <n v="10.5"/>
    <n v="10"/>
  </r>
  <r>
    <x v="20"/>
    <x v="18"/>
    <x v="128"/>
    <x v="2"/>
    <x v="9"/>
    <n v="3.5"/>
    <n v="10"/>
  </r>
  <r>
    <x v="20"/>
    <x v="18"/>
    <x v="128"/>
    <x v="0"/>
    <x v="9"/>
    <n v="14"/>
    <n v="10"/>
  </r>
  <r>
    <x v="20"/>
    <x v="18"/>
    <x v="128"/>
    <x v="8"/>
    <x v="9"/>
    <n v="6"/>
    <n v="10"/>
  </r>
  <r>
    <x v="20"/>
    <x v="3"/>
    <x v="2"/>
    <x v="0"/>
    <x v="9"/>
    <n v="6"/>
    <n v="10"/>
  </r>
  <r>
    <x v="20"/>
    <x v="3"/>
    <x v="29"/>
    <x v="24"/>
    <x v="9"/>
    <n v="8"/>
    <n v="10"/>
  </r>
  <r>
    <x v="20"/>
    <x v="3"/>
    <x v="9"/>
    <x v="3"/>
    <x v="9"/>
    <n v="14.5"/>
    <n v="10"/>
  </r>
  <r>
    <x v="18"/>
    <x v="16"/>
    <x v="121"/>
    <x v="2"/>
    <x v="9"/>
    <n v="6"/>
    <n v="10"/>
  </r>
  <r>
    <x v="18"/>
    <x v="16"/>
    <x v="121"/>
    <x v="0"/>
    <x v="9"/>
    <n v="3"/>
    <n v="10"/>
  </r>
  <r>
    <x v="18"/>
    <x v="16"/>
    <x v="122"/>
    <x v="2"/>
    <x v="9"/>
    <n v="2"/>
    <n v="10"/>
  </r>
  <r>
    <x v="18"/>
    <x v="16"/>
    <x v="106"/>
    <x v="2"/>
    <x v="9"/>
    <n v="37"/>
    <n v="10"/>
  </r>
  <r>
    <x v="18"/>
    <x v="16"/>
    <x v="106"/>
    <x v="0"/>
    <x v="9"/>
    <n v="54.5"/>
    <n v="10"/>
  </r>
  <r>
    <x v="18"/>
    <x v="16"/>
    <x v="6"/>
    <x v="22"/>
    <x v="9"/>
    <n v="12"/>
    <n v="10"/>
  </r>
  <r>
    <x v="18"/>
    <x v="16"/>
    <x v="6"/>
    <x v="10"/>
    <x v="9"/>
    <n v="18"/>
    <n v="10"/>
  </r>
  <r>
    <x v="18"/>
    <x v="16"/>
    <x v="107"/>
    <x v="2"/>
    <x v="9"/>
    <n v="12"/>
    <n v="10"/>
  </r>
  <r>
    <x v="18"/>
    <x v="16"/>
    <x v="107"/>
    <x v="0"/>
    <x v="9"/>
    <n v="8"/>
    <n v="10"/>
  </r>
  <r>
    <x v="18"/>
    <x v="22"/>
    <x v="144"/>
    <x v="0"/>
    <x v="9"/>
    <n v="9"/>
    <n v="10"/>
  </r>
  <r>
    <x v="18"/>
    <x v="22"/>
    <x v="145"/>
    <x v="0"/>
    <x v="9"/>
    <n v="4"/>
    <n v="10"/>
  </r>
  <r>
    <x v="18"/>
    <x v="3"/>
    <x v="100"/>
    <x v="7"/>
    <x v="9"/>
    <n v="8"/>
    <n v="10"/>
  </r>
  <r>
    <x v="18"/>
    <x v="3"/>
    <x v="29"/>
    <x v="24"/>
    <x v="9"/>
    <n v="5"/>
    <n v="10"/>
  </r>
  <r>
    <x v="18"/>
    <x v="7"/>
    <x v="16"/>
    <x v="6"/>
    <x v="9"/>
    <n v="10"/>
    <n v="10"/>
  </r>
  <r>
    <x v="1"/>
    <x v="7"/>
    <x v="16"/>
    <x v="23"/>
    <x v="9"/>
    <n v="150"/>
    <n v="10"/>
  </r>
  <r>
    <x v="2"/>
    <x v="16"/>
    <x v="105"/>
    <x v="27"/>
    <x v="9"/>
    <n v="3.5"/>
    <n v="10"/>
  </r>
  <r>
    <x v="2"/>
    <x v="16"/>
    <x v="105"/>
    <x v="15"/>
    <x v="9"/>
    <n v="1"/>
    <n v="10"/>
  </r>
  <r>
    <x v="2"/>
    <x v="16"/>
    <x v="141"/>
    <x v="2"/>
    <x v="9"/>
    <n v="2"/>
    <n v="10"/>
  </r>
  <r>
    <x v="2"/>
    <x v="16"/>
    <x v="141"/>
    <x v="0"/>
    <x v="9"/>
    <n v="11"/>
    <n v="10"/>
  </r>
  <r>
    <x v="2"/>
    <x v="16"/>
    <x v="107"/>
    <x v="0"/>
    <x v="9"/>
    <n v="2"/>
    <n v="10"/>
  </r>
  <r>
    <x v="2"/>
    <x v="16"/>
    <x v="132"/>
    <x v="15"/>
    <x v="9"/>
    <n v="1"/>
    <n v="10"/>
  </r>
  <r>
    <x v="2"/>
    <x v="18"/>
    <x v="133"/>
    <x v="0"/>
    <x v="9"/>
    <n v="12"/>
    <n v="10"/>
  </r>
  <r>
    <x v="2"/>
    <x v="18"/>
    <x v="134"/>
    <x v="2"/>
    <x v="9"/>
    <n v="5.5"/>
    <n v="10"/>
  </r>
  <r>
    <x v="2"/>
    <x v="18"/>
    <x v="117"/>
    <x v="0"/>
    <x v="9"/>
    <n v="9.5"/>
    <n v="10"/>
  </r>
  <r>
    <x v="2"/>
    <x v="18"/>
    <x v="6"/>
    <x v="22"/>
    <x v="9"/>
    <n v="10.5"/>
    <n v="10"/>
  </r>
  <r>
    <x v="2"/>
    <x v="18"/>
    <x v="127"/>
    <x v="0"/>
    <x v="9"/>
    <n v="9.5"/>
    <n v="10"/>
  </r>
  <r>
    <x v="2"/>
    <x v="18"/>
    <x v="128"/>
    <x v="11"/>
    <x v="9"/>
    <n v="6"/>
    <n v="10"/>
  </r>
  <r>
    <x v="2"/>
    <x v="18"/>
    <x v="128"/>
    <x v="2"/>
    <x v="9"/>
    <n v="5.5"/>
    <n v="10"/>
  </r>
  <r>
    <x v="2"/>
    <x v="3"/>
    <x v="100"/>
    <x v="7"/>
    <x v="9"/>
    <n v="8"/>
    <n v="10"/>
  </r>
  <r>
    <x v="2"/>
    <x v="3"/>
    <x v="29"/>
    <x v="24"/>
    <x v="9"/>
    <n v="10.5"/>
    <n v="10"/>
  </r>
  <r>
    <x v="2"/>
    <x v="3"/>
    <x v="9"/>
    <x v="3"/>
    <x v="9"/>
    <n v="29"/>
    <n v="10"/>
  </r>
  <r>
    <x v="2"/>
    <x v="3"/>
    <x v="3"/>
    <x v="3"/>
    <x v="9"/>
    <n v="3.5"/>
    <n v="10"/>
  </r>
  <r>
    <x v="2"/>
    <x v="3"/>
    <x v="3"/>
    <x v="5"/>
    <x v="9"/>
    <n v="13"/>
    <n v="10"/>
  </r>
  <r>
    <x v="2"/>
    <x v="7"/>
    <x v="16"/>
    <x v="6"/>
    <x v="9"/>
    <n v="36.5"/>
    <n v="10"/>
  </r>
  <r>
    <x v="4"/>
    <x v="16"/>
    <x v="122"/>
    <x v="2"/>
    <x v="9"/>
    <n v="23.75"/>
    <n v="10"/>
  </r>
  <r>
    <x v="4"/>
    <x v="16"/>
    <x v="122"/>
    <x v="0"/>
    <x v="9"/>
    <n v="7.5"/>
    <n v="10"/>
  </r>
  <r>
    <x v="4"/>
    <x v="16"/>
    <x v="122"/>
    <x v="3"/>
    <x v="9"/>
    <n v="12"/>
    <n v="10"/>
  </r>
  <r>
    <x v="4"/>
    <x v="16"/>
    <x v="119"/>
    <x v="2"/>
    <x v="9"/>
    <n v="7"/>
    <n v="10"/>
  </r>
  <r>
    <x v="4"/>
    <x v="16"/>
    <x v="119"/>
    <x v="0"/>
    <x v="9"/>
    <n v="5"/>
    <n v="10"/>
  </r>
  <r>
    <x v="4"/>
    <x v="16"/>
    <x v="119"/>
    <x v="8"/>
    <x v="9"/>
    <n v="2.5"/>
    <n v="10"/>
  </r>
  <r>
    <x v="4"/>
    <x v="16"/>
    <x v="131"/>
    <x v="2"/>
    <x v="9"/>
    <n v="2"/>
    <n v="10"/>
  </r>
  <r>
    <x v="4"/>
    <x v="16"/>
    <x v="106"/>
    <x v="2"/>
    <x v="9"/>
    <n v="7"/>
    <n v="10"/>
  </r>
  <r>
    <x v="4"/>
    <x v="16"/>
    <x v="106"/>
    <x v="3"/>
    <x v="9"/>
    <n v="1"/>
    <n v="10"/>
  </r>
  <r>
    <x v="4"/>
    <x v="16"/>
    <x v="107"/>
    <x v="11"/>
    <x v="9"/>
    <n v="1"/>
    <n v="10"/>
  </r>
  <r>
    <x v="4"/>
    <x v="16"/>
    <x v="107"/>
    <x v="2"/>
    <x v="9"/>
    <n v="6"/>
    <n v="10"/>
  </r>
  <r>
    <x v="4"/>
    <x v="16"/>
    <x v="107"/>
    <x v="0"/>
    <x v="9"/>
    <n v="15.25"/>
    <n v="10"/>
  </r>
  <r>
    <x v="4"/>
    <x v="16"/>
    <x v="107"/>
    <x v="3"/>
    <x v="9"/>
    <n v="11.25"/>
    <n v="10"/>
  </r>
  <r>
    <x v="4"/>
    <x v="16"/>
    <x v="107"/>
    <x v="8"/>
    <x v="9"/>
    <n v="8.25"/>
    <n v="10"/>
  </r>
  <r>
    <x v="4"/>
    <x v="16"/>
    <x v="115"/>
    <x v="0"/>
    <x v="9"/>
    <n v="2.5"/>
    <n v="10"/>
  </r>
  <r>
    <x v="4"/>
    <x v="22"/>
    <x v="146"/>
    <x v="11"/>
    <x v="9"/>
    <n v="4.5"/>
    <n v="10"/>
  </r>
  <r>
    <x v="4"/>
    <x v="22"/>
    <x v="146"/>
    <x v="0"/>
    <x v="9"/>
    <n v="14.5"/>
    <n v="10"/>
  </r>
  <r>
    <x v="4"/>
    <x v="22"/>
    <x v="146"/>
    <x v="8"/>
    <x v="9"/>
    <n v="3"/>
    <n v="10"/>
  </r>
  <r>
    <x v="4"/>
    <x v="3"/>
    <x v="100"/>
    <x v="7"/>
    <x v="9"/>
    <n v="8"/>
    <n v="10"/>
  </r>
  <r>
    <x v="4"/>
    <x v="3"/>
    <x v="9"/>
    <x v="3"/>
    <x v="9"/>
    <n v="17"/>
    <n v="10"/>
  </r>
  <r>
    <x v="4"/>
    <x v="7"/>
    <x v="16"/>
    <x v="6"/>
    <x v="9"/>
    <n v="11"/>
    <n v="10"/>
  </r>
  <r>
    <x v="4"/>
    <x v="7"/>
    <x v="16"/>
    <x v="23"/>
    <x v="9"/>
    <n v="4"/>
    <n v="10"/>
  </r>
  <r>
    <x v="5"/>
    <x v="5"/>
    <x v="54"/>
    <x v="3"/>
    <x v="9"/>
    <n v="23.5"/>
    <n v="10"/>
  </r>
  <r>
    <x v="5"/>
    <x v="16"/>
    <x v="105"/>
    <x v="2"/>
    <x v="9"/>
    <n v="5"/>
    <n v="10"/>
  </r>
  <r>
    <x v="5"/>
    <x v="16"/>
    <x v="105"/>
    <x v="0"/>
    <x v="9"/>
    <n v="9"/>
    <n v="10"/>
  </r>
  <r>
    <x v="5"/>
    <x v="16"/>
    <x v="6"/>
    <x v="4"/>
    <x v="9"/>
    <n v="1"/>
    <n v="10"/>
  </r>
  <r>
    <x v="5"/>
    <x v="16"/>
    <x v="6"/>
    <x v="16"/>
    <x v="9"/>
    <n v="2"/>
    <n v="10"/>
  </r>
  <r>
    <x v="5"/>
    <x v="16"/>
    <x v="6"/>
    <x v="22"/>
    <x v="9"/>
    <n v="17"/>
    <n v="10"/>
  </r>
  <r>
    <x v="5"/>
    <x v="16"/>
    <x v="123"/>
    <x v="0"/>
    <x v="9"/>
    <n v="26"/>
    <n v="10"/>
  </r>
  <r>
    <x v="5"/>
    <x v="16"/>
    <x v="124"/>
    <x v="2"/>
    <x v="9"/>
    <n v="5"/>
    <n v="10"/>
  </r>
  <r>
    <x v="5"/>
    <x v="16"/>
    <x v="124"/>
    <x v="0"/>
    <x v="9"/>
    <n v="16"/>
    <n v="10"/>
  </r>
  <r>
    <x v="5"/>
    <x v="16"/>
    <x v="124"/>
    <x v="8"/>
    <x v="9"/>
    <n v="13"/>
    <n v="10"/>
  </r>
  <r>
    <x v="5"/>
    <x v="3"/>
    <x v="100"/>
    <x v="7"/>
    <x v="9"/>
    <n v="8"/>
    <n v="10"/>
  </r>
  <r>
    <x v="5"/>
    <x v="3"/>
    <x v="20"/>
    <x v="7"/>
    <x v="9"/>
    <n v="8"/>
    <n v="10"/>
  </r>
  <r>
    <x v="5"/>
    <x v="7"/>
    <x v="16"/>
    <x v="6"/>
    <x v="9"/>
    <n v="10.5"/>
    <n v="10"/>
  </r>
  <r>
    <x v="5"/>
    <x v="7"/>
    <x v="16"/>
    <x v="23"/>
    <x v="9"/>
    <n v="25"/>
    <n v="10"/>
  </r>
  <r>
    <x v="7"/>
    <x v="5"/>
    <x v="22"/>
    <x v="12"/>
    <x v="9"/>
    <n v="34"/>
    <n v="10"/>
  </r>
  <r>
    <x v="7"/>
    <x v="5"/>
    <x v="22"/>
    <x v="13"/>
    <x v="9"/>
    <n v="37"/>
    <n v="10"/>
  </r>
  <r>
    <x v="7"/>
    <x v="5"/>
    <x v="54"/>
    <x v="3"/>
    <x v="9"/>
    <n v="10"/>
    <n v="10"/>
  </r>
  <r>
    <x v="7"/>
    <x v="5"/>
    <x v="24"/>
    <x v="12"/>
    <x v="9"/>
    <n v="17"/>
    <n v="10"/>
  </r>
  <r>
    <x v="7"/>
    <x v="5"/>
    <x v="16"/>
    <x v="10"/>
    <x v="9"/>
    <n v="17"/>
    <n v="10"/>
  </r>
  <r>
    <x v="7"/>
    <x v="3"/>
    <x v="3"/>
    <x v="7"/>
    <x v="9"/>
    <n v="60"/>
    <n v="10"/>
  </r>
  <r>
    <x v="8"/>
    <x v="5"/>
    <x v="16"/>
    <x v="7"/>
    <x v="9"/>
    <n v="8"/>
    <n v="10"/>
  </r>
  <r>
    <x v="8"/>
    <x v="16"/>
    <x v="121"/>
    <x v="8"/>
    <x v="9"/>
    <n v="4"/>
    <n v="10"/>
  </r>
  <r>
    <x v="8"/>
    <x v="16"/>
    <x v="122"/>
    <x v="8"/>
    <x v="9"/>
    <n v="76"/>
    <n v="10"/>
  </r>
  <r>
    <x v="8"/>
    <x v="16"/>
    <x v="131"/>
    <x v="8"/>
    <x v="9"/>
    <n v="5"/>
    <n v="10"/>
  </r>
  <r>
    <x v="8"/>
    <x v="16"/>
    <x v="106"/>
    <x v="8"/>
    <x v="9"/>
    <n v="13"/>
    <n v="10"/>
  </r>
  <r>
    <x v="8"/>
    <x v="16"/>
    <x v="107"/>
    <x v="8"/>
    <x v="9"/>
    <n v="28"/>
    <n v="10"/>
  </r>
  <r>
    <x v="8"/>
    <x v="3"/>
    <x v="1"/>
    <x v="8"/>
    <x v="9"/>
    <n v="11"/>
    <n v="10"/>
  </r>
  <r>
    <x v="8"/>
    <x v="3"/>
    <x v="9"/>
    <x v="3"/>
    <x v="9"/>
    <n v="5"/>
    <n v="10"/>
  </r>
  <r>
    <x v="8"/>
    <x v="3"/>
    <x v="9"/>
    <x v="8"/>
    <x v="9"/>
    <n v="1"/>
    <n v="10"/>
  </r>
  <r>
    <x v="8"/>
    <x v="3"/>
    <x v="38"/>
    <x v="8"/>
    <x v="9"/>
    <n v="5"/>
    <n v="10"/>
  </r>
  <r>
    <x v="8"/>
    <x v="7"/>
    <x v="16"/>
    <x v="23"/>
    <x v="9"/>
    <n v="21"/>
    <n v="10"/>
  </r>
  <r>
    <x v="9"/>
    <x v="16"/>
    <x v="6"/>
    <x v="5"/>
    <x v="9"/>
    <n v="5"/>
    <n v="10"/>
  </r>
  <r>
    <x v="9"/>
    <x v="16"/>
    <x v="124"/>
    <x v="8"/>
    <x v="9"/>
    <n v="5"/>
    <n v="10"/>
  </r>
  <r>
    <x v="9"/>
    <x v="18"/>
    <x v="126"/>
    <x v="8"/>
    <x v="9"/>
    <n v="16"/>
    <n v="10"/>
  </r>
  <r>
    <x v="9"/>
    <x v="18"/>
    <x v="129"/>
    <x v="8"/>
    <x v="9"/>
    <n v="5"/>
    <n v="10"/>
  </r>
  <r>
    <x v="9"/>
    <x v="18"/>
    <x v="134"/>
    <x v="9"/>
    <x v="9"/>
    <n v="2"/>
    <n v="10"/>
  </r>
  <r>
    <x v="9"/>
    <x v="18"/>
    <x v="134"/>
    <x v="8"/>
    <x v="9"/>
    <n v="21"/>
    <n v="10"/>
  </r>
  <r>
    <x v="9"/>
    <x v="18"/>
    <x v="117"/>
    <x v="8"/>
    <x v="9"/>
    <n v="20"/>
    <n v="10"/>
  </r>
  <r>
    <x v="9"/>
    <x v="18"/>
    <x v="135"/>
    <x v="8"/>
    <x v="9"/>
    <n v="4"/>
    <n v="10"/>
  </r>
  <r>
    <x v="9"/>
    <x v="18"/>
    <x v="136"/>
    <x v="8"/>
    <x v="9"/>
    <n v="5"/>
    <n v="10"/>
  </r>
  <r>
    <x v="9"/>
    <x v="18"/>
    <x v="6"/>
    <x v="3"/>
    <x v="9"/>
    <n v="14"/>
    <n v="10"/>
  </r>
  <r>
    <x v="9"/>
    <x v="18"/>
    <x v="6"/>
    <x v="5"/>
    <x v="9"/>
    <n v="3"/>
    <n v="10"/>
  </r>
  <r>
    <x v="9"/>
    <x v="3"/>
    <x v="0"/>
    <x v="11"/>
    <x v="9"/>
    <n v="3.5"/>
    <n v="10"/>
  </r>
  <r>
    <x v="9"/>
    <x v="3"/>
    <x v="0"/>
    <x v="8"/>
    <x v="9"/>
    <n v="24.5"/>
    <n v="10"/>
  </r>
  <r>
    <x v="9"/>
    <x v="3"/>
    <x v="1"/>
    <x v="8"/>
    <x v="9"/>
    <n v="9"/>
    <n v="10"/>
  </r>
  <r>
    <x v="9"/>
    <x v="3"/>
    <x v="9"/>
    <x v="3"/>
    <x v="9"/>
    <n v="17.5"/>
    <n v="10"/>
  </r>
  <r>
    <x v="9"/>
    <x v="3"/>
    <x v="21"/>
    <x v="7"/>
    <x v="9"/>
    <n v="8"/>
    <n v="10"/>
  </r>
  <r>
    <x v="9"/>
    <x v="3"/>
    <x v="20"/>
    <x v="7"/>
    <x v="9"/>
    <n v="3"/>
    <n v="10"/>
  </r>
  <r>
    <x v="9"/>
    <x v="7"/>
    <x v="16"/>
    <x v="6"/>
    <x v="9"/>
    <n v="9"/>
    <n v="10"/>
  </r>
  <r>
    <x v="9"/>
    <x v="7"/>
    <x v="16"/>
    <x v="23"/>
    <x v="9"/>
    <n v="6"/>
    <n v="10"/>
  </r>
  <r>
    <x v="16"/>
    <x v="18"/>
    <x v="126"/>
    <x v="2"/>
    <x v="9"/>
    <n v="13"/>
    <n v="10"/>
  </r>
  <r>
    <x v="16"/>
    <x v="18"/>
    <x v="126"/>
    <x v="0"/>
    <x v="9"/>
    <n v="24"/>
    <n v="10"/>
  </r>
  <r>
    <x v="16"/>
    <x v="18"/>
    <x v="126"/>
    <x v="3"/>
    <x v="9"/>
    <n v="2"/>
    <n v="10"/>
  </r>
  <r>
    <x v="16"/>
    <x v="18"/>
    <x v="134"/>
    <x v="11"/>
    <x v="9"/>
    <n v="3"/>
    <n v="10"/>
  </r>
  <r>
    <x v="16"/>
    <x v="18"/>
    <x v="134"/>
    <x v="2"/>
    <x v="9"/>
    <n v="21"/>
    <n v="10"/>
  </r>
  <r>
    <x v="16"/>
    <x v="18"/>
    <x v="134"/>
    <x v="0"/>
    <x v="9"/>
    <n v="62"/>
    <n v="10"/>
  </r>
  <r>
    <x v="16"/>
    <x v="18"/>
    <x v="134"/>
    <x v="3"/>
    <x v="9"/>
    <n v="2"/>
    <n v="10"/>
  </r>
  <r>
    <x v="16"/>
    <x v="12"/>
    <x v="84"/>
    <x v="23"/>
    <x v="9"/>
    <n v="8"/>
    <n v="10"/>
  </r>
  <r>
    <x v="16"/>
    <x v="3"/>
    <x v="100"/>
    <x v="7"/>
    <x v="9"/>
    <n v="8"/>
    <n v="10"/>
  </r>
  <r>
    <x v="16"/>
    <x v="3"/>
    <x v="9"/>
    <x v="3"/>
    <x v="9"/>
    <n v="23"/>
    <n v="10"/>
  </r>
  <r>
    <x v="16"/>
    <x v="7"/>
    <x v="16"/>
    <x v="6"/>
    <x v="9"/>
    <n v="3"/>
    <n v="10"/>
  </r>
  <r>
    <x v="16"/>
    <x v="7"/>
    <x v="16"/>
    <x v="23"/>
    <x v="9"/>
    <n v="3"/>
    <n v="10"/>
  </r>
  <r>
    <x v="11"/>
    <x v="5"/>
    <x v="16"/>
    <x v="7"/>
    <x v="9"/>
    <n v="54"/>
    <n v="10"/>
  </r>
  <r>
    <x v="11"/>
    <x v="18"/>
    <x v="110"/>
    <x v="8"/>
    <x v="9"/>
    <n v="2"/>
    <n v="10"/>
  </r>
  <r>
    <x v="11"/>
    <x v="18"/>
    <x v="111"/>
    <x v="8"/>
    <x v="9"/>
    <n v="2"/>
    <n v="10"/>
  </r>
  <r>
    <x v="11"/>
    <x v="18"/>
    <x v="143"/>
    <x v="8"/>
    <x v="9"/>
    <n v="35"/>
    <n v="10"/>
  </r>
  <r>
    <x v="11"/>
    <x v="18"/>
    <x v="128"/>
    <x v="8"/>
    <x v="9"/>
    <n v="62"/>
    <n v="10"/>
  </r>
  <r>
    <x v="11"/>
    <x v="3"/>
    <x v="9"/>
    <x v="3"/>
    <x v="9"/>
    <n v="21"/>
    <n v="10"/>
  </r>
  <r>
    <x v="11"/>
    <x v="7"/>
    <x v="16"/>
    <x v="23"/>
    <x v="9"/>
    <n v="8"/>
    <n v="10"/>
  </r>
  <r>
    <x v="12"/>
    <x v="5"/>
    <x v="22"/>
    <x v="14"/>
    <x v="9"/>
    <n v="1"/>
    <n v="10"/>
  </r>
  <r>
    <x v="12"/>
    <x v="3"/>
    <x v="0"/>
    <x v="2"/>
    <x v="9"/>
    <n v="4"/>
    <n v="10"/>
  </r>
  <r>
    <x v="12"/>
    <x v="3"/>
    <x v="0"/>
    <x v="23"/>
    <x v="9"/>
    <n v="6"/>
    <n v="10"/>
  </r>
  <r>
    <x v="12"/>
    <x v="3"/>
    <x v="2"/>
    <x v="0"/>
    <x v="9"/>
    <n v="7"/>
    <n v="10"/>
  </r>
  <r>
    <x v="12"/>
    <x v="3"/>
    <x v="100"/>
    <x v="7"/>
    <x v="9"/>
    <n v="8"/>
    <n v="10"/>
  </r>
  <r>
    <x v="12"/>
    <x v="3"/>
    <x v="29"/>
    <x v="24"/>
    <x v="9"/>
    <n v="21"/>
    <n v="10"/>
  </r>
  <r>
    <x v="12"/>
    <x v="7"/>
    <x v="16"/>
    <x v="6"/>
    <x v="9"/>
    <n v="121"/>
    <n v="10"/>
  </r>
  <r>
    <x v="12"/>
    <x v="7"/>
    <x v="16"/>
    <x v="23"/>
    <x v="9"/>
    <n v="8"/>
    <n v="10"/>
  </r>
  <r>
    <x v="13"/>
    <x v="5"/>
    <x v="16"/>
    <x v="7"/>
    <x v="9"/>
    <n v="12"/>
    <n v="10"/>
  </r>
  <r>
    <x v="13"/>
    <x v="16"/>
    <x v="121"/>
    <x v="8"/>
    <x v="9"/>
    <n v="24"/>
    <n v="10"/>
  </r>
  <r>
    <x v="13"/>
    <x v="16"/>
    <x v="119"/>
    <x v="8"/>
    <x v="9"/>
    <n v="8"/>
    <n v="10"/>
  </r>
  <r>
    <x v="13"/>
    <x v="16"/>
    <x v="105"/>
    <x v="8"/>
    <x v="9"/>
    <n v="56"/>
    <n v="10"/>
  </r>
  <r>
    <x v="13"/>
    <x v="16"/>
    <x v="106"/>
    <x v="8"/>
    <x v="9"/>
    <n v="20"/>
    <n v="10"/>
  </r>
  <r>
    <x v="13"/>
    <x v="16"/>
    <x v="124"/>
    <x v="8"/>
    <x v="9"/>
    <n v="32"/>
    <n v="10"/>
  </r>
  <r>
    <x v="13"/>
    <x v="7"/>
    <x v="16"/>
    <x v="6"/>
    <x v="9"/>
    <n v="16"/>
    <n v="10"/>
  </r>
  <r>
    <x v="19"/>
    <x v="5"/>
    <x v="54"/>
    <x v="3"/>
    <x v="9"/>
    <n v="8"/>
    <n v="10"/>
  </r>
  <r>
    <x v="19"/>
    <x v="5"/>
    <x v="16"/>
    <x v="12"/>
    <x v="9"/>
    <n v="6.5"/>
    <n v="10"/>
  </r>
  <r>
    <x v="19"/>
    <x v="5"/>
    <x v="16"/>
    <x v="4"/>
    <x v="9"/>
    <n v="9"/>
    <n v="10"/>
  </r>
  <r>
    <x v="19"/>
    <x v="19"/>
    <x v="84"/>
    <x v="28"/>
    <x v="9"/>
    <n v="23"/>
    <n v="10"/>
  </r>
  <r>
    <x v="19"/>
    <x v="16"/>
    <x v="6"/>
    <x v="4"/>
    <x v="9"/>
    <n v="8"/>
    <n v="10"/>
  </r>
  <r>
    <x v="19"/>
    <x v="18"/>
    <x v="128"/>
    <x v="0"/>
    <x v="9"/>
    <n v="1.5"/>
    <n v="10"/>
  </r>
  <r>
    <x v="19"/>
    <x v="12"/>
    <x v="84"/>
    <x v="4"/>
    <x v="9"/>
    <n v="5.5"/>
    <n v="10"/>
  </r>
  <r>
    <x v="19"/>
    <x v="3"/>
    <x v="100"/>
    <x v="7"/>
    <x v="9"/>
    <n v="8"/>
    <n v="10"/>
  </r>
  <r>
    <x v="19"/>
    <x v="3"/>
    <x v="29"/>
    <x v="24"/>
    <x v="9"/>
    <n v="37.5"/>
    <n v="10"/>
  </r>
  <r>
    <x v="19"/>
    <x v="3"/>
    <x v="9"/>
    <x v="3"/>
    <x v="9"/>
    <n v="17.5"/>
    <n v="10"/>
  </r>
  <r>
    <x v="19"/>
    <x v="7"/>
    <x v="16"/>
    <x v="6"/>
    <x v="9"/>
    <n v="50.5"/>
    <n v="10"/>
  </r>
  <r>
    <x v="19"/>
    <x v="7"/>
    <x v="16"/>
    <x v="23"/>
    <x v="9"/>
    <n v="1"/>
    <n v="10"/>
  </r>
  <r>
    <x v="21"/>
    <x v="19"/>
    <x v="84"/>
    <x v="29"/>
    <x v="9"/>
    <n v="1"/>
    <n v="10"/>
  </r>
  <r>
    <x v="21"/>
    <x v="19"/>
    <x v="84"/>
    <x v="25"/>
    <x v="9"/>
    <n v="3"/>
    <n v="10"/>
  </r>
  <r>
    <x v="21"/>
    <x v="21"/>
    <x v="6"/>
    <x v="11"/>
    <x v="9"/>
    <n v="1"/>
    <n v="10"/>
  </r>
  <r>
    <x v="21"/>
    <x v="16"/>
    <x v="122"/>
    <x v="2"/>
    <x v="9"/>
    <n v="12"/>
    <n v="10"/>
  </r>
  <r>
    <x v="21"/>
    <x v="16"/>
    <x v="122"/>
    <x v="0"/>
    <x v="9"/>
    <n v="18.5"/>
    <n v="10"/>
  </r>
  <r>
    <x v="21"/>
    <x v="16"/>
    <x v="119"/>
    <x v="2"/>
    <x v="9"/>
    <n v="2"/>
    <n v="10"/>
  </r>
  <r>
    <x v="21"/>
    <x v="16"/>
    <x v="119"/>
    <x v="0"/>
    <x v="9"/>
    <n v="2"/>
    <n v="10"/>
  </r>
  <r>
    <x v="21"/>
    <x v="16"/>
    <x v="105"/>
    <x v="2"/>
    <x v="9"/>
    <n v="10.5"/>
    <n v="10"/>
  </r>
  <r>
    <x v="21"/>
    <x v="16"/>
    <x v="105"/>
    <x v="0"/>
    <x v="9"/>
    <n v="7"/>
    <n v="10"/>
  </r>
  <r>
    <x v="21"/>
    <x v="16"/>
    <x v="136"/>
    <x v="0"/>
    <x v="9"/>
    <n v="3"/>
    <n v="10"/>
  </r>
  <r>
    <x v="21"/>
    <x v="16"/>
    <x v="106"/>
    <x v="2"/>
    <x v="9"/>
    <n v="5"/>
    <n v="10"/>
  </r>
  <r>
    <x v="21"/>
    <x v="16"/>
    <x v="106"/>
    <x v="0"/>
    <x v="9"/>
    <n v="11.5"/>
    <n v="10"/>
  </r>
  <r>
    <x v="21"/>
    <x v="16"/>
    <x v="6"/>
    <x v="11"/>
    <x v="9"/>
    <n v="1"/>
    <n v="10"/>
  </r>
  <r>
    <x v="21"/>
    <x v="16"/>
    <x v="6"/>
    <x v="22"/>
    <x v="9"/>
    <n v="23"/>
    <n v="10"/>
  </r>
  <r>
    <x v="21"/>
    <x v="16"/>
    <x v="107"/>
    <x v="2"/>
    <x v="9"/>
    <n v="9"/>
    <n v="10"/>
  </r>
  <r>
    <x v="21"/>
    <x v="16"/>
    <x v="107"/>
    <x v="0"/>
    <x v="9"/>
    <n v="5"/>
    <n v="10"/>
  </r>
  <r>
    <x v="21"/>
    <x v="16"/>
    <x v="115"/>
    <x v="2"/>
    <x v="9"/>
    <n v="2.5"/>
    <n v="10"/>
  </r>
  <r>
    <x v="21"/>
    <x v="16"/>
    <x v="124"/>
    <x v="2"/>
    <x v="9"/>
    <n v="1"/>
    <n v="10"/>
  </r>
  <r>
    <x v="21"/>
    <x v="16"/>
    <x v="124"/>
    <x v="0"/>
    <x v="9"/>
    <n v="3"/>
    <n v="10"/>
  </r>
  <r>
    <x v="21"/>
    <x v="18"/>
    <x v="126"/>
    <x v="0"/>
    <x v="9"/>
    <n v="2"/>
    <n v="10"/>
  </r>
  <r>
    <x v="21"/>
    <x v="18"/>
    <x v="6"/>
    <x v="22"/>
    <x v="9"/>
    <n v="1"/>
    <n v="10"/>
  </r>
  <r>
    <x v="21"/>
    <x v="18"/>
    <x v="128"/>
    <x v="0"/>
    <x v="9"/>
    <n v="11"/>
    <n v="10"/>
  </r>
  <r>
    <x v="21"/>
    <x v="3"/>
    <x v="2"/>
    <x v="0"/>
    <x v="9"/>
    <n v="4"/>
    <n v="10"/>
  </r>
  <r>
    <x v="21"/>
    <x v="3"/>
    <x v="100"/>
    <x v="7"/>
    <x v="9"/>
    <n v="8"/>
    <n v="10"/>
  </r>
  <r>
    <x v="21"/>
    <x v="3"/>
    <x v="29"/>
    <x v="3"/>
    <x v="9"/>
    <n v="2"/>
    <n v="10"/>
  </r>
  <r>
    <x v="21"/>
    <x v="3"/>
    <x v="29"/>
    <x v="24"/>
    <x v="9"/>
    <n v="4"/>
    <n v="10"/>
  </r>
  <r>
    <x v="21"/>
    <x v="3"/>
    <x v="9"/>
    <x v="3"/>
    <x v="9"/>
    <n v="3"/>
    <n v="10"/>
  </r>
  <r>
    <x v="21"/>
    <x v="7"/>
    <x v="16"/>
    <x v="6"/>
    <x v="9"/>
    <n v="10"/>
    <n v="10"/>
  </r>
  <r>
    <x v="21"/>
    <x v="7"/>
    <x v="16"/>
    <x v="23"/>
    <x v="9"/>
    <n v="17"/>
    <n v="10"/>
  </r>
  <r>
    <x v="22"/>
    <x v="5"/>
    <x v="54"/>
    <x v="3"/>
    <x v="9"/>
    <n v="5.55"/>
    <n v="10"/>
  </r>
  <r>
    <x v="22"/>
    <x v="16"/>
    <x v="141"/>
    <x v="2"/>
    <x v="9"/>
    <n v="26.5"/>
    <n v="10"/>
  </r>
  <r>
    <x v="22"/>
    <x v="16"/>
    <x v="141"/>
    <x v="0"/>
    <x v="9"/>
    <n v="19.5"/>
    <n v="10"/>
  </r>
  <r>
    <x v="22"/>
    <x v="18"/>
    <x v="110"/>
    <x v="0"/>
    <x v="9"/>
    <n v="7.5"/>
    <n v="10"/>
  </r>
  <r>
    <x v="22"/>
    <x v="18"/>
    <x v="128"/>
    <x v="2"/>
    <x v="9"/>
    <n v="16"/>
    <n v="10"/>
  </r>
  <r>
    <x v="22"/>
    <x v="18"/>
    <x v="128"/>
    <x v="0"/>
    <x v="9"/>
    <n v="66.599999999999994"/>
    <n v="10"/>
  </r>
  <r>
    <x v="22"/>
    <x v="18"/>
    <x v="128"/>
    <x v="8"/>
    <x v="9"/>
    <n v="7"/>
    <n v="10"/>
  </r>
  <r>
    <x v="22"/>
    <x v="3"/>
    <x v="29"/>
    <x v="24"/>
    <x v="9"/>
    <n v="6"/>
    <n v="10"/>
  </r>
  <r>
    <x v="22"/>
    <x v="3"/>
    <x v="9"/>
    <x v="3"/>
    <x v="9"/>
    <n v="28.75"/>
    <n v="10"/>
  </r>
  <r>
    <x v="15"/>
    <x v="5"/>
    <x v="22"/>
    <x v="14"/>
    <x v="9"/>
    <n v="3"/>
    <n v="10"/>
  </r>
  <r>
    <x v="15"/>
    <x v="5"/>
    <x v="16"/>
    <x v="12"/>
    <x v="9"/>
    <n v="8"/>
    <n v="10"/>
  </r>
  <r>
    <x v="15"/>
    <x v="5"/>
    <x v="16"/>
    <x v="3"/>
    <x v="9"/>
    <n v="32"/>
    <n v="10"/>
  </r>
  <r>
    <x v="15"/>
    <x v="5"/>
    <x v="16"/>
    <x v="19"/>
    <x v="9"/>
    <n v="30"/>
    <n v="10"/>
  </r>
  <r>
    <x v="15"/>
    <x v="5"/>
    <x v="16"/>
    <x v="20"/>
    <x v="9"/>
    <n v="23"/>
    <n v="10"/>
  </r>
  <r>
    <x v="15"/>
    <x v="16"/>
    <x v="6"/>
    <x v="9"/>
    <x v="9"/>
    <n v="3"/>
    <n v="10"/>
  </r>
  <r>
    <x v="15"/>
    <x v="18"/>
    <x v="6"/>
    <x v="9"/>
    <x v="9"/>
    <n v="3"/>
    <n v="10"/>
  </r>
  <r>
    <x v="15"/>
    <x v="3"/>
    <x v="7"/>
    <x v="0"/>
    <x v="9"/>
    <n v="21"/>
    <n v="10"/>
  </r>
  <r>
    <x v="15"/>
    <x v="3"/>
    <x v="10"/>
    <x v="3"/>
    <x v="9"/>
    <n v="26"/>
    <n v="10"/>
  </r>
  <r>
    <x v="0"/>
    <x v="5"/>
    <x v="54"/>
    <x v="3"/>
    <x v="10"/>
    <n v="17.5"/>
    <n v="11"/>
  </r>
  <r>
    <x v="0"/>
    <x v="16"/>
    <x v="6"/>
    <x v="5"/>
    <x v="10"/>
    <n v="24"/>
    <n v="11"/>
  </r>
  <r>
    <x v="0"/>
    <x v="16"/>
    <x v="6"/>
    <x v="10"/>
    <x v="10"/>
    <n v="3"/>
    <n v="11"/>
  </r>
  <r>
    <x v="0"/>
    <x v="22"/>
    <x v="6"/>
    <x v="4"/>
    <x v="10"/>
    <n v="3"/>
    <n v="11"/>
  </r>
  <r>
    <x v="0"/>
    <x v="22"/>
    <x v="6"/>
    <x v="5"/>
    <x v="10"/>
    <n v="10"/>
    <n v="11"/>
  </r>
  <r>
    <x v="0"/>
    <x v="23"/>
    <x v="6"/>
    <x v="4"/>
    <x v="10"/>
    <n v="3"/>
    <n v="11"/>
  </r>
  <r>
    <x v="0"/>
    <x v="23"/>
    <x v="6"/>
    <x v="22"/>
    <x v="10"/>
    <n v="6"/>
    <n v="11"/>
  </r>
  <r>
    <x v="0"/>
    <x v="23"/>
    <x v="6"/>
    <x v="5"/>
    <x v="10"/>
    <n v="10"/>
    <n v="11"/>
  </r>
  <r>
    <x v="0"/>
    <x v="24"/>
    <x v="147"/>
    <x v="11"/>
    <x v="10"/>
    <n v="3"/>
    <n v="11"/>
  </r>
  <r>
    <x v="0"/>
    <x v="24"/>
    <x v="148"/>
    <x v="27"/>
    <x v="10"/>
    <n v="1"/>
    <n v="11"/>
  </r>
  <r>
    <x v="0"/>
    <x v="24"/>
    <x v="149"/>
    <x v="27"/>
    <x v="10"/>
    <n v="1"/>
    <n v="11"/>
  </r>
  <r>
    <x v="0"/>
    <x v="24"/>
    <x v="149"/>
    <x v="15"/>
    <x v="10"/>
    <n v="1"/>
    <n v="11"/>
  </r>
  <r>
    <x v="0"/>
    <x v="24"/>
    <x v="6"/>
    <x v="30"/>
    <x v="10"/>
    <n v="11"/>
    <n v="11"/>
  </r>
  <r>
    <x v="0"/>
    <x v="24"/>
    <x v="6"/>
    <x v="5"/>
    <x v="10"/>
    <n v="4"/>
    <n v="11"/>
  </r>
  <r>
    <x v="0"/>
    <x v="24"/>
    <x v="150"/>
    <x v="27"/>
    <x v="10"/>
    <n v="0.5"/>
    <n v="11"/>
  </r>
  <r>
    <x v="0"/>
    <x v="24"/>
    <x v="151"/>
    <x v="27"/>
    <x v="10"/>
    <n v="0.5"/>
    <n v="11"/>
  </r>
  <r>
    <x v="0"/>
    <x v="24"/>
    <x v="151"/>
    <x v="15"/>
    <x v="10"/>
    <n v="1"/>
    <n v="11"/>
  </r>
  <r>
    <x v="0"/>
    <x v="18"/>
    <x v="6"/>
    <x v="4"/>
    <x v="10"/>
    <n v="3"/>
    <n v="11"/>
  </r>
  <r>
    <x v="0"/>
    <x v="18"/>
    <x v="6"/>
    <x v="5"/>
    <x v="10"/>
    <n v="20"/>
    <n v="11"/>
  </r>
  <r>
    <x v="0"/>
    <x v="25"/>
    <x v="152"/>
    <x v="27"/>
    <x v="10"/>
    <n v="1"/>
    <n v="11"/>
  </r>
  <r>
    <x v="0"/>
    <x v="25"/>
    <x v="153"/>
    <x v="27"/>
    <x v="10"/>
    <n v="1"/>
    <n v="11"/>
  </r>
  <r>
    <x v="0"/>
    <x v="25"/>
    <x v="6"/>
    <x v="30"/>
    <x v="10"/>
    <n v="9"/>
    <n v="11"/>
  </r>
  <r>
    <x v="0"/>
    <x v="25"/>
    <x v="154"/>
    <x v="27"/>
    <x v="10"/>
    <n v="1.5"/>
    <n v="11"/>
  </r>
  <r>
    <x v="0"/>
    <x v="3"/>
    <x v="100"/>
    <x v="7"/>
    <x v="10"/>
    <n v="16"/>
    <n v="11"/>
  </r>
  <r>
    <x v="0"/>
    <x v="3"/>
    <x v="3"/>
    <x v="23"/>
    <x v="10"/>
    <n v="16"/>
    <n v="11"/>
  </r>
  <r>
    <x v="0"/>
    <x v="3"/>
    <x v="20"/>
    <x v="7"/>
    <x v="10"/>
    <n v="24"/>
    <n v="11"/>
  </r>
  <r>
    <x v="0"/>
    <x v="7"/>
    <x v="16"/>
    <x v="6"/>
    <x v="10"/>
    <n v="7.5"/>
    <n v="11"/>
  </r>
  <r>
    <x v="0"/>
    <x v="7"/>
    <x v="16"/>
    <x v="23"/>
    <x v="10"/>
    <n v="2"/>
    <n v="11"/>
  </r>
  <r>
    <x v="20"/>
    <x v="5"/>
    <x v="54"/>
    <x v="24"/>
    <x v="10"/>
    <n v="1"/>
    <n v="11"/>
  </r>
  <r>
    <x v="20"/>
    <x v="16"/>
    <x v="141"/>
    <x v="2"/>
    <x v="10"/>
    <n v="10"/>
    <n v="11"/>
  </r>
  <r>
    <x v="20"/>
    <x v="18"/>
    <x v="111"/>
    <x v="2"/>
    <x v="10"/>
    <n v="7"/>
    <n v="11"/>
  </r>
  <r>
    <x v="20"/>
    <x v="18"/>
    <x v="127"/>
    <x v="2"/>
    <x v="10"/>
    <n v="3"/>
    <n v="11"/>
  </r>
  <r>
    <x v="20"/>
    <x v="18"/>
    <x v="127"/>
    <x v="0"/>
    <x v="10"/>
    <n v="17"/>
    <n v="11"/>
  </r>
  <r>
    <x v="20"/>
    <x v="18"/>
    <x v="128"/>
    <x v="2"/>
    <x v="10"/>
    <n v="20.5"/>
    <n v="11"/>
  </r>
  <r>
    <x v="20"/>
    <x v="26"/>
    <x v="155"/>
    <x v="0"/>
    <x v="10"/>
    <n v="13"/>
    <n v="11"/>
  </r>
  <r>
    <x v="20"/>
    <x v="26"/>
    <x v="156"/>
    <x v="0"/>
    <x v="10"/>
    <n v="22"/>
    <n v="11"/>
  </r>
  <r>
    <x v="20"/>
    <x v="26"/>
    <x v="157"/>
    <x v="0"/>
    <x v="10"/>
    <n v="10"/>
    <n v="11"/>
  </r>
  <r>
    <x v="20"/>
    <x v="26"/>
    <x v="158"/>
    <x v="0"/>
    <x v="10"/>
    <n v="2"/>
    <n v="11"/>
  </r>
  <r>
    <x v="20"/>
    <x v="26"/>
    <x v="159"/>
    <x v="0"/>
    <x v="10"/>
    <n v="7"/>
    <n v="11"/>
  </r>
  <r>
    <x v="20"/>
    <x v="26"/>
    <x v="160"/>
    <x v="0"/>
    <x v="10"/>
    <n v="8"/>
    <n v="11"/>
  </r>
  <r>
    <x v="20"/>
    <x v="3"/>
    <x v="100"/>
    <x v="7"/>
    <x v="10"/>
    <n v="24"/>
    <n v="11"/>
  </r>
  <r>
    <x v="20"/>
    <x v="3"/>
    <x v="29"/>
    <x v="24"/>
    <x v="10"/>
    <n v="16"/>
    <n v="11"/>
  </r>
  <r>
    <x v="20"/>
    <x v="3"/>
    <x v="9"/>
    <x v="3"/>
    <x v="10"/>
    <n v="11"/>
    <n v="11"/>
  </r>
  <r>
    <x v="20"/>
    <x v="3"/>
    <x v="20"/>
    <x v="7"/>
    <x v="10"/>
    <n v="16"/>
    <n v="11"/>
  </r>
  <r>
    <x v="18"/>
    <x v="22"/>
    <x v="161"/>
    <x v="2"/>
    <x v="10"/>
    <n v="1"/>
    <n v="11"/>
  </r>
  <r>
    <x v="18"/>
    <x v="22"/>
    <x v="161"/>
    <x v="0"/>
    <x v="10"/>
    <n v="24"/>
    <n v="11"/>
  </r>
  <r>
    <x v="18"/>
    <x v="22"/>
    <x v="162"/>
    <x v="0"/>
    <x v="10"/>
    <n v="9"/>
    <n v="11"/>
  </r>
  <r>
    <x v="18"/>
    <x v="22"/>
    <x v="144"/>
    <x v="0"/>
    <x v="10"/>
    <n v="4"/>
    <n v="11"/>
  </r>
  <r>
    <x v="18"/>
    <x v="22"/>
    <x v="163"/>
    <x v="0"/>
    <x v="10"/>
    <n v="2"/>
    <n v="11"/>
  </r>
  <r>
    <x v="18"/>
    <x v="22"/>
    <x v="145"/>
    <x v="2"/>
    <x v="10"/>
    <n v="1"/>
    <n v="11"/>
  </r>
  <r>
    <x v="18"/>
    <x v="22"/>
    <x v="145"/>
    <x v="10"/>
    <x v="10"/>
    <n v="8"/>
    <n v="11"/>
  </r>
  <r>
    <x v="18"/>
    <x v="22"/>
    <x v="6"/>
    <x v="10"/>
    <x v="10"/>
    <n v="7"/>
    <n v="11"/>
  </r>
  <r>
    <x v="18"/>
    <x v="23"/>
    <x v="6"/>
    <x v="22"/>
    <x v="10"/>
    <n v="8"/>
    <n v="11"/>
  </r>
  <r>
    <x v="18"/>
    <x v="24"/>
    <x v="6"/>
    <x v="3"/>
    <x v="10"/>
    <n v="2.5"/>
    <n v="11"/>
  </r>
  <r>
    <x v="18"/>
    <x v="24"/>
    <x v="150"/>
    <x v="0"/>
    <x v="10"/>
    <n v="64"/>
    <n v="11"/>
  </r>
  <r>
    <x v="18"/>
    <x v="3"/>
    <x v="100"/>
    <x v="7"/>
    <x v="10"/>
    <n v="16"/>
    <n v="11"/>
  </r>
  <r>
    <x v="18"/>
    <x v="3"/>
    <x v="29"/>
    <x v="3"/>
    <x v="10"/>
    <n v="1"/>
    <n v="11"/>
  </r>
  <r>
    <x v="18"/>
    <x v="3"/>
    <x v="29"/>
    <x v="24"/>
    <x v="10"/>
    <n v="5.5"/>
    <n v="11"/>
  </r>
  <r>
    <x v="18"/>
    <x v="7"/>
    <x v="16"/>
    <x v="6"/>
    <x v="10"/>
    <n v="17"/>
    <n v="11"/>
  </r>
  <r>
    <x v="1"/>
    <x v="7"/>
    <x v="16"/>
    <x v="23"/>
    <x v="10"/>
    <n v="174"/>
    <n v="11"/>
  </r>
  <r>
    <x v="2"/>
    <x v="5"/>
    <x v="54"/>
    <x v="3"/>
    <x v="10"/>
    <n v="1"/>
    <n v="11"/>
  </r>
  <r>
    <x v="2"/>
    <x v="5"/>
    <x v="16"/>
    <x v="31"/>
    <x v="10"/>
    <n v="0.5"/>
    <n v="11"/>
  </r>
  <r>
    <x v="2"/>
    <x v="27"/>
    <x v="164"/>
    <x v="32"/>
    <x v="10"/>
    <n v="3"/>
    <n v="11"/>
  </r>
  <r>
    <x v="2"/>
    <x v="16"/>
    <x v="141"/>
    <x v="2"/>
    <x v="10"/>
    <n v="4"/>
    <n v="11"/>
  </r>
  <r>
    <x v="2"/>
    <x v="22"/>
    <x v="162"/>
    <x v="0"/>
    <x v="10"/>
    <n v="2"/>
    <n v="11"/>
  </r>
  <r>
    <x v="2"/>
    <x v="23"/>
    <x v="165"/>
    <x v="11"/>
    <x v="10"/>
    <n v="1"/>
    <n v="11"/>
  </r>
  <r>
    <x v="2"/>
    <x v="23"/>
    <x v="165"/>
    <x v="0"/>
    <x v="10"/>
    <n v="6.5"/>
    <n v="11"/>
  </r>
  <r>
    <x v="2"/>
    <x v="18"/>
    <x v="117"/>
    <x v="2"/>
    <x v="10"/>
    <n v="12"/>
    <n v="11"/>
  </r>
  <r>
    <x v="2"/>
    <x v="18"/>
    <x v="117"/>
    <x v="0"/>
    <x v="10"/>
    <n v="27"/>
    <n v="11"/>
  </r>
  <r>
    <x v="2"/>
    <x v="18"/>
    <x v="127"/>
    <x v="0"/>
    <x v="10"/>
    <n v="1"/>
    <n v="11"/>
  </r>
  <r>
    <x v="2"/>
    <x v="18"/>
    <x v="128"/>
    <x v="0"/>
    <x v="10"/>
    <n v="5"/>
    <n v="11"/>
  </r>
  <r>
    <x v="2"/>
    <x v="3"/>
    <x v="100"/>
    <x v="7"/>
    <x v="10"/>
    <n v="16"/>
    <n v="11"/>
  </r>
  <r>
    <x v="2"/>
    <x v="3"/>
    <x v="9"/>
    <x v="3"/>
    <x v="10"/>
    <n v="23.5"/>
    <n v="11"/>
  </r>
  <r>
    <x v="2"/>
    <x v="3"/>
    <x v="3"/>
    <x v="3"/>
    <x v="10"/>
    <n v="2"/>
    <n v="11"/>
  </r>
  <r>
    <x v="2"/>
    <x v="3"/>
    <x v="3"/>
    <x v="5"/>
    <x v="10"/>
    <n v="8.5"/>
    <n v="11"/>
  </r>
  <r>
    <x v="2"/>
    <x v="3"/>
    <x v="20"/>
    <x v="7"/>
    <x v="10"/>
    <n v="16"/>
    <n v="11"/>
  </r>
  <r>
    <x v="2"/>
    <x v="7"/>
    <x v="16"/>
    <x v="6"/>
    <x v="10"/>
    <n v="63"/>
    <n v="11"/>
  </r>
  <r>
    <x v="4"/>
    <x v="16"/>
    <x v="107"/>
    <x v="0"/>
    <x v="10"/>
    <n v="4"/>
    <n v="11"/>
  </r>
  <r>
    <x v="4"/>
    <x v="22"/>
    <x v="161"/>
    <x v="0"/>
    <x v="10"/>
    <n v="4"/>
    <n v="11"/>
  </r>
  <r>
    <x v="4"/>
    <x v="22"/>
    <x v="163"/>
    <x v="2"/>
    <x v="10"/>
    <n v="4"/>
    <n v="11"/>
  </r>
  <r>
    <x v="4"/>
    <x v="22"/>
    <x v="163"/>
    <x v="0"/>
    <x v="10"/>
    <n v="4"/>
    <n v="11"/>
  </r>
  <r>
    <x v="4"/>
    <x v="22"/>
    <x v="163"/>
    <x v="8"/>
    <x v="10"/>
    <n v="6"/>
    <n v="11"/>
  </r>
  <r>
    <x v="4"/>
    <x v="22"/>
    <x v="146"/>
    <x v="2"/>
    <x v="10"/>
    <n v="10"/>
    <n v="11"/>
  </r>
  <r>
    <x v="4"/>
    <x v="22"/>
    <x v="146"/>
    <x v="0"/>
    <x v="10"/>
    <n v="4.5"/>
    <n v="11"/>
  </r>
  <r>
    <x v="4"/>
    <x v="22"/>
    <x v="146"/>
    <x v="3"/>
    <x v="10"/>
    <n v="5.5"/>
    <n v="11"/>
  </r>
  <r>
    <x v="4"/>
    <x v="23"/>
    <x v="165"/>
    <x v="11"/>
    <x v="10"/>
    <n v="3"/>
    <n v="11"/>
  </r>
  <r>
    <x v="4"/>
    <x v="23"/>
    <x v="165"/>
    <x v="2"/>
    <x v="10"/>
    <n v="1"/>
    <n v="11"/>
  </r>
  <r>
    <x v="4"/>
    <x v="23"/>
    <x v="165"/>
    <x v="0"/>
    <x v="10"/>
    <n v="16.5"/>
    <n v="11"/>
  </r>
  <r>
    <x v="4"/>
    <x v="23"/>
    <x v="165"/>
    <x v="3"/>
    <x v="10"/>
    <n v="6.5"/>
    <n v="11"/>
  </r>
  <r>
    <x v="4"/>
    <x v="23"/>
    <x v="165"/>
    <x v="8"/>
    <x v="10"/>
    <n v="2"/>
    <n v="11"/>
  </r>
  <r>
    <x v="4"/>
    <x v="24"/>
    <x v="147"/>
    <x v="27"/>
    <x v="10"/>
    <n v="1"/>
    <n v="11"/>
  </r>
  <r>
    <x v="4"/>
    <x v="24"/>
    <x v="148"/>
    <x v="3"/>
    <x v="10"/>
    <n v="1"/>
    <n v="11"/>
  </r>
  <r>
    <x v="4"/>
    <x v="24"/>
    <x v="148"/>
    <x v="27"/>
    <x v="10"/>
    <n v="1.5"/>
    <n v="11"/>
  </r>
  <r>
    <x v="4"/>
    <x v="24"/>
    <x v="166"/>
    <x v="0"/>
    <x v="10"/>
    <n v="2"/>
    <n v="11"/>
  </r>
  <r>
    <x v="4"/>
    <x v="24"/>
    <x v="167"/>
    <x v="27"/>
    <x v="10"/>
    <n v="1"/>
    <n v="11"/>
  </r>
  <r>
    <x v="4"/>
    <x v="24"/>
    <x v="149"/>
    <x v="0"/>
    <x v="10"/>
    <n v="9"/>
    <n v="11"/>
  </r>
  <r>
    <x v="4"/>
    <x v="24"/>
    <x v="149"/>
    <x v="3"/>
    <x v="10"/>
    <n v="3"/>
    <n v="11"/>
  </r>
  <r>
    <x v="4"/>
    <x v="24"/>
    <x v="149"/>
    <x v="27"/>
    <x v="10"/>
    <n v="1"/>
    <n v="11"/>
  </r>
  <r>
    <x v="4"/>
    <x v="24"/>
    <x v="149"/>
    <x v="15"/>
    <x v="10"/>
    <n v="2"/>
    <n v="11"/>
  </r>
  <r>
    <x v="4"/>
    <x v="24"/>
    <x v="168"/>
    <x v="3"/>
    <x v="10"/>
    <n v="1"/>
    <n v="11"/>
  </r>
  <r>
    <x v="4"/>
    <x v="24"/>
    <x v="150"/>
    <x v="3"/>
    <x v="10"/>
    <n v="1"/>
    <n v="11"/>
  </r>
  <r>
    <x v="4"/>
    <x v="24"/>
    <x v="150"/>
    <x v="27"/>
    <x v="10"/>
    <n v="1"/>
    <n v="11"/>
  </r>
  <r>
    <x v="4"/>
    <x v="24"/>
    <x v="151"/>
    <x v="0"/>
    <x v="10"/>
    <n v="9"/>
    <n v="11"/>
  </r>
  <r>
    <x v="4"/>
    <x v="24"/>
    <x v="151"/>
    <x v="3"/>
    <x v="10"/>
    <n v="1"/>
    <n v="11"/>
  </r>
  <r>
    <x v="4"/>
    <x v="24"/>
    <x v="151"/>
    <x v="27"/>
    <x v="10"/>
    <n v="4"/>
    <n v="11"/>
  </r>
  <r>
    <x v="4"/>
    <x v="3"/>
    <x v="100"/>
    <x v="7"/>
    <x v="10"/>
    <n v="16"/>
    <n v="11"/>
  </r>
  <r>
    <x v="4"/>
    <x v="3"/>
    <x v="29"/>
    <x v="24"/>
    <x v="10"/>
    <n v="1"/>
    <n v="11"/>
  </r>
  <r>
    <x v="4"/>
    <x v="3"/>
    <x v="9"/>
    <x v="3"/>
    <x v="10"/>
    <n v="16.95"/>
    <n v="11"/>
  </r>
  <r>
    <x v="4"/>
    <x v="3"/>
    <x v="20"/>
    <x v="7"/>
    <x v="10"/>
    <n v="8"/>
    <n v="11"/>
  </r>
  <r>
    <x v="4"/>
    <x v="7"/>
    <x v="16"/>
    <x v="23"/>
    <x v="10"/>
    <n v="19"/>
    <n v="11"/>
  </r>
  <r>
    <x v="5"/>
    <x v="5"/>
    <x v="54"/>
    <x v="3"/>
    <x v="10"/>
    <n v="12"/>
    <n v="11"/>
  </r>
  <r>
    <x v="5"/>
    <x v="22"/>
    <x v="161"/>
    <x v="15"/>
    <x v="10"/>
    <n v="2"/>
    <n v="11"/>
  </r>
  <r>
    <x v="5"/>
    <x v="22"/>
    <x v="162"/>
    <x v="15"/>
    <x v="10"/>
    <n v="5"/>
    <n v="11"/>
  </r>
  <r>
    <x v="5"/>
    <x v="22"/>
    <x v="6"/>
    <x v="4"/>
    <x v="10"/>
    <n v="4"/>
    <n v="11"/>
  </r>
  <r>
    <x v="5"/>
    <x v="22"/>
    <x v="6"/>
    <x v="22"/>
    <x v="10"/>
    <n v="10"/>
    <n v="11"/>
  </r>
  <r>
    <x v="5"/>
    <x v="22"/>
    <x v="146"/>
    <x v="15"/>
    <x v="10"/>
    <n v="3"/>
    <n v="11"/>
  </r>
  <r>
    <x v="5"/>
    <x v="23"/>
    <x v="165"/>
    <x v="2"/>
    <x v="10"/>
    <n v="2"/>
    <n v="11"/>
  </r>
  <r>
    <x v="5"/>
    <x v="23"/>
    <x v="165"/>
    <x v="0"/>
    <x v="10"/>
    <n v="9"/>
    <n v="11"/>
  </r>
  <r>
    <x v="5"/>
    <x v="23"/>
    <x v="165"/>
    <x v="15"/>
    <x v="10"/>
    <n v="3"/>
    <n v="11"/>
  </r>
  <r>
    <x v="5"/>
    <x v="23"/>
    <x v="165"/>
    <x v="8"/>
    <x v="10"/>
    <n v="6"/>
    <n v="11"/>
  </r>
  <r>
    <x v="5"/>
    <x v="24"/>
    <x v="147"/>
    <x v="27"/>
    <x v="10"/>
    <n v="5.5"/>
    <n v="11"/>
  </r>
  <r>
    <x v="5"/>
    <x v="24"/>
    <x v="148"/>
    <x v="3"/>
    <x v="10"/>
    <n v="1.5"/>
    <n v="11"/>
  </r>
  <r>
    <x v="5"/>
    <x v="24"/>
    <x v="148"/>
    <x v="27"/>
    <x v="10"/>
    <n v="1.5"/>
    <n v="11"/>
  </r>
  <r>
    <x v="5"/>
    <x v="24"/>
    <x v="166"/>
    <x v="3"/>
    <x v="10"/>
    <n v="1.5"/>
    <n v="11"/>
  </r>
  <r>
    <x v="5"/>
    <x v="24"/>
    <x v="167"/>
    <x v="3"/>
    <x v="10"/>
    <n v="1.5"/>
    <n v="11"/>
  </r>
  <r>
    <x v="5"/>
    <x v="24"/>
    <x v="149"/>
    <x v="3"/>
    <x v="10"/>
    <n v="0.5"/>
    <n v="11"/>
  </r>
  <r>
    <x v="5"/>
    <x v="24"/>
    <x v="149"/>
    <x v="27"/>
    <x v="10"/>
    <n v="0.5"/>
    <n v="11"/>
  </r>
  <r>
    <x v="5"/>
    <x v="24"/>
    <x v="150"/>
    <x v="3"/>
    <x v="10"/>
    <n v="0.5"/>
    <n v="11"/>
  </r>
  <r>
    <x v="5"/>
    <x v="24"/>
    <x v="150"/>
    <x v="27"/>
    <x v="10"/>
    <n v="2"/>
    <n v="11"/>
  </r>
  <r>
    <x v="5"/>
    <x v="24"/>
    <x v="151"/>
    <x v="3"/>
    <x v="10"/>
    <n v="0.5"/>
    <n v="11"/>
  </r>
  <r>
    <x v="5"/>
    <x v="24"/>
    <x v="151"/>
    <x v="27"/>
    <x v="10"/>
    <n v="1"/>
    <n v="11"/>
  </r>
  <r>
    <x v="5"/>
    <x v="24"/>
    <x v="169"/>
    <x v="0"/>
    <x v="10"/>
    <n v="13.5"/>
    <n v="11"/>
  </r>
  <r>
    <x v="5"/>
    <x v="3"/>
    <x v="100"/>
    <x v="7"/>
    <x v="10"/>
    <n v="16"/>
    <n v="11"/>
  </r>
  <r>
    <x v="5"/>
    <x v="3"/>
    <x v="21"/>
    <x v="7"/>
    <x v="10"/>
    <n v="8"/>
    <n v="11"/>
  </r>
  <r>
    <x v="5"/>
    <x v="3"/>
    <x v="20"/>
    <x v="7"/>
    <x v="10"/>
    <n v="24"/>
    <n v="11"/>
  </r>
  <r>
    <x v="5"/>
    <x v="7"/>
    <x v="16"/>
    <x v="6"/>
    <x v="10"/>
    <n v="17.5"/>
    <n v="11"/>
  </r>
  <r>
    <x v="5"/>
    <x v="7"/>
    <x v="16"/>
    <x v="23"/>
    <x v="10"/>
    <n v="15"/>
    <n v="11"/>
  </r>
  <r>
    <x v="7"/>
    <x v="5"/>
    <x v="22"/>
    <x v="12"/>
    <x v="10"/>
    <n v="43"/>
    <n v="11"/>
  </r>
  <r>
    <x v="7"/>
    <x v="5"/>
    <x v="22"/>
    <x v="13"/>
    <x v="10"/>
    <n v="33.5"/>
    <n v="11"/>
  </r>
  <r>
    <x v="7"/>
    <x v="5"/>
    <x v="54"/>
    <x v="3"/>
    <x v="10"/>
    <n v="8.5"/>
    <n v="11"/>
  </r>
  <r>
    <x v="7"/>
    <x v="5"/>
    <x v="24"/>
    <x v="12"/>
    <x v="10"/>
    <n v="15"/>
    <n v="11"/>
  </r>
  <r>
    <x v="7"/>
    <x v="5"/>
    <x v="16"/>
    <x v="10"/>
    <x v="10"/>
    <n v="36"/>
    <n v="11"/>
  </r>
  <r>
    <x v="7"/>
    <x v="3"/>
    <x v="100"/>
    <x v="7"/>
    <x v="10"/>
    <n v="8"/>
    <n v="11"/>
  </r>
  <r>
    <x v="7"/>
    <x v="3"/>
    <x v="20"/>
    <x v="7"/>
    <x v="10"/>
    <n v="16"/>
    <n v="11"/>
  </r>
  <r>
    <x v="8"/>
    <x v="16"/>
    <x v="122"/>
    <x v="8"/>
    <x v="10"/>
    <n v="5"/>
    <n v="11"/>
  </r>
  <r>
    <x v="8"/>
    <x v="16"/>
    <x v="106"/>
    <x v="8"/>
    <x v="10"/>
    <n v="3"/>
    <n v="11"/>
  </r>
  <r>
    <x v="8"/>
    <x v="16"/>
    <x v="132"/>
    <x v="27"/>
    <x v="10"/>
    <n v="3"/>
    <n v="11"/>
  </r>
  <r>
    <x v="8"/>
    <x v="16"/>
    <x v="132"/>
    <x v="8"/>
    <x v="10"/>
    <n v="17"/>
    <n v="11"/>
  </r>
  <r>
    <x v="8"/>
    <x v="22"/>
    <x v="162"/>
    <x v="8"/>
    <x v="10"/>
    <n v="3"/>
    <n v="11"/>
  </r>
  <r>
    <x v="8"/>
    <x v="24"/>
    <x v="6"/>
    <x v="3"/>
    <x v="10"/>
    <n v="4"/>
    <n v="11"/>
  </r>
  <r>
    <x v="8"/>
    <x v="24"/>
    <x v="6"/>
    <x v="26"/>
    <x v="10"/>
    <n v="9"/>
    <n v="11"/>
  </r>
  <r>
    <x v="8"/>
    <x v="24"/>
    <x v="150"/>
    <x v="18"/>
    <x v="10"/>
    <n v="13"/>
    <n v="11"/>
  </r>
  <r>
    <x v="8"/>
    <x v="3"/>
    <x v="0"/>
    <x v="8"/>
    <x v="10"/>
    <n v="4"/>
    <n v="11"/>
  </r>
  <r>
    <x v="8"/>
    <x v="3"/>
    <x v="1"/>
    <x v="8"/>
    <x v="10"/>
    <n v="21"/>
    <n v="11"/>
  </r>
  <r>
    <x v="8"/>
    <x v="3"/>
    <x v="100"/>
    <x v="7"/>
    <x v="10"/>
    <n v="16"/>
    <n v="11"/>
  </r>
  <r>
    <x v="8"/>
    <x v="3"/>
    <x v="9"/>
    <x v="3"/>
    <x v="10"/>
    <n v="1"/>
    <n v="11"/>
  </r>
  <r>
    <x v="8"/>
    <x v="3"/>
    <x v="38"/>
    <x v="8"/>
    <x v="10"/>
    <n v="3"/>
    <n v="11"/>
  </r>
  <r>
    <x v="8"/>
    <x v="3"/>
    <x v="21"/>
    <x v="7"/>
    <x v="10"/>
    <n v="8"/>
    <n v="11"/>
  </r>
  <r>
    <x v="8"/>
    <x v="3"/>
    <x v="20"/>
    <x v="7"/>
    <x v="10"/>
    <n v="8"/>
    <n v="11"/>
  </r>
  <r>
    <x v="8"/>
    <x v="7"/>
    <x v="16"/>
    <x v="6"/>
    <x v="10"/>
    <n v="38"/>
    <n v="11"/>
  </r>
  <r>
    <x v="8"/>
    <x v="7"/>
    <x v="16"/>
    <x v="23"/>
    <x v="10"/>
    <n v="11"/>
    <n v="11"/>
  </r>
  <r>
    <x v="9"/>
    <x v="5"/>
    <x v="16"/>
    <x v="7"/>
    <x v="10"/>
    <n v="10"/>
    <n v="11"/>
  </r>
  <r>
    <x v="9"/>
    <x v="24"/>
    <x v="6"/>
    <x v="3"/>
    <x v="10"/>
    <n v="7"/>
    <n v="11"/>
  </r>
  <r>
    <x v="9"/>
    <x v="24"/>
    <x v="6"/>
    <x v="26"/>
    <x v="10"/>
    <n v="11"/>
    <n v="11"/>
  </r>
  <r>
    <x v="9"/>
    <x v="18"/>
    <x v="129"/>
    <x v="15"/>
    <x v="10"/>
    <n v="4"/>
    <n v="11"/>
  </r>
  <r>
    <x v="9"/>
    <x v="18"/>
    <x v="129"/>
    <x v="8"/>
    <x v="10"/>
    <n v="2"/>
    <n v="11"/>
  </r>
  <r>
    <x v="9"/>
    <x v="18"/>
    <x v="134"/>
    <x v="15"/>
    <x v="10"/>
    <n v="4"/>
    <n v="11"/>
  </r>
  <r>
    <x v="9"/>
    <x v="18"/>
    <x v="134"/>
    <x v="8"/>
    <x v="10"/>
    <n v="7"/>
    <n v="11"/>
  </r>
  <r>
    <x v="9"/>
    <x v="18"/>
    <x v="117"/>
    <x v="8"/>
    <x v="10"/>
    <n v="55"/>
    <n v="11"/>
  </r>
  <r>
    <x v="9"/>
    <x v="18"/>
    <x v="135"/>
    <x v="15"/>
    <x v="10"/>
    <n v="4"/>
    <n v="11"/>
  </r>
  <r>
    <x v="9"/>
    <x v="18"/>
    <x v="135"/>
    <x v="8"/>
    <x v="10"/>
    <n v="2"/>
    <n v="11"/>
  </r>
  <r>
    <x v="9"/>
    <x v="18"/>
    <x v="136"/>
    <x v="8"/>
    <x v="10"/>
    <n v="4"/>
    <n v="11"/>
  </r>
  <r>
    <x v="9"/>
    <x v="18"/>
    <x v="6"/>
    <x v="5"/>
    <x v="10"/>
    <n v="6"/>
    <n v="11"/>
  </r>
  <r>
    <x v="9"/>
    <x v="18"/>
    <x v="6"/>
    <x v="23"/>
    <x v="10"/>
    <n v="2"/>
    <n v="11"/>
  </r>
  <r>
    <x v="9"/>
    <x v="3"/>
    <x v="0"/>
    <x v="11"/>
    <x v="10"/>
    <n v="4"/>
    <n v="11"/>
  </r>
  <r>
    <x v="9"/>
    <x v="3"/>
    <x v="0"/>
    <x v="8"/>
    <x v="10"/>
    <n v="3"/>
    <n v="11"/>
  </r>
  <r>
    <x v="9"/>
    <x v="3"/>
    <x v="1"/>
    <x v="8"/>
    <x v="10"/>
    <n v="7"/>
    <n v="11"/>
  </r>
  <r>
    <x v="9"/>
    <x v="3"/>
    <x v="9"/>
    <x v="3"/>
    <x v="10"/>
    <n v="25.5"/>
    <n v="11"/>
  </r>
  <r>
    <x v="9"/>
    <x v="3"/>
    <x v="3"/>
    <x v="3"/>
    <x v="10"/>
    <n v="1"/>
    <n v="11"/>
  </r>
  <r>
    <x v="9"/>
    <x v="3"/>
    <x v="38"/>
    <x v="8"/>
    <x v="10"/>
    <n v="8"/>
    <n v="11"/>
  </r>
  <r>
    <x v="9"/>
    <x v="3"/>
    <x v="21"/>
    <x v="7"/>
    <x v="10"/>
    <n v="8"/>
    <n v="11"/>
  </r>
  <r>
    <x v="9"/>
    <x v="3"/>
    <x v="20"/>
    <x v="7"/>
    <x v="10"/>
    <n v="11"/>
    <n v="11"/>
  </r>
  <r>
    <x v="9"/>
    <x v="7"/>
    <x v="16"/>
    <x v="6"/>
    <x v="10"/>
    <n v="10"/>
    <n v="11"/>
  </r>
  <r>
    <x v="9"/>
    <x v="7"/>
    <x v="16"/>
    <x v="23"/>
    <x v="10"/>
    <n v="11"/>
    <n v="11"/>
  </r>
  <r>
    <x v="23"/>
    <x v="28"/>
    <x v="16"/>
    <x v="33"/>
    <x v="10"/>
    <n v="173"/>
    <n v="11"/>
  </r>
  <r>
    <x v="11"/>
    <x v="5"/>
    <x v="54"/>
    <x v="3"/>
    <x v="10"/>
    <n v="8"/>
    <n v="11"/>
  </r>
  <r>
    <x v="11"/>
    <x v="5"/>
    <x v="16"/>
    <x v="7"/>
    <x v="10"/>
    <n v="16"/>
    <n v="11"/>
  </r>
  <r>
    <x v="11"/>
    <x v="5"/>
    <x v="16"/>
    <x v="16"/>
    <x v="10"/>
    <n v="17"/>
    <n v="11"/>
  </r>
  <r>
    <x v="11"/>
    <x v="24"/>
    <x v="6"/>
    <x v="3"/>
    <x v="10"/>
    <n v="4"/>
    <n v="11"/>
  </r>
  <r>
    <x v="11"/>
    <x v="18"/>
    <x v="143"/>
    <x v="8"/>
    <x v="10"/>
    <n v="16"/>
    <n v="11"/>
  </r>
  <r>
    <x v="11"/>
    <x v="18"/>
    <x v="128"/>
    <x v="2"/>
    <x v="10"/>
    <n v="3"/>
    <n v="11"/>
  </r>
  <r>
    <x v="11"/>
    <x v="18"/>
    <x v="128"/>
    <x v="8"/>
    <x v="10"/>
    <n v="43"/>
    <n v="11"/>
  </r>
  <r>
    <x v="11"/>
    <x v="25"/>
    <x v="170"/>
    <x v="18"/>
    <x v="10"/>
    <n v="1"/>
    <n v="11"/>
  </r>
  <r>
    <x v="11"/>
    <x v="25"/>
    <x v="153"/>
    <x v="18"/>
    <x v="10"/>
    <n v="1"/>
    <n v="11"/>
  </r>
  <r>
    <x v="11"/>
    <x v="25"/>
    <x v="6"/>
    <x v="11"/>
    <x v="10"/>
    <n v="4"/>
    <n v="11"/>
  </r>
  <r>
    <x v="11"/>
    <x v="25"/>
    <x v="6"/>
    <x v="26"/>
    <x v="10"/>
    <n v="2"/>
    <n v="11"/>
  </r>
  <r>
    <x v="11"/>
    <x v="25"/>
    <x v="154"/>
    <x v="18"/>
    <x v="10"/>
    <n v="1"/>
    <n v="11"/>
  </r>
  <r>
    <x v="11"/>
    <x v="25"/>
    <x v="171"/>
    <x v="8"/>
    <x v="10"/>
    <n v="7"/>
    <n v="11"/>
  </r>
  <r>
    <x v="11"/>
    <x v="3"/>
    <x v="9"/>
    <x v="3"/>
    <x v="10"/>
    <n v="14"/>
    <n v="11"/>
  </r>
  <r>
    <x v="11"/>
    <x v="3"/>
    <x v="38"/>
    <x v="8"/>
    <x v="10"/>
    <n v="16"/>
    <n v="11"/>
  </r>
  <r>
    <x v="11"/>
    <x v="7"/>
    <x v="16"/>
    <x v="6"/>
    <x v="10"/>
    <n v="12"/>
    <n v="11"/>
  </r>
  <r>
    <x v="11"/>
    <x v="7"/>
    <x v="16"/>
    <x v="23"/>
    <x v="10"/>
    <n v="3"/>
    <n v="11"/>
  </r>
  <r>
    <x v="12"/>
    <x v="5"/>
    <x v="54"/>
    <x v="24"/>
    <x v="10"/>
    <n v="1"/>
    <n v="11"/>
  </r>
  <r>
    <x v="12"/>
    <x v="3"/>
    <x v="100"/>
    <x v="7"/>
    <x v="10"/>
    <n v="16"/>
    <n v="11"/>
  </r>
  <r>
    <x v="12"/>
    <x v="3"/>
    <x v="29"/>
    <x v="24"/>
    <x v="10"/>
    <n v="11.5"/>
    <n v="11"/>
  </r>
  <r>
    <x v="12"/>
    <x v="7"/>
    <x v="16"/>
    <x v="6"/>
    <x v="10"/>
    <n v="122.5"/>
    <n v="11"/>
  </r>
  <r>
    <x v="12"/>
    <x v="7"/>
    <x v="16"/>
    <x v="23"/>
    <x v="10"/>
    <n v="17"/>
    <n v="11"/>
  </r>
  <r>
    <x v="13"/>
    <x v="5"/>
    <x v="16"/>
    <x v="7"/>
    <x v="10"/>
    <n v="24"/>
    <n v="11"/>
  </r>
  <r>
    <x v="13"/>
    <x v="21"/>
    <x v="6"/>
    <x v="11"/>
    <x v="10"/>
    <n v="6"/>
    <n v="11"/>
  </r>
  <r>
    <x v="13"/>
    <x v="16"/>
    <x v="121"/>
    <x v="8"/>
    <x v="10"/>
    <n v="4"/>
    <n v="11"/>
  </r>
  <r>
    <x v="13"/>
    <x v="16"/>
    <x v="105"/>
    <x v="8"/>
    <x v="10"/>
    <n v="5"/>
    <n v="11"/>
  </r>
  <r>
    <x v="13"/>
    <x v="16"/>
    <x v="106"/>
    <x v="8"/>
    <x v="10"/>
    <n v="8"/>
    <n v="11"/>
  </r>
  <r>
    <x v="13"/>
    <x v="16"/>
    <x v="6"/>
    <x v="3"/>
    <x v="10"/>
    <n v="3"/>
    <n v="11"/>
  </r>
  <r>
    <x v="13"/>
    <x v="16"/>
    <x v="107"/>
    <x v="8"/>
    <x v="10"/>
    <n v="4"/>
    <n v="11"/>
  </r>
  <r>
    <x v="13"/>
    <x v="16"/>
    <x v="132"/>
    <x v="8"/>
    <x v="10"/>
    <n v="14"/>
    <n v="11"/>
  </r>
  <r>
    <x v="13"/>
    <x v="16"/>
    <x v="124"/>
    <x v="8"/>
    <x v="10"/>
    <n v="13"/>
    <n v="11"/>
  </r>
  <r>
    <x v="13"/>
    <x v="22"/>
    <x v="162"/>
    <x v="8"/>
    <x v="10"/>
    <n v="22"/>
    <n v="11"/>
  </r>
  <r>
    <x v="13"/>
    <x v="22"/>
    <x v="163"/>
    <x v="8"/>
    <x v="10"/>
    <n v="6"/>
    <n v="11"/>
  </r>
  <r>
    <x v="13"/>
    <x v="22"/>
    <x v="145"/>
    <x v="8"/>
    <x v="10"/>
    <n v="4.5"/>
    <n v="11"/>
  </r>
  <r>
    <x v="13"/>
    <x v="22"/>
    <x v="146"/>
    <x v="9"/>
    <x v="10"/>
    <n v="1"/>
    <n v="11"/>
  </r>
  <r>
    <x v="13"/>
    <x v="24"/>
    <x v="167"/>
    <x v="18"/>
    <x v="10"/>
    <n v="9"/>
    <n v="11"/>
  </r>
  <r>
    <x v="13"/>
    <x v="24"/>
    <x v="149"/>
    <x v="18"/>
    <x v="10"/>
    <n v="4"/>
    <n v="11"/>
  </r>
  <r>
    <x v="13"/>
    <x v="24"/>
    <x v="6"/>
    <x v="3"/>
    <x v="10"/>
    <n v="8"/>
    <n v="11"/>
  </r>
  <r>
    <x v="13"/>
    <x v="24"/>
    <x v="6"/>
    <x v="26"/>
    <x v="10"/>
    <n v="4"/>
    <n v="11"/>
  </r>
  <r>
    <x v="13"/>
    <x v="7"/>
    <x v="16"/>
    <x v="6"/>
    <x v="10"/>
    <n v="16"/>
    <n v="11"/>
  </r>
  <r>
    <x v="24"/>
    <x v="7"/>
    <x v="16"/>
    <x v="6"/>
    <x v="10"/>
    <n v="168"/>
    <n v="11"/>
  </r>
  <r>
    <x v="19"/>
    <x v="5"/>
    <x v="54"/>
    <x v="3"/>
    <x v="10"/>
    <n v="1"/>
    <n v="11"/>
  </r>
  <r>
    <x v="19"/>
    <x v="5"/>
    <x v="16"/>
    <x v="12"/>
    <x v="10"/>
    <n v="2"/>
    <n v="11"/>
  </r>
  <r>
    <x v="19"/>
    <x v="19"/>
    <x v="84"/>
    <x v="34"/>
    <x v="10"/>
    <n v="4"/>
    <n v="11"/>
  </r>
  <r>
    <x v="19"/>
    <x v="19"/>
    <x v="84"/>
    <x v="29"/>
    <x v="10"/>
    <n v="1"/>
    <n v="11"/>
  </r>
  <r>
    <x v="19"/>
    <x v="19"/>
    <x v="84"/>
    <x v="25"/>
    <x v="10"/>
    <n v="2"/>
    <n v="11"/>
  </r>
  <r>
    <x v="19"/>
    <x v="16"/>
    <x v="6"/>
    <x v="4"/>
    <x v="10"/>
    <n v="4"/>
    <n v="11"/>
  </r>
  <r>
    <x v="19"/>
    <x v="22"/>
    <x v="162"/>
    <x v="0"/>
    <x v="10"/>
    <n v="2"/>
    <n v="11"/>
  </r>
  <r>
    <x v="19"/>
    <x v="22"/>
    <x v="145"/>
    <x v="0"/>
    <x v="10"/>
    <n v="1"/>
    <n v="11"/>
  </r>
  <r>
    <x v="19"/>
    <x v="22"/>
    <x v="6"/>
    <x v="4"/>
    <x v="10"/>
    <n v="1.5"/>
    <n v="11"/>
  </r>
  <r>
    <x v="19"/>
    <x v="23"/>
    <x v="6"/>
    <x v="4"/>
    <x v="10"/>
    <n v="1.5"/>
    <n v="11"/>
  </r>
  <r>
    <x v="19"/>
    <x v="18"/>
    <x v="6"/>
    <x v="11"/>
    <x v="10"/>
    <n v="1"/>
    <n v="11"/>
  </r>
  <r>
    <x v="19"/>
    <x v="18"/>
    <x v="6"/>
    <x v="4"/>
    <x v="10"/>
    <n v="34"/>
    <n v="11"/>
  </r>
  <r>
    <x v="19"/>
    <x v="12"/>
    <x v="84"/>
    <x v="11"/>
    <x v="10"/>
    <n v="5.5"/>
    <n v="11"/>
  </r>
  <r>
    <x v="19"/>
    <x v="3"/>
    <x v="100"/>
    <x v="7"/>
    <x v="10"/>
    <n v="16"/>
    <n v="11"/>
  </r>
  <r>
    <x v="19"/>
    <x v="3"/>
    <x v="29"/>
    <x v="24"/>
    <x v="10"/>
    <n v="1"/>
    <n v="11"/>
  </r>
  <r>
    <x v="19"/>
    <x v="3"/>
    <x v="9"/>
    <x v="3"/>
    <x v="10"/>
    <n v="4"/>
    <n v="11"/>
  </r>
  <r>
    <x v="19"/>
    <x v="3"/>
    <x v="3"/>
    <x v="0"/>
    <x v="10"/>
    <n v="2"/>
    <n v="11"/>
  </r>
  <r>
    <x v="19"/>
    <x v="3"/>
    <x v="21"/>
    <x v="7"/>
    <x v="10"/>
    <n v="8"/>
    <n v="11"/>
  </r>
  <r>
    <x v="19"/>
    <x v="7"/>
    <x v="16"/>
    <x v="6"/>
    <x v="10"/>
    <n v="73"/>
    <n v="11"/>
  </r>
  <r>
    <x v="19"/>
    <x v="7"/>
    <x v="16"/>
    <x v="23"/>
    <x v="10"/>
    <n v="3.5"/>
    <n v="11"/>
  </r>
  <r>
    <x v="21"/>
    <x v="5"/>
    <x v="16"/>
    <x v="7"/>
    <x v="10"/>
    <n v="4"/>
    <n v="11"/>
  </r>
  <r>
    <x v="21"/>
    <x v="19"/>
    <x v="84"/>
    <x v="29"/>
    <x v="10"/>
    <n v="4"/>
    <n v="11"/>
  </r>
  <r>
    <x v="21"/>
    <x v="16"/>
    <x v="122"/>
    <x v="2"/>
    <x v="10"/>
    <n v="1"/>
    <n v="11"/>
  </r>
  <r>
    <x v="21"/>
    <x v="16"/>
    <x v="6"/>
    <x v="22"/>
    <x v="10"/>
    <n v="1"/>
    <n v="11"/>
  </r>
  <r>
    <x v="21"/>
    <x v="22"/>
    <x v="163"/>
    <x v="32"/>
    <x v="10"/>
    <n v="2"/>
    <n v="11"/>
  </r>
  <r>
    <x v="21"/>
    <x v="22"/>
    <x v="6"/>
    <x v="22"/>
    <x v="10"/>
    <n v="14"/>
    <n v="11"/>
  </r>
  <r>
    <x v="21"/>
    <x v="23"/>
    <x v="165"/>
    <x v="32"/>
    <x v="10"/>
    <n v="15"/>
    <n v="11"/>
  </r>
  <r>
    <x v="21"/>
    <x v="23"/>
    <x v="6"/>
    <x v="22"/>
    <x v="10"/>
    <n v="9"/>
    <n v="11"/>
  </r>
  <r>
    <x v="21"/>
    <x v="24"/>
    <x v="166"/>
    <x v="32"/>
    <x v="10"/>
    <n v="4"/>
    <n v="11"/>
  </r>
  <r>
    <x v="21"/>
    <x v="24"/>
    <x v="167"/>
    <x v="32"/>
    <x v="10"/>
    <n v="8"/>
    <n v="11"/>
  </r>
  <r>
    <x v="21"/>
    <x v="24"/>
    <x v="167"/>
    <x v="3"/>
    <x v="10"/>
    <n v="1"/>
    <n v="11"/>
  </r>
  <r>
    <x v="21"/>
    <x v="24"/>
    <x v="167"/>
    <x v="27"/>
    <x v="10"/>
    <n v="1"/>
    <n v="11"/>
  </r>
  <r>
    <x v="21"/>
    <x v="24"/>
    <x v="149"/>
    <x v="32"/>
    <x v="10"/>
    <n v="3"/>
    <n v="11"/>
  </r>
  <r>
    <x v="21"/>
    <x v="24"/>
    <x v="6"/>
    <x v="22"/>
    <x v="10"/>
    <n v="1"/>
    <n v="11"/>
  </r>
  <r>
    <x v="21"/>
    <x v="24"/>
    <x v="151"/>
    <x v="32"/>
    <x v="10"/>
    <n v="2"/>
    <n v="11"/>
  </r>
  <r>
    <x v="21"/>
    <x v="24"/>
    <x v="151"/>
    <x v="3"/>
    <x v="10"/>
    <n v="1"/>
    <n v="11"/>
  </r>
  <r>
    <x v="21"/>
    <x v="18"/>
    <x v="6"/>
    <x v="22"/>
    <x v="10"/>
    <n v="9"/>
    <n v="11"/>
  </r>
  <r>
    <x v="21"/>
    <x v="18"/>
    <x v="128"/>
    <x v="32"/>
    <x v="10"/>
    <n v="1"/>
    <n v="11"/>
  </r>
  <r>
    <x v="21"/>
    <x v="25"/>
    <x v="6"/>
    <x v="22"/>
    <x v="10"/>
    <n v="4"/>
    <n v="11"/>
  </r>
  <r>
    <x v="21"/>
    <x v="3"/>
    <x v="2"/>
    <x v="0"/>
    <x v="10"/>
    <n v="2"/>
    <n v="11"/>
  </r>
  <r>
    <x v="21"/>
    <x v="3"/>
    <x v="100"/>
    <x v="7"/>
    <x v="10"/>
    <n v="16"/>
    <n v="11"/>
  </r>
  <r>
    <x v="21"/>
    <x v="3"/>
    <x v="29"/>
    <x v="24"/>
    <x v="10"/>
    <n v="2"/>
    <n v="11"/>
  </r>
  <r>
    <x v="21"/>
    <x v="3"/>
    <x v="9"/>
    <x v="0"/>
    <x v="10"/>
    <n v="1"/>
    <n v="11"/>
  </r>
  <r>
    <x v="21"/>
    <x v="3"/>
    <x v="9"/>
    <x v="3"/>
    <x v="10"/>
    <n v="3"/>
    <n v="11"/>
  </r>
  <r>
    <x v="21"/>
    <x v="3"/>
    <x v="21"/>
    <x v="7"/>
    <x v="10"/>
    <n v="8"/>
    <n v="11"/>
  </r>
  <r>
    <x v="21"/>
    <x v="3"/>
    <x v="20"/>
    <x v="7"/>
    <x v="10"/>
    <n v="8"/>
    <n v="11"/>
  </r>
  <r>
    <x v="21"/>
    <x v="3"/>
    <x v="20"/>
    <x v="16"/>
    <x v="10"/>
    <n v="3"/>
    <n v="11"/>
  </r>
  <r>
    <x v="21"/>
    <x v="7"/>
    <x v="16"/>
    <x v="6"/>
    <x v="10"/>
    <n v="13"/>
    <n v="11"/>
  </r>
  <r>
    <x v="21"/>
    <x v="7"/>
    <x v="16"/>
    <x v="23"/>
    <x v="10"/>
    <n v="35"/>
    <n v="11"/>
  </r>
  <r>
    <x v="22"/>
    <x v="5"/>
    <x v="54"/>
    <x v="3"/>
    <x v="10"/>
    <n v="5.25"/>
    <n v="11"/>
  </r>
  <r>
    <x v="22"/>
    <x v="5"/>
    <x v="16"/>
    <x v="3"/>
    <x v="10"/>
    <n v="0.5"/>
    <n v="11"/>
  </r>
  <r>
    <x v="22"/>
    <x v="5"/>
    <x v="16"/>
    <x v="24"/>
    <x v="10"/>
    <n v="1"/>
    <n v="11"/>
  </r>
  <r>
    <x v="22"/>
    <x v="16"/>
    <x v="141"/>
    <x v="2"/>
    <x v="10"/>
    <n v="34.6"/>
    <n v="11"/>
  </r>
  <r>
    <x v="22"/>
    <x v="18"/>
    <x v="128"/>
    <x v="2"/>
    <x v="10"/>
    <n v="17.75"/>
    <n v="11"/>
  </r>
  <r>
    <x v="22"/>
    <x v="25"/>
    <x v="6"/>
    <x v="9"/>
    <x v="10"/>
    <n v="3"/>
    <n v="11"/>
  </r>
  <r>
    <x v="22"/>
    <x v="25"/>
    <x v="171"/>
    <x v="0"/>
    <x v="10"/>
    <n v="8"/>
    <n v="11"/>
  </r>
  <r>
    <x v="22"/>
    <x v="26"/>
    <x v="155"/>
    <x v="0"/>
    <x v="10"/>
    <n v="5"/>
    <n v="11"/>
  </r>
  <r>
    <x v="22"/>
    <x v="26"/>
    <x v="156"/>
    <x v="0"/>
    <x v="10"/>
    <n v="4.5"/>
    <n v="11"/>
  </r>
  <r>
    <x v="22"/>
    <x v="26"/>
    <x v="6"/>
    <x v="11"/>
    <x v="10"/>
    <n v="19"/>
    <n v="11"/>
  </r>
  <r>
    <x v="22"/>
    <x v="26"/>
    <x v="6"/>
    <x v="9"/>
    <x v="10"/>
    <n v="14.5"/>
    <n v="11"/>
  </r>
  <r>
    <x v="22"/>
    <x v="26"/>
    <x v="159"/>
    <x v="0"/>
    <x v="10"/>
    <n v="19.75"/>
    <n v="11"/>
  </r>
  <r>
    <x v="22"/>
    <x v="3"/>
    <x v="100"/>
    <x v="7"/>
    <x v="10"/>
    <n v="16"/>
    <n v="11"/>
  </r>
  <r>
    <x v="22"/>
    <x v="3"/>
    <x v="29"/>
    <x v="24"/>
    <x v="10"/>
    <n v="13.5"/>
    <n v="11"/>
  </r>
  <r>
    <x v="22"/>
    <x v="3"/>
    <x v="9"/>
    <x v="3"/>
    <x v="10"/>
    <n v="4.25"/>
    <n v="11"/>
  </r>
  <r>
    <x v="22"/>
    <x v="3"/>
    <x v="20"/>
    <x v="7"/>
    <x v="10"/>
    <n v="8"/>
    <n v="11"/>
  </r>
  <r>
    <x v="25"/>
    <x v="5"/>
    <x v="54"/>
    <x v="3"/>
    <x v="10"/>
    <n v="2"/>
    <n v="11"/>
  </r>
  <r>
    <x v="25"/>
    <x v="5"/>
    <x v="16"/>
    <x v="2"/>
    <x v="10"/>
    <n v="1.5"/>
    <n v="11"/>
  </r>
  <r>
    <x v="25"/>
    <x v="5"/>
    <x v="16"/>
    <x v="7"/>
    <x v="10"/>
    <n v="16"/>
    <n v="11"/>
  </r>
  <r>
    <x v="25"/>
    <x v="24"/>
    <x v="147"/>
    <x v="11"/>
    <x v="10"/>
    <n v="34"/>
    <n v="11"/>
  </r>
  <r>
    <x v="25"/>
    <x v="24"/>
    <x v="147"/>
    <x v="0"/>
    <x v="10"/>
    <n v="4"/>
    <n v="11"/>
  </r>
  <r>
    <x v="25"/>
    <x v="24"/>
    <x v="147"/>
    <x v="3"/>
    <x v="10"/>
    <n v="2"/>
    <n v="11"/>
  </r>
  <r>
    <x v="25"/>
    <x v="24"/>
    <x v="147"/>
    <x v="27"/>
    <x v="10"/>
    <n v="3"/>
    <n v="11"/>
  </r>
  <r>
    <x v="25"/>
    <x v="12"/>
    <x v="84"/>
    <x v="23"/>
    <x v="10"/>
    <n v="2"/>
    <n v="11"/>
  </r>
  <r>
    <x v="25"/>
    <x v="7"/>
    <x v="16"/>
    <x v="6"/>
    <x v="10"/>
    <n v="1"/>
    <n v="11"/>
  </r>
  <r>
    <x v="25"/>
    <x v="7"/>
    <x v="16"/>
    <x v="23"/>
    <x v="10"/>
    <n v="4"/>
    <n v="11"/>
  </r>
  <r>
    <x v="15"/>
    <x v="5"/>
    <x v="22"/>
    <x v="14"/>
    <x v="10"/>
    <n v="5"/>
    <n v="11"/>
  </r>
  <r>
    <x v="15"/>
    <x v="5"/>
    <x v="54"/>
    <x v="35"/>
    <x v="10"/>
    <n v="0.5"/>
    <n v="11"/>
  </r>
  <r>
    <x v="15"/>
    <x v="5"/>
    <x v="54"/>
    <x v="3"/>
    <x v="10"/>
    <n v="0.5"/>
    <n v="11"/>
  </r>
  <r>
    <x v="15"/>
    <x v="5"/>
    <x v="54"/>
    <x v="24"/>
    <x v="10"/>
    <n v="1"/>
    <n v="11"/>
  </r>
  <r>
    <x v="15"/>
    <x v="5"/>
    <x v="16"/>
    <x v="12"/>
    <x v="10"/>
    <n v="20"/>
    <n v="11"/>
  </r>
  <r>
    <x v="15"/>
    <x v="5"/>
    <x v="16"/>
    <x v="7"/>
    <x v="10"/>
    <n v="24"/>
    <n v="11"/>
  </r>
  <r>
    <x v="15"/>
    <x v="5"/>
    <x v="16"/>
    <x v="3"/>
    <x v="10"/>
    <n v="15"/>
    <n v="11"/>
  </r>
  <r>
    <x v="15"/>
    <x v="5"/>
    <x v="16"/>
    <x v="19"/>
    <x v="10"/>
    <n v="36"/>
    <n v="11"/>
  </r>
  <r>
    <x v="15"/>
    <x v="5"/>
    <x v="16"/>
    <x v="20"/>
    <x v="10"/>
    <n v="20"/>
    <n v="11"/>
  </r>
  <r>
    <x v="15"/>
    <x v="16"/>
    <x v="6"/>
    <x v="9"/>
    <x v="10"/>
    <n v="5"/>
    <n v="11"/>
  </r>
  <r>
    <x v="15"/>
    <x v="18"/>
    <x v="6"/>
    <x v="9"/>
    <x v="10"/>
    <n v="5"/>
    <n v="11"/>
  </r>
  <r>
    <x v="15"/>
    <x v="3"/>
    <x v="10"/>
    <x v="3"/>
    <x v="10"/>
    <n v="19"/>
    <n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DB321C-C095-454B-A2D5-5189146B8196}" name="PivotTable1" cacheId="5"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fieldListSortAscending="1">
  <location ref="B4:AI26" firstHeaderRow="1" firstDataRow="2" firstDataCol="1" rowPageCount="1" colPageCount="1"/>
  <pivotFields count="7">
    <pivotField axis="axisRow" showAll="0">
      <items count="27">
        <item sd="0" x="0"/>
        <item sd="0" x="1"/>
        <item sd="0" x="2"/>
        <item sd="0" x="3"/>
        <item sd="0" x="4"/>
        <item sd="0" x="5"/>
        <item sd="0" x="6"/>
        <item sd="0" x="7"/>
        <item sd="0" x="8"/>
        <item sd="0" x="9"/>
        <item sd="0" x="10"/>
        <item sd="0" x="16"/>
        <item n="Hamza Nouman" sd="0" x="11"/>
        <item sd="0" x="12"/>
        <item sd="0" x="13"/>
        <item sd="0" x="17"/>
        <item sd="0" x="14"/>
        <item sd="0" x="15"/>
        <item sd="0" x="18"/>
        <item sd="0" x="19"/>
        <item sd="0" x="20"/>
        <item sd="0" x="21"/>
        <item sd="0" x="22"/>
        <item sd="0" x="24"/>
        <item sd="0" x="25"/>
        <item sd="0" x="23"/>
        <item t="default" sd="0"/>
      </items>
    </pivotField>
    <pivotField axis="axisRow" showAll="0">
      <items count="30">
        <item sd="0" x="0"/>
        <item sd="0" x="1"/>
        <item x="2"/>
        <item x="3"/>
        <item x="4"/>
        <item x="10"/>
        <item x="7"/>
        <item x="5"/>
        <item x="11"/>
        <item sd="0" x="12"/>
        <item x="13"/>
        <item sd="0" x="6"/>
        <item sd="0" x="8"/>
        <item sd="0" x="9"/>
        <item x="14"/>
        <item x="16"/>
        <item x="15"/>
        <item x="18"/>
        <item x="17"/>
        <item x="19"/>
        <item x="20"/>
        <item x="21"/>
        <item x="22"/>
        <item x="23"/>
        <item x="24"/>
        <item x="25"/>
        <item x="26"/>
        <item x="28"/>
        <item x="27"/>
        <item t="default" sd="0"/>
      </items>
    </pivotField>
    <pivotField axis="axisRow" showAll="0">
      <items count="173">
        <item x="55"/>
        <item x="17"/>
        <item x="27"/>
        <item x="18"/>
        <item x="80"/>
        <item x="0"/>
        <item x="14"/>
        <item x="49"/>
        <item x="63"/>
        <item x="64"/>
        <item x="66"/>
        <item x="32"/>
        <item x="48"/>
        <item x="58"/>
        <item x="13"/>
        <item x="33"/>
        <item x="39"/>
        <item x="34"/>
        <item x="40"/>
        <item x="35"/>
        <item x="41"/>
        <item x="51"/>
        <item x="1"/>
        <item x="7"/>
        <item x="59"/>
        <item x="77"/>
        <item x="36"/>
        <item x="8"/>
        <item x="2"/>
        <item x="30"/>
        <item x="43"/>
        <item x="53"/>
        <item x="67"/>
        <item x="56"/>
        <item x="81"/>
        <item x="46"/>
        <item x="73"/>
        <item x="45"/>
        <item x="65"/>
        <item x="19"/>
        <item x="75"/>
        <item x="22"/>
        <item x="29"/>
        <item x="78"/>
        <item x="9"/>
        <item x="60"/>
        <item x="84"/>
        <item x="50"/>
        <item x="76"/>
        <item x="82"/>
        <item x="54"/>
        <item x="3"/>
        <item x="12"/>
        <item x="23"/>
        <item x="79"/>
        <item x="68"/>
        <item x="38"/>
        <item x="69"/>
        <item x="57"/>
        <item x="70"/>
        <item x="6"/>
        <item x="4"/>
        <item x="5"/>
        <item x="15"/>
        <item x="25"/>
        <item x="26"/>
        <item x="61"/>
        <item x="85"/>
        <item x="31"/>
        <item x="83"/>
        <item x="37"/>
        <item x="42"/>
        <item x="10"/>
        <item x="71"/>
        <item x="11"/>
        <item x="44"/>
        <item x="24"/>
        <item x="16"/>
        <item x="21"/>
        <item x="20"/>
        <item x="28"/>
        <item x="74"/>
        <item x="72"/>
        <item x="52"/>
        <item x="62"/>
        <item x="86"/>
        <item x="47"/>
        <item x="87"/>
        <item x="88"/>
        <item x="89"/>
        <item x="91"/>
        <item x="92"/>
        <item x="93"/>
        <item x="94"/>
        <item x="95"/>
        <item x="96"/>
        <item x="97"/>
        <item x="100"/>
        <item x="90"/>
        <item x="104"/>
        <item x="106"/>
        <item x="98"/>
        <item x="99"/>
        <item x="110"/>
        <item x="111"/>
        <item x="112"/>
        <item x="101"/>
        <item x="113"/>
        <item x="114"/>
        <item x="102"/>
        <item x="116"/>
        <item x="118"/>
        <item x="103"/>
        <item x="120"/>
        <item x="122"/>
        <item x="119"/>
        <item x="105"/>
        <item x="107"/>
        <item x="123"/>
        <item x="108"/>
        <item x="109"/>
        <item x="115"/>
        <item x="117"/>
        <item x="121"/>
        <item x="124"/>
        <item x="125"/>
        <item x="126"/>
        <item x="127"/>
        <item x="128"/>
        <item x="129"/>
        <item x="130"/>
        <item x="131"/>
        <item x="132"/>
        <item x="133"/>
        <item x="134"/>
        <item x="135"/>
        <item x="136"/>
        <item x="137"/>
        <item x="138"/>
        <item x="139"/>
        <item x="140"/>
        <item x="141"/>
        <item x="142"/>
        <item x="143"/>
        <item x="144"/>
        <item x="145"/>
        <item x="146"/>
        <item x="147"/>
        <item x="152"/>
        <item x="153"/>
        <item x="155"/>
        <item x="156"/>
        <item x="157"/>
        <item x="158"/>
        <item x="159"/>
        <item x="160"/>
        <item x="161"/>
        <item x="162"/>
        <item x="163"/>
        <item x="150"/>
        <item x="165"/>
        <item x="148"/>
        <item x="166"/>
        <item x="167"/>
        <item x="149"/>
        <item x="168"/>
        <item x="151"/>
        <item x="169"/>
        <item x="171"/>
        <item x="154"/>
        <item x="164"/>
        <item x="170"/>
        <item t="default"/>
      </items>
    </pivotField>
    <pivotField axis="axisCol" showAll="0" sortType="ascending">
      <items count="37">
        <item x="12"/>
        <item x="11"/>
        <item x="2"/>
        <item x="33"/>
        <item x="6"/>
        <item x="32"/>
        <item x="34"/>
        <item x="4"/>
        <item x="17"/>
        <item x="0"/>
        <item x="35"/>
        <item x="9"/>
        <item x="21"/>
        <item x="31"/>
        <item x="29"/>
        <item x="13"/>
        <item x="14"/>
        <item x="25"/>
        <item x="7"/>
        <item x="3"/>
        <item x="16"/>
        <item x="1"/>
        <item x="30"/>
        <item x="28"/>
        <item x="19"/>
        <item x="22"/>
        <item x="5"/>
        <item x="10"/>
        <item x="20"/>
        <item x="27"/>
        <item x="23"/>
        <item x="26"/>
        <item x="15"/>
        <item x="18"/>
        <item x="8"/>
        <item x="24"/>
        <item t="default"/>
      </items>
    </pivotField>
    <pivotField name="Period" axis="axisPage" multipleItemSelectionAllowed="1" showAll="0">
      <items count="12">
        <item h="1" x="0"/>
        <item h="1" x="1"/>
        <item h="1" x="2"/>
        <item h="1" x="3"/>
        <item h="1" x="4"/>
        <item h="1" x="5"/>
        <item h="1" x="6"/>
        <item h="1" x="7"/>
        <item h="1" x="8"/>
        <item h="1" x="9"/>
        <item x="10"/>
        <item t="default"/>
      </items>
    </pivotField>
    <pivotField dataField="1" showAll="0"/>
    <pivotField showAll="0"/>
  </pivotFields>
  <rowFields count="3">
    <field x="0"/>
    <field x="1"/>
    <field x="2"/>
  </rowFields>
  <rowItems count="21">
    <i>
      <x/>
    </i>
    <i>
      <x v="1"/>
    </i>
    <i>
      <x v="2"/>
    </i>
    <i>
      <x v="4"/>
    </i>
    <i>
      <x v="5"/>
    </i>
    <i>
      <x v="7"/>
    </i>
    <i>
      <x v="8"/>
    </i>
    <i>
      <x v="9"/>
    </i>
    <i>
      <x v="12"/>
    </i>
    <i>
      <x v="13"/>
    </i>
    <i>
      <x v="14"/>
    </i>
    <i>
      <x v="17"/>
    </i>
    <i>
      <x v="18"/>
    </i>
    <i>
      <x v="19"/>
    </i>
    <i>
      <x v="20"/>
    </i>
    <i>
      <x v="21"/>
    </i>
    <i>
      <x v="22"/>
    </i>
    <i>
      <x v="23"/>
    </i>
    <i>
      <x v="24"/>
    </i>
    <i>
      <x v="25"/>
    </i>
    <i t="grand">
      <x/>
    </i>
  </rowItems>
  <colFields count="1">
    <field x="3"/>
  </colFields>
  <colItems count="33">
    <i>
      <x/>
    </i>
    <i>
      <x v="1"/>
    </i>
    <i>
      <x v="2"/>
    </i>
    <i>
      <x v="3"/>
    </i>
    <i>
      <x v="4"/>
    </i>
    <i>
      <x v="5"/>
    </i>
    <i>
      <x v="6"/>
    </i>
    <i>
      <x v="7"/>
    </i>
    <i>
      <x v="9"/>
    </i>
    <i>
      <x v="10"/>
    </i>
    <i>
      <x v="11"/>
    </i>
    <i>
      <x v="13"/>
    </i>
    <i>
      <x v="14"/>
    </i>
    <i>
      <x v="15"/>
    </i>
    <i>
      <x v="16"/>
    </i>
    <i>
      <x v="17"/>
    </i>
    <i>
      <x v="18"/>
    </i>
    <i>
      <x v="19"/>
    </i>
    <i>
      <x v="20"/>
    </i>
    <i>
      <x v="22"/>
    </i>
    <i>
      <x v="24"/>
    </i>
    <i>
      <x v="25"/>
    </i>
    <i>
      <x v="26"/>
    </i>
    <i>
      <x v="27"/>
    </i>
    <i>
      <x v="28"/>
    </i>
    <i>
      <x v="29"/>
    </i>
    <i>
      <x v="30"/>
    </i>
    <i>
      <x v="31"/>
    </i>
    <i>
      <x v="32"/>
    </i>
    <i>
      <x v="33"/>
    </i>
    <i>
      <x v="34"/>
    </i>
    <i>
      <x v="35"/>
    </i>
    <i t="grand">
      <x/>
    </i>
  </colItems>
  <pageFields count="1">
    <pageField fld="4" hier="-1"/>
  </pageFields>
  <dataFields count="1">
    <dataField name="Actual" fld="5" baseField="0" baseItem="0" numFmtId="2"/>
  </dataFields>
  <formats count="12">
    <format dxfId="83">
      <pivotArea type="all" dataOnly="0" outline="0" fieldPosition="0"/>
    </format>
    <format dxfId="82">
      <pivotArea outline="0" fieldPosition="0">
        <references count="1">
          <reference field="4294967294" count="1">
            <x v="0"/>
          </reference>
        </references>
      </pivotArea>
    </format>
    <format dxfId="81">
      <pivotArea outline="0" collapsedLevelsAreSubtotals="1" fieldPosition="0"/>
    </format>
    <format dxfId="80">
      <pivotArea dataOnly="0" labelOnly="1" outline="0" fieldPosition="0">
        <references count="1">
          <reference field="4" count="0"/>
        </references>
      </pivotArea>
    </format>
    <format dxfId="79">
      <pivotArea field="3" type="button" dataOnly="0" labelOnly="1" outline="0" axis="axisCol" fieldPosition="0"/>
    </format>
    <format dxfId="78">
      <pivotArea field="-2" type="button" dataOnly="0" labelOnly="1" outline="0" axis="axisValues" fieldPosition="0"/>
    </format>
    <format dxfId="77">
      <pivotArea type="topRight" dataOnly="0" labelOnly="1" outline="0" fieldPosition="0"/>
    </format>
    <format dxfId="76">
      <pivotArea dataOnly="0" labelOnly="1" fieldPosition="0">
        <references count="1">
          <reference field="3" count="0"/>
        </references>
      </pivotArea>
    </format>
    <format dxfId="75">
      <pivotArea field="3" dataOnly="0" labelOnly="1" grandCol="1" outline="0" axis="axisCol" fieldPosition="0">
        <references count="1">
          <reference field="4294967294" count="1" selected="0">
            <x v="0"/>
          </reference>
        </references>
      </pivotArea>
    </format>
    <format dxfId="74">
      <pivotArea dataOnly="0" labelOnly="1" outline="0" fieldPosition="0">
        <references count="2">
          <reference field="4294967294" count="1">
            <x v="0"/>
          </reference>
          <reference field="3" count="1" selected="0">
            <x v="9"/>
          </reference>
        </references>
      </pivotArea>
    </format>
    <format dxfId="73">
      <pivotArea dataOnly="0" labelOnly="1" outline="0" fieldPosition="0">
        <references count="2">
          <reference field="4294967294" count="1">
            <x v="0"/>
          </reference>
          <reference field="3" count="1" selected="0">
            <x v="34"/>
          </reference>
        </references>
      </pivotArea>
    </format>
    <format dxfId="72">
      <pivotArea dataOnly="0" labelOnly="1" outline="0" fieldPosition="0">
        <references count="2">
          <reference field="4294967294" count="1">
            <x v="0"/>
          </reference>
          <reference field="3" count="1" selected="0">
            <x v="2"/>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5B7F7D-6F02-410C-ACBA-94BF7BF12545}"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V120" firstHeaderRow="1" firstDataRow="2" firstDataCol="1" rowPageCount="1" colPageCount="1"/>
  <pivotFields count="8">
    <pivotField axis="axisCol" showAll="0">
      <items count="24">
        <item x="0"/>
        <item x="1"/>
        <item x="2"/>
        <item x="4"/>
        <item x="5"/>
        <item x="6"/>
        <item x="7"/>
        <item x="8"/>
        <item x="9"/>
        <item x="16"/>
        <item x="11"/>
        <item x="12"/>
        <item x="13"/>
        <item x="17"/>
        <item x="14"/>
        <item x="15"/>
        <item x="3"/>
        <item x="10"/>
        <item x="18"/>
        <item x="19"/>
        <item x="20"/>
        <item x="21"/>
        <item x="22"/>
        <item t="default"/>
      </items>
    </pivotField>
    <pivotField axis="axisRow" showAll="0">
      <items count="24">
        <item sd="0" x="5"/>
        <item sd="0" x="0"/>
        <item sd="0" x="1"/>
        <item sd="0" x="11"/>
        <item sd="0" x="13"/>
        <item sd="0" x="9"/>
        <item x="4"/>
        <item sd="0" x="6"/>
        <item sd="0" x="8"/>
        <item x="10"/>
        <item sd="0" x="2"/>
        <item sd="0" x="12"/>
        <item x="3"/>
        <item x="7"/>
        <item x="14"/>
        <item x="16"/>
        <item x="15"/>
        <item x="18"/>
        <item x="17"/>
        <item x="19"/>
        <item x="20"/>
        <item x="21"/>
        <item x="22"/>
        <item t="default" sd="0"/>
      </items>
    </pivotField>
    <pivotField axis="axisRow" showAll="0">
      <items count="148">
        <item x="55"/>
        <item x="121"/>
        <item x="17"/>
        <item x="27"/>
        <item x="122"/>
        <item x="110"/>
        <item x="118"/>
        <item x="18"/>
        <item x="80"/>
        <item x="133"/>
        <item x="126"/>
        <item x="111"/>
        <item x="0"/>
        <item x="14"/>
        <item x="49"/>
        <item x="63"/>
        <item x="64"/>
        <item x="66"/>
        <item x="32"/>
        <item x="119"/>
        <item x="48"/>
        <item x="58"/>
        <item x="13"/>
        <item x="33"/>
        <item x="39"/>
        <item x="34"/>
        <item x="40"/>
        <item x="35"/>
        <item x="41"/>
        <item x="97"/>
        <item x="51"/>
        <item x="1"/>
        <item x="7"/>
        <item x="59"/>
        <item x="105"/>
        <item x="77"/>
        <item x="36"/>
        <item x="89"/>
        <item x="143"/>
        <item x="8"/>
        <item x="2"/>
        <item x="95"/>
        <item x="131"/>
        <item x="129"/>
        <item x="30"/>
        <item x="43"/>
        <item x="112"/>
        <item x="53"/>
        <item x="67"/>
        <item x="56"/>
        <item x="141"/>
        <item x="81"/>
        <item x="46"/>
        <item x="134"/>
        <item x="73"/>
        <item x="100"/>
        <item x="98"/>
        <item x="45"/>
        <item x="65"/>
        <item x="19"/>
        <item x="75"/>
        <item x="103"/>
        <item x="22"/>
        <item x="99"/>
        <item x="29"/>
        <item x="78"/>
        <item x="9"/>
        <item x="60"/>
        <item x="101"/>
        <item x="125"/>
        <item x="130"/>
        <item x="96"/>
        <item x="84"/>
        <item x="144"/>
        <item x="145"/>
        <item x="116"/>
        <item x="50"/>
        <item x="117"/>
        <item x="138"/>
        <item x="76"/>
        <item x="82"/>
        <item x="93"/>
        <item x="139"/>
        <item x="140"/>
        <item x="54"/>
        <item x="3"/>
        <item x="12"/>
        <item x="135"/>
        <item x="23"/>
        <item x="136"/>
        <item x="142"/>
        <item x="106"/>
        <item x="91"/>
        <item x="79"/>
        <item x="68"/>
        <item x="87"/>
        <item x="90"/>
        <item x="38"/>
        <item x="69"/>
        <item x="57"/>
        <item x="70"/>
        <item x="6"/>
        <item x="4"/>
        <item x="127"/>
        <item x="108"/>
        <item x="88"/>
        <item x="5"/>
        <item x="113"/>
        <item x="15"/>
        <item x="25"/>
        <item x="26"/>
        <item x="61"/>
        <item x="85"/>
        <item x="31"/>
        <item x="128"/>
        <item x="83"/>
        <item x="107"/>
        <item x="37"/>
        <item x="42"/>
        <item x="123"/>
        <item x="10"/>
        <item x="120"/>
        <item x="146"/>
        <item x="132"/>
        <item x="71"/>
        <item x="115"/>
        <item x="137"/>
        <item x="11"/>
        <item x="44"/>
        <item x="92"/>
        <item x="24"/>
        <item x="16"/>
        <item x="21"/>
        <item x="20"/>
        <item x="28"/>
        <item x="109"/>
        <item x="74"/>
        <item x="72"/>
        <item x="52"/>
        <item x="114"/>
        <item x="104"/>
        <item x="94"/>
        <item x="62"/>
        <item x="86"/>
        <item x="102"/>
        <item x="47"/>
        <item x="124"/>
        <item t="default"/>
      </items>
    </pivotField>
    <pivotField showAll="0"/>
    <pivotField axis="axisPage" multipleItemSelectionAllowed="1" showAll="0">
      <items count="11">
        <item h="1" x="0"/>
        <item h="1" x="1"/>
        <item h="1" x="2"/>
        <item h="1" x="3"/>
        <item h="1" x="4"/>
        <item x="5"/>
        <item x="6"/>
        <item x="7"/>
        <item x="8"/>
        <item x="9"/>
        <item t="default"/>
      </items>
    </pivotField>
    <pivotField dataField="1" showAll="0"/>
    <pivotField showAll="0"/>
    <pivotField showAll="0"/>
  </pivotFields>
  <rowFields count="2">
    <field x="1"/>
    <field x="2"/>
  </rowFields>
  <rowItems count="116">
    <i>
      <x/>
    </i>
    <i>
      <x v="3"/>
    </i>
    <i>
      <x v="4"/>
    </i>
    <i>
      <x v="6"/>
    </i>
    <i r="1">
      <x v="12"/>
    </i>
    <i r="1">
      <x v="13"/>
    </i>
    <i r="1">
      <x v="86"/>
    </i>
    <i r="1">
      <x v="108"/>
    </i>
    <i r="1">
      <x v="120"/>
    </i>
    <i r="1">
      <x v="127"/>
    </i>
    <i r="1">
      <x v="132"/>
    </i>
    <i r="1">
      <x v="140"/>
    </i>
    <i>
      <x v="9"/>
    </i>
    <i r="1">
      <x v="8"/>
    </i>
    <i r="1">
      <x v="20"/>
    </i>
    <i r="1">
      <x v="21"/>
    </i>
    <i r="1">
      <x v="33"/>
    </i>
    <i r="1">
      <x v="45"/>
    </i>
    <i r="1">
      <x v="47"/>
    </i>
    <i r="1">
      <x v="51"/>
    </i>
    <i r="1">
      <x v="57"/>
    </i>
    <i r="1">
      <x v="65"/>
    </i>
    <i r="1">
      <x v="71"/>
    </i>
    <i r="1">
      <x v="79"/>
    </i>
    <i r="1">
      <x v="80"/>
    </i>
    <i r="1">
      <x v="101"/>
    </i>
    <i r="1">
      <x v="115"/>
    </i>
    <i r="1">
      <x v="136"/>
    </i>
    <i r="1">
      <x v="137"/>
    </i>
    <i r="1">
      <x v="138"/>
    </i>
    <i>
      <x v="11"/>
    </i>
    <i>
      <x v="12"/>
    </i>
    <i r="1">
      <x v="12"/>
    </i>
    <i r="1">
      <x v="31"/>
    </i>
    <i r="1">
      <x v="32"/>
    </i>
    <i r="1">
      <x v="40"/>
    </i>
    <i r="1">
      <x v="44"/>
    </i>
    <i r="1">
      <x v="55"/>
    </i>
    <i r="1">
      <x v="64"/>
    </i>
    <i r="1">
      <x v="66"/>
    </i>
    <i r="1">
      <x v="85"/>
    </i>
    <i r="1">
      <x v="97"/>
    </i>
    <i r="1">
      <x v="106"/>
    </i>
    <i r="1">
      <x v="110"/>
    </i>
    <i r="1">
      <x v="113"/>
    </i>
    <i r="1">
      <x v="120"/>
    </i>
    <i r="1">
      <x v="132"/>
    </i>
    <i r="1">
      <x v="133"/>
    </i>
    <i>
      <x v="13"/>
    </i>
    <i r="1">
      <x v="131"/>
    </i>
    <i>
      <x v="14"/>
    </i>
    <i r="1">
      <x v="6"/>
    </i>
    <i r="1">
      <x v="46"/>
    </i>
    <i r="1">
      <x v="61"/>
    </i>
    <i r="1">
      <x v="68"/>
    </i>
    <i r="1">
      <x v="101"/>
    </i>
    <i r="1">
      <x v="107"/>
    </i>
    <i r="1">
      <x v="139"/>
    </i>
    <i r="1">
      <x v="144"/>
    </i>
    <i>
      <x v="15"/>
    </i>
    <i r="1">
      <x v="1"/>
    </i>
    <i r="1">
      <x v="4"/>
    </i>
    <i r="1">
      <x v="19"/>
    </i>
    <i r="1">
      <x v="34"/>
    </i>
    <i r="1">
      <x v="42"/>
    </i>
    <i r="1">
      <x v="50"/>
    </i>
    <i r="1">
      <x v="89"/>
    </i>
    <i r="1">
      <x v="91"/>
    </i>
    <i r="1">
      <x v="101"/>
    </i>
    <i r="1">
      <x v="116"/>
    </i>
    <i r="1">
      <x v="119"/>
    </i>
    <i r="1">
      <x v="123"/>
    </i>
    <i r="1">
      <x v="125"/>
    </i>
    <i r="1">
      <x v="146"/>
    </i>
    <i>
      <x v="16"/>
    </i>
    <i r="1">
      <x v="56"/>
    </i>
    <i r="1">
      <x v="63"/>
    </i>
    <i r="1">
      <x v="75"/>
    </i>
    <i r="1">
      <x v="101"/>
    </i>
    <i r="1">
      <x v="121"/>
    </i>
    <i>
      <x v="17"/>
    </i>
    <i r="1">
      <x v="5"/>
    </i>
    <i r="1">
      <x v="9"/>
    </i>
    <i r="1">
      <x v="10"/>
    </i>
    <i r="1">
      <x v="11"/>
    </i>
    <i r="1">
      <x v="38"/>
    </i>
    <i r="1">
      <x v="43"/>
    </i>
    <i r="1">
      <x v="53"/>
    </i>
    <i r="1">
      <x v="70"/>
    </i>
    <i r="1">
      <x v="77"/>
    </i>
    <i r="1">
      <x v="87"/>
    </i>
    <i r="1">
      <x v="89"/>
    </i>
    <i r="1">
      <x v="101"/>
    </i>
    <i r="1">
      <x v="103"/>
    </i>
    <i r="1">
      <x v="114"/>
    </i>
    <i r="1">
      <x v="126"/>
    </i>
    <i>
      <x v="18"/>
    </i>
    <i r="1">
      <x v="101"/>
    </i>
    <i r="1">
      <x v="104"/>
    </i>
    <i r="1">
      <x v="135"/>
    </i>
    <i>
      <x v="19"/>
    </i>
    <i r="1">
      <x v="72"/>
    </i>
    <i>
      <x v="20"/>
    </i>
    <i r="1">
      <x v="69"/>
    </i>
    <i r="1">
      <x v="90"/>
    </i>
    <i>
      <x v="21"/>
    </i>
    <i r="1">
      <x v="78"/>
    </i>
    <i r="1">
      <x v="82"/>
    </i>
    <i r="1">
      <x v="83"/>
    </i>
    <i r="1">
      <x v="101"/>
    </i>
    <i>
      <x v="22"/>
    </i>
    <i r="1">
      <x v="73"/>
    </i>
    <i r="1">
      <x v="74"/>
    </i>
    <i r="1">
      <x v="101"/>
    </i>
    <i r="1">
      <x v="122"/>
    </i>
    <i t="grand">
      <x/>
    </i>
  </rowItems>
  <colFields count="1">
    <field x="0"/>
  </colFields>
  <colItems count="21">
    <i>
      <x/>
    </i>
    <i>
      <x v="1"/>
    </i>
    <i>
      <x v="2"/>
    </i>
    <i>
      <x v="3"/>
    </i>
    <i>
      <x v="4"/>
    </i>
    <i>
      <x v="5"/>
    </i>
    <i>
      <x v="6"/>
    </i>
    <i>
      <x v="7"/>
    </i>
    <i>
      <x v="8"/>
    </i>
    <i>
      <x v="9"/>
    </i>
    <i>
      <x v="10"/>
    </i>
    <i>
      <x v="11"/>
    </i>
    <i>
      <x v="12"/>
    </i>
    <i>
      <x v="14"/>
    </i>
    <i>
      <x v="15"/>
    </i>
    <i>
      <x v="18"/>
    </i>
    <i>
      <x v="19"/>
    </i>
    <i>
      <x v="20"/>
    </i>
    <i>
      <x v="21"/>
    </i>
    <i>
      <x v="22"/>
    </i>
    <i t="grand">
      <x/>
    </i>
  </colItems>
  <pageFields count="1">
    <pageField fld="4"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AFC430-D681-4579-9FAC-256CEE63FF35}"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A24" firstHeaderRow="1" firstDataRow="2" firstDataCol="1" rowPageCount="1" colPageCount="1"/>
  <pivotFields count="8">
    <pivotField axis="axisRow" showAll="0">
      <items count="25">
        <item x="0"/>
        <item x="1"/>
        <item x="2"/>
        <item x="3"/>
        <item x="4"/>
        <item x="5"/>
        <item x="6"/>
        <item x="7"/>
        <item x="8"/>
        <item x="9"/>
        <item x="10"/>
        <item x="16"/>
        <item x="11"/>
        <item x="12"/>
        <item x="13"/>
        <item x="17"/>
        <item x="14"/>
        <item x="15"/>
        <item x="18"/>
        <item x="19"/>
        <item m="1" x="23"/>
        <item x="20"/>
        <item x="21"/>
        <item x="22"/>
        <item t="default"/>
      </items>
    </pivotField>
    <pivotField showAll="0"/>
    <pivotField showAll="0"/>
    <pivotField axis="axisCol" showAll="0">
      <items count="30">
        <item x="12"/>
        <item x="11"/>
        <item x="2"/>
        <item x="6"/>
        <item x="4"/>
        <item x="17"/>
        <item x="0"/>
        <item x="9"/>
        <item x="21"/>
        <item x="13"/>
        <item x="14"/>
        <item x="7"/>
        <item x="3"/>
        <item x="16"/>
        <item x="19"/>
        <item x="22"/>
        <item x="5"/>
        <item x="10"/>
        <item x="20"/>
        <item x="15"/>
        <item x="18"/>
        <item x="8"/>
        <item x="24"/>
        <item x="23"/>
        <item x="1"/>
        <item m="1" x="27"/>
        <item x="25"/>
        <item x="26"/>
        <item m="1" x="28"/>
        <item t="default"/>
      </items>
    </pivotField>
    <pivotField axis="axisPage" showAll="0">
      <items count="11">
        <item x="0"/>
        <item x="1"/>
        <item x="2"/>
        <item x="3"/>
        <item x="4"/>
        <item x="5"/>
        <item x="6"/>
        <item x="7"/>
        <item x="8"/>
        <item m="1" x="9"/>
        <item t="default"/>
      </items>
    </pivotField>
    <pivotField dataField="1" showAll="0"/>
    <pivotField showAll="0"/>
    <pivotField showAll="0"/>
  </pivotFields>
  <rowFields count="1">
    <field x="0"/>
  </rowFields>
  <rowItems count="20">
    <i>
      <x/>
    </i>
    <i>
      <x v="1"/>
    </i>
    <i>
      <x v="2"/>
    </i>
    <i>
      <x v="4"/>
    </i>
    <i>
      <x v="5"/>
    </i>
    <i>
      <x v="7"/>
    </i>
    <i>
      <x v="8"/>
    </i>
    <i>
      <x v="9"/>
    </i>
    <i>
      <x v="11"/>
    </i>
    <i>
      <x v="12"/>
    </i>
    <i>
      <x v="13"/>
    </i>
    <i>
      <x v="14"/>
    </i>
    <i>
      <x v="16"/>
    </i>
    <i>
      <x v="17"/>
    </i>
    <i>
      <x v="18"/>
    </i>
    <i>
      <x v="19"/>
    </i>
    <i>
      <x v="21"/>
    </i>
    <i>
      <x v="22"/>
    </i>
    <i>
      <x v="23"/>
    </i>
    <i t="grand">
      <x/>
    </i>
  </rowItems>
  <colFields count="1">
    <field x="3"/>
  </colFields>
  <colItems count="26">
    <i>
      <x/>
    </i>
    <i>
      <x v="1"/>
    </i>
    <i>
      <x v="2"/>
    </i>
    <i>
      <x v="3"/>
    </i>
    <i>
      <x v="4"/>
    </i>
    <i>
      <x v="5"/>
    </i>
    <i>
      <x v="6"/>
    </i>
    <i>
      <x v="7"/>
    </i>
    <i>
      <x v="9"/>
    </i>
    <i>
      <x v="10"/>
    </i>
    <i>
      <x v="11"/>
    </i>
    <i>
      <x v="12"/>
    </i>
    <i>
      <x v="13"/>
    </i>
    <i>
      <x v="14"/>
    </i>
    <i>
      <x v="15"/>
    </i>
    <i>
      <x v="16"/>
    </i>
    <i>
      <x v="17"/>
    </i>
    <i>
      <x v="18"/>
    </i>
    <i>
      <x v="19"/>
    </i>
    <i>
      <x v="20"/>
    </i>
    <i>
      <x v="21"/>
    </i>
    <i>
      <x v="22"/>
    </i>
    <i>
      <x v="23"/>
    </i>
    <i>
      <x v="26"/>
    </i>
    <i>
      <x v="27"/>
    </i>
    <i t="grand">
      <x/>
    </i>
  </colItems>
  <pageFields count="1">
    <pageField fld="4" item="8"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F495ED-0EAE-44A7-A6CD-E34F71DBF6AF}"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U31" firstHeaderRow="1" firstDataRow="2" firstDataCol="1" rowPageCount="1" colPageCount="1"/>
  <pivotFields count="8">
    <pivotField axis="axisCol" showAll="0">
      <items count="25">
        <item x="0"/>
        <item x="1"/>
        <item x="2"/>
        <item x="4"/>
        <item x="5"/>
        <item x="6"/>
        <item x="7"/>
        <item x="8"/>
        <item x="9"/>
        <item x="16"/>
        <item x="11"/>
        <item x="12"/>
        <item x="13"/>
        <item x="17"/>
        <item x="14"/>
        <item x="15"/>
        <item x="3"/>
        <item x="10"/>
        <item x="18"/>
        <item x="19"/>
        <item m="1" x="23"/>
        <item x="20"/>
        <item x="21"/>
        <item x="22"/>
        <item t="default"/>
      </items>
    </pivotField>
    <pivotField showAll="0"/>
    <pivotField showAll="0"/>
    <pivotField axis="axisRow" showAll="0">
      <items count="30">
        <item x="12"/>
        <item x="11"/>
        <item x="2"/>
        <item x="6"/>
        <item x="4"/>
        <item x="17"/>
        <item x="0"/>
        <item x="9"/>
        <item x="21"/>
        <item x="13"/>
        <item x="14"/>
        <item x="7"/>
        <item x="3"/>
        <item x="16"/>
        <item x="19"/>
        <item x="22"/>
        <item x="5"/>
        <item x="10"/>
        <item x="20"/>
        <item x="15"/>
        <item x="18"/>
        <item x="8"/>
        <item x="24"/>
        <item x="1"/>
        <item x="23"/>
        <item m="1" x="27"/>
        <item x="25"/>
        <item x="26"/>
        <item m="1" x="28"/>
        <item t="default"/>
      </items>
    </pivotField>
    <pivotField axis="axisPage" showAll="0">
      <items count="11">
        <item x="0"/>
        <item x="1"/>
        <item x="2"/>
        <item x="3"/>
        <item x="4"/>
        <item x="5"/>
        <item x="6"/>
        <item x="7"/>
        <item x="8"/>
        <item m="1" x="9"/>
        <item t="default"/>
      </items>
    </pivotField>
    <pivotField dataField="1" showAll="0"/>
    <pivotField showAll="0"/>
    <pivotField showAll="0"/>
  </pivotFields>
  <rowFields count="1">
    <field x="3"/>
  </rowFields>
  <rowItems count="26">
    <i>
      <x/>
    </i>
    <i>
      <x v="1"/>
    </i>
    <i>
      <x v="2"/>
    </i>
    <i>
      <x v="3"/>
    </i>
    <i>
      <x v="4"/>
    </i>
    <i>
      <x v="5"/>
    </i>
    <i>
      <x v="6"/>
    </i>
    <i>
      <x v="7"/>
    </i>
    <i>
      <x v="9"/>
    </i>
    <i>
      <x v="10"/>
    </i>
    <i>
      <x v="11"/>
    </i>
    <i>
      <x v="12"/>
    </i>
    <i>
      <x v="13"/>
    </i>
    <i>
      <x v="14"/>
    </i>
    <i>
      <x v="15"/>
    </i>
    <i>
      <x v="16"/>
    </i>
    <i>
      <x v="17"/>
    </i>
    <i>
      <x v="18"/>
    </i>
    <i>
      <x v="19"/>
    </i>
    <i>
      <x v="20"/>
    </i>
    <i>
      <x v="21"/>
    </i>
    <i>
      <x v="22"/>
    </i>
    <i>
      <x v="24"/>
    </i>
    <i>
      <x v="26"/>
    </i>
    <i>
      <x v="27"/>
    </i>
    <i t="grand">
      <x/>
    </i>
  </rowItems>
  <colFields count="1">
    <field x="0"/>
  </colFields>
  <colItems count="20">
    <i>
      <x/>
    </i>
    <i>
      <x v="1"/>
    </i>
    <i>
      <x v="2"/>
    </i>
    <i>
      <x v="3"/>
    </i>
    <i>
      <x v="4"/>
    </i>
    <i>
      <x v="6"/>
    </i>
    <i>
      <x v="7"/>
    </i>
    <i>
      <x v="8"/>
    </i>
    <i>
      <x v="9"/>
    </i>
    <i>
      <x v="10"/>
    </i>
    <i>
      <x v="11"/>
    </i>
    <i>
      <x v="12"/>
    </i>
    <i>
      <x v="14"/>
    </i>
    <i>
      <x v="15"/>
    </i>
    <i>
      <x v="18"/>
    </i>
    <i>
      <x v="19"/>
    </i>
    <i>
      <x v="21"/>
    </i>
    <i>
      <x v="22"/>
    </i>
    <i>
      <x v="23"/>
    </i>
    <i t="grand">
      <x/>
    </i>
  </colItems>
  <pageFields count="1">
    <pageField fld="4" item="8" hier="-1"/>
  </pageField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2534C45-0B45-450E-81F1-E2642582F0F1}"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D93" firstHeaderRow="1" firstDataRow="2" firstDataCol="1" rowPageCount="2" colPageCount="1"/>
  <pivotFields count="7">
    <pivotField axis="axisPage" showAll="0">
      <items count="24">
        <item x="0"/>
        <item x="20"/>
        <item x="18"/>
        <item x="1"/>
        <item x="2"/>
        <item x="3"/>
        <item x="4"/>
        <item x="5"/>
        <item x="6"/>
        <item x="7"/>
        <item x="8"/>
        <item x="9"/>
        <item x="10"/>
        <item x="16"/>
        <item x="11"/>
        <item x="12"/>
        <item x="13"/>
        <item x="19"/>
        <item x="21"/>
        <item x="22"/>
        <item x="17"/>
        <item x="14"/>
        <item x="15"/>
        <item t="default"/>
      </items>
    </pivotField>
    <pivotField axis="axisRow" showAll="0">
      <items count="24">
        <item sd="0" x="5"/>
        <item sd="0" x="0"/>
        <item x="19"/>
        <item x="21"/>
        <item x="1"/>
        <item x="11"/>
        <item x="13"/>
        <item x="14"/>
        <item x="16"/>
        <item x="22"/>
        <item x="9"/>
        <item x="4"/>
        <item x="20"/>
        <item x="6"/>
        <item x="8"/>
        <item x="10"/>
        <item x="2"/>
        <item x="15"/>
        <item x="17"/>
        <item x="18"/>
        <item x="12"/>
        <item x="3"/>
        <item x="7"/>
        <item t="default"/>
      </items>
    </pivotField>
    <pivotField axis="axisRow" showAll="0">
      <items count="148">
        <item x="55"/>
        <item x="121"/>
        <item x="17"/>
        <item x="27"/>
        <item x="122"/>
        <item x="110"/>
        <item x="118"/>
        <item x="18"/>
        <item x="80"/>
        <item x="133"/>
        <item x="126"/>
        <item x="111"/>
        <item x="0"/>
        <item x="14"/>
        <item x="49"/>
        <item x="63"/>
        <item x="64"/>
        <item x="66"/>
        <item x="32"/>
        <item x="119"/>
        <item x="48"/>
        <item x="58"/>
        <item x="13"/>
        <item x="33"/>
        <item x="39"/>
        <item x="34"/>
        <item x="40"/>
        <item x="35"/>
        <item x="41"/>
        <item x="97"/>
        <item x="51"/>
        <item x="1"/>
        <item x="7"/>
        <item x="59"/>
        <item x="105"/>
        <item x="77"/>
        <item x="36"/>
        <item x="89"/>
        <item x="143"/>
        <item x="8"/>
        <item x="2"/>
        <item x="95"/>
        <item x="131"/>
        <item x="129"/>
        <item x="30"/>
        <item x="43"/>
        <item x="112"/>
        <item x="53"/>
        <item x="67"/>
        <item x="56"/>
        <item x="141"/>
        <item x="81"/>
        <item x="46"/>
        <item x="134"/>
        <item x="73"/>
        <item x="100"/>
        <item x="98"/>
        <item x="45"/>
        <item x="65"/>
        <item x="19"/>
        <item x="75"/>
        <item x="103"/>
        <item x="22"/>
        <item x="99"/>
        <item x="29"/>
        <item x="78"/>
        <item x="9"/>
        <item x="60"/>
        <item x="101"/>
        <item x="125"/>
        <item x="130"/>
        <item x="96"/>
        <item x="84"/>
        <item x="144"/>
        <item x="145"/>
        <item x="116"/>
        <item x="50"/>
        <item x="117"/>
        <item x="138"/>
        <item x="76"/>
        <item x="82"/>
        <item x="93"/>
        <item x="139"/>
        <item x="140"/>
        <item x="54"/>
        <item x="3"/>
        <item x="12"/>
        <item x="135"/>
        <item x="23"/>
        <item x="136"/>
        <item x="142"/>
        <item x="106"/>
        <item x="91"/>
        <item x="79"/>
        <item x="68"/>
        <item x="87"/>
        <item x="90"/>
        <item x="38"/>
        <item x="69"/>
        <item x="57"/>
        <item x="70"/>
        <item x="6"/>
        <item x="4"/>
        <item x="127"/>
        <item x="108"/>
        <item x="88"/>
        <item x="5"/>
        <item x="113"/>
        <item x="15"/>
        <item x="25"/>
        <item x="26"/>
        <item x="61"/>
        <item x="85"/>
        <item x="31"/>
        <item x="128"/>
        <item x="83"/>
        <item x="107"/>
        <item x="37"/>
        <item x="42"/>
        <item x="123"/>
        <item x="10"/>
        <item x="120"/>
        <item x="146"/>
        <item x="132"/>
        <item x="71"/>
        <item x="115"/>
        <item x="137"/>
        <item x="11"/>
        <item x="44"/>
        <item x="92"/>
        <item x="24"/>
        <item x="16"/>
        <item x="21"/>
        <item x="20"/>
        <item x="28"/>
        <item x="109"/>
        <item x="74"/>
        <item x="72"/>
        <item x="52"/>
        <item x="114"/>
        <item x="104"/>
        <item x="94"/>
        <item x="62"/>
        <item x="86"/>
        <item x="102"/>
        <item x="47"/>
        <item x="124"/>
        <item t="default"/>
      </items>
    </pivotField>
    <pivotField axis="axisCol" showAll="0">
      <items count="31">
        <item x="12"/>
        <item x="11"/>
        <item x="2"/>
        <item x="6"/>
        <item x="4"/>
        <item x="17"/>
        <item x="0"/>
        <item x="9"/>
        <item x="21"/>
        <item x="29"/>
        <item x="13"/>
        <item x="14"/>
        <item x="25"/>
        <item x="7"/>
        <item x="3"/>
        <item x="16"/>
        <item x="1"/>
        <item x="28"/>
        <item x="19"/>
        <item x="22"/>
        <item x="5"/>
        <item x="10"/>
        <item x="20"/>
        <item x="27"/>
        <item x="23"/>
        <item x="26"/>
        <item x="15"/>
        <item x="18"/>
        <item x="8"/>
        <item x="24"/>
        <item t="default"/>
      </items>
    </pivotField>
    <pivotField axis="axisPage" multipleItemSelectionAllowed="1" showAll="0">
      <items count="11">
        <item h="1" x="0"/>
        <item h="1" x="1"/>
        <item h="1" x="2"/>
        <item h="1" x="3"/>
        <item h="1" x="4"/>
        <item h="1" x="5"/>
        <item h="1" x="6"/>
        <item x="7"/>
        <item x="8"/>
        <item x="9"/>
        <item t="default"/>
      </items>
    </pivotField>
    <pivotField dataField="1" showAll="0"/>
    <pivotField showAll="0"/>
  </pivotFields>
  <rowFields count="2">
    <field x="1"/>
    <field x="2"/>
  </rowFields>
  <rowItems count="88">
    <i>
      <x/>
    </i>
    <i>
      <x v="2"/>
    </i>
    <i r="1">
      <x v="72"/>
    </i>
    <i>
      <x v="3"/>
    </i>
    <i r="1">
      <x v="78"/>
    </i>
    <i r="1">
      <x v="82"/>
    </i>
    <i r="1">
      <x v="83"/>
    </i>
    <i r="1">
      <x v="101"/>
    </i>
    <i>
      <x v="7"/>
    </i>
    <i r="1">
      <x v="6"/>
    </i>
    <i r="1">
      <x v="46"/>
    </i>
    <i r="1">
      <x v="61"/>
    </i>
    <i r="1">
      <x v="68"/>
    </i>
    <i r="1">
      <x v="101"/>
    </i>
    <i r="1">
      <x v="107"/>
    </i>
    <i r="1">
      <x v="139"/>
    </i>
    <i r="1">
      <x v="144"/>
    </i>
    <i>
      <x v="8"/>
    </i>
    <i r="1">
      <x v="1"/>
    </i>
    <i r="1">
      <x v="4"/>
    </i>
    <i r="1">
      <x v="19"/>
    </i>
    <i r="1">
      <x v="34"/>
    </i>
    <i r="1">
      <x v="42"/>
    </i>
    <i r="1">
      <x v="50"/>
    </i>
    <i r="1">
      <x v="89"/>
    </i>
    <i r="1">
      <x v="91"/>
    </i>
    <i r="1">
      <x v="101"/>
    </i>
    <i r="1">
      <x v="116"/>
    </i>
    <i r="1">
      <x v="119"/>
    </i>
    <i r="1">
      <x v="123"/>
    </i>
    <i r="1">
      <x v="125"/>
    </i>
    <i r="1">
      <x v="146"/>
    </i>
    <i>
      <x v="9"/>
    </i>
    <i r="1">
      <x v="73"/>
    </i>
    <i r="1">
      <x v="74"/>
    </i>
    <i r="1">
      <x v="101"/>
    </i>
    <i r="1">
      <x v="122"/>
    </i>
    <i>
      <x v="12"/>
    </i>
    <i r="1">
      <x v="69"/>
    </i>
    <i r="1">
      <x v="90"/>
    </i>
    <i>
      <x v="17"/>
    </i>
    <i r="1">
      <x v="56"/>
    </i>
    <i r="1">
      <x v="63"/>
    </i>
    <i r="1">
      <x v="75"/>
    </i>
    <i r="1">
      <x v="101"/>
    </i>
    <i r="1">
      <x v="121"/>
    </i>
    <i>
      <x v="18"/>
    </i>
    <i r="1">
      <x v="101"/>
    </i>
    <i r="1">
      <x v="104"/>
    </i>
    <i r="1">
      <x v="135"/>
    </i>
    <i>
      <x v="19"/>
    </i>
    <i r="1">
      <x v="5"/>
    </i>
    <i r="1">
      <x v="9"/>
    </i>
    <i r="1">
      <x v="10"/>
    </i>
    <i r="1">
      <x v="11"/>
    </i>
    <i r="1">
      <x v="38"/>
    </i>
    <i r="1">
      <x v="43"/>
    </i>
    <i r="1">
      <x v="53"/>
    </i>
    <i r="1">
      <x v="70"/>
    </i>
    <i r="1">
      <x v="77"/>
    </i>
    <i r="1">
      <x v="87"/>
    </i>
    <i r="1">
      <x v="89"/>
    </i>
    <i r="1">
      <x v="101"/>
    </i>
    <i r="1">
      <x v="103"/>
    </i>
    <i r="1">
      <x v="114"/>
    </i>
    <i r="1">
      <x v="126"/>
    </i>
    <i>
      <x v="20"/>
    </i>
    <i r="1">
      <x v="72"/>
    </i>
    <i>
      <x v="21"/>
    </i>
    <i r="1">
      <x v="12"/>
    </i>
    <i r="1">
      <x v="31"/>
    </i>
    <i r="1">
      <x v="32"/>
    </i>
    <i r="1">
      <x v="40"/>
    </i>
    <i r="1">
      <x v="44"/>
    </i>
    <i r="1">
      <x v="55"/>
    </i>
    <i r="1">
      <x v="64"/>
    </i>
    <i r="1">
      <x v="66"/>
    </i>
    <i r="1">
      <x v="85"/>
    </i>
    <i r="1">
      <x v="97"/>
    </i>
    <i r="1">
      <x v="106"/>
    </i>
    <i r="1">
      <x v="110"/>
    </i>
    <i r="1">
      <x v="113"/>
    </i>
    <i r="1">
      <x v="120"/>
    </i>
    <i r="1">
      <x v="132"/>
    </i>
    <i r="1">
      <x v="133"/>
    </i>
    <i>
      <x v="22"/>
    </i>
    <i r="1">
      <x v="131"/>
    </i>
    <i t="grand">
      <x/>
    </i>
  </rowItems>
  <colFields count="1">
    <field x="3"/>
  </colFields>
  <colItems count="29">
    <i>
      <x/>
    </i>
    <i>
      <x v="1"/>
    </i>
    <i>
      <x v="2"/>
    </i>
    <i>
      <x v="3"/>
    </i>
    <i>
      <x v="4"/>
    </i>
    <i>
      <x v="5"/>
    </i>
    <i>
      <x v="6"/>
    </i>
    <i>
      <x v="7"/>
    </i>
    <i>
      <x v="9"/>
    </i>
    <i>
      <x v="10"/>
    </i>
    <i>
      <x v="11"/>
    </i>
    <i>
      <x v="12"/>
    </i>
    <i>
      <x v="13"/>
    </i>
    <i>
      <x v="14"/>
    </i>
    <i>
      <x v="15"/>
    </i>
    <i>
      <x v="17"/>
    </i>
    <i>
      <x v="18"/>
    </i>
    <i>
      <x v="19"/>
    </i>
    <i>
      <x v="20"/>
    </i>
    <i>
      <x v="21"/>
    </i>
    <i>
      <x v="22"/>
    </i>
    <i>
      <x v="23"/>
    </i>
    <i>
      <x v="24"/>
    </i>
    <i>
      <x v="25"/>
    </i>
    <i>
      <x v="26"/>
    </i>
    <i>
      <x v="27"/>
    </i>
    <i>
      <x v="28"/>
    </i>
    <i>
      <x v="29"/>
    </i>
    <i t="grand">
      <x/>
    </i>
  </colItems>
  <pageFields count="2">
    <pageField fld="4" hier="-1"/>
    <pageField fld="0" hier="-1"/>
  </pageFields>
  <dataFields count="1">
    <dataField name="Sum of Hour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C16C8E9-76EC-4637-905B-2D8AB69EF5B8}"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M28" firstHeaderRow="1" firstDataRow="2" firstDataCol="1"/>
  <pivotFields count="8">
    <pivotField axis="axisRow" showAll="0">
      <items count="25">
        <item x="0"/>
        <item x="1"/>
        <item x="2"/>
        <item x="4"/>
        <item x="5"/>
        <item x="6"/>
        <item x="7"/>
        <item x="8"/>
        <item x="9"/>
        <item x="16"/>
        <item x="11"/>
        <item x="12"/>
        <item x="13"/>
        <item x="17"/>
        <item x="14"/>
        <item x="15"/>
        <item x="3"/>
        <item x="10"/>
        <item x="18"/>
        <item x="19"/>
        <item m="1" x="23"/>
        <item x="20"/>
        <item x="21"/>
        <item x="22"/>
        <item t="default"/>
      </items>
    </pivotField>
    <pivotField showAll="0"/>
    <pivotField showAll="0"/>
    <pivotField axis="axisCol" showAll="0">
      <items count="30">
        <item x="12"/>
        <item h="1" x="11"/>
        <item h="1" x="2"/>
        <item h="1" x="6"/>
        <item x="4"/>
        <item h="1" x="17"/>
        <item h="1" x="0"/>
        <item x="9"/>
        <item x="21"/>
        <item h="1" x="13"/>
        <item x="14"/>
        <item x="7"/>
        <item x="3"/>
        <item x="16"/>
        <item h="1" x="19"/>
        <item h="1" x="22"/>
        <item h="1" x="5"/>
        <item x="10"/>
        <item h="1" x="20"/>
        <item x="15"/>
        <item x="18"/>
        <item h="1" x="8"/>
        <item h="1" x="24"/>
        <item h="1" x="1"/>
        <item h="1" x="23"/>
        <item h="1" m="1" x="27"/>
        <item h="1" x="25"/>
        <item h="1" x="26"/>
        <item h="1" m="1" x="28"/>
        <item t="default"/>
      </items>
    </pivotField>
    <pivotField showAll="0"/>
    <pivotField dataField="1" showAll="0"/>
    <pivotField showAll="0"/>
    <pivotField showAll="0"/>
  </pivotFields>
  <rowFields count="1">
    <field x="0"/>
  </rowFields>
  <rowItems count="23">
    <i>
      <x/>
    </i>
    <i>
      <x v="1"/>
    </i>
    <i>
      <x v="2"/>
    </i>
    <i>
      <x v="3"/>
    </i>
    <i>
      <x v="4"/>
    </i>
    <i>
      <x v="5"/>
    </i>
    <i>
      <x v="6"/>
    </i>
    <i>
      <x v="7"/>
    </i>
    <i>
      <x v="8"/>
    </i>
    <i>
      <x v="9"/>
    </i>
    <i>
      <x v="10"/>
    </i>
    <i>
      <x v="11"/>
    </i>
    <i>
      <x v="12"/>
    </i>
    <i>
      <x v="13"/>
    </i>
    <i>
      <x v="14"/>
    </i>
    <i>
      <x v="15"/>
    </i>
    <i>
      <x v="16"/>
    </i>
    <i>
      <x v="18"/>
    </i>
    <i>
      <x v="19"/>
    </i>
    <i>
      <x v="21"/>
    </i>
    <i>
      <x v="22"/>
    </i>
    <i>
      <x v="23"/>
    </i>
    <i t="grand">
      <x/>
    </i>
  </rowItems>
  <colFields count="1">
    <field x="3"/>
  </colFields>
  <colItems count="12">
    <i>
      <x/>
    </i>
    <i>
      <x v="4"/>
    </i>
    <i>
      <x v="7"/>
    </i>
    <i>
      <x v="8"/>
    </i>
    <i>
      <x v="10"/>
    </i>
    <i>
      <x v="11"/>
    </i>
    <i>
      <x v="12"/>
    </i>
    <i>
      <x v="13"/>
    </i>
    <i>
      <x v="17"/>
    </i>
    <i>
      <x v="19"/>
    </i>
    <i>
      <x v="20"/>
    </i>
    <i t="grand">
      <x/>
    </i>
  </colItems>
  <dataFields count="1">
    <dataField name="Sum of Hours" fld="5" baseField="0" baseItem="0"/>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_key" xr10:uid="{E85188ED-6C77-4993-977D-E4A9D279E827}" sourceName="level2_key">
  <pivotTables>
    <pivotTable tabId="14" name="PivotTable1"/>
  </pivotTables>
  <data>
    <tabular pivotCacheId="1475569681">
      <items count="29">
        <i x="5" s="1"/>
        <i x="27" s="1"/>
        <i x="19" s="1"/>
        <i x="21" s="1"/>
        <i x="16" s="1"/>
        <i x="22" s="1"/>
        <i x="23" s="1"/>
        <i x="24" s="1"/>
        <i x="28" s="1"/>
        <i x="18" s="1"/>
        <i x="25" s="1"/>
        <i x="12" s="1"/>
        <i x="26" s="1"/>
        <i x="3" s="1"/>
        <i x="7" s="1"/>
        <i x="0" s="1" nd="1"/>
        <i x="1" s="1" nd="1"/>
        <i x="11" s="1" nd="1"/>
        <i x="13" s="1" nd="1"/>
        <i x="14" s="1" nd="1"/>
        <i x="9" s="1" nd="1"/>
        <i x="4" s="1" nd="1"/>
        <i x="20" s="1" nd="1"/>
        <i x="6" s="1" nd="1"/>
        <i x="8" s="1" nd="1"/>
        <i x="10" s="1" nd="1"/>
        <i x="2" s="1" nd="1"/>
        <i x="15" s="1" nd="1"/>
        <i x="1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2_key" xr10:uid="{B536D561-4E86-4270-847C-3E9048D06D90}" cache="Slicer_level2_key" caption="Project" style="SlicerStyleLight4"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260A5-F356-4C43-A691-8AC0ED706BD9}">
  <dimension ref="B1:N57"/>
  <sheetViews>
    <sheetView zoomScale="85" zoomScaleNormal="85" workbookViewId="0">
      <selection activeCell="P52" sqref="P52"/>
    </sheetView>
  </sheetViews>
  <sheetFormatPr defaultRowHeight="15" x14ac:dyDescent="0.25"/>
  <cols>
    <col min="2" max="2" width="32.5703125" customWidth="1"/>
    <col min="3" max="3" width="13.42578125" customWidth="1"/>
    <col min="4" max="4" width="21" customWidth="1"/>
    <col min="5" max="11" width="13.42578125" customWidth="1"/>
    <col min="12" max="12" width="2.7109375" customWidth="1"/>
    <col min="13" max="13" width="13.42578125" customWidth="1"/>
    <col min="14" max="14" width="14.7109375" style="29" bestFit="1" customWidth="1"/>
  </cols>
  <sheetData>
    <row r="1" spans="2:14" ht="24" x14ac:dyDescent="0.4">
      <c r="B1" s="69" t="s">
        <v>682</v>
      </c>
      <c r="C1" s="69"/>
      <c r="D1" s="69"/>
      <c r="E1" s="69"/>
      <c r="F1" s="69"/>
      <c r="G1" s="69"/>
      <c r="H1" s="69"/>
      <c r="I1" s="69"/>
      <c r="J1" s="69"/>
      <c r="K1" s="69"/>
      <c r="L1" s="69"/>
      <c r="M1" s="69"/>
    </row>
    <row r="2" spans="2:14" ht="21" x14ac:dyDescent="0.35">
      <c r="B2" s="70" t="s">
        <v>683</v>
      </c>
      <c r="C2" s="70"/>
      <c r="D2" s="70"/>
      <c r="E2" s="70"/>
      <c r="F2" s="70"/>
      <c r="G2" s="70"/>
      <c r="H2" s="70"/>
      <c r="I2" s="70"/>
      <c r="J2" s="70"/>
      <c r="K2" s="70"/>
      <c r="L2" s="70"/>
      <c r="M2" s="70"/>
    </row>
    <row r="4" spans="2:14" ht="18.75" x14ac:dyDescent="0.3">
      <c r="B4" s="61" t="s">
        <v>667</v>
      </c>
    </row>
    <row r="6" spans="2:14" ht="30" x14ac:dyDescent="0.25">
      <c r="B6" s="53" t="s">
        <v>72</v>
      </c>
      <c r="C6" s="54" t="s">
        <v>674</v>
      </c>
      <c r="D6" s="54" t="s">
        <v>17</v>
      </c>
      <c r="E6" s="54" t="s">
        <v>13</v>
      </c>
      <c r="F6" s="54" t="s">
        <v>99</v>
      </c>
      <c r="G6" s="54" t="s">
        <v>672</v>
      </c>
      <c r="H6" s="54" t="s">
        <v>95</v>
      </c>
      <c r="I6" s="54" t="s">
        <v>670</v>
      </c>
      <c r="J6" s="54" t="s">
        <v>671</v>
      </c>
      <c r="K6" s="54" t="s">
        <v>522</v>
      </c>
      <c r="M6" s="54" t="s">
        <v>673</v>
      </c>
      <c r="N6" s="54" t="s">
        <v>684</v>
      </c>
    </row>
    <row r="7" spans="2:14" x14ac:dyDescent="0.25">
      <c r="B7" s="55" t="s">
        <v>1</v>
      </c>
      <c r="C7" s="66">
        <v>12.5</v>
      </c>
      <c r="D7" s="66">
        <v>13.5</v>
      </c>
      <c r="E7" s="66">
        <v>17.5</v>
      </c>
      <c r="F7" s="66">
        <v>18</v>
      </c>
      <c r="G7" s="66">
        <v>108</v>
      </c>
      <c r="H7" s="66"/>
      <c r="I7" s="66">
        <v>24</v>
      </c>
      <c r="J7" s="66">
        <v>16</v>
      </c>
      <c r="K7" s="66">
        <v>0</v>
      </c>
      <c r="L7" s="65"/>
      <c r="M7" s="66">
        <f>SUM(C7:L7)</f>
        <v>209.5</v>
      </c>
      <c r="N7" s="62">
        <f>D7/(M7-I7-J7)</f>
        <v>7.9646017699115043E-2</v>
      </c>
    </row>
    <row r="8" spans="2:14" x14ac:dyDescent="0.25">
      <c r="B8" s="57" t="s">
        <v>31</v>
      </c>
      <c r="C8" s="67">
        <v>1</v>
      </c>
      <c r="D8" s="67">
        <v>123.5</v>
      </c>
      <c r="E8" s="67">
        <v>26.5</v>
      </c>
      <c r="F8" s="67"/>
      <c r="G8" s="67">
        <v>8.5</v>
      </c>
      <c r="H8" s="67"/>
      <c r="I8" s="67">
        <v>16</v>
      </c>
      <c r="J8" s="67">
        <v>16</v>
      </c>
      <c r="K8" s="67">
        <v>0</v>
      </c>
      <c r="L8" s="65"/>
      <c r="M8" s="67">
        <f t="shared" ref="M8:M16" si="0">SUM(C8:L8)</f>
        <v>191.5</v>
      </c>
      <c r="N8" s="63">
        <f t="shared" ref="N8:N16" si="1">D8/(M8-I8-J8)</f>
        <v>0.77429467084639503</v>
      </c>
    </row>
    <row r="9" spans="2:14" x14ac:dyDescent="0.25">
      <c r="B9" s="55" t="s">
        <v>37</v>
      </c>
      <c r="C9" s="66">
        <v>12.5</v>
      </c>
      <c r="D9" s="66">
        <v>68</v>
      </c>
      <c r="E9" s="73">
        <v>35.950000000000003</v>
      </c>
      <c r="F9" s="66">
        <v>19</v>
      </c>
      <c r="G9" s="66">
        <v>0</v>
      </c>
      <c r="H9" s="66">
        <v>1</v>
      </c>
      <c r="I9" s="66">
        <v>8</v>
      </c>
      <c r="J9" s="66">
        <v>16</v>
      </c>
      <c r="K9" s="66">
        <v>0</v>
      </c>
      <c r="L9" s="65"/>
      <c r="M9" s="66">
        <f t="shared" si="0"/>
        <v>160.44999999999999</v>
      </c>
      <c r="N9" s="62">
        <f t="shared" si="1"/>
        <v>0.49835104433858562</v>
      </c>
    </row>
    <row r="10" spans="2:14" x14ac:dyDescent="0.25">
      <c r="B10" s="57" t="s">
        <v>44</v>
      </c>
      <c r="C10" s="67">
        <v>10.5</v>
      </c>
      <c r="D10" s="67">
        <v>52</v>
      </c>
      <c r="E10" s="67">
        <v>18</v>
      </c>
      <c r="F10" s="67">
        <v>15</v>
      </c>
      <c r="G10" s="67">
        <v>0</v>
      </c>
      <c r="H10" s="67"/>
      <c r="I10" s="67">
        <v>32</v>
      </c>
      <c r="J10" s="67">
        <v>16</v>
      </c>
      <c r="K10" s="67">
        <v>0</v>
      </c>
      <c r="L10" s="65"/>
      <c r="M10" s="67">
        <f t="shared" si="0"/>
        <v>143.5</v>
      </c>
      <c r="N10" s="63">
        <f t="shared" si="1"/>
        <v>0.54450261780104714</v>
      </c>
    </row>
    <row r="11" spans="2:14" x14ac:dyDescent="0.25">
      <c r="B11" s="55" t="s">
        <v>548</v>
      </c>
      <c r="C11" s="66">
        <v>15</v>
      </c>
      <c r="D11" s="66">
        <v>130</v>
      </c>
      <c r="E11" s="66">
        <v>3.5</v>
      </c>
      <c r="F11" s="66"/>
      <c r="G11" s="66">
        <v>0</v>
      </c>
      <c r="H11" s="66">
        <v>5.5</v>
      </c>
      <c r="I11" s="66">
        <v>0</v>
      </c>
      <c r="J11" s="66">
        <v>16</v>
      </c>
      <c r="K11" s="66">
        <v>0</v>
      </c>
      <c r="L11" s="65"/>
      <c r="M11" s="66">
        <f t="shared" si="0"/>
        <v>170</v>
      </c>
      <c r="N11" s="62">
        <f t="shared" si="1"/>
        <v>0.8441558441558441</v>
      </c>
    </row>
    <row r="12" spans="2:14" x14ac:dyDescent="0.25">
      <c r="B12" s="57" t="s">
        <v>599</v>
      </c>
      <c r="C12" s="67">
        <v>0</v>
      </c>
      <c r="D12" s="67">
        <v>119.5</v>
      </c>
      <c r="E12" s="67">
        <v>11</v>
      </c>
      <c r="F12" s="67"/>
      <c r="G12" s="67">
        <v>0</v>
      </c>
      <c r="H12" s="67">
        <v>17</v>
      </c>
      <c r="I12" s="67">
        <v>24</v>
      </c>
      <c r="J12" s="67">
        <v>16</v>
      </c>
      <c r="K12" s="67">
        <v>0</v>
      </c>
      <c r="L12" s="65"/>
      <c r="M12" s="67">
        <f t="shared" si="0"/>
        <v>187.5</v>
      </c>
      <c r="N12" s="63">
        <f t="shared" si="1"/>
        <v>0.81016949152542372</v>
      </c>
    </row>
    <row r="13" spans="2:14" x14ac:dyDescent="0.25">
      <c r="B13" s="55" t="s">
        <v>612</v>
      </c>
      <c r="C13" s="66">
        <v>1</v>
      </c>
      <c r="D13" s="66">
        <v>90</v>
      </c>
      <c r="E13" s="66">
        <v>5</v>
      </c>
      <c r="F13" s="66">
        <v>35</v>
      </c>
      <c r="G13" s="66">
        <v>0</v>
      </c>
      <c r="H13" s="66">
        <v>2</v>
      </c>
      <c r="I13" s="66">
        <v>20</v>
      </c>
      <c r="J13" s="66">
        <v>16</v>
      </c>
      <c r="K13" s="66">
        <v>7</v>
      </c>
      <c r="L13" s="65"/>
      <c r="M13" s="66">
        <f t="shared" si="0"/>
        <v>176</v>
      </c>
      <c r="N13" s="62">
        <f t="shared" si="1"/>
        <v>0.6428571428571429</v>
      </c>
    </row>
    <row r="14" spans="2:14" x14ac:dyDescent="0.25">
      <c r="B14" s="57" t="s">
        <v>613</v>
      </c>
      <c r="C14" s="67">
        <v>36.5</v>
      </c>
      <c r="D14" s="67">
        <v>89.6</v>
      </c>
      <c r="E14" s="67">
        <v>10</v>
      </c>
      <c r="F14" s="67"/>
      <c r="G14" s="67">
        <v>0</v>
      </c>
      <c r="H14" s="67">
        <v>14.5</v>
      </c>
      <c r="I14" s="67">
        <v>8</v>
      </c>
      <c r="J14" s="67">
        <v>16</v>
      </c>
      <c r="K14" s="67">
        <v>0</v>
      </c>
      <c r="L14" s="65"/>
      <c r="M14" s="67">
        <f t="shared" si="0"/>
        <v>174.6</v>
      </c>
      <c r="N14" s="63">
        <f t="shared" si="1"/>
        <v>0.59495351925630813</v>
      </c>
    </row>
    <row r="15" spans="2:14" x14ac:dyDescent="0.25">
      <c r="B15" s="55" t="s">
        <v>656</v>
      </c>
      <c r="C15" s="66">
        <v>37</v>
      </c>
      <c r="D15" s="66">
        <v>6.5</v>
      </c>
      <c r="E15" s="66">
        <v>4</v>
      </c>
      <c r="F15" s="66">
        <v>6</v>
      </c>
      <c r="G15" s="66">
        <v>0</v>
      </c>
      <c r="H15" s="66"/>
      <c r="I15" s="66">
        <v>0</v>
      </c>
      <c r="J15" s="66">
        <v>16</v>
      </c>
      <c r="K15" s="66">
        <v>0</v>
      </c>
      <c r="L15" s="65"/>
      <c r="M15" s="66">
        <f t="shared" si="0"/>
        <v>69.5</v>
      </c>
      <c r="N15" s="62">
        <f t="shared" si="1"/>
        <v>0.12149532710280374</v>
      </c>
    </row>
    <row r="16" spans="2:14" x14ac:dyDescent="0.25">
      <c r="B16" s="59" t="s">
        <v>73</v>
      </c>
      <c r="C16" s="68">
        <f>SUM(C7:C15)</f>
        <v>126</v>
      </c>
      <c r="D16" s="68">
        <f t="shared" ref="D16:K16" si="2">SUM(D7:D15)</f>
        <v>692.6</v>
      </c>
      <c r="E16" s="68">
        <f t="shared" si="2"/>
        <v>131.44999999999999</v>
      </c>
      <c r="F16" s="68">
        <f t="shared" si="2"/>
        <v>93</v>
      </c>
      <c r="G16" s="68">
        <f t="shared" si="2"/>
        <v>116.5</v>
      </c>
      <c r="H16" s="68">
        <f t="shared" si="2"/>
        <v>40</v>
      </c>
      <c r="I16" s="68">
        <f t="shared" si="2"/>
        <v>132</v>
      </c>
      <c r="J16" s="68">
        <f t="shared" si="2"/>
        <v>144</v>
      </c>
      <c r="K16" s="68">
        <f t="shared" si="2"/>
        <v>7</v>
      </c>
      <c r="L16" s="65"/>
      <c r="M16" s="68">
        <f t="shared" si="0"/>
        <v>1482.55</v>
      </c>
      <c r="N16" s="64">
        <f t="shared" si="1"/>
        <v>0.57403340101943567</v>
      </c>
    </row>
    <row r="50" spans="2:14" ht="18.75" x14ac:dyDescent="0.3">
      <c r="B50" s="61" t="s">
        <v>678</v>
      </c>
    </row>
    <row r="52" spans="2:14" ht="30" x14ac:dyDescent="0.25">
      <c r="B52" s="54" t="s">
        <v>679</v>
      </c>
      <c r="C52" s="54" t="s">
        <v>680</v>
      </c>
      <c r="D52" s="54" t="s">
        <v>681</v>
      </c>
      <c r="E52" s="54" t="s">
        <v>677</v>
      </c>
      <c r="F52" s="54" t="s">
        <v>13</v>
      </c>
      <c r="G52" s="54" t="s">
        <v>670</v>
      </c>
      <c r="H52" s="54" t="s">
        <v>671</v>
      </c>
      <c r="I52" s="54" t="s">
        <v>30</v>
      </c>
      <c r="J52" s="54" t="s">
        <v>672</v>
      </c>
      <c r="K52" s="54" t="s">
        <v>70</v>
      </c>
      <c r="M52" s="54" t="s">
        <v>673</v>
      </c>
      <c r="N52" s="54" t="s">
        <v>685</v>
      </c>
    </row>
    <row r="53" spans="2:14" x14ac:dyDescent="0.25">
      <c r="B53" s="56" t="s">
        <v>49</v>
      </c>
      <c r="C53" s="56">
        <v>12</v>
      </c>
      <c r="D53" s="56">
        <v>67</v>
      </c>
      <c r="E53" s="56">
        <v>13</v>
      </c>
      <c r="F53" s="56">
        <v>5</v>
      </c>
      <c r="G53" s="56">
        <v>16</v>
      </c>
      <c r="H53" s="56">
        <v>16</v>
      </c>
      <c r="I53" s="56">
        <v>38</v>
      </c>
      <c r="J53" s="56">
        <v>0</v>
      </c>
      <c r="K53" s="56">
        <v>0</v>
      </c>
      <c r="M53" s="56">
        <f>SUM(C53:L53)</f>
        <v>167</v>
      </c>
      <c r="N53" s="62">
        <f>(D53+E53+I53)/(M53-G53-H53)</f>
        <v>0.87407407407407411</v>
      </c>
    </row>
    <row r="54" spans="2:14" x14ac:dyDescent="0.25">
      <c r="B54" s="58" t="s">
        <v>56</v>
      </c>
      <c r="C54" s="58">
        <v>15</v>
      </c>
      <c r="D54" s="58">
        <v>101</v>
      </c>
      <c r="E54" s="58">
        <v>0</v>
      </c>
      <c r="F54" s="58">
        <v>33.5</v>
      </c>
      <c r="G54" s="58">
        <v>13</v>
      </c>
      <c r="H54" s="58">
        <v>16</v>
      </c>
      <c r="I54" s="58">
        <v>10</v>
      </c>
      <c r="J54" s="58">
        <v>18</v>
      </c>
      <c r="K54" s="58">
        <v>0</v>
      </c>
      <c r="M54" s="58">
        <f t="shared" ref="M54:M56" si="3">SUM(C54:L54)</f>
        <v>206.5</v>
      </c>
      <c r="N54" s="63">
        <f t="shared" ref="N54:N57" si="4">(D54+E54+I54)/(M54-G54-H54)</f>
        <v>0.62535211267605639</v>
      </c>
    </row>
    <row r="55" spans="2:14" x14ac:dyDescent="0.25">
      <c r="B55" s="56" t="s">
        <v>60</v>
      </c>
      <c r="C55" s="56">
        <v>6</v>
      </c>
      <c r="D55" s="56">
        <v>88</v>
      </c>
      <c r="E55" s="56">
        <v>3</v>
      </c>
      <c r="F55" s="56">
        <v>26</v>
      </c>
      <c r="G55" s="56">
        <v>0</v>
      </c>
      <c r="H55" s="56">
        <v>16</v>
      </c>
      <c r="I55" s="56">
        <v>12</v>
      </c>
      <c r="J55" s="56">
        <v>0</v>
      </c>
      <c r="K55" s="56">
        <v>17</v>
      </c>
      <c r="M55" s="56">
        <f t="shared" si="3"/>
        <v>168</v>
      </c>
      <c r="N55" s="62">
        <f t="shared" si="4"/>
        <v>0.67763157894736847</v>
      </c>
    </row>
    <row r="56" spans="2:14" x14ac:dyDescent="0.25">
      <c r="B56" s="58" t="s">
        <v>63</v>
      </c>
      <c r="C56" s="58">
        <v>11</v>
      </c>
      <c r="D56" s="58">
        <v>80.5</v>
      </c>
      <c r="E56" s="58">
        <v>13</v>
      </c>
      <c r="F56" s="58">
        <v>11</v>
      </c>
      <c r="G56" s="58">
        <v>8</v>
      </c>
      <c r="H56" s="58">
        <v>16</v>
      </c>
      <c r="I56" s="58">
        <v>16</v>
      </c>
      <c r="J56" s="58">
        <v>0</v>
      </c>
      <c r="K56" s="58">
        <v>0</v>
      </c>
      <c r="M56" s="58">
        <f t="shared" si="3"/>
        <v>155.5</v>
      </c>
      <c r="N56" s="63">
        <f t="shared" si="4"/>
        <v>0.83269961977186313</v>
      </c>
    </row>
    <row r="57" spans="2:14" x14ac:dyDescent="0.25">
      <c r="B57" s="60" t="s">
        <v>73</v>
      </c>
      <c r="C57" s="60">
        <v>44</v>
      </c>
      <c r="D57" s="60">
        <v>336.5</v>
      </c>
      <c r="E57" s="60">
        <v>29</v>
      </c>
      <c r="F57" s="60">
        <v>75.5</v>
      </c>
      <c r="G57" s="60">
        <v>37</v>
      </c>
      <c r="H57" s="60">
        <v>64</v>
      </c>
      <c r="I57" s="60">
        <v>76</v>
      </c>
      <c r="J57" s="60">
        <v>18</v>
      </c>
      <c r="K57" s="60">
        <v>17</v>
      </c>
      <c r="M57" s="60">
        <f>SUM(M53:M56)</f>
        <v>697</v>
      </c>
      <c r="N57" s="64">
        <f t="shared" si="4"/>
        <v>0.74077181208053688</v>
      </c>
    </row>
  </sheetData>
  <mergeCells count="2">
    <mergeCell ref="B1:M1"/>
    <mergeCell ref="B2:M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401D6-0804-47F6-9D98-D08462EBA2AC}">
  <dimension ref="B4:AD26"/>
  <sheetViews>
    <sheetView topLeftCell="B1" workbookViewId="0">
      <selection activeCell="B21" sqref="B21:K26"/>
    </sheetView>
  </sheetViews>
  <sheetFormatPr defaultRowHeight="15" x14ac:dyDescent="0.25"/>
  <cols>
    <col min="2" max="2" width="18.28515625" bestFit="1" customWidth="1"/>
    <col min="3" max="4" width="14.140625" customWidth="1"/>
  </cols>
  <sheetData>
    <row r="4" spans="2:29" x14ac:dyDescent="0.25">
      <c r="B4" s="53" t="s">
        <v>477</v>
      </c>
      <c r="C4" s="53"/>
      <c r="D4" s="53"/>
      <c r="E4" s="53"/>
      <c r="F4" s="53"/>
      <c r="G4" s="53"/>
      <c r="H4" s="53" t="s">
        <v>75</v>
      </c>
      <c r="I4" s="53"/>
      <c r="J4" s="53"/>
      <c r="K4" s="53"/>
      <c r="L4" s="53"/>
      <c r="M4" s="53"/>
      <c r="N4" s="53"/>
      <c r="O4" s="53"/>
      <c r="P4" s="53"/>
      <c r="Q4" s="53"/>
      <c r="R4" s="53"/>
      <c r="S4" s="53"/>
      <c r="T4" s="53"/>
      <c r="U4" s="53"/>
      <c r="V4" s="53"/>
      <c r="W4" s="53"/>
      <c r="X4" s="53"/>
      <c r="Y4" s="53"/>
      <c r="Z4" s="53"/>
      <c r="AA4" s="53"/>
      <c r="AB4" s="53"/>
      <c r="AC4" s="53"/>
    </row>
    <row r="5" spans="2:29" ht="45" x14ac:dyDescent="0.25">
      <c r="B5" s="53" t="s">
        <v>72</v>
      </c>
      <c r="C5" s="54" t="s">
        <v>668</v>
      </c>
      <c r="D5" s="54" t="s">
        <v>669</v>
      </c>
      <c r="E5" s="54" t="s">
        <v>670</v>
      </c>
      <c r="F5" s="54" t="s">
        <v>672</v>
      </c>
      <c r="G5" s="54" t="s">
        <v>522</v>
      </c>
      <c r="H5" s="54" t="s">
        <v>7</v>
      </c>
      <c r="I5" s="54" t="s">
        <v>2</v>
      </c>
      <c r="J5" s="54" t="s">
        <v>30</v>
      </c>
      <c r="K5" s="54" t="s">
        <v>663</v>
      </c>
      <c r="L5" s="54" t="s">
        <v>12</v>
      </c>
      <c r="M5" s="54" t="s">
        <v>17</v>
      </c>
      <c r="N5" s="54" t="s">
        <v>46</v>
      </c>
      <c r="O5" s="54" t="s">
        <v>660</v>
      </c>
      <c r="P5" s="54" t="s">
        <v>623</v>
      </c>
      <c r="Q5" s="54" t="s">
        <v>64</v>
      </c>
      <c r="R5" s="54" t="s">
        <v>13</v>
      </c>
      <c r="S5" s="54" t="s">
        <v>70</v>
      </c>
      <c r="T5" s="54" t="s">
        <v>629</v>
      </c>
      <c r="U5" s="54" t="s">
        <v>90</v>
      </c>
      <c r="V5" s="54" t="s">
        <v>14</v>
      </c>
      <c r="W5" s="54" t="s">
        <v>68</v>
      </c>
      <c r="X5" s="54" t="s">
        <v>620</v>
      </c>
      <c r="Y5" s="54" t="s">
        <v>99</v>
      </c>
      <c r="Z5" s="54" t="s">
        <v>9</v>
      </c>
      <c r="AA5" s="54" t="s">
        <v>19</v>
      </c>
      <c r="AB5" s="54" t="s">
        <v>95</v>
      </c>
      <c r="AC5" s="54" t="s">
        <v>73</v>
      </c>
    </row>
    <row r="6" spans="2:29" x14ac:dyDescent="0.25">
      <c r="B6" s="55" t="s">
        <v>1</v>
      </c>
      <c r="C6" s="56">
        <f>H6+W6+X6+N6</f>
        <v>12.5</v>
      </c>
      <c r="D6" s="56">
        <f t="shared" ref="D6:D15" si="0">SUM(I6,J6,K6,M6,U6)</f>
        <v>13.5</v>
      </c>
      <c r="E6" s="56">
        <f t="shared" ref="E6:E15" si="1">Q6-16</f>
        <v>24</v>
      </c>
      <c r="F6" s="56">
        <f>SUM(V6,T6,T6)</f>
        <v>108</v>
      </c>
      <c r="G6" s="56">
        <f>S6+P6</f>
        <v>0</v>
      </c>
      <c r="H6" s="56">
        <v>3</v>
      </c>
      <c r="I6" s="56"/>
      <c r="J6" s="56">
        <v>7.5</v>
      </c>
      <c r="K6" s="56"/>
      <c r="L6" s="56">
        <v>9</v>
      </c>
      <c r="M6" s="56"/>
      <c r="N6" s="56"/>
      <c r="O6" s="56"/>
      <c r="P6" s="56"/>
      <c r="Q6" s="56">
        <v>40</v>
      </c>
      <c r="R6" s="56">
        <v>17.5</v>
      </c>
      <c r="S6" s="56"/>
      <c r="T6" s="56">
        <v>20</v>
      </c>
      <c r="U6" s="56">
        <v>6</v>
      </c>
      <c r="V6" s="56">
        <v>68</v>
      </c>
      <c r="W6" s="56">
        <v>3</v>
      </c>
      <c r="X6" s="56">
        <v>6.5</v>
      </c>
      <c r="Y6" s="56">
        <v>18</v>
      </c>
      <c r="Z6" s="56">
        <v>2</v>
      </c>
      <c r="AA6" s="56"/>
      <c r="AB6" s="56"/>
      <c r="AC6" s="56">
        <v>200.5</v>
      </c>
    </row>
    <row r="7" spans="2:29" x14ac:dyDescent="0.25">
      <c r="B7" s="57" t="s">
        <v>31</v>
      </c>
      <c r="C7" s="58">
        <f t="shared" ref="C7:C15" si="2">H7+W7+X7+N7</f>
        <v>1</v>
      </c>
      <c r="D7" s="58">
        <f t="shared" si="0"/>
        <v>123.5</v>
      </c>
      <c r="E7" s="58">
        <f t="shared" si="1"/>
        <v>16</v>
      </c>
      <c r="F7" s="58">
        <f t="shared" ref="F7:F16" si="3">SUM(V7,T7,T7)</f>
        <v>8.5</v>
      </c>
      <c r="G7" s="58">
        <f t="shared" ref="G7:G16" si="4">S7+P7</f>
        <v>0</v>
      </c>
      <c r="H7" s="58">
        <v>1</v>
      </c>
      <c r="I7" s="58">
        <v>16</v>
      </c>
      <c r="J7" s="58">
        <v>63</v>
      </c>
      <c r="K7" s="58">
        <v>3</v>
      </c>
      <c r="L7" s="58"/>
      <c r="M7" s="58">
        <v>41.5</v>
      </c>
      <c r="N7" s="58"/>
      <c r="O7" s="58">
        <v>0.5</v>
      </c>
      <c r="P7" s="58"/>
      <c r="Q7" s="58">
        <v>32</v>
      </c>
      <c r="R7" s="58">
        <v>26.5</v>
      </c>
      <c r="S7" s="58"/>
      <c r="T7" s="58"/>
      <c r="U7" s="58"/>
      <c r="V7" s="58">
        <v>8.5</v>
      </c>
      <c r="W7" s="58"/>
      <c r="X7" s="58"/>
      <c r="Y7" s="58"/>
      <c r="Z7" s="58"/>
      <c r="AA7" s="58"/>
      <c r="AB7" s="58"/>
      <c r="AC7" s="58">
        <v>192</v>
      </c>
    </row>
    <row r="8" spans="2:29" x14ac:dyDescent="0.25">
      <c r="B8" s="55" t="s">
        <v>37</v>
      </c>
      <c r="C8" s="56">
        <f t="shared" si="2"/>
        <v>12.5</v>
      </c>
      <c r="D8" s="56">
        <f t="shared" si="0"/>
        <v>68</v>
      </c>
      <c r="E8" s="56">
        <f t="shared" si="1"/>
        <v>8</v>
      </c>
      <c r="F8" s="56">
        <f t="shared" si="3"/>
        <v>0</v>
      </c>
      <c r="G8" s="56">
        <f t="shared" si="4"/>
        <v>0</v>
      </c>
      <c r="H8" s="56">
        <v>3</v>
      </c>
      <c r="I8" s="56">
        <v>15</v>
      </c>
      <c r="J8" s="56"/>
      <c r="K8" s="56"/>
      <c r="L8" s="56"/>
      <c r="M8" s="56">
        <v>53</v>
      </c>
      <c r="N8" s="56"/>
      <c r="O8" s="56"/>
      <c r="P8" s="56"/>
      <c r="Q8" s="56">
        <v>24</v>
      </c>
      <c r="R8" s="56">
        <v>35.950000000000003</v>
      </c>
      <c r="S8" s="56"/>
      <c r="T8" s="56"/>
      <c r="U8" s="56"/>
      <c r="V8" s="56"/>
      <c r="W8" s="56"/>
      <c r="X8" s="56">
        <v>9.5</v>
      </c>
      <c r="Y8" s="56">
        <v>19</v>
      </c>
      <c r="Z8" s="56">
        <v>2</v>
      </c>
      <c r="AA8" s="56">
        <v>8</v>
      </c>
      <c r="AB8" s="56">
        <v>1</v>
      </c>
      <c r="AC8" s="56">
        <v>170.45</v>
      </c>
    </row>
    <row r="9" spans="2:29" x14ac:dyDescent="0.25">
      <c r="B9" s="57" t="s">
        <v>44</v>
      </c>
      <c r="C9" s="58">
        <f t="shared" si="2"/>
        <v>10.5</v>
      </c>
      <c r="D9" s="58">
        <f t="shared" si="0"/>
        <v>52</v>
      </c>
      <c r="E9" s="58">
        <f t="shared" si="1"/>
        <v>32</v>
      </c>
      <c r="F9" s="58">
        <f t="shared" si="3"/>
        <v>0</v>
      </c>
      <c r="G9" s="58">
        <f t="shared" si="4"/>
        <v>0</v>
      </c>
      <c r="H9" s="58"/>
      <c r="I9" s="58">
        <v>2</v>
      </c>
      <c r="J9" s="58">
        <v>17.5</v>
      </c>
      <c r="K9" s="58"/>
      <c r="L9" s="58">
        <v>4</v>
      </c>
      <c r="M9" s="58">
        <v>22.5</v>
      </c>
      <c r="N9" s="58"/>
      <c r="O9" s="58"/>
      <c r="P9" s="58"/>
      <c r="Q9" s="58">
        <v>48</v>
      </c>
      <c r="R9" s="58">
        <v>18</v>
      </c>
      <c r="S9" s="58"/>
      <c r="T9" s="58"/>
      <c r="U9" s="58">
        <v>10</v>
      </c>
      <c r="V9" s="58"/>
      <c r="W9" s="58"/>
      <c r="X9" s="58">
        <v>10.5</v>
      </c>
      <c r="Y9" s="58">
        <v>15</v>
      </c>
      <c r="Z9" s="58">
        <v>13</v>
      </c>
      <c r="AA9" s="58">
        <v>6</v>
      </c>
      <c r="AB9" s="58"/>
      <c r="AC9" s="58">
        <v>166.5</v>
      </c>
    </row>
    <row r="10" spans="2:29" x14ac:dyDescent="0.25">
      <c r="B10" s="55" t="s">
        <v>61</v>
      </c>
      <c r="C10" s="56">
        <f t="shared" si="2"/>
        <v>0</v>
      </c>
      <c r="D10" s="56">
        <f t="shared" si="0"/>
        <v>122.5</v>
      </c>
      <c r="E10" s="56">
        <f t="shared" si="1"/>
        <v>0</v>
      </c>
      <c r="F10" s="56">
        <f t="shared" si="3"/>
        <v>0</v>
      </c>
      <c r="G10" s="56">
        <f t="shared" si="4"/>
        <v>0</v>
      </c>
      <c r="H10" s="56"/>
      <c r="I10" s="56"/>
      <c r="J10" s="56">
        <v>122.5</v>
      </c>
      <c r="K10" s="56"/>
      <c r="L10" s="56"/>
      <c r="M10" s="56"/>
      <c r="N10" s="56"/>
      <c r="O10" s="56"/>
      <c r="P10" s="56"/>
      <c r="Q10" s="56">
        <v>16</v>
      </c>
      <c r="R10" s="56"/>
      <c r="S10" s="56"/>
      <c r="T10" s="56"/>
      <c r="U10" s="56"/>
      <c r="V10" s="56"/>
      <c r="W10" s="56"/>
      <c r="X10" s="56"/>
      <c r="Y10" s="56">
        <v>17</v>
      </c>
      <c r="Z10" s="56"/>
      <c r="AA10" s="56"/>
      <c r="AB10" s="56">
        <v>12.5</v>
      </c>
      <c r="AC10" s="56">
        <v>168</v>
      </c>
    </row>
    <row r="11" spans="2:29" x14ac:dyDescent="0.25">
      <c r="B11" s="57" t="s">
        <v>548</v>
      </c>
      <c r="C11" s="58">
        <f t="shared" si="2"/>
        <v>15</v>
      </c>
      <c r="D11" s="58">
        <f t="shared" si="0"/>
        <v>130</v>
      </c>
      <c r="E11" s="58">
        <f t="shared" si="1"/>
        <v>0</v>
      </c>
      <c r="F11" s="58">
        <f t="shared" si="3"/>
        <v>0</v>
      </c>
      <c r="G11" s="58">
        <f t="shared" si="4"/>
        <v>0</v>
      </c>
      <c r="H11" s="58"/>
      <c r="I11" s="58">
        <v>2</v>
      </c>
      <c r="J11" s="58">
        <v>17</v>
      </c>
      <c r="K11" s="58"/>
      <c r="L11" s="58"/>
      <c r="M11" s="58">
        <v>103</v>
      </c>
      <c r="N11" s="58"/>
      <c r="O11" s="58"/>
      <c r="P11" s="58"/>
      <c r="Q11" s="58">
        <v>16</v>
      </c>
      <c r="R11" s="58">
        <v>3.5</v>
      </c>
      <c r="S11" s="58"/>
      <c r="T11" s="58"/>
      <c r="U11" s="58">
        <v>8</v>
      </c>
      <c r="V11" s="58"/>
      <c r="W11" s="58">
        <v>15</v>
      </c>
      <c r="X11" s="58"/>
      <c r="Y11" s="58"/>
      <c r="Z11" s="58"/>
      <c r="AA11" s="58"/>
      <c r="AB11" s="58">
        <v>5.5</v>
      </c>
      <c r="AC11" s="58">
        <v>170</v>
      </c>
    </row>
    <row r="12" spans="2:29" x14ac:dyDescent="0.25">
      <c r="B12" s="55" t="s">
        <v>599</v>
      </c>
      <c r="C12" s="56">
        <f t="shared" si="2"/>
        <v>0</v>
      </c>
      <c r="D12" s="56">
        <f t="shared" si="0"/>
        <v>119.5</v>
      </c>
      <c r="E12" s="56">
        <f t="shared" si="1"/>
        <v>24</v>
      </c>
      <c r="F12" s="56">
        <f t="shared" si="3"/>
        <v>0</v>
      </c>
      <c r="G12" s="56">
        <f t="shared" si="4"/>
        <v>0</v>
      </c>
      <c r="H12" s="56"/>
      <c r="I12" s="56">
        <v>40.5</v>
      </c>
      <c r="J12" s="56"/>
      <c r="K12" s="56"/>
      <c r="L12" s="56"/>
      <c r="M12" s="56">
        <v>79</v>
      </c>
      <c r="N12" s="56"/>
      <c r="O12" s="56"/>
      <c r="P12" s="56"/>
      <c r="Q12" s="56">
        <v>40</v>
      </c>
      <c r="R12" s="56">
        <v>11</v>
      </c>
      <c r="S12" s="56"/>
      <c r="T12" s="56"/>
      <c r="U12" s="56"/>
      <c r="V12" s="56"/>
      <c r="W12" s="56"/>
      <c r="X12" s="56"/>
      <c r="Y12" s="56"/>
      <c r="Z12" s="56"/>
      <c r="AA12" s="56"/>
      <c r="AB12" s="56">
        <v>17</v>
      </c>
      <c r="AC12" s="56">
        <v>187.5</v>
      </c>
    </row>
    <row r="13" spans="2:29" x14ac:dyDescent="0.25">
      <c r="B13" s="57" t="s">
        <v>612</v>
      </c>
      <c r="C13" s="58">
        <f t="shared" si="2"/>
        <v>1</v>
      </c>
      <c r="D13" s="58">
        <f t="shared" si="0"/>
        <v>90</v>
      </c>
      <c r="E13" s="58">
        <f t="shared" si="1"/>
        <v>20</v>
      </c>
      <c r="F13" s="58">
        <f t="shared" si="3"/>
        <v>0</v>
      </c>
      <c r="G13" s="58">
        <f t="shared" si="4"/>
        <v>7</v>
      </c>
      <c r="H13" s="58"/>
      <c r="I13" s="58">
        <v>1</v>
      </c>
      <c r="J13" s="58">
        <v>13</v>
      </c>
      <c r="K13" s="58">
        <v>35</v>
      </c>
      <c r="L13" s="58"/>
      <c r="M13" s="58">
        <v>3</v>
      </c>
      <c r="N13" s="58"/>
      <c r="O13" s="58"/>
      <c r="P13" s="58">
        <v>4</v>
      </c>
      <c r="Q13" s="58">
        <v>36</v>
      </c>
      <c r="R13" s="58">
        <v>5</v>
      </c>
      <c r="S13" s="58">
        <v>3</v>
      </c>
      <c r="T13" s="58"/>
      <c r="U13" s="58">
        <v>38</v>
      </c>
      <c r="V13" s="58"/>
      <c r="W13" s="58"/>
      <c r="X13" s="58">
        <v>1</v>
      </c>
      <c r="Y13" s="58">
        <v>35</v>
      </c>
      <c r="Z13" s="58"/>
      <c r="AA13" s="58"/>
      <c r="AB13" s="58">
        <v>2</v>
      </c>
      <c r="AC13" s="58">
        <v>176</v>
      </c>
    </row>
    <row r="14" spans="2:29" x14ac:dyDescent="0.25">
      <c r="B14" s="55" t="s">
        <v>613</v>
      </c>
      <c r="C14" s="56">
        <f t="shared" si="2"/>
        <v>36.5</v>
      </c>
      <c r="D14" s="56">
        <f t="shared" si="0"/>
        <v>89.6</v>
      </c>
      <c r="E14" s="56">
        <f t="shared" si="1"/>
        <v>8</v>
      </c>
      <c r="F14" s="56">
        <f t="shared" si="3"/>
        <v>0</v>
      </c>
      <c r="G14" s="56">
        <f t="shared" si="4"/>
        <v>0</v>
      </c>
      <c r="H14" s="56">
        <v>19</v>
      </c>
      <c r="I14" s="56">
        <v>52.35</v>
      </c>
      <c r="J14" s="56"/>
      <c r="K14" s="56"/>
      <c r="L14" s="56"/>
      <c r="M14" s="56">
        <v>37.25</v>
      </c>
      <c r="N14" s="56">
        <v>17.5</v>
      </c>
      <c r="O14" s="56"/>
      <c r="P14" s="56"/>
      <c r="Q14" s="56">
        <v>24</v>
      </c>
      <c r="R14" s="56">
        <v>10</v>
      </c>
      <c r="S14" s="56"/>
      <c r="T14" s="56"/>
      <c r="U14" s="56"/>
      <c r="V14" s="56"/>
      <c r="W14" s="56"/>
      <c r="X14" s="56"/>
      <c r="Y14" s="56"/>
      <c r="Z14" s="56"/>
      <c r="AA14" s="56"/>
      <c r="AB14" s="56">
        <v>14.5</v>
      </c>
      <c r="AC14" s="56">
        <v>174.6</v>
      </c>
    </row>
    <row r="15" spans="2:29" x14ac:dyDescent="0.25">
      <c r="B15" s="57" t="s">
        <v>656</v>
      </c>
      <c r="C15" s="58">
        <f t="shared" si="2"/>
        <v>37</v>
      </c>
      <c r="D15" s="58">
        <f t="shared" si="0"/>
        <v>6.5</v>
      </c>
      <c r="E15" s="58">
        <f t="shared" si="1"/>
        <v>0</v>
      </c>
      <c r="F15" s="58">
        <f t="shared" si="3"/>
        <v>0</v>
      </c>
      <c r="G15" s="58">
        <f t="shared" si="4"/>
        <v>0</v>
      </c>
      <c r="H15" s="58">
        <v>34</v>
      </c>
      <c r="I15" s="58">
        <v>1.5</v>
      </c>
      <c r="J15" s="58">
        <v>1</v>
      </c>
      <c r="K15" s="58"/>
      <c r="L15" s="58"/>
      <c r="M15" s="58">
        <v>4</v>
      </c>
      <c r="N15" s="58"/>
      <c r="O15" s="58"/>
      <c r="P15" s="58"/>
      <c r="Q15" s="58">
        <v>16</v>
      </c>
      <c r="R15" s="58">
        <v>4</v>
      </c>
      <c r="S15" s="58"/>
      <c r="T15" s="58"/>
      <c r="U15" s="58"/>
      <c r="V15" s="58"/>
      <c r="W15" s="58"/>
      <c r="X15" s="58">
        <v>3</v>
      </c>
      <c r="Y15" s="58">
        <v>6</v>
      </c>
      <c r="Z15" s="58"/>
      <c r="AA15" s="58"/>
      <c r="AB15" s="58"/>
      <c r="AC15" s="58">
        <v>69.5</v>
      </c>
    </row>
    <row r="16" spans="2:29" x14ac:dyDescent="0.25">
      <c r="B16" s="59" t="s">
        <v>73</v>
      </c>
      <c r="C16" s="60">
        <f>SUM(C6:C15)</f>
        <v>126</v>
      </c>
      <c r="D16" s="60">
        <f>SUM(D6:D15)</f>
        <v>815.1</v>
      </c>
      <c r="E16" s="60">
        <f>SUM(E6:E15)</f>
        <v>132</v>
      </c>
      <c r="F16" s="60">
        <f t="shared" si="3"/>
        <v>116.5</v>
      </c>
      <c r="G16" s="60">
        <f t="shared" si="4"/>
        <v>7</v>
      </c>
      <c r="H16" s="60">
        <v>60</v>
      </c>
      <c r="I16" s="60">
        <v>130.35</v>
      </c>
      <c r="J16" s="60">
        <v>241.5</v>
      </c>
      <c r="K16" s="60">
        <v>38</v>
      </c>
      <c r="L16" s="60">
        <v>13</v>
      </c>
      <c r="M16" s="60">
        <v>343.25</v>
      </c>
      <c r="N16" s="60">
        <v>17.5</v>
      </c>
      <c r="O16" s="60">
        <v>0.5</v>
      </c>
      <c r="P16" s="60">
        <v>4</v>
      </c>
      <c r="Q16" s="60">
        <v>292</v>
      </c>
      <c r="R16" s="60">
        <v>131.44999999999999</v>
      </c>
      <c r="S16" s="60">
        <v>3</v>
      </c>
      <c r="T16" s="60">
        <v>20</v>
      </c>
      <c r="U16" s="60">
        <v>62</v>
      </c>
      <c r="V16" s="60">
        <v>76.5</v>
      </c>
      <c r="W16" s="60">
        <v>18</v>
      </c>
      <c r="X16" s="60">
        <v>30.5</v>
      </c>
      <c r="Y16" s="60">
        <v>110</v>
      </c>
      <c r="Z16" s="60">
        <v>17</v>
      </c>
      <c r="AA16" s="60">
        <v>14</v>
      </c>
      <c r="AB16" s="60">
        <v>52.5</v>
      </c>
      <c r="AC16" s="60">
        <v>1675.05</v>
      </c>
    </row>
    <row r="18" spans="2:30" x14ac:dyDescent="0.25">
      <c r="AC18">
        <f>1625.05</f>
        <v>1625.05</v>
      </c>
    </row>
    <row r="19" spans="2:30" x14ac:dyDescent="0.25">
      <c r="AC19" s="40">
        <f>AC16-AC18</f>
        <v>50</v>
      </c>
    </row>
    <row r="20" spans="2:30" x14ac:dyDescent="0.25">
      <c r="B20" s="53" t="s">
        <v>477</v>
      </c>
      <c r="P20" s="53" t="s">
        <v>75</v>
      </c>
      <c r="Q20" s="53"/>
      <c r="R20" s="53"/>
      <c r="S20" s="53"/>
      <c r="T20" s="53"/>
      <c r="U20" s="53"/>
      <c r="V20" s="53"/>
      <c r="W20" s="53"/>
      <c r="X20" s="53"/>
      <c r="Y20" s="53"/>
      <c r="Z20" s="53"/>
      <c r="AA20" s="53"/>
      <c r="AB20" s="53"/>
      <c r="AC20" s="53"/>
      <c r="AD20" s="53"/>
    </row>
    <row r="21" spans="2:30" ht="75" x14ac:dyDescent="0.25">
      <c r="B21" s="54" t="s">
        <v>72</v>
      </c>
      <c r="C21" s="54" t="s">
        <v>676</v>
      </c>
      <c r="D21" s="54" t="s">
        <v>675</v>
      </c>
      <c r="E21" s="54" t="s">
        <v>677</v>
      </c>
      <c r="F21" s="54" t="s">
        <v>13</v>
      </c>
      <c r="G21" s="54" t="s">
        <v>670</v>
      </c>
      <c r="H21" s="54" t="s">
        <v>671</v>
      </c>
      <c r="I21" s="54" t="s">
        <v>30</v>
      </c>
      <c r="J21" s="54" t="s">
        <v>672</v>
      </c>
      <c r="K21" s="54" t="s">
        <v>70</v>
      </c>
      <c r="P21" s="54" t="s">
        <v>7</v>
      </c>
      <c r="Q21" s="54" t="s">
        <v>2</v>
      </c>
      <c r="R21" s="54" t="s">
        <v>30</v>
      </c>
      <c r="S21" s="54" t="s">
        <v>46</v>
      </c>
      <c r="T21" s="54" t="s">
        <v>64</v>
      </c>
      <c r="U21" s="54" t="s">
        <v>13</v>
      </c>
      <c r="V21" s="54" t="s">
        <v>70</v>
      </c>
      <c r="W21" s="54" t="s">
        <v>14</v>
      </c>
      <c r="X21" s="54" t="s">
        <v>620</v>
      </c>
      <c r="Y21" s="54" t="s">
        <v>99</v>
      </c>
      <c r="Z21" s="54" t="s">
        <v>603</v>
      </c>
      <c r="AA21" s="54" t="s">
        <v>9</v>
      </c>
      <c r="AB21" s="54" t="s">
        <v>50</v>
      </c>
      <c r="AC21" s="54" t="s">
        <v>19</v>
      </c>
      <c r="AD21" s="54" t="s">
        <v>73</v>
      </c>
    </row>
    <row r="22" spans="2:30" x14ac:dyDescent="0.25">
      <c r="B22" s="56" t="s">
        <v>49</v>
      </c>
      <c r="C22" s="56">
        <f>P22+S22+X22+Z22</f>
        <v>12</v>
      </c>
      <c r="D22" s="56">
        <f>AC22+Y22+Q22</f>
        <v>67</v>
      </c>
      <c r="E22" s="56">
        <f>AB22</f>
        <v>13</v>
      </c>
      <c r="F22" s="56">
        <f>U22</f>
        <v>5</v>
      </c>
      <c r="G22" s="56">
        <f>T22-16</f>
        <v>16</v>
      </c>
      <c r="H22" s="56">
        <v>16</v>
      </c>
      <c r="I22" s="56">
        <f>R22</f>
        <v>38</v>
      </c>
      <c r="J22" s="56">
        <f>W22+AA22</f>
        <v>0</v>
      </c>
      <c r="K22" s="56">
        <f>V22</f>
        <v>0</v>
      </c>
      <c r="L22" s="40"/>
      <c r="M22" s="40"/>
      <c r="N22" s="40">
        <f>SUM(C22:M22)</f>
        <v>167</v>
      </c>
      <c r="O22" s="40">
        <f>AD22-N22</f>
        <v>0</v>
      </c>
      <c r="P22" s="56"/>
      <c r="Q22" s="56"/>
      <c r="R22" s="56">
        <v>38</v>
      </c>
      <c r="S22" s="56"/>
      <c r="T22" s="56">
        <v>32</v>
      </c>
      <c r="U22" s="56">
        <v>5</v>
      </c>
      <c r="V22" s="56"/>
      <c r="W22" s="56"/>
      <c r="X22" s="56">
        <v>3</v>
      </c>
      <c r="Y22" s="56">
        <v>11</v>
      </c>
      <c r="Z22" s="56">
        <v>9</v>
      </c>
      <c r="AA22" s="56"/>
      <c r="AB22" s="56">
        <v>13</v>
      </c>
      <c r="AC22" s="56">
        <v>56</v>
      </c>
      <c r="AD22" s="56">
        <v>167</v>
      </c>
    </row>
    <row r="23" spans="2:30" x14ac:dyDescent="0.25">
      <c r="B23" s="58" t="s">
        <v>56</v>
      </c>
      <c r="C23" s="58">
        <f t="shared" ref="C23:C25" si="5">P23+S23+X23+Z23</f>
        <v>15</v>
      </c>
      <c r="D23" s="58">
        <f t="shared" ref="D23:D25" si="6">AC23+Y23+Q23</f>
        <v>101</v>
      </c>
      <c r="E23" s="58">
        <f t="shared" ref="E23:E25" si="7">AB23</f>
        <v>0</v>
      </c>
      <c r="F23" s="58">
        <f>U23</f>
        <v>33.5</v>
      </c>
      <c r="G23" s="58">
        <f>T23-16</f>
        <v>13</v>
      </c>
      <c r="H23" s="58">
        <v>16</v>
      </c>
      <c r="I23" s="58">
        <f>R23</f>
        <v>10</v>
      </c>
      <c r="J23" s="58">
        <f t="shared" ref="J23:J25" si="8">W23+AA23</f>
        <v>18</v>
      </c>
      <c r="K23" s="58">
        <f t="shared" ref="K23:K26" si="9">V23</f>
        <v>0</v>
      </c>
      <c r="L23" s="40"/>
      <c r="M23" s="40"/>
      <c r="N23" s="40">
        <f>SUM(C23:M23)</f>
        <v>206.5</v>
      </c>
      <c r="O23" s="40">
        <f t="shared" ref="O23:O26" si="10">AD23-N23</f>
        <v>0</v>
      </c>
      <c r="P23" s="58">
        <v>4</v>
      </c>
      <c r="Q23" s="58"/>
      <c r="R23" s="58">
        <v>10</v>
      </c>
      <c r="S23" s="58"/>
      <c r="T23" s="58">
        <v>29</v>
      </c>
      <c r="U23" s="58">
        <v>33.5</v>
      </c>
      <c r="V23" s="58"/>
      <c r="W23" s="58">
        <v>6</v>
      </c>
      <c r="X23" s="58"/>
      <c r="Y23" s="58">
        <v>13</v>
      </c>
      <c r="Z23" s="58">
        <v>11</v>
      </c>
      <c r="AA23" s="58">
        <v>12</v>
      </c>
      <c r="AB23" s="58"/>
      <c r="AC23" s="58">
        <v>88</v>
      </c>
      <c r="AD23" s="58">
        <v>206.5</v>
      </c>
    </row>
    <row r="24" spans="2:30" x14ac:dyDescent="0.25">
      <c r="B24" s="56" t="s">
        <v>60</v>
      </c>
      <c r="C24" s="56">
        <f t="shared" si="5"/>
        <v>6</v>
      </c>
      <c r="D24" s="56">
        <f t="shared" si="6"/>
        <v>88</v>
      </c>
      <c r="E24" s="56">
        <f t="shared" si="7"/>
        <v>3</v>
      </c>
      <c r="F24" s="56">
        <f>U24</f>
        <v>26</v>
      </c>
      <c r="G24" s="56">
        <f>T24-16</f>
        <v>0</v>
      </c>
      <c r="H24" s="56">
        <v>16</v>
      </c>
      <c r="I24" s="56">
        <f>R24</f>
        <v>12</v>
      </c>
      <c r="J24" s="56">
        <f t="shared" si="8"/>
        <v>0</v>
      </c>
      <c r="K24" s="56">
        <f t="shared" si="9"/>
        <v>17</v>
      </c>
      <c r="L24" s="40"/>
      <c r="M24" s="40"/>
      <c r="N24" s="40">
        <f>SUM(C24:M24)</f>
        <v>168</v>
      </c>
      <c r="O24" s="40">
        <f t="shared" si="10"/>
        <v>0</v>
      </c>
      <c r="P24" s="56">
        <v>4</v>
      </c>
      <c r="Q24" s="56">
        <v>3</v>
      </c>
      <c r="R24" s="56">
        <v>12</v>
      </c>
      <c r="S24" s="56"/>
      <c r="T24" s="56">
        <v>16</v>
      </c>
      <c r="U24" s="56">
        <v>26</v>
      </c>
      <c r="V24" s="56">
        <v>17</v>
      </c>
      <c r="W24" s="56"/>
      <c r="X24" s="56"/>
      <c r="Y24" s="56">
        <v>3</v>
      </c>
      <c r="Z24" s="56">
        <v>2</v>
      </c>
      <c r="AA24" s="56"/>
      <c r="AB24" s="56">
        <v>3</v>
      </c>
      <c r="AC24" s="56">
        <v>82</v>
      </c>
      <c r="AD24" s="56">
        <v>168</v>
      </c>
    </row>
    <row r="25" spans="2:30" x14ac:dyDescent="0.25">
      <c r="B25" s="58" t="s">
        <v>63</v>
      </c>
      <c r="C25" s="58">
        <f t="shared" si="5"/>
        <v>11</v>
      </c>
      <c r="D25" s="58">
        <f t="shared" si="6"/>
        <v>80.5</v>
      </c>
      <c r="E25" s="58">
        <f t="shared" si="7"/>
        <v>13</v>
      </c>
      <c r="F25" s="58">
        <f>U25</f>
        <v>11</v>
      </c>
      <c r="G25" s="58">
        <f>T25-16</f>
        <v>8</v>
      </c>
      <c r="H25" s="58">
        <v>16</v>
      </c>
      <c r="I25" s="58">
        <f>R25</f>
        <v>16</v>
      </c>
      <c r="J25" s="58">
        <f t="shared" si="8"/>
        <v>0</v>
      </c>
      <c r="K25" s="58">
        <f t="shared" si="9"/>
        <v>0</v>
      </c>
      <c r="L25" s="40"/>
      <c r="M25" s="40"/>
      <c r="N25" s="40">
        <f>SUM(C25:M25)</f>
        <v>155.5</v>
      </c>
      <c r="O25" s="40">
        <f t="shared" si="10"/>
        <v>0</v>
      </c>
      <c r="P25" s="58">
        <v>6</v>
      </c>
      <c r="Q25" s="58"/>
      <c r="R25" s="58">
        <v>16</v>
      </c>
      <c r="S25" s="58">
        <v>1</v>
      </c>
      <c r="T25" s="58">
        <v>24</v>
      </c>
      <c r="U25" s="58">
        <v>11</v>
      </c>
      <c r="V25" s="58"/>
      <c r="W25" s="58"/>
      <c r="X25" s="58"/>
      <c r="Y25" s="58"/>
      <c r="Z25" s="58">
        <v>4</v>
      </c>
      <c r="AA25" s="58"/>
      <c r="AB25" s="58">
        <v>13</v>
      </c>
      <c r="AC25" s="58">
        <v>80.5</v>
      </c>
      <c r="AD25" s="58">
        <v>155.5</v>
      </c>
    </row>
    <row r="26" spans="2:30" x14ac:dyDescent="0.25">
      <c r="B26" s="60" t="s">
        <v>73</v>
      </c>
      <c r="C26" s="60">
        <f>SUM(C22:C25)</f>
        <v>44</v>
      </c>
      <c r="D26" s="60">
        <f t="shared" ref="D26:J26" si="11">SUM(D22:D25)</f>
        <v>336.5</v>
      </c>
      <c r="E26" s="60">
        <f t="shared" si="11"/>
        <v>29</v>
      </c>
      <c r="F26" s="60">
        <f t="shared" si="11"/>
        <v>75.5</v>
      </c>
      <c r="G26" s="60">
        <f t="shared" si="11"/>
        <v>37</v>
      </c>
      <c r="H26" s="60">
        <f t="shared" si="11"/>
        <v>64</v>
      </c>
      <c r="I26" s="60">
        <f t="shared" si="11"/>
        <v>76</v>
      </c>
      <c r="J26" s="60">
        <f t="shared" si="11"/>
        <v>18</v>
      </c>
      <c r="K26" s="60">
        <f t="shared" si="9"/>
        <v>17</v>
      </c>
      <c r="L26" s="40"/>
      <c r="M26" s="40"/>
      <c r="N26" s="40">
        <f>SUM(C26:M26)</f>
        <v>697</v>
      </c>
      <c r="O26" s="40">
        <f t="shared" si="10"/>
        <v>0</v>
      </c>
      <c r="P26" s="60">
        <v>14</v>
      </c>
      <c r="Q26" s="60">
        <v>3</v>
      </c>
      <c r="R26" s="60">
        <v>76</v>
      </c>
      <c r="S26" s="60">
        <v>1</v>
      </c>
      <c r="T26" s="60">
        <v>101</v>
      </c>
      <c r="U26" s="60">
        <v>75.5</v>
      </c>
      <c r="V26" s="60">
        <v>17</v>
      </c>
      <c r="W26" s="60">
        <v>6</v>
      </c>
      <c r="X26" s="60">
        <v>3</v>
      </c>
      <c r="Y26" s="60">
        <v>27</v>
      </c>
      <c r="Z26" s="60">
        <v>26</v>
      </c>
      <c r="AA26" s="60">
        <v>12</v>
      </c>
      <c r="AB26" s="60">
        <v>29</v>
      </c>
      <c r="AC26" s="60">
        <v>306.5</v>
      </c>
      <c r="AD26" s="60">
        <v>697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1299-8A98-44FF-A2C5-5F02F90DED4B}">
  <dimension ref="B1:AI587"/>
  <sheetViews>
    <sheetView tabSelected="1" zoomScaleNormal="100" workbookViewId="0">
      <selection activeCell="B22" sqref="B22"/>
    </sheetView>
  </sheetViews>
  <sheetFormatPr defaultRowHeight="15" x14ac:dyDescent="0.25"/>
  <cols>
    <col min="1" max="1" width="39.7109375" customWidth="1"/>
    <col min="2" max="2" width="22.42578125" bestFit="1" customWidth="1"/>
    <col min="3" max="3" width="19.140625" style="29" bestFit="1" customWidth="1"/>
    <col min="4" max="4" width="8.42578125" style="29" bestFit="1" customWidth="1"/>
    <col min="5" max="5" width="10" style="29" bestFit="1" customWidth="1"/>
    <col min="6" max="6" width="12.7109375" style="29" bestFit="1" customWidth="1"/>
    <col min="7" max="7" width="12.140625" style="29" bestFit="1" customWidth="1"/>
    <col min="8" max="8" width="7.5703125" style="29" bestFit="1" customWidth="1"/>
    <col min="9" max="9" width="6.42578125" style="29" bestFit="1" customWidth="1"/>
    <col min="10" max="10" width="12.140625" style="29" bestFit="1" customWidth="1"/>
    <col min="11" max="11" width="13.42578125" style="29" bestFit="1" customWidth="1"/>
    <col min="12" max="12" width="11.85546875" style="29" bestFit="1" customWidth="1"/>
    <col min="13" max="13" width="15.140625" bestFit="1" customWidth="1"/>
    <col min="14" max="14" width="5.85546875" bestFit="1" customWidth="1"/>
    <col min="15" max="15" width="8.140625" bestFit="1" customWidth="1"/>
    <col min="16" max="16" width="15.85546875" bestFit="1" customWidth="1"/>
    <col min="17" max="17" width="9.42578125" bestFit="1" customWidth="1"/>
    <col min="18" max="18" width="10.42578125" bestFit="1" customWidth="1"/>
    <col min="19" max="19" width="6.5703125" bestFit="1" customWidth="1"/>
    <col min="20" max="20" width="9.28515625" bestFit="1" customWidth="1"/>
    <col min="21" max="21" width="14.42578125" bestFit="1" customWidth="1"/>
    <col min="22" max="22" width="8.7109375" bestFit="1" customWidth="1"/>
    <col min="23" max="23" width="5.5703125" bestFit="1" customWidth="1"/>
    <col min="24" max="24" width="14.7109375" bestFit="1" customWidth="1"/>
    <col min="25" max="25" width="12.85546875" bestFit="1" customWidth="1"/>
    <col min="26" max="26" width="9.42578125" bestFit="1" customWidth="1"/>
    <col min="27" max="27" width="16.42578125" bestFit="1" customWidth="1"/>
    <col min="28" max="28" width="11.85546875" bestFit="1" customWidth="1"/>
    <col min="29" max="29" width="15.140625" bestFit="1" customWidth="1"/>
    <col min="30" max="30" width="12.42578125" bestFit="1" customWidth="1"/>
    <col min="31" max="31" width="17.85546875" bestFit="1" customWidth="1"/>
    <col min="32" max="32" width="14" bestFit="1" customWidth="1"/>
    <col min="33" max="33" width="7.5703125" bestFit="1" customWidth="1"/>
    <col min="34" max="34" width="8.140625" bestFit="1" customWidth="1"/>
    <col min="35" max="35" width="11.28515625" bestFit="1" customWidth="1"/>
    <col min="36" max="36" width="6.5703125" bestFit="1" customWidth="1"/>
    <col min="37" max="37" width="9.42578125" bestFit="1" customWidth="1"/>
    <col min="38" max="38" width="6.5703125" bestFit="1" customWidth="1"/>
    <col min="39" max="39" width="16.42578125" bestFit="1" customWidth="1"/>
    <col min="40" max="40" width="6.5703125" bestFit="1" customWidth="1"/>
    <col min="41" max="41" width="11.85546875" bestFit="1" customWidth="1"/>
    <col min="42" max="42" width="6.5703125" bestFit="1" customWidth="1"/>
    <col min="43" max="43" width="15.140625" bestFit="1" customWidth="1"/>
    <col min="44" max="44" width="6.5703125" bestFit="1" customWidth="1"/>
    <col min="45" max="45" width="12.42578125" bestFit="1" customWidth="1"/>
    <col min="46" max="46" width="6.5703125" bestFit="1" customWidth="1"/>
    <col min="47" max="47" width="17.85546875" bestFit="1" customWidth="1"/>
    <col min="48" max="48" width="6.5703125" bestFit="1" customWidth="1"/>
    <col min="49" max="49" width="14" bestFit="1" customWidth="1"/>
    <col min="50" max="50" width="6.5703125" bestFit="1" customWidth="1"/>
    <col min="51" max="51" width="9" bestFit="1" customWidth="1"/>
    <col min="52" max="52" width="6.5703125" bestFit="1" customWidth="1"/>
    <col min="53" max="53" width="9" bestFit="1" customWidth="1"/>
    <col min="54" max="54" width="6.5703125" bestFit="1" customWidth="1"/>
    <col min="55" max="55" width="14" bestFit="1" customWidth="1"/>
    <col min="56" max="56" width="11.42578125" bestFit="1" customWidth="1"/>
    <col min="57" max="57" width="14" bestFit="1" customWidth="1"/>
    <col min="58" max="58" width="11.42578125" bestFit="1" customWidth="1"/>
    <col min="59" max="59" width="14" bestFit="1" customWidth="1"/>
    <col min="60" max="60" width="11.42578125" bestFit="1" customWidth="1"/>
    <col min="61" max="61" width="14" bestFit="1" customWidth="1"/>
    <col min="62" max="62" width="11.42578125" bestFit="1" customWidth="1"/>
    <col min="63" max="63" width="9" bestFit="1" customWidth="1"/>
    <col min="64" max="64" width="6.5703125" bestFit="1" customWidth="1"/>
    <col min="65" max="65" width="16.140625" bestFit="1" customWidth="1"/>
    <col min="66" max="66" width="6.5703125" bestFit="1" customWidth="1"/>
    <col min="67" max="67" width="14" bestFit="1" customWidth="1"/>
    <col min="68" max="68" width="11.42578125" bestFit="1" customWidth="1"/>
    <col min="69" max="69" width="12.140625" bestFit="1" customWidth="1"/>
    <col min="70" max="70" width="6.5703125" bestFit="1" customWidth="1"/>
    <col min="71" max="71" width="9" bestFit="1" customWidth="1"/>
    <col min="72" max="72" width="6.5703125" bestFit="1" customWidth="1"/>
    <col min="73" max="73" width="16.140625" bestFit="1" customWidth="1"/>
    <col min="74" max="74" width="6.5703125" bestFit="1" customWidth="1"/>
    <col min="75" max="75" width="14" bestFit="1" customWidth="1"/>
    <col min="76" max="76" width="11.42578125" bestFit="1" customWidth="1"/>
    <col min="77" max="77" width="17.85546875" bestFit="1" customWidth="1"/>
    <col min="78" max="78" width="6.5703125" bestFit="1" customWidth="1"/>
    <col min="79" max="79" width="11.7109375" bestFit="1" customWidth="1"/>
    <col min="80" max="80" width="6.5703125" bestFit="1" customWidth="1"/>
    <col min="81" max="81" width="13.42578125" bestFit="1" customWidth="1"/>
    <col min="82" max="82" width="6.5703125" bestFit="1" customWidth="1"/>
    <col min="83" max="83" width="14" bestFit="1" customWidth="1"/>
    <col min="84" max="84" width="6.5703125" bestFit="1" customWidth="1"/>
    <col min="85" max="85" width="9" bestFit="1" customWidth="1"/>
    <col min="86" max="86" width="7.5703125" bestFit="1" customWidth="1"/>
    <col min="87" max="87" width="12.140625" bestFit="1" customWidth="1"/>
    <col min="88" max="88" width="6.5703125" bestFit="1" customWidth="1"/>
    <col min="89" max="89" width="9" bestFit="1" customWidth="1"/>
    <col min="90" max="90" width="6.5703125" bestFit="1" customWidth="1"/>
    <col min="91" max="91" width="16.140625" bestFit="1" customWidth="1"/>
    <col min="92" max="92" width="6.5703125" bestFit="1" customWidth="1"/>
    <col min="93" max="93" width="14" bestFit="1" customWidth="1"/>
    <col min="94" max="94" width="11.42578125" bestFit="1" customWidth="1"/>
    <col min="95" max="95" width="15.140625" bestFit="1" customWidth="1"/>
    <col min="96" max="96" width="6.5703125" bestFit="1" customWidth="1"/>
    <col min="97" max="97" width="22" bestFit="1" customWidth="1"/>
    <col min="98" max="98" width="19.42578125" bestFit="1" customWidth="1"/>
    <col min="99" max="99" width="12" bestFit="1" customWidth="1"/>
    <col min="100" max="100" width="6.5703125" bestFit="1" customWidth="1"/>
    <col min="101" max="101" width="18.85546875" bestFit="1" customWidth="1"/>
    <col min="102" max="102" width="16.28515625" bestFit="1" customWidth="1"/>
    <col min="103" max="103" width="17.5703125" bestFit="1" customWidth="1"/>
    <col min="104" max="104" width="6.5703125" bestFit="1" customWidth="1"/>
    <col min="105" max="105" width="24.42578125" bestFit="1" customWidth="1"/>
    <col min="106" max="106" width="22" bestFit="1" customWidth="1"/>
    <col min="107" max="107" width="16.85546875" bestFit="1" customWidth="1"/>
    <col min="108" max="108" width="6.5703125" bestFit="1" customWidth="1"/>
    <col min="109" max="109" width="23.7109375" bestFit="1" customWidth="1"/>
    <col min="110" max="110" width="21.140625" bestFit="1" customWidth="1"/>
    <col min="111" max="111" width="14" bestFit="1" customWidth="1"/>
    <col min="112" max="112" width="6.5703125" bestFit="1" customWidth="1"/>
    <col min="113" max="113" width="43.28515625" bestFit="1" customWidth="1"/>
    <col min="114" max="114" width="6.5703125" bestFit="1" customWidth="1"/>
    <col min="115" max="115" width="20.5703125" bestFit="1" customWidth="1"/>
    <col min="116" max="116" width="6.5703125" bestFit="1" customWidth="1"/>
    <col min="117" max="117" width="13.85546875" bestFit="1" customWidth="1"/>
    <col min="118" max="118" width="6.5703125" bestFit="1" customWidth="1"/>
    <col min="119" max="119" width="20.85546875" bestFit="1" customWidth="1"/>
    <col min="120" max="120" width="18.42578125" bestFit="1" customWidth="1"/>
    <col min="121" max="121" width="15.140625" bestFit="1" customWidth="1"/>
    <col min="122" max="122" width="6.5703125" bestFit="1" customWidth="1"/>
    <col min="123" max="123" width="16.85546875" bestFit="1" customWidth="1"/>
    <col min="124" max="124" width="6.5703125" bestFit="1" customWidth="1"/>
    <col min="125" max="125" width="15" bestFit="1" customWidth="1"/>
    <col min="126" max="126" width="12.42578125" bestFit="1" customWidth="1"/>
    <col min="127" max="127" width="18" bestFit="1" customWidth="1"/>
    <col min="128" max="128" width="6.5703125" bestFit="1" customWidth="1"/>
    <col min="129" max="129" width="16.7109375" bestFit="1" customWidth="1"/>
    <col min="130" max="130" width="6.5703125" bestFit="1" customWidth="1"/>
    <col min="131" max="131" width="23.85546875" bestFit="1" customWidth="1"/>
    <col min="132" max="132" width="6.5703125" bestFit="1" customWidth="1"/>
    <col min="133" max="133" width="20.85546875" bestFit="1" customWidth="1"/>
    <col min="134" max="134" width="18.42578125" bestFit="1" customWidth="1"/>
    <col min="135" max="135" width="43" bestFit="1" customWidth="1"/>
    <col min="136" max="136" width="6.5703125" bestFit="1" customWidth="1"/>
    <col min="137" max="137" width="58.42578125" bestFit="1" customWidth="1"/>
    <col min="138" max="138" width="6.5703125" bestFit="1" customWidth="1"/>
    <col min="139" max="139" width="44.140625" bestFit="1" customWidth="1"/>
    <col min="140" max="140" width="6.5703125" bestFit="1" customWidth="1"/>
    <col min="141" max="141" width="15.85546875" bestFit="1" customWidth="1"/>
    <col min="142" max="142" width="6.5703125" bestFit="1" customWidth="1"/>
    <col min="143" max="143" width="35.5703125" bestFit="1" customWidth="1"/>
    <col min="144" max="144" width="6.5703125" bestFit="1" customWidth="1"/>
    <col min="145" max="145" width="47" bestFit="1" customWidth="1"/>
    <col min="146" max="146" width="6.5703125" bestFit="1" customWidth="1"/>
    <col min="147" max="147" width="20" bestFit="1" customWidth="1"/>
    <col min="148" max="148" width="6.5703125" bestFit="1" customWidth="1"/>
    <col min="149" max="149" width="32.140625" bestFit="1" customWidth="1"/>
    <col min="150" max="150" width="6.5703125" bestFit="1" customWidth="1"/>
    <col min="151" max="151" width="12.140625" bestFit="1" customWidth="1"/>
    <col min="152" max="152" width="6.5703125" bestFit="1" customWidth="1"/>
    <col min="153" max="153" width="51.5703125" bestFit="1" customWidth="1"/>
    <col min="154" max="154" width="6.5703125" bestFit="1" customWidth="1"/>
    <col min="155" max="155" width="31.5703125" bestFit="1" customWidth="1"/>
    <col min="156" max="156" width="6.5703125" bestFit="1" customWidth="1"/>
    <col min="157" max="157" width="26.7109375" bestFit="1" customWidth="1"/>
    <col min="158" max="158" width="6.5703125" bestFit="1" customWidth="1"/>
    <col min="159" max="159" width="27.140625" bestFit="1" customWidth="1"/>
    <col min="160" max="160" width="6.5703125" bestFit="1" customWidth="1"/>
    <col min="161" max="161" width="43.28515625" bestFit="1" customWidth="1"/>
    <col min="162" max="162" width="6.5703125" bestFit="1" customWidth="1"/>
    <col min="163" max="163" width="49.85546875" bestFit="1" customWidth="1"/>
    <col min="164" max="164" width="6.5703125" bestFit="1" customWidth="1"/>
    <col min="165" max="165" width="55.28515625" bestFit="1" customWidth="1"/>
    <col min="166" max="166" width="6.5703125" bestFit="1" customWidth="1"/>
    <col min="167" max="167" width="35.28515625" bestFit="1" customWidth="1"/>
    <col min="168" max="168" width="6.5703125" bestFit="1" customWidth="1"/>
    <col min="169" max="169" width="41.5703125" bestFit="1" customWidth="1"/>
    <col min="170" max="170" width="6.5703125" bestFit="1" customWidth="1"/>
    <col min="171" max="171" width="54.140625" bestFit="1" customWidth="1"/>
    <col min="172" max="172" width="6.5703125" bestFit="1" customWidth="1"/>
    <col min="173" max="173" width="56.140625" bestFit="1" customWidth="1"/>
    <col min="174" max="174" width="6.5703125" bestFit="1" customWidth="1"/>
    <col min="175" max="175" width="48.140625" bestFit="1" customWidth="1"/>
    <col min="176" max="176" width="6.5703125" bestFit="1" customWidth="1"/>
    <col min="177" max="177" width="38.5703125" bestFit="1" customWidth="1"/>
    <col min="178" max="178" width="6.5703125" bestFit="1" customWidth="1"/>
    <col min="179" max="179" width="25.140625" bestFit="1" customWidth="1"/>
    <col min="180" max="180" width="6.5703125" bestFit="1" customWidth="1"/>
    <col min="181" max="181" width="54.7109375" bestFit="1" customWidth="1"/>
    <col min="182" max="182" width="6.5703125" bestFit="1" customWidth="1"/>
    <col min="183" max="183" width="57.42578125" bestFit="1" customWidth="1"/>
    <col min="184" max="184" width="6.5703125" bestFit="1" customWidth="1"/>
    <col min="185" max="185" width="61" bestFit="1" customWidth="1"/>
    <col min="186" max="186" width="6.5703125" bestFit="1" customWidth="1"/>
    <col min="187" max="187" width="57.140625" bestFit="1" customWidth="1"/>
    <col min="188" max="188" width="6.5703125" bestFit="1" customWidth="1"/>
    <col min="189" max="189" width="22.140625" bestFit="1" customWidth="1"/>
    <col min="190" max="190" width="19.5703125" bestFit="1" customWidth="1"/>
    <col min="191" max="191" width="20" bestFit="1" customWidth="1"/>
    <col min="192" max="192" width="6.5703125" bestFit="1" customWidth="1"/>
    <col min="193" max="193" width="57.7109375" bestFit="1" customWidth="1"/>
    <col min="194" max="194" width="6.5703125" bestFit="1" customWidth="1"/>
    <col min="195" max="195" width="15.140625" bestFit="1" customWidth="1"/>
    <col min="196" max="196" width="6.5703125" bestFit="1" customWidth="1"/>
    <col min="197" max="197" width="16.7109375" bestFit="1" customWidth="1"/>
    <col min="198" max="198" width="6.5703125" bestFit="1" customWidth="1"/>
    <col min="199" max="199" width="23.85546875" bestFit="1" customWidth="1"/>
    <col min="200" max="200" width="21.42578125" bestFit="1" customWidth="1"/>
    <col min="201" max="201" width="18.140625" bestFit="1" customWidth="1"/>
    <col min="202" max="202" width="6.5703125" bestFit="1" customWidth="1"/>
    <col min="203" max="203" width="25" bestFit="1" customWidth="1"/>
    <col min="204" max="204" width="22.5703125" bestFit="1" customWidth="1"/>
    <col min="205" max="205" width="45.85546875" bestFit="1" customWidth="1"/>
    <col min="206" max="206" width="6.5703125" bestFit="1" customWidth="1"/>
    <col min="207" max="207" width="17.85546875" bestFit="1" customWidth="1"/>
    <col min="208" max="208" width="6.5703125" bestFit="1" customWidth="1"/>
    <col min="209" max="209" width="20.7109375" bestFit="1" customWidth="1"/>
    <col min="210" max="210" width="6.5703125" bestFit="1" customWidth="1"/>
    <col min="211" max="211" width="25.140625" bestFit="1" customWidth="1"/>
    <col min="212" max="212" width="22.7109375" bestFit="1" customWidth="1"/>
    <col min="213" max="213" width="21.7109375" bestFit="1" customWidth="1"/>
    <col min="214" max="214" width="6.5703125" bestFit="1" customWidth="1"/>
    <col min="215" max="215" width="22.42578125" bestFit="1" customWidth="1"/>
    <col min="216" max="216" width="6.5703125" bestFit="1" customWidth="1"/>
    <col min="217" max="217" width="24.5703125" bestFit="1" customWidth="1"/>
    <col min="218" max="218" width="22.140625" bestFit="1" customWidth="1"/>
    <col min="219" max="219" width="20" bestFit="1" customWidth="1"/>
    <col min="220" max="220" width="6.5703125" bestFit="1" customWidth="1"/>
    <col min="221" max="221" width="31.5703125" bestFit="1" customWidth="1"/>
    <col min="222" max="222" width="6.5703125" bestFit="1" customWidth="1"/>
    <col min="223" max="223" width="49.85546875" bestFit="1" customWidth="1"/>
    <col min="224" max="224" width="6.5703125" bestFit="1" customWidth="1"/>
    <col min="225" max="225" width="16.7109375" bestFit="1" customWidth="1"/>
    <col min="226" max="226" width="6.5703125" bestFit="1" customWidth="1"/>
    <col min="227" max="227" width="16.85546875" bestFit="1" customWidth="1"/>
    <col min="228" max="228" width="6.5703125" bestFit="1" customWidth="1"/>
    <col min="229" max="229" width="35.28515625" bestFit="1" customWidth="1"/>
    <col min="230" max="230" width="6.5703125" bestFit="1" customWidth="1"/>
    <col min="231" max="231" width="9.28515625" bestFit="1" customWidth="1"/>
    <col min="232" max="232" width="6.5703125" bestFit="1" customWidth="1"/>
    <col min="233" max="233" width="45.85546875" bestFit="1" customWidth="1"/>
    <col min="234" max="234" width="6.5703125" bestFit="1" customWidth="1"/>
    <col min="235" max="235" width="9" bestFit="1" customWidth="1"/>
    <col min="236" max="236" width="6.5703125" bestFit="1" customWidth="1"/>
    <col min="237" max="237" width="57.42578125" bestFit="1" customWidth="1"/>
    <col min="238" max="238" width="6.5703125" bestFit="1" customWidth="1"/>
    <col min="239" max="239" width="24.5703125" bestFit="1" customWidth="1"/>
    <col min="240" max="240" width="22.140625" bestFit="1" customWidth="1"/>
    <col min="241" max="241" width="21.7109375" bestFit="1" customWidth="1"/>
    <col min="242" max="242" width="6.5703125" bestFit="1" customWidth="1"/>
    <col min="243" max="243" width="18.140625" bestFit="1" customWidth="1"/>
    <col min="244" max="244" width="15.5703125" bestFit="1" customWidth="1"/>
    <col min="245" max="245" width="15.140625" bestFit="1" customWidth="1"/>
    <col min="246" max="246" width="6.5703125" bestFit="1" customWidth="1"/>
    <col min="247" max="247" width="16.85546875" bestFit="1" customWidth="1"/>
    <col min="248" max="248" width="6.5703125" bestFit="1" customWidth="1"/>
    <col min="249" max="249" width="19.140625" bestFit="1" customWidth="1"/>
    <col min="250" max="250" width="16.5703125" bestFit="1" customWidth="1"/>
    <col min="251" max="251" width="9" bestFit="1" customWidth="1"/>
    <col min="252" max="252" width="6.5703125" bestFit="1" customWidth="1"/>
    <col min="253" max="253" width="14.85546875" bestFit="1" customWidth="1"/>
    <col min="254" max="254" width="12.28515625" bestFit="1" customWidth="1"/>
    <col min="255" max="255" width="16.7109375" bestFit="1" customWidth="1"/>
    <col min="256" max="256" width="6.5703125" bestFit="1" customWidth="1"/>
    <col min="257" max="257" width="20.5703125" bestFit="1" customWidth="1"/>
    <col min="258" max="258" width="6.5703125" bestFit="1" customWidth="1"/>
    <col min="259" max="259" width="9" bestFit="1" customWidth="1"/>
    <col min="260" max="260" width="6.5703125" bestFit="1" customWidth="1"/>
    <col min="261" max="261" width="18" bestFit="1" customWidth="1"/>
    <col min="262" max="262" width="15.42578125" bestFit="1" customWidth="1"/>
    <col min="263" max="263" width="33.42578125" bestFit="1" customWidth="1"/>
    <col min="264" max="264" width="6.5703125" bestFit="1" customWidth="1"/>
    <col min="265" max="265" width="9" bestFit="1" customWidth="1"/>
    <col min="266" max="266" width="6.5703125" bestFit="1" customWidth="1"/>
    <col min="267" max="267" width="23.140625" bestFit="1" customWidth="1"/>
    <col min="268" max="268" width="20.5703125" bestFit="1" customWidth="1"/>
    <col min="269" max="269" width="18.28515625" bestFit="1" customWidth="1"/>
    <col min="270" max="270" width="6.5703125" bestFit="1" customWidth="1"/>
    <col min="271" max="271" width="25.140625" bestFit="1" customWidth="1"/>
    <col min="272" max="272" width="22.7109375" bestFit="1" customWidth="1"/>
    <col min="273" max="273" width="9" bestFit="1" customWidth="1"/>
    <col min="274" max="274" width="6.5703125" bestFit="1" customWidth="1"/>
    <col min="275" max="275" width="13.7109375" bestFit="1" customWidth="1"/>
    <col min="276" max="276" width="11.140625" bestFit="1" customWidth="1"/>
    <col min="277" max="277" width="16.7109375" bestFit="1" customWidth="1"/>
    <col min="278" max="278" width="6.5703125" bestFit="1" customWidth="1"/>
    <col min="279" max="279" width="23.42578125" bestFit="1" customWidth="1"/>
    <col min="280" max="280" width="20.85546875" bestFit="1" customWidth="1"/>
    <col min="281" max="281" width="45.85546875" bestFit="1" customWidth="1"/>
    <col min="282" max="282" width="6.5703125" bestFit="1" customWidth="1"/>
    <col min="283" max="283" width="16.7109375" bestFit="1" customWidth="1"/>
    <col min="284" max="284" width="6.5703125" bestFit="1" customWidth="1"/>
    <col min="285" max="285" width="21.7109375" bestFit="1" customWidth="1"/>
    <col min="286" max="286" width="19.140625" bestFit="1" customWidth="1"/>
    <col min="287" max="287" width="58.42578125" bestFit="1" customWidth="1"/>
    <col min="288" max="288" width="6.5703125" bestFit="1" customWidth="1"/>
    <col min="289" max="289" width="33.42578125" bestFit="1" customWidth="1"/>
    <col min="290" max="290" width="6.5703125" bestFit="1" customWidth="1"/>
    <col min="291" max="291" width="45.7109375" bestFit="1" customWidth="1"/>
    <col min="292" max="292" width="6.5703125" bestFit="1" customWidth="1"/>
    <col min="293" max="293" width="15.85546875" bestFit="1" customWidth="1"/>
    <col min="294" max="294" width="6.5703125" bestFit="1" customWidth="1"/>
    <col min="295" max="295" width="31.5703125" bestFit="1" customWidth="1"/>
    <col min="296" max="296" width="6.5703125" bestFit="1" customWidth="1"/>
    <col min="297" max="297" width="55.28515625" bestFit="1" customWidth="1"/>
    <col min="298" max="298" width="6.5703125" bestFit="1" customWidth="1"/>
    <col min="299" max="299" width="58.85546875" bestFit="1" customWidth="1"/>
    <col min="300" max="300" width="6.5703125" bestFit="1" customWidth="1"/>
    <col min="301" max="301" width="35.28515625" bestFit="1" customWidth="1"/>
    <col min="302" max="302" width="6.5703125" bestFit="1" customWidth="1"/>
    <col min="303" max="303" width="49.140625" bestFit="1" customWidth="1"/>
    <col min="304" max="304" width="6.5703125" bestFit="1" customWidth="1"/>
    <col min="305" max="305" width="54.28515625" bestFit="1" customWidth="1"/>
    <col min="306" max="306" width="6.5703125" bestFit="1" customWidth="1"/>
    <col min="307" max="307" width="23.28515625" bestFit="1" customWidth="1"/>
    <col min="308" max="308" width="20.7109375" bestFit="1" customWidth="1"/>
    <col min="309" max="309" width="20" bestFit="1" customWidth="1"/>
    <col min="310" max="310" width="6.5703125" bestFit="1" customWidth="1"/>
    <col min="311" max="311" width="51.5703125" bestFit="1" customWidth="1"/>
    <col min="312" max="312" width="6.5703125" bestFit="1" customWidth="1"/>
    <col min="313" max="313" width="31.5703125" bestFit="1" customWidth="1"/>
    <col min="314" max="314" width="6.5703125" bestFit="1" customWidth="1"/>
    <col min="315" max="315" width="49.85546875" bestFit="1" customWidth="1"/>
    <col min="316" max="316" width="6.5703125" bestFit="1" customWidth="1"/>
    <col min="317" max="317" width="9" bestFit="1" customWidth="1"/>
    <col min="318" max="318" width="6.5703125" bestFit="1" customWidth="1"/>
    <col min="319" max="319" width="18.140625" bestFit="1" customWidth="1"/>
    <col min="320" max="320" width="15.5703125" bestFit="1" customWidth="1"/>
    <col min="321" max="321" width="18.28515625" bestFit="1" customWidth="1"/>
    <col min="322" max="322" width="6.5703125" bestFit="1" customWidth="1"/>
    <col min="323" max="323" width="25.140625" bestFit="1" customWidth="1"/>
    <col min="324" max="324" width="22.7109375" bestFit="1" customWidth="1"/>
    <col min="325" max="325" width="52" bestFit="1" customWidth="1"/>
    <col min="326" max="326" width="6.5703125" bestFit="1" customWidth="1"/>
    <col min="327" max="327" width="45.85546875" bestFit="1" customWidth="1"/>
    <col min="328" max="328" width="6.5703125" bestFit="1" customWidth="1"/>
    <col min="329" max="329" width="23.28515625" bestFit="1" customWidth="1"/>
    <col min="330" max="330" width="20.7109375" bestFit="1" customWidth="1"/>
    <col min="331" max="331" width="18.42578125" bestFit="1" customWidth="1"/>
    <col min="332" max="332" width="6.5703125" bestFit="1" customWidth="1"/>
    <col min="333" max="333" width="25.28515625" bestFit="1" customWidth="1"/>
    <col min="334" max="334" width="22.85546875" bestFit="1" customWidth="1"/>
    <col min="335" max="335" width="21.7109375" bestFit="1" customWidth="1"/>
    <col min="336" max="336" width="6.5703125" bestFit="1" customWidth="1"/>
    <col min="337" max="337" width="20.42578125" bestFit="1" customWidth="1"/>
    <col min="338" max="338" width="18" bestFit="1" customWidth="1"/>
    <col min="339" max="339" width="45.85546875" bestFit="1" customWidth="1"/>
    <col min="340" max="340" width="6.5703125" bestFit="1" customWidth="1"/>
    <col min="341" max="341" width="22.140625" bestFit="1" customWidth="1"/>
    <col min="342" max="342" width="19.5703125" bestFit="1" customWidth="1"/>
    <col min="343" max="343" width="20" bestFit="1" customWidth="1"/>
    <col min="344" max="344" width="6.5703125" bestFit="1" customWidth="1"/>
    <col min="345" max="345" width="49.85546875" bestFit="1" customWidth="1"/>
    <col min="346" max="346" width="6.5703125" bestFit="1" customWidth="1"/>
    <col min="347" max="347" width="57.42578125" bestFit="1" customWidth="1"/>
    <col min="348" max="348" width="6.5703125" bestFit="1" customWidth="1"/>
    <col min="349" max="349" width="22.7109375" bestFit="1" customWidth="1"/>
    <col min="350" max="350" width="20.140625" bestFit="1" customWidth="1"/>
    <col min="351" max="351" width="60.28515625" bestFit="1" customWidth="1"/>
    <col min="352" max="352" width="6.5703125" bestFit="1" customWidth="1"/>
    <col min="353" max="353" width="58.42578125" bestFit="1" customWidth="1"/>
    <col min="354" max="354" width="6.5703125" bestFit="1" customWidth="1"/>
    <col min="355" max="355" width="33.42578125" bestFit="1" customWidth="1"/>
    <col min="356" max="356" width="6.5703125" bestFit="1" customWidth="1"/>
    <col min="357" max="357" width="52" bestFit="1" customWidth="1"/>
    <col min="358" max="358" width="6.5703125" bestFit="1" customWidth="1"/>
    <col min="359" max="359" width="45.7109375" bestFit="1" customWidth="1"/>
    <col min="360" max="360" width="6.5703125" bestFit="1" customWidth="1"/>
    <col min="361" max="361" width="15.85546875" bestFit="1" customWidth="1"/>
    <col min="362" max="362" width="6.5703125" bestFit="1" customWidth="1"/>
    <col min="363" max="363" width="35.5703125" bestFit="1" customWidth="1"/>
    <col min="364" max="364" width="6.5703125" bestFit="1" customWidth="1"/>
    <col min="365" max="365" width="45.5703125" bestFit="1" customWidth="1"/>
    <col min="366" max="366" width="6.5703125" bestFit="1" customWidth="1"/>
    <col min="367" max="367" width="20" bestFit="1" customWidth="1"/>
    <col min="368" max="368" width="6.5703125" bestFit="1" customWidth="1"/>
    <col min="369" max="369" width="35.85546875" bestFit="1" customWidth="1"/>
    <col min="370" max="370" width="6.5703125" bestFit="1" customWidth="1"/>
    <col min="371" max="371" width="18" bestFit="1" customWidth="1"/>
    <col min="372" max="372" width="6.5703125" bestFit="1" customWidth="1"/>
    <col min="373" max="373" width="51.7109375" bestFit="1" customWidth="1"/>
    <col min="374" max="374" width="6.5703125" bestFit="1" customWidth="1"/>
    <col min="375" max="375" width="57.7109375" bestFit="1" customWidth="1"/>
    <col min="376" max="376" width="6.5703125" bestFit="1" customWidth="1"/>
    <col min="377" max="377" width="31.5703125" bestFit="1" customWidth="1"/>
    <col min="378" max="378" width="6.5703125" bestFit="1" customWidth="1"/>
    <col min="379" max="379" width="58.7109375" bestFit="1" customWidth="1"/>
    <col min="380" max="380" width="6.5703125" bestFit="1" customWidth="1"/>
    <col min="381" max="381" width="49.85546875" bestFit="1" customWidth="1"/>
    <col min="382" max="382" width="6.5703125" bestFit="1" customWidth="1"/>
    <col min="383" max="383" width="55.28515625" bestFit="1" customWidth="1"/>
    <col min="384" max="384" width="6.5703125" bestFit="1" customWidth="1"/>
    <col min="385" max="385" width="44.28515625" bestFit="1" customWidth="1"/>
    <col min="386" max="386" width="6.5703125" bestFit="1" customWidth="1"/>
    <col min="387" max="387" width="35.28515625" bestFit="1" customWidth="1"/>
    <col min="388" max="388" width="6.5703125" bestFit="1" customWidth="1"/>
    <col min="389" max="389" width="19.28515625" bestFit="1" customWidth="1"/>
    <col min="390" max="390" width="6.5703125" bestFit="1" customWidth="1"/>
    <col min="391" max="391" width="41.5703125" bestFit="1" customWidth="1"/>
    <col min="392" max="392" width="6.5703125" bestFit="1" customWidth="1"/>
    <col min="393" max="393" width="54.140625" bestFit="1" customWidth="1"/>
    <col min="394" max="394" width="6.5703125" bestFit="1" customWidth="1"/>
    <col min="395" max="395" width="23.85546875" bestFit="1" customWidth="1"/>
    <col min="396" max="396" width="6.5703125" bestFit="1" customWidth="1"/>
    <col min="397" max="397" width="49.140625" bestFit="1" customWidth="1"/>
    <col min="398" max="398" width="6.5703125" bestFit="1" customWidth="1"/>
    <col min="399" max="399" width="38.5703125" bestFit="1" customWidth="1"/>
    <col min="400" max="400" width="6.5703125" bestFit="1" customWidth="1"/>
    <col min="401" max="401" width="54.28515625" bestFit="1" customWidth="1"/>
    <col min="402" max="402" width="6.5703125" bestFit="1" customWidth="1"/>
    <col min="403" max="403" width="25.140625" bestFit="1" customWidth="1"/>
    <col min="404" max="404" width="6.5703125" bestFit="1" customWidth="1"/>
    <col min="405" max="405" width="26.28515625" bestFit="1" customWidth="1"/>
    <col min="406" max="406" width="6.5703125" bestFit="1" customWidth="1"/>
    <col min="407" max="407" width="57.42578125" bestFit="1" customWidth="1"/>
    <col min="408" max="408" width="6.5703125" bestFit="1" customWidth="1"/>
    <col min="409" max="409" width="57.140625" bestFit="1" customWidth="1"/>
    <col min="410" max="410" width="6.5703125" bestFit="1" customWidth="1"/>
    <col min="411" max="411" width="48.7109375" bestFit="1" customWidth="1"/>
    <col min="412" max="412" width="6.5703125" bestFit="1" customWidth="1"/>
    <col min="413" max="413" width="16.140625" bestFit="1" customWidth="1"/>
    <col min="414" max="414" width="13.7109375" bestFit="1" customWidth="1"/>
    <col min="415" max="415" width="16.85546875" bestFit="1" customWidth="1"/>
    <col min="416" max="416" width="6.5703125" bestFit="1" customWidth="1"/>
    <col min="417" max="417" width="20.85546875" bestFit="1" customWidth="1"/>
    <col min="418" max="418" width="18.42578125" bestFit="1" customWidth="1"/>
    <col min="419" max="419" width="16.7109375" bestFit="1" customWidth="1"/>
    <col min="420" max="420" width="6.5703125" bestFit="1" customWidth="1"/>
    <col min="421" max="421" width="9.28515625" bestFit="1" customWidth="1"/>
    <col min="422" max="422" width="6.5703125" bestFit="1" customWidth="1"/>
    <col min="423" max="423" width="16.7109375" bestFit="1" customWidth="1"/>
    <col min="424" max="424" width="14.28515625" bestFit="1" customWidth="1"/>
    <col min="425" max="425" width="18" bestFit="1" customWidth="1"/>
    <col min="426" max="426" width="6.5703125" bestFit="1" customWidth="1"/>
    <col min="427" max="427" width="24.85546875" bestFit="1" customWidth="1"/>
    <col min="428" max="428" width="22.42578125" bestFit="1" customWidth="1"/>
    <col min="429" max="429" width="14" bestFit="1" customWidth="1"/>
    <col min="430" max="430" width="11.42578125" bestFit="1" customWidth="1"/>
  </cols>
  <sheetData>
    <row r="1" spans="2:35" x14ac:dyDescent="0.25">
      <c r="C1"/>
    </row>
    <row r="2" spans="2:35" x14ac:dyDescent="0.25">
      <c r="B2" s="30" t="s">
        <v>509</v>
      </c>
      <c r="C2" s="39" t="s">
        <v>496</v>
      </c>
    </row>
    <row r="4" spans="2:35" x14ac:dyDescent="0.25">
      <c r="B4" s="31" t="s">
        <v>477</v>
      </c>
      <c r="C4" s="31" t="s">
        <v>75</v>
      </c>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row>
    <row r="5" spans="2:35" x14ac:dyDescent="0.25">
      <c r="B5" s="31" t="s">
        <v>72</v>
      </c>
      <c r="C5" s="32" t="s">
        <v>47</v>
      </c>
      <c r="D5" s="32" t="s">
        <v>7</v>
      </c>
      <c r="E5" s="32" t="s">
        <v>2</v>
      </c>
      <c r="F5" s="32" t="s">
        <v>664</v>
      </c>
      <c r="G5" s="32" t="s">
        <v>30</v>
      </c>
      <c r="H5" s="32" t="s">
        <v>663</v>
      </c>
      <c r="I5" s="32" t="s">
        <v>654</v>
      </c>
      <c r="J5" s="32" t="s">
        <v>12</v>
      </c>
      <c r="K5" s="32" t="s">
        <v>17</v>
      </c>
      <c r="L5" s="32" t="s">
        <v>666</v>
      </c>
      <c r="M5" s="32" t="s">
        <v>46</v>
      </c>
      <c r="N5" s="32" t="s">
        <v>660</v>
      </c>
      <c r="O5" s="32" t="s">
        <v>623</v>
      </c>
      <c r="P5" s="32" t="s">
        <v>537</v>
      </c>
      <c r="Q5" s="32" t="s">
        <v>538</v>
      </c>
      <c r="R5" s="32" t="s">
        <v>592</v>
      </c>
      <c r="S5" s="32" t="s">
        <v>64</v>
      </c>
      <c r="T5" s="32" t="s">
        <v>13</v>
      </c>
      <c r="U5" s="32" t="s">
        <v>70</v>
      </c>
      <c r="V5" s="32" t="s">
        <v>629</v>
      </c>
      <c r="W5" s="32" t="s">
        <v>545</v>
      </c>
      <c r="X5" s="32" t="s">
        <v>90</v>
      </c>
      <c r="Y5" s="32" t="s">
        <v>14</v>
      </c>
      <c r="Z5" s="32" t="s">
        <v>68</v>
      </c>
      <c r="AA5" s="32" t="s">
        <v>546</v>
      </c>
      <c r="AB5" s="32" t="s">
        <v>620</v>
      </c>
      <c r="AC5" s="32" t="s">
        <v>99</v>
      </c>
      <c r="AD5" s="32" t="s">
        <v>603</v>
      </c>
      <c r="AE5" s="32" t="s">
        <v>9</v>
      </c>
      <c r="AF5" s="32" t="s">
        <v>50</v>
      </c>
      <c r="AG5" s="32" t="s">
        <v>19</v>
      </c>
      <c r="AH5" s="32" t="s">
        <v>95</v>
      </c>
      <c r="AI5" s="32" t="s">
        <v>73</v>
      </c>
    </row>
    <row r="6" spans="2:35" x14ac:dyDescent="0.25">
      <c r="B6" s="33" t="s">
        <v>1</v>
      </c>
      <c r="C6" s="37"/>
      <c r="D6" s="37">
        <v>3</v>
      </c>
      <c r="E6" s="37"/>
      <c r="F6" s="37"/>
      <c r="G6" s="37">
        <v>7.5</v>
      </c>
      <c r="H6" s="37"/>
      <c r="I6" s="37"/>
      <c r="J6" s="37">
        <v>9</v>
      </c>
      <c r="K6" s="37"/>
      <c r="L6" s="37"/>
      <c r="M6" s="37"/>
      <c r="N6" s="37"/>
      <c r="O6" s="37"/>
      <c r="P6" s="37"/>
      <c r="Q6" s="37"/>
      <c r="R6" s="37"/>
      <c r="S6" s="37">
        <v>40</v>
      </c>
      <c r="T6" s="37">
        <v>17.5</v>
      </c>
      <c r="U6" s="37"/>
      <c r="V6" s="37">
        <v>20</v>
      </c>
      <c r="W6" s="37"/>
      <c r="X6" s="37">
        <v>6</v>
      </c>
      <c r="Y6" s="37">
        <v>68</v>
      </c>
      <c r="Z6" s="37">
        <v>3</v>
      </c>
      <c r="AA6" s="37"/>
      <c r="AB6" s="37">
        <v>6.5</v>
      </c>
      <c r="AC6" s="37">
        <v>18</v>
      </c>
      <c r="AD6" s="37"/>
      <c r="AE6" s="37">
        <v>2</v>
      </c>
      <c r="AF6" s="37"/>
      <c r="AG6" s="37"/>
      <c r="AH6" s="37"/>
      <c r="AI6" s="37">
        <v>200.5</v>
      </c>
    </row>
    <row r="7" spans="2:35" x14ac:dyDescent="0.25">
      <c r="B7" s="33" t="s">
        <v>530</v>
      </c>
      <c r="C7" s="37"/>
      <c r="D7" s="37"/>
      <c r="E7" s="37"/>
      <c r="F7" s="37"/>
      <c r="G7" s="37"/>
      <c r="H7" s="37"/>
      <c r="I7" s="37"/>
      <c r="J7" s="37"/>
      <c r="K7" s="37"/>
      <c r="L7" s="37"/>
      <c r="M7" s="37"/>
      <c r="N7" s="37"/>
      <c r="O7" s="37"/>
      <c r="P7" s="37"/>
      <c r="Q7" s="37"/>
      <c r="R7" s="37"/>
      <c r="S7" s="37"/>
      <c r="T7" s="37"/>
      <c r="U7" s="37"/>
      <c r="V7" s="37"/>
      <c r="W7" s="37"/>
      <c r="X7" s="37"/>
      <c r="Y7" s="37"/>
      <c r="Z7" s="37"/>
      <c r="AA7" s="37"/>
      <c r="AB7" s="37"/>
      <c r="AC7" s="37">
        <v>174</v>
      </c>
      <c r="AD7" s="37"/>
      <c r="AE7" s="37"/>
      <c r="AF7" s="37"/>
      <c r="AG7" s="37"/>
      <c r="AH7" s="37"/>
      <c r="AI7" s="37">
        <v>174</v>
      </c>
    </row>
    <row r="8" spans="2:35" x14ac:dyDescent="0.25">
      <c r="B8" s="33" t="s">
        <v>31</v>
      </c>
      <c r="C8" s="37"/>
      <c r="D8" s="37">
        <v>1</v>
      </c>
      <c r="E8" s="37">
        <v>16</v>
      </c>
      <c r="F8" s="37"/>
      <c r="G8" s="37">
        <v>63</v>
      </c>
      <c r="H8" s="37">
        <v>3</v>
      </c>
      <c r="I8" s="37"/>
      <c r="J8" s="37"/>
      <c r="K8" s="37">
        <v>41.5</v>
      </c>
      <c r="L8" s="37"/>
      <c r="M8" s="37"/>
      <c r="N8" s="37">
        <v>0.5</v>
      </c>
      <c r="O8" s="37"/>
      <c r="P8" s="37"/>
      <c r="Q8" s="37"/>
      <c r="R8" s="37"/>
      <c r="S8" s="37">
        <v>32</v>
      </c>
      <c r="T8" s="37">
        <v>26.5</v>
      </c>
      <c r="U8" s="37"/>
      <c r="V8" s="37"/>
      <c r="W8" s="37"/>
      <c r="X8" s="37"/>
      <c r="Y8" s="37">
        <v>8.5</v>
      </c>
      <c r="Z8" s="37"/>
      <c r="AA8" s="37"/>
      <c r="AB8" s="37"/>
      <c r="AC8" s="37"/>
      <c r="AD8" s="37"/>
      <c r="AE8" s="37"/>
      <c r="AF8" s="37"/>
      <c r="AG8" s="37"/>
      <c r="AH8" s="37"/>
      <c r="AI8" s="37">
        <v>192</v>
      </c>
    </row>
    <row r="9" spans="2:35" x14ac:dyDescent="0.25">
      <c r="B9" s="33" t="s">
        <v>37</v>
      </c>
      <c r="C9" s="37"/>
      <c r="D9" s="37">
        <v>3</v>
      </c>
      <c r="E9" s="37">
        <v>15</v>
      </c>
      <c r="F9" s="37"/>
      <c r="G9" s="37"/>
      <c r="H9" s="37"/>
      <c r="I9" s="37"/>
      <c r="J9" s="37"/>
      <c r="K9" s="37">
        <v>53</v>
      </c>
      <c r="L9" s="37"/>
      <c r="M9" s="37"/>
      <c r="N9" s="37"/>
      <c r="O9" s="37"/>
      <c r="P9" s="37"/>
      <c r="Q9" s="37"/>
      <c r="R9" s="37"/>
      <c r="S9" s="37">
        <v>24</v>
      </c>
      <c r="T9" s="37">
        <v>35.950000000000003</v>
      </c>
      <c r="U9" s="37"/>
      <c r="V9" s="37"/>
      <c r="W9" s="37"/>
      <c r="X9" s="37"/>
      <c r="Y9" s="37"/>
      <c r="Z9" s="37"/>
      <c r="AA9" s="37"/>
      <c r="AB9" s="37">
        <v>9.5</v>
      </c>
      <c r="AC9" s="37">
        <v>19</v>
      </c>
      <c r="AD9" s="37"/>
      <c r="AE9" s="37">
        <v>2</v>
      </c>
      <c r="AF9" s="37"/>
      <c r="AG9" s="37">
        <v>8</v>
      </c>
      <c r="AH9" s="37">
        <v>1</v>
      </c>
      <c r="AI9" s="37">
        <v>170.45</v>
      </c>
    </row>
    <row r="10" spans="2:35" x14ac:dyDescent="0.25">
      <c r="B10" s="33" t="s">
        <v>44</v>
      </c>
      <c r="C10" s="37"/>
      <c r="D10" s="37"/>
      <c r="E10" s="37">
        <v>2</v>
      </c>
      <c r="F10" s="37"/>
      <c r="G10" s="37">
        <v>17.5</v>
      </c>
      <c r="H10" s="37"/>
      <c r="I10" s="37"/>
      <c r="J10" s="37">
        <v>4</v>
      </c>
      <c r="K10" s="37">
        <v>22.5</v>
      </c>
      <c r="L10" s="37"/>
      <c r="M10" s="37"/>
      <c r="N10" s="37"/>
      <c r="O10" s="37"/>
      <c r="P10" s="37"/>
      <c r="Q10" s="37"/>
      <c r="R10" s="37"/>
      <c r="S10" s="37">
        <v>48</v>
      </c>
      <c r="T10" s="37">
        <v>18</v>
      </c>
      <c r="U10" s="37"/>
      <c r="V10" s="37"/>
      <c r="W10" s="37"/>
      <c r="X10" s="37">
        <v>10</v>
      </c>
      <c r="Y10" s="37"/>
      <c r="Z10" s="37"/>
      <c r="AA10" s="37"/>
      <c r="AB10" s="37">
        <v>10.5</v>
      </c>
      <c r="AC10" s="37">
        <v>15</v>
      </c>
      <c r="AD10" s="37"/>
      <c r="AE10" s="37">
        <v>13</v>
      </c>
      <c r="AF10" s="37"/>
      <c r="AG10" s="37">
        <v>6</v>
      </c>
      <c r="AH10" s="37"/>
      <c r="AI10" s="37">
        <v>166.5</v>
      </c>
    </row>
    <row r="11" spans="2:35" x14ac:dyDescent="0.25">
      <c r="B11" s="33" t="s">
        <v>535</v>
      </c>
      <c r="C11" s="37">
        <v>58</v>
      </c>
      <c r="D11" s="37"/>
      <c r="E11" s="37"/>
      <c r="F11" s="37"/>
      <c r="G11" s="37"/>
      <c r="H11" s="37"/>
      <c r="I11" s="37"/>
      <c r="J11" s="37"/>
      <c r="K11" s="37"/>
      <c r="L11" s="37"/>
      <c r="M11" s="37"/>
      <c r="N11" s="37"/>
      <c r="O11" s="37"/>
      <c r="P11" s="37">
        <v>33.5</v>
      </c>
      <c r="Q11" s="37"/>
      <c r="R11" s="37"/>
      <c r="S11" s="37">
        <v>24</v>
      </c>
      <c r="T11" s="37">
        <v>8.5</v>
      </c>
      <c r="U11" s="37"/>
      <c r="V11" s="37"/>
      <c r="W11" s="37"/>
      <c r="X11" s="37"/>
      <c r="Y11" s="37"/>
      <c r="Z11" s="37">
        <v>36</v>
      </c>
      <c r="AA11" s="37"/>
      <c r="AB11" s="37"/>
      <c r="AC11" s="37"/>
      <c r="AD11" s="37"/>
      <c r="AE11" s="37"/>
      <c r="AF11" s="37"/>
      <c r="AG11" s="37"/>
      <c r="AH11" s="37"/>
      <c r="AI11" s="37">
        <v>160</v>
      </c>
    </row>
    <row r="12" spans="2:35" x14ac:dyDescent="0.25">
      <c r="B12" s="33" t="s">
        <v>49</v>
      </c>
      <c r="C12" s="37"/>
      <c r="D12" s="37"/>
      <c r="E12" s="37"/>
      <c r="F12" s="37"/>
      <c r="G12" s="37">
        <v>38</v>
      </c>
      <c r="H12" s="37"/>
      <c r="I12" s="37"/>
      <c r="J12" s="37"/>
      <c r="K12" s="37"/>
      <c r="L12" s="37"/>
      <c r="M12" s="37"/>
      <c r="N12" s="37"/>
      <c r="O12" s="37"/>
      <c r="P12" s="37"/>
      <c r="Q12" s="37"/>
      <c r="R12" s="37"/>
      <c r="S12" s="37">
        <v>32</v>
      </c>
      <c r="T12" s="37">
        <v>5</v>
      </c>
      <c r="U12" s="37"/>
      <c r="V12" s="37"/>
      <c r="W12" s="37"/>
      <c r="X12" s="37"/>
      <c r="Y12" s="37"/>
      <c r="Z12" s="37"/>
      <c r="AA12" s="37"/>
      <c r="AB12" s="37">
        <v>3</v>
      </c>
      <c r="AC12" s="37">
        <v>11</v>
      </c>
      <c r="AD12" s="37">
        <v>9</v>
      </c>
      <c r="AE12" s="37"/>
      <c r="AF12" s="37">
        <v>13</v>
      </c>
      <c r="AG12" s="37">
        <v>56</v>
      </c>
      <c r="AH12" s="37"/>
      <c r="AI12" s="37">
        <v>167</v>
      </c>
    </row>
    <row r="13" spans="2:35" x14ac:dyDescent="0.25">
      <c r="B13" s="33" t="s">
        <v>56</v>
      </c>
      <c r="C13" s="37"/>
      <c r="D13" s="37">
        <v>4</v>
      </c>
      <c r="E13" s="37"/>
      <c r="F13" s="37"/>
      <c r="G13" s="37">
        <v>10</v>
      </c>
      <c r="H13" s="37"/>
      <c r="I13" s="37"/>
      <c r="J13" s="37"/>
      <c r="K13" s="37"/>
      <c r="L13" s="37"/>
      <c r="M13" s="37"/>
      <c r="N13" s="37"/>
      <c r="O13" s="37"/>
      <c r="P13" s="37"/>
      <c r="Q13" s="37"/>
      <c r="R13" s="37"/>
      <c r="S13" s="37">
        <v>29</v>
      </c>
      <c r="T13" s="37">
        <v>33.5</v>
      </c>
      <c r="U13" s="37"/>
      <c r="V13" s="37"/>
      <c r="W13" s="37"/>
      <c r="X13" s="37"/>
      <c r="Y13" s="37">
        <v>6</v>
      </c>
      <c r="Z13" s="37"/>
      <c r="AA13" s="37"/>
      <c r="AB13" s="37"/>
      <c r="AC13" s="37">
        <v>13</v>
      </c>
      <c r="AD13" s="37">
        <v>11</v>
      </c>
      <c r="AE13" s="37">
        <v>12</v>
      </c>
      <c r="AF13" s="37"/>
      <c r="AG13" s="37">
        <v>88</v>
      </c>
      <c r="AH13" s="37"/>
      <c r="AI13" s="37">
        <v>206.5</v>
      </c>
    </row>
    <row r="14" spans="2:35" x14ac:dyDescent="0.25">
      <c r="B14" s="33" t="s">
        <v>60</v>
      </c>
      <c r="C14" s="37"/>
      <c r="D14" s="37">
        <v>4</v>
      </c>
      <c r="E14" s="37">
        <v>3</v>
      </c>
      <c r="F14" s="37"/>
      <c r="G14" s="37">
        <v>12</v>
      </c>
      <c r="H14" s="37"/>
      <c r="I14" s="37"/>
      <c r="J14" s="37"/>
      <c r="K14" s="37"/>
      <c r="L14" s="37"/>
      <c r="M14" s="37"/>
      <c r="N14" s="37"/>
      <c r="O14" s="37"/>
      <c r="P14" s="37"/>
      <c r="Q14" s="37"/>
      <c r="R14" s="37"/>
      <c r="S14" s="37">
        <v>16</v>
      </c>
      <c r="T14" s="37">
        <v>26</v>
      </c>
      <c r="U14" s="37">
        <v>17</v>
      </c>
      <c r="V14" s="37"/>
      <c r="W14" s="37"/>
      <c r="X14" s="37"/>
      <c r="Y14" s="37"/>
      <c r="Z14" s="37"/>
      <c r="AA14" s="37"/>
      <c r="AB14" s="37"/>
      <c r="AC14" s="37">
        <v>3</v>
      </c>
      <c r="AD14" s="37">
        <v>2</v>
      </c>
      <c r="AE14" s="37"/>
      <c r="AF14" s="37">
        <v>3</v>
      </c>
      <c r="AG14" s="37">
        <v>82</v>
      </c>
      <c r="AH14" s="37"/>
      <c r="AI14" s="37">
        <v>168</v>
      </c>
    </row>
    <row r="15" spans="2:35" x14ac:dyDescent="0.25">
      <c r="B15" s="33" t="s">
        <v>61</v>
      </c>
      <c r="C15" s="37"/>
      <c r="D15" s="37"/>
      <c r="E15" s="37"/>
      <c r="F15" s="37"/>
      <c r="G15" s="37">
        <v>122.5</v>
      </c>
      <c r="H15" s="37"/>
      <c r="I15" s="37"/>
      <c r="J15" s="37"/>
      <c r="K15" s="37"/>
      <c r="L15" s="37"/>
      <c r="M15" s="37"/>
      <c r="N15" s="37"/>
      <c r="O15" s="37"/>
      <c r="P15" s="37"/>
      <c r="Q15" s="37"/>
      <c r="R15" s="37"/>
      <c r="S15" s="37">
        <v>16</v>
      </c>
      <c r="T15" s="37"/>
      <c r="U15" s="37"/>
      <c r="V15" s="37"/>
      <c r="W15" s="37"/>
      <c r="X15" s="37"/>
      <c r="Y15" s="37"/>
      <c r="Z15" s="37"/>
      <c r="AA15" s="37"/>
      <c r="AB15" s="37"/>
      <c r="AC15" s="37">
        <v>17</v>
      </c>
      <c r="AD15" s="37"/>
      <c r="AE15" s="37"/>
      <c r="AF15" s="37"/>
      <c r="AG15" s="37"/>
      <c r="AH15" s="37">
        <v>12.5</v>
      </c>
      <c r="AI15" s="37">
        <v>168</v>
      </c>
    </row>
    <row r="16" spans="2:35" x14ac:dyDescent="0.25">
      <c r="B16" s="33" t="s">
        <v>63</v>
      </c>
      <c r="C16" s="37"/>
      <c r="D16" s="37">
        <v>6</v>
      </c>
      <c r="E16" s="37"/>
      <c r="F16" s="37"/>
      <c r="G16" s="37">
        <v>16</v>
      </c>
      <c r="H16" s="37"/>
      <c r="I16" s="37"/>
      <c r="J16" s="37"/>
      <c r="K16" s="37"/>
      <c r="L16" s="37"/>
      <c r="M16" s="37">
        <v>1</v>
      </c>
      <c r="N16" s="37"/>
      <c r="O16" s="37"/>
      <c r="P16" s="37"/>
      <c r="Q16" s="37"/>
      <c r="R16" s="37"/>
      <c r="S16" s="37">
        <v>24</v>
      </c>
      <c r="T16" s="37">
        <v>11</v>
      </c>
      <c r="U16" s="37"/>
      <c r="V16" s="37"/>
      <c r="W16" s="37"/>
      <c r="X16" s="37"/>
      <c r="Y16" s="37"/>
      <c r="Z16" s="37"/>
      <c r="AA16" s="37"/>
      <c r="AB16" s="37"/>
      <c r="AC16" s="37"/>
      <c r="AD16" s="37">
        <v>4</v>
      </c>
      <c r="AE16" s="37"/>
      <c r="AF16" s="37">
        <v>13</v>
      </c>
      <c r="AG16" s="37">
        <v>80.5</v>
      </c>
      <c r="AH16" s="37"/>
      <c r="AI16" s="37">
        <v>155.5</v>
      </c>
    </row>
    <row r="17" spans="2:35" x14ac:dyDescent="0.25">
      <c r="B17" s="33" t="s">
        <v>544</v>
      </c>
      <c r="C17" s="37">
        <v>20</v>
      </c>
      <c r="D17" s="37"/>
      <c r="E17" s="37"/>
      <c r="F17" s="37"/>
      <c r="G17" s="37"/>
      <c r="H17" s="37"/>
      <c r="I17" s="37"/>
      <c r="J17" s="37"/>
      <c r="K17" s="37"/>
      <c r="L17" s="37">
        <v>0.5</v>
      </c>
      <c r="M17" s="37">
        <v>10</v>
      </c>
      <c r="N17" s="37"/>
      <c r="O17" s="37"/>
      <c r="P17" s="37"/>
      <c r="Q17" s="37">
        <v>5</v>
      </c>
      <c r="R17" s="37"/>
      <c r="S17" s="37">
        <v>24</v>
      </c>
      <c r="T17" s="37">
        <v>34.5</v>
      </c>
      <c r="U17" s="37"/>
      <c r="V17" s="37"/>
      <c r="W17" s="37">
        <v>36</v>
      </c>
      <c r="X17" s="37"/>
      <c r="Y17" s="37"/>
      <c r="Z17" s="37"/>
      <c r="AA17" s="37">
        <v>20</v>
      </c>
      <c r="AB17" s="37"/>
      <c r="AC17" s="37"/>
      <c r="AD17" s="37"/>
      <c r="AE17" s="37"/>
      <c r="AF17" s="37"/>
      <c r="AG17" s="37"/>
      <c r="AH17" s="37">
        <v>1</v>
      </c>
      <c r="AI17" s="37">
        <v>151</v>
      </c>
    </row>
    <row r="18" spans="2:35" x14ac:dyDescent="0.25">
      <c r="B18" s="33" t="s">
        <v>548</v>
      </c>
      <c r="C18" s="37"/>
      <c r="D18" s="37"/>
      <c r="E18" s="37">
        <v>2</v>
      </c>
      <c r="F18" s="37"/>
      <c r="G18" s="37">
        <v>17</v>
      </c>
      <c r="H18" s="37"/>
      <c r="I18" s="37"/>
      <c r="J18" s="37"/>
      <c r="K18" s="37">
        <v>103</v>
      </c>
      <c r="L18" s="37"/>
      <c r="M18" s="37"/>
      <c r="N18" s="37"/>
      <c r="O18" s="37"/>
      <c r="P18" s="37"/>
      <c r="Q18" s="37"/>
      <c r="R18" s="37"/>
      <c r="S18" s="37">
        <v>16</v>
      </c>
      <c r="T18" s="37">
        <v>3.5</v>
      </c>
      <c r="U18" s="37"/>
      <c r="V18" s="37"/>
      <c r="W18" s="37"/>
      <c r="X18" s="37">
        <v>8</v>
      </c>
      <c r="Y18" s="37"/>
      <c r="Z18" s="37">
        <v>15</v>
      </c>
      <c r="AA18" s="37"/>
      <c r="AB18" s="37"/>
      <c r="AC18" s="37"/>
      <c r="AD18" s="37"/>
      <c r="AE18" s="37"/>
      <c r="AF18" s="37"/>
      <c r="AG18" s="37"/>
      <c r="AH18" s="37">
        <v>5.5</v>
      </c>
      <c r="AI18" s="37">
        <v>170</v>
      </c>
    </row>
    <row r="19" spans="2:35" x14ac:dyDescent="0.25">
      <c r="B19" s="33" t="s">
        <v>569</v>
      </c>
      <c r="C19" s="37">
        <v>2</v>
      </c>
      <c r="D19" s="37">
        <v>6.5</v>
      </c>
      <c r="E19" s="37"/>
      <c r="F19" s="37"/>
      <c r="G19" s="37">
        <v>73</v>
      </c>
      <c r="H19" s="37"/>
      <c r="I19" s="37">
        <v>4</v>
      </c>
      <c r="J19" s="37">
        <v>41</v>
      </c>
      <c r="K19" s="37">
        <v>5</v>
      </c>
      <c r="L19" s="37"/>
      <c r="M19" s="37"/>
      <c r="N19" s="37"/>
      <c r="O19" s="37">
        <v>1</v>
      </c>
      <c r="P19" s="37"/>
      <c r="Q19" s="37"/>
      <c r="R19" s="37">
        <v>2</v>
      </c>
      <c r="S19" s="37">
        <v>24</v>
      </c>
      <c r="T19" s="37">
        <v>5</v>
      </c>
      <c r="U19" s="37"/>
      <c r="V19" s="37"/>
      <c r="W19" s="37"/>
      <c r="X19" s="37"/>
      <c r="Y19" s="37"/>
      <c r="Z19" s="37"/>
      <c r="AA19" s="37"/>
      <c r="AB19" s="37"/>
      <c r="AC19" s="37">
        <v>3.5</v>
      </c>
      <c r="AD19" s="37"/>
      <c r="AE19" s="37"/>
      <c r="AF19" s="37"/>
      <c r="AG19" s="37"/>
      <c r="AH19" s="37">
        <v>1</v>
      </c>
      <c r="AI19" s="37">
        <v>168</v>
      </c>
    </row>
    <row r="20" spans="2:35" x14ac:dyDescent="0.25">
      <c r="B20" s="33" t="s">
        <v>599</v>
      </c>
      <c r="C20" s="37"/>
      <c r="D20" s="37"/>
      <c r="E20" s="37">
        <v>40.5</v>
      </c>
      <c r="F20" s="37"/>
      <c r="G20" s="37"/>
      <c r="H20" s="37"/>
      <c r="I20" s="37"/>
      <c r="J20" s="37"/>
      <c r="K20" s="37">
        <v>79</v>
      </c>
      <c r="L20" s="37"/>
      <c r="M20" s="37"/>
      <c r="N20" s="37"/>
      <c r="O20" s="37"/>
      <c r="P20" s="37"/>
      <c r="Q20" s="37"/>
      <c r="R20" s="37"/>
      <c r="S20" s="37">
        <v>40</v>
      </c>
      <c r="T20" s="37">
        <v>11</v>
      </c>
      <c r="U20" s="37"/>
      <c r="V20" s="37"/>
      <c r="W20" s="37"/>
      <c r="X20" s="37"/>
      <c r="Y20" s="37"/>
      <c r="Z20" s="37"/>
      <c r="AA20" s="37"/>
      <c r="AB20" s="37"/>
      <c r="AC20" s="37"/>
      <c r="AD20" s="37"/>
      <c r="AE20" s="37"/>
      <c r="AF20" s="37"/>
      <c r="AG20" s="37"/>
      <c r="AH20" s="37">
        <v>17</v>
      </c>
      <c r="AI20" s="37">
        <v>187.5</v>
      </c>
    </row>
    <row r="21" spans="2:35" x14ac:dyDescent="0.25">
      <c r="B21" s="33" t="s">
        <v>612</v>
      </c>
      <c r="C21" s="37"/>
      <c r="D21" s="37"/>
      <c r="E21" s="37">
        <v>1</v>
      </c>
      <c r="F21" s="37"/>
      <c r="G21" s="37">
        <v>13</v>
      </c>
      <c r="H21" s="37">
        <v>35</v>
      </c>
      <c r="I21" s="37"/>
      <c r="J21" s="37"/>
      <c r="K21" s="37">
        <v>3</v>
      </c>
      <c r="L21" s="37"/>
      <c r="M21" s="37"/>
      <c r="N21" s="37"/>
      <c r="O21" s="37">
        <v>4</v>
      </c>
      <c r="P21" s="37"/>
      <c r="Q21" s="37"/>
      <c r="R21" s="37"/>
      <c r="S21" s="37">
        <v>36</v>
      </c>
      <c r="T21" s="37">
        <v>5</v>
      </c>
      <c r="U21" s="37">
        <v>3</v>
      </c>
      <c r="V21" s="37"/>
      <c r="W21" s="37"/>
      <c r="X21" s="37">
        <v>38</v>
      </c>
      <c r="Y21" s="37"/>
      <c r="Z21" s="37"/>
      <c r="AA21" s="37"/>
      <c r="AB21" s="37">
        <v>1</v>
      </c>
      <c r="AC21" s="37">
        <v>35</v>
      </c>
      <c r="AD21" s="37"/>
      <c r="AE21" s="37"/>
      <c r="AF21" s="37"/>
      <c r="AG21" s="37"/>
      <c r="AH21" s="37">
        <v>2</v>
      </c>
      <c r="AI21" s="37">
        <v>176</v>
      </c>
    </row>
    <row r="22" spans="2:35" x14ac:dyDescent="0.25">
      <c r="B22" s="33" t="s">
        <v>613</v>
      </c>
      <c r="C22" s="37"/>
      <c r="D22" s="37">
        <v>19</v>
      </c>
      <c r="E22" s="37">
        <v>52.35</v>
      </c>
      <c r="F22" s="37"/>
      <c r="G22" s="37"/>
      <c r="H22" s="37"/>
      <c r="I22" s="37"/>
      <c r="J22" s="37"/>
      <c r="K22" s="37">
        <v>37.25</v>
      </c>
      <c r="L22" s="37"/>
      <c r="M22" s="37">
        <v>17.5</v>
      </c>
      <c r="N22" s="37"/>
      <c r="O22" s="37"/>
      <c r="P22" s="37"/>
      <c r="Q22" s="37"/>
      <c r="R22" s="37"/>
      <c r="S22" s="37">
        <v>24</v>
      </c>
      <c r="T22" s="37">
        <v>10</v>
      </c>
      <c r="U22" s="37"/>
      <c r="V22" s="37"/>
      <c r="W22" s="37"/>
      <c r="X22" s="37"/>
      <c r="Y22" s="37"/>
      <c r="Z22" s="37"/>
      <c r="AA22" s="37"/>
      <c r="AB22" s="37"/>
      <c r="AC22" s="37"/>
      <c r="AD22" s="37"/>
      <c r="AE22" s="37"/>
      <c r="AF22" s="37"/>
      <c r="AG22" s="37"/>
      <c r="AH22" s="37">
        <v>14.5</v>
      </c>
      <c r="AI22" s="37">
        <v>174.6</v>
      </c>
    </row>
    <row r="23" spans="2:35" x14ac:dyDescent="0.25">
      <c r="B23" s="33" t="s">
        <v>653</v>
      </c>
      <c r="C23" s="37"/>
      <c r="D23" s="37"/>
      <c r="E23" s="37"/>
      <c r="F23" s="37"/>
      <c r="G23" s="37">
        <v>168</v>
      </c>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v>168</v>
      </c>
    </row>
    <row r="24" spans="2:35" x14ac:dyDescent="0.25">
      <c r="B24" s="33" t="s">
        <v>656</v>
      </c>
      <c r="C24" s="37"/>
      <c r="D24" s="37">
        <v>34</v>
      </c>
      <c r="E24" s="37">
        <v>1.5</v>
      </c>
      <c r="F24" s="37"/>
      <c r="G24" s="37">
        <v>1</v>
      </c>
      <c r="H24" s="37"/>
      <c r="I24" s="37"/>
      <c r="J24" s="37"/>
      <c r="K24" s="37">
        <v>4</v>
      </c>
      <c r="L24" s="37"/>
      <c r="M24" s="37"/>
      <c r="N24" s="37"/>
      <c r="O24" s="37"/>
      <c r="P24" s="37"/>
      <c r="Q24" s="37"/>
      <c r="R24" s="37"/>
      <c r="S24" s="37">
        <v>16</v>
      </c>
      <c r="T24" s="37">
        <v>4</v>
      </c>
      <c r="U24" s="37"/>
      <c r="V24" s="37"/>
      <c r="W24" s="37"/>
      <c r="X24" s="37"/>
      <c r="Y24" s="37"/>
      <c r="Z24" s="37"/>
      <c r="AA24" s="37"/>
      <c r="AB24" s="37">
        <v>3</v>
      </c>
      <c r="AC24" s="37">
        <v>6</v>
      </c>
      <c r="AD24" s="37"/>
      <c r="AE24" s="37"/>
      <c r="AF24" s="37"/>
      <c r="AG24" s="37"/>
      <c r="AH24" s="37"/>
      <c r="AI24" s="37">
        <v>69.5</v>
      </c>
    </row>
    <row r="25" spans="2:35" x14ac:dyDescent="0.25">
      <c r="B25" s="33" t="s">
        <v>657</v>
      </c>
      <c r="C25" s="37"/>
      <c r="D25" s="37"/>
      <c r="E25" s="37"/>
      <c r="F25" s="37">
        <v>173</v>
      </c>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v>173</v>
      </c>
    </row>
    <row r="26" spans="2:35" x14ac:dyDescent="0.25">
      <c r="B26" s="33" t="s">
        <v>73</v>
      </c>
      <c r="C26" s="37">
        <v>80</v>
      </c>
      <c r="D26" s="37">
        <v>80.5</v>
      </c>
      <c r="E26" s="37">
        <v>133.35</v>
      </c>
      <c r="F26" s="37">
        <v>173</v>
      </c>
      <c r="G26" s="37">
        <v>558.5</v>
      </c>
      <c r="H26" s="37">
        <v>38</v>
      </c>
      <c r="I26" s="37">
        <v>4</v>
      </c>
      <c r="J26" s="37">
        <v>54</v>
      </c>
      <c r="K26" s="37">
        <v>348.25</v>
      </c>
      <c r="L26" s="37">
        <v>0.5</v>
      </c>
      <c r="M26" s="37">
        <v>28.5</v>
      </c>
      <c r="N26" s="37">
        <v>0.5</v>
      </c>
      <c r="O26" s="37">
        <v>5</v>
      </c>
      <c r="P26" s="37">
        <v>33.5</v>
      </c>
      <c r="Q26" s="37">
        <v>5</v>
      </c>
      <c r="R26" s="37">
        <v>2</v>
      </c>
      <c r="S26" s="37">
        <v>465</v>
      </c>
      <c r="T26" s="37">
        <v>254.95</v>
      </c>
      <c r="U26" s="37">
        <v>20</v>
      </c>
      <c r="V26" s="37">
        <v>20</v>
      </c>
      <c r="W26" s="37">
        <v>36</v>
      </c>
      <c r="X26" s="37">
        <v>62</v>
      </c>
      <c r="Y26" s="37">
        <v>82.5</v>
      </c>
      <c r="Z26" s="37">
        <v>54</v>
      </c>
      <c r="AA26" s="37">
        <v>20</v>
      </c>
      <c r="AB26" s="37">
        <v>33.5</v>
      </c>
      <c r="AC26" s="37">
        <v>314.5</v>
      </c>
      <c r="AD26" s="37">
        <v>26</v>
      </c>
      <c r="AE26" s="37">
        <v>29</v>
      </c>
      <c r="AF26" s="37">
        <v>29</v>
      </c>
      <c r="AG26" s="37">
        <v>320.5</v>
      </c>
      <c r="AH26" s="37">
        <v>54.5</v>
      </c>
      <c r="AI26" s="37">
        <v>3366.0499999999997</v>
      </c>
    </row>
    <row r="27" spans="2:35" x14ac:dyDescent="0.25">
      <c r="C27"/>
      <c r="D27"/>
      <c r="E27"/>
      <c r="F27"/>
      <c r="G27"/>
      <c r="H27"/>
      <c r="I27"/>
      <c r="J27"/>
      <c r="K27"/>
      <c r="L27"/>
    </row>
    <row r="28" spans="2:35" x14ac:dyDescent="0.25">
      <c r="C28"/>
      <c r="D28"/>
      <c r="E28"/>
      <c r="F28"/>
      <c r="G28"/>
      <c r="H28"/>
      <c r="I28"/>
      <c r="J28"/>
      <c r="K28"/>
      <c r="L28"/>
    </row>
    <row r="29" spans="2:35" x14ac:dyDescent="0.25">
      <c r="C29"/>
      <c r="D29"/>
      <c r="E29"/>
      <c r="F29"/>
      <c r="G29"/>
      <c r="H29"/>
      <c r="I29"/>
      <c r="J29"/>
      <c r="K29"/>
      <c r="L29"/>
    </row>
    <row r="30" spans="2:35" x14ac:dyDescent="0.25">
      <c r="C30"/>
      <c r="D30"/>
      <c r="E30"/>
      <c r="F30"/>
      <c r="G30"/>
      <c r="H30"/>
      <c r="I30"/>
      <c r="J30"/>
      <c r="K30"/>
      <c r="L30"/>
    </row>
    <row r="31" spans="2:35" x14ac:dyDescent="0.25">
      <c r="C31"/>
      <c r="D31"/>
      <c r="E31"/>
      <c r="F31"/>
      <c r="G31"/>
      <c r="H31"/>
      <c r="I31"/>
      <c r="J31"/>
      <c r="K31"/>
      <c r="L31"/>
    </row>
    <row r="32" spans="2:35" x14ac:dyDescent="0.25">
      <c r="C32"/>
      <c r="D32"/>
      <c r="E32"/>
      <c r="F32"/>
      <c r="G32"/>
      <c r="H32"/>
      <c r="I32"/>
      <c r="J32"/>
      <c r="K32"/>
      <c r="L32"/>
    </row>
    <row r="33" spans="3:12" x14ac:dyDescent="0.25">
      <c r="C33"/>
      <c r="D33"/>
      <c r="E33"/>
      <c r="F33"/>
      <c r="G33"/>
      <c r="H33"/>
      <c r="I33"/>
      <c r="J33"/>
      <c r="K33"/>
      <c r="L33"/>
    </row>
    <row r="34" spans="3:12" x14ac:dyDescent="0.25">
      <c r="C34"/>
      <c r="D34"/>
      <c r="E34"/>
      <c r="F34"/>
      <c r="G34"/>
      <c r="H34"/>
      <c r="I34"/>
      <c r="J34"/>
      <c r="K34"/>
      <c r="L34"/>
    </row>
    <row r="35" spans="3:12" x14ac:dyDescent="0.25">
      <c r="C35"/>
      <c r="D35"/>
      <c r="E35"/>
      <c r="F35"/>
      <c r="G35"/>
      <c r="H35"/>
      <c r="I35"/>
      <c r="J35"/>
      <c r="K35"/>
      <c r="L35"/>
    </row>
    <row r="36" spans="3:12" x14ac:dyDescent="0.25">
      <c r="C36"/>
      <c r="D36"/>
      <c r="E36"/>
      <c r="F36"/>
      <c r="G36"/>
      <c r="H36"/>
      <c r="I36"/>
      <c r="J36"/>
      <c r="K36"/>
      <c r="L36"/>
    </row>
    <row r="37" spans="3:12" x14ac:dyDescent="0.25">
      <c r="C37"/>
      <c r="D37"/>
      <c r="E37"/>
      <c r="F37"/>
      <c r="G37"/>
      <c r="H37"/>
      <c r="I37"/>
      <c r="J37"/>
      <c r="K37"/>
      <c r="L37"/>
    </row>
    <row r="38" spans="3:12" x14ac:dyDescent="0.25">
      <c r="C38"/>
      <c r="D38"/>
      <c r="E38"/>
      <c r="F38"/>
      <c r="G38"/>
      <c r="H38"/>
      <c r="I38"/>
      <c r="J38"/>
      <c r="K38"/>
      <c r="L38"/>
    </row>
    <row r="39" spans="3:12" x14ac:dyDescent="0.25">
      <c r="C39"/>
      <c r="D39"/>
      <c r="E39"/>
      <c r="F39"/>
      <c r="G39"/>
      <c r="H39"/>
      <c r="I39"/>
      <c r="J39"/>
      <c r="K39"/>
      <c r="L39"/>
    </row>
    <row r="40" spans="3:12" x14ac:dyDescent="0.25">
      <c r="C40"/>
      <c r="D40"/>
      <c r="E40"/>
      <c r="F40"/>
      <c r="G40"/>
      <c r="H40"/>
      <c r="I40"/>
      <c r="J40"/>
      <c r="K40"/>
      <c r="L40"/>
    </row>
    <row r="41" spans="3:12" x14ac:dyDescent="0.25">
      <c r="C41"/>
      <c r="D41"/>
      <c r="E41"/>
      <c r="F41"/>
      <c r="G41"/>
      <c r="H41"/>
      <c r="I41"/>
      <c r="J41"/>
      <c r="K41"/>
      <c r="L41"/>
    </row>
    <row r="42" spans="3:12" x14ac:dyDescent="0.25">
      <c r="C42"/>
      <c r="D42"/>
      <c r="E42"/>
      <c r="F42"/>
      <c r="G42"/>
      <c r="H42"/>
      <c r="I42"/>
      <c r="J42"/>
      <c r="K42"/>
      <c r="L42"/>
    </row>
    <row r="43" spans="3:12" x14ac:dyDescent="0.25">
      <c r="C43"/>
      <c r="D43"/>
      <c r="E43"/>
      <c r="F43"/>
      <c r="G43"/>
      <c r="H43"/>
      <c r="I43"/>
      <c r="J43"/>
      <c r="K43"/>
      <c r="L43"/>
    </row>
    <row r="44" spans="3:12" x14ac:dyDescent="0.25">
      <c r="C44"/>
      <c r="D44"/>
      <c r="E44"/>
      <c r="F44"/>
      <c r="G44"/>
      <c r="H44"/>
      <c r="I44"/>
      <c r="J44"/>
      <c r="K44"/>
      <c r="L44"/>
    </row>
    <row r="45" spans="3:12" x14ac:dyDescent="0.25">
      <c r="C45"/>
      <c r="D45"/>
      <c r="E45"/>
      <c r="F45"/>
      <c r="G45"/>
      <c r="H45"/>
      <c r="I45"/>
      <c r="J45"/>
      <c r="K45"/>
      <c r="L45"/>
    </row>
    <row r="46" spans="3:12" x14ac:dyDescent="0.25">
      <c r="C46"/>
      <c r="D46"/>
      <c r="E46"/>
      <c r="F46"/>
      <c r="G46"/>
      <c r="H46"/>
      <c r="I46"/>
      <c r="J46"/>
      <c r="K46"/>
      <c r="L46"/>
    </row>
    <row r="47" spans="3:12" x14ac:dyDescent="0.25">
      <c r="C47"/>
      <c r="D47"/>
      <c r="E47"/>
      <c r="F47"/>
      <c r="G47"/>
      <c r="H47"/>
      <c r="I47"/>
      <c r="J47"/>
      <c r="K47"/>
      <c r="L47"/>
    </row>
    <row r="48" spans="3:12" x14ac:dyDescent="0.25">
      <c r="C48"/>
      <c r="D48"/>
      <c r="E48"/>
      <c r="F48"/>
      <c r="G48"/>
      <c r="H48"/>
      <c r="I48"/>
      <c r="J48"/>
      <c r="K48"/>
      <c r="L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CA78E-AA54-40EF-A84B-E9FB4880454D}">
  <dimension ref="A1:V120"/>
  <sheetViews>
    <sheetView topLeftCell="A74" workbookViewId="0">
      <selection activeCell="A92" sqref="A92"/>
    </sheetView>
  </sheetViews>
  <sheetFormatPr defaultRowHeight="15" x14ac:dyDescent="0.25"/>
  <cols>
    <col min="1" max="1" width="63.5703125" bestFit="1" customWidth="1"/>
    <col min="2" max="2" width="17.28515625" bestFit="1" customWidth="1"/>
    <col min="3" max="3" width="14.42578125" bestFit="1" customWidth="1"/>
    <col min="4" max="5" width="12.5703125" bestFit="1" customWidth="1"/>
    <col min="6" max="6" width="14.7109375" bestFit="1" customWidth="1"/>
    <col min="7" max="7" width="12.140625" bestFit="1" customWidth="1"/>
    <col min="8" max="8" width="9.5703125" bestFit="1" customWidth="1"/>
    <col min="9" max="9" width="14.5703125" bestFit="1" customWidth="1"/>
    <col min="10" max="10" width="14" bestFit="1" customWidth="1"/>
    <col min="11" max="11" width="13.42578125" bestFit="1" customWidth="1"/>
    <col min="12" max="12" width="15.140625" bestFit="1" customWidth="1"/>
    <col min="13" max="13" width="12.85546875" bestFit="1" customWidth="1"/>
    <col min="14" max="14" width="12.140625" bestFit="1" customWidth="1"/>
    <col min="15" max="15" width="13.5703125" bestFit="1" customWidth="1"/>
    <col min="16" max="16" width="16.140625" bestFit="1" customWidth="1"/>
    <col min="17" max="17" width="9.42578125" bestFit="1" customWidth="1"/>
    <col min="18" max="18" width="20.5703125" bestFit="1" customWidth="1"/>
    <col min="19" max="19" width="12" bestFit="1" customWidth="1"/>
    <col min="20" max="20" width="16.42578125" bestFit="1" customWidth="1"/>
    <col min="21" max="21" width="18.28515625" bestFit="1" customWidth="1"/>
    <col min="22" max="22" width="11.28515625" bestFit="1" customWidth="1"/>
    <col min="23" max="23" width="14.7109375" bestFit="1" customWidth="1"/>
    <col min="24" max="24" width="18" bestFit="1" customWidth="1"/>
    <col min="25" max="25" width="14" bestFit="1" customWidth="1"/>
    <col min="26" max="26" width="17.28515625" bestFit="1" customWidth="1"/>
    <col min="27" max="27" width="13.140625" bestFit="1" customWidth="1"/>
    <col min="28" max="28" width="16.28515625" bestFit="1" customWidth="1"/>
    <col min="29" max="29" width="15.42578125" bestFit="1" customWidth="1"/>
    <col min="30" max="30" width="18.5703125" bestFit="1" customWidth="1"/>
    <col min="31" max="31" width="18" bestFit="1" customWidth="1"/>
    <col min="32" max="32" width="21.140625" bestFit="1" customWidth="1"/>
    <col min="33" max="33" width="14.7109375" bestFit="1" customWidth="1"/>
    <col min="34" max="34" width="18" bestFit="1" customWidth="1"/>
    <col min="35" max="35" width="14.140625" bestFit="1" customWidth="1"/>
    <col min="36" max="36" width="17.42578125" bestFit="1" customWidth="1"/>
    <col min="37" max="37" width="11.28515625" bestFit="1" customWidth="1"/>
  </cols>
  <sheetData>
    <row r="1" spans="1:22" x14ac:dyDescent="0.25">
      <c r="A1" s="1" t="s">
        <v>526</v>
      </c>
      <c r="B1" t="s">
        <v>624</v>
      </c>
    </row>
    <row r="3" spans="1:22" x14ac:dyDescent="0.25">
      <c r="A3" s="1" t="s">
        <v>74</v>
      </c>
      <c r="B3" s="1" t="s">
        <v>75</v>
      </c>
    </row>
    <row r="4" spans="1:22" x14ac:dyDescent="0.25">
      <c r="A4" s="1" t="s">
        <v>72</v>
      </c>
      <c r="B4" t="s">
        <v>1</v>
      </c>
      <c r="C4" t="s">
        <v>530</v>
      </c>
      <c r="D4" t="s">
        <v>31</v>
      </c>
      <c r="E4" t="s">
        <v>37</v>
      </c>
      <c r="F4" t="s">
        <v>44</v>
      </c>
      <c r="G4" t="s">
        <v>45</v>
      </c>
      <c r="H4" t="s">
        <v>535</v>
      </c>
      <c r="I4" t="s">
        <v>49</v>
      </c>
      <c r="J4" t="s">
        <v>56</v>
      </c>
      <c r="K4" t="s">
        <v>58</v>
      </c>
      <c r="L4" t="s">
        <v>60</v>
      </c>
      <c r="M4" t="s">
        <v>61</v>
      </c>
      <c r="N4" t="s">
        <v>63</v>
      </c>
      <c r="O4" t="s">
        <v>543</v>
      </c>
      <c r="P4" t="s">
        <v>544</v>
      </c>
      <c r="Q4" t="s">
        <v>548</v>
      </c>
      <c r="R4" t="s">
        <v>569</v>
      </c>
      <c r="S4" t="s">
        <v>599</v>
      </c>
      <c r="T4" t="s">
        <v>612</v>
      </c>
      <c r="U4" t="s">
        <v>613</v>
      </c>
      <c r="V4" t="s">
        <v>73</v>
      </c>
    </row>
    <row r="5" spans="1:22" x14ac:dyDescent="0.25">
      <c r="A5" s="2" t="s">
        <v>515</v>
      </c>
      <c r="B5">
        <v>155.19999999999999</v>
      </c>
      <c r="F5">
        <v>144</v>
      </c>
      <c r="G5">
        <v>8.25</v>
      </c>
      <c r="H5">
        <v>749</v>
      </c>
      <c r="I5">
        <v>12</v>
      </c>
      <c r="L5">
        <v>103</v>
      </c>
      <c r="M5">
        <v>10</v>
      </c>
      <c r="N5">
        <v>117</v>
      </c>
      <c r="O5">
        <v>568</v>
      </c>
      <c r="P5">
        <v>532</v>
      </c>
      <c r="Q5">
        <v>1</v>
      </c>
      <c r="R5">
        <v>36.5</v>
      </c>
      <c r="S5">
        <v>2.5</v>
      </c>
      <c r="U5">
        <v>12.79</v>
      </c>
      <c r="V5">
        <v>2451.2399999999998</v>
      </c>
    </row>
    <row r="6" spans="1:22" x14ac:dyDescent="0.25">
      <c r="A6" s="2" t="s">
        <v>96</v>
      </c>
      <c r="B6">
        <v>72</v>
      </c>
      <c r="D6">
        <v>38.5</v>
      </c>
      <c r="E6">
        <v>56</v>
      </c>
      <c r="F6">
        <v>69</v>
      </c>
      <c r="G6">
        <v>6</v>
      </c>
      <c r="I6">
        <v>59</v>
      </c>
      <c r="J6">
        <v>50</v>
      </c>
      <c r="K6">
        <v>7</v>
      </c>
      <c r="L6">
        <v>58</v>
      </c>
      <c r="M6">
        <v>16</v>
      </c>
      <c r="N6">
        <v>107</v>
      </c>
      <c r="P6">
        <v>22</v>
      </c>
      <c r="V6">
        <v>560.5</v>
      </c>
    </row>
    <row r="7" spans="1:22" x14ac:dyDescent="0.25">
      <c r="A7" s="2" t="s">
        <v>517</v>
      </c>
      <c r="F7">
        <v>4</v>
      </c>
      <c r="I7">
        <v>8</v>
      </c>
      <c r="K7">
        <v>29</v>
      </c>
      <c r="M7">
        <v>8</v>
      </c>
      <c r="N7">
        <v>64</v>
      </c>
      <c r="Q7">
        <v>128</v>
      </c>
      <c r="V7">
        <v>241</v>
      </c>
    </row>
    <row r="8" spans="1:22" x14ac:dyDescent="0.25">
      <c r="A8" s="2" t="s">
        <v>513</v>
      </c>
      <c r="D8">
        <v>3</v>
      </c>
      <c r="E8">
        <v>46</v>
      </c>
      <c r="F8">
        <v>87</v>
      </c>
      <c r="L8">
        <v>10</v>
      </c>
      <c r="V8">
        <v>146</v>
      </c>
    </row>
    <row r="9" spans="1:22" x14ac:dyDescent="0.25">
      <c r="A9" s="52" t="s">
        <v>4</v>
      </c>
      <c r="F9">
        <v>9</v>
      </c>
      <c r="V9">
        <v>9</v>
      </c>
    </row>
    <row r="10" spans="1:22" x14ac:dyDescent="0.25">
      <c r="A10" s="52" t="s">
        <v>55</v>
      </c>
      <c r="F10">
        <v>6</v>
      </c>
      <c r="V10">
        <v>6</v>
      </c>
    </row>
    <row r="11" spans="1:22" x14ac:dyDescent="0.25">
      <c r="A11" s="52" t="s">
        <v>76</v>
      </c>
      <c r="F11">
        <v>8</v>
      </c>
      <c r="V11">
        <v>8</v>
      </c>
    </row>
    <row r="12" spans="1:22" x14ac:dyDescent="0.25">
      <c r="A12" s="52" t="s">
        <v>3</v>
      </c>
      <c r="E12">
        <v>46</v>
      </c>
      <c r="F12">
        <v>48</v>
      </c>
      <c r="V12">
        <v>94</v>
      </c>
    </row>
    <row r="13" spans="1:22" x14ac:dyDescent="0.25">
      <c r="A13" s="52" t="s">
        <v>26</v>
      </c>
      <c r="D13">
        <v>1</v>
      </c>
      <c r="V13">
        <v>1</v>
      </c>
    </row>
    <row r="14" spans="1:22" x14ac:dyDescent="0.25">
      <c r="A14" s="52" t="s">
        <v>29</v>
      </c>
      <c r="D14">
        <v>2</v>
      </c>
      <c r="V14">
        <v>2</v>
      </c>
    </row>
    <row r="15" spans="1:22" x14ac:dyDescent="0.25">
      <c r="A15" s="52" t="s">
        <v>77</v>
      </c>
      <c r="F15">
        <v>16</v>
      </c>
      <c r="V15">
        <v>16</v>
      </c>
    </row>
    <row r="16" spans="1:22" x14ac:dyDescent="0.25">
      <c r="A16" s="52" t="s">
        <v>550</v>
      </c>
      <c r="L16">
        <v>10</v>
      </c>
      <c r="V16">
        <v>10</v>
      </c>
    </row>
    <row r="17" spans="1:22" x14ac:dyDescent="0.25">
      <c r="A17" s="2" t="s">
        <v>23</v>
      </c>
      <c r="B17">
        <v>6</v>
      </c>
      <c r="D17">
        <v>18</v>
      </c>
      <c r="G17">
        <v>12.5</v>
      </c>
      <c r="I17">
        <v>2</v>
      </c>
      <c r="J17">
        <v>65</v>
      </c>
      <c r="K17">
        <v>160</v>
      </c>
      <c r="L17">
        <v>121</v>
      </c>
      <c r="M17">
        <v>1</v>
      </c>
      <c r="P17">
        <v>20</v>
      </c>
      <c r="V17">
        <v>405.5</v>
      </c>
    </row>
    <row r="18" spans="1:22" x14ac:dyDescent="0.25">
      <c r="A18" s="52" t="s">
        <v>116</v>
      </c>
      <c r="D18">
        <v>6</v>
      </c>
      <c r="J18">
        <v>10</v>
      </c>
      <c r="K18">
        <v>10</v>
      </c>
      <c r="L18">
        <v>18</v>
      </c>
      <c r="V18">
        <v>44</v>
      </c>
    </row>
    <row r="19" spans="1:22" x14ac:dyDescent="0.25">
      <c r="A19" s="52" t="s">
        <v>34</v>
      </c>
      <c r="G19">
        <v>4</v>
      </c>
      <c r="V19">
        <v>4</v>
      </c>
    </row>
    <row r="20" spans="1:22" x14ac:dyDescent="0.25">
      <c r="A20" s="52" t="s">
        <v>93</v>
      </c>
      <c r="D20">
        <v>9</v>
      </c>
      <c r="G20">
        <v>3</v>
      </c>
      <c r="J20">
        <v>14</v>
      </c>
      <c r="K20">
        <v>35.5</v>
      </c>
      <c r="L20">
        <v>7</v>
      </c>
      <c r="V20">
        <v>68.5</v>
      </c>
    </row>
    <row r="21" spans="1:22" x14ac:dyDescent="0.25">
      <c r="A21" s="52" t="s">
        <v>89</v>
      </c>
      <c r="J21">
        <v>13</v>
      </c>
      <c r="L21">
        <v>6</v>
      </c>
      <c r="V21">
        <v>19</v>
      </c>
    </row>
    <row r="22" spans="1:22" x14ac:dyDescent="0.25">
      <c r="A22" s="52" t="s">
        <v>46</v>
      </c>
      <c r="L22">
        <v>6</v>
      </c>
      <c r="V22">
        <v>6</v>
      </c>
    </row>
    <row r="23" spans="1:22" x14ac:dyDescent="0.25">
      <c r="A23" s="52" t="s">
        <v>67</v>
      </c>
      <c r="G23">
        <v>1.5</v>
      </c>
      <c r="V23">
        <v>1.5</v>
      </c>
    </row>
    <row r="24" spans="1:22" x14ac:dyDescent="0.25">
      <c r="A24" s="52" t="s">
        <v>112</v>
      </c>
      <c r="K24">
        <v>4</v>
      </c>
      <c r="L24">
        <v>9</v>
      </c>
      <c r="V24">
        <v>13</v>
      </c>
    </row>
    <row r="25" spans="1:22" x14ac:dyDescent="0.25">
      <c r="A25" s="52" t="s">
        <v>24</v>
      </c>
      <c r="B25">
        <v>1</v>
      </c>
      <c r="J25">
        <v>9</v>
      </c>
      <c r="K25">
        <v>11</v>
      </c>
      <c r="L25">
        <v>8</v>
      </c>
      <c r="V25">
        <v>29</v>
      </c>
    </row>
    <row r="26" spans="1:22" x14ac:dyDescent="0.25">
      <c r="A26" s="52" t="s">
        <v>111</v>
      </c>
      <c r="J26">
        <v>8</v>
      </c>
      <c r="V26">
        <v>8</v>
      </c>
    </row>
    <row r="27" spans="1:22" x14ac:dyDescent="0.25">
      <c r="A27" s="52" t="s">
        <v>541</v>
      </c>
      <c r="I27">
        <v>2</v>
      </c>
      <c r="J27">
        <v>1</v>
      </c>
      <c r="V27">
        <v>3</v>
      </c>
    </row>
    <row r="28" spans="1:22" x14ac:dyDescent="0.25">
      <c r="A28" s="52" t="s">
        <v>120</v>
      </c>
      <c r="J28">
        <v>1</v>
      </c>
      <c r="K28">
        <v>6</v>
      </c>
      <c r="L28">
        <v>6</v>
      </c>
      <c r="V28">
        <v>13</v>
      </c>
    </row>
    <row r="29" spans="1:22" x14ac:dyDescent="0.25">
      <c r="A29" s="52" t="s">
        <v>117</v>
      </c>
      <c r="J29">
        <v>4</v>
      </c>
      <c r="K29">
        <v>46</v>
      </c>
      <c r="L29">
        <v>32</v>
      </c>
      <c r="V29">
        <v>82</v>
      </c>
    </row>
    <row r="30" spans="1:22" x14ac:dyDescent="0.25">
      <c r="A30" s="52" t="s">
        <v>11</v>
      </c>
      <c r="B30">
        <v>5</v>
      </c>
      <c r="G30">
        <v>4</v>
      </c>
      <c r="K30">
        <v>47.5</v>
      </c>
      <c r="M30">
        <v>1</v>
      </c>
      <c r="P30">
        <v>20</v>
      </c>
      <c r="V30">
        <v>77.5</v>
      </c>
    </row>
    <row r="31" spans="1:22" x14ac:dyDescent="0.25">
      <c r="A31" s="52" t="s">
        <v>118</v>
      </c>
      <c r="D31">
        <v>3</v>
      </c>
      <c r="J31">
        <v>5</v>
      </c>
      <c r="V31">
        <v>8</v>
      </c>
    </row>
    <row r="32" spans="1:22" x14ac:dyDescent="0.25">
      <c r="A32" s="52" t="s">
        <v>91</v>
      </c>
      <c r="L32">
        <v>18</v>
      </c>
      <c r="V32">
        <v>18</v>
      </c>
    </row>
    <row r="33" spans="1:22" x14ac:dyDescent="0.25">
      <c r="A33" s="52" t="s">
        <v>92</v>
      </c>
      <c r="L33">
        <v>5</v>
      </c>
      <c r="V33">
        <v>5</v>
      </c>
    </row>
    <row r="34" spans="1:22" x14ac:dyDescent="0.25">
      <c r="A34" s="52" t="s">
        <v>59</v>
      </c>
      <c r="L34">
        <v>6</v>
      </c>
      <c r="V34">
        <v>6</v>
      </c>
    </row>
    <row r="35" spans="1:22" x14ac:dyDescent="0.25">
      <c r="A35" s="2" t="s">
        <v>516</v>
      </c>
      <c r="K35">
        <v>27</v>
      </c>
      <c r="P35">
        <v>34</v>
      </c>
      <c r="R35">
        <v>6.5</v>
      </c>
      <c r="V35">
        <v>67.5</v>
      </c>
    </row>
    <row r="36" spans="1:22" x14ac:dyDescent="0.25">
      <c r="A36" s="2" t="s">
        <v>512</v>
      </c>
      <c r="B36">
        <v>244.5</v>
      </c>
      <c r="D36">
        <v>411</v>
      </c>
      <c r="E36">
        <v>314.5</v>
      </c>
      <c r="F36">
        <v>68</v>
      </c>
      <c r="G36">
        <v>18</v>
      </c>
      <c r="H36">
        <v>60</v>
      </c>
      <c r="I36">
        <v>301</v>
      </c>
      <c r="J36">
        <v>395.5</v>
      </c>
      <c r="K36">
        <v>213.5</v>
      </c>
      <c r="L36">
        <v>200</v>
      </c>
      <c r="M36">
        <v>216.5</v>
      </c>
      <c r="N36">
        <v>76</v>
      </c>
      <c r="P36">
        <v>151</v>
      </c>
      <c r="Q36">
        <v>143</v>
      </c>
      <c r="R36">
        <v>214</v>
      </c>
      <c r="S36">
        <v>79</v>
      </c>
      <c r="T36">
        <v>89.5</v>
      </c>
      <c r="U36">
        <v>52.55</v>
      </c>
      <c r="V36">
        <v>3247.55</v>
      </c>
    </row>
    <row r="37" spans="1:22" x14ac:dyDescent="0.25">
      <c r="A37" s="52" t="s">
        <v>4</v>
      </c>
      <c r="I37">
        <v>3</v>
      </c>
      <c r="J37">
        <v>76</v>
      </c>
      <c r="M37">
        <v>10</v>
      </c>
      <c r="V37">
        <v>89</v>
      </c>
    </row>
    <row r="38" spans="1:22" x14ac:dyDescent="0.25">
      <c r="A38" s="52" t="s">
        <v>22</v>
      </c>
      <c r="B38">
        <v>9</v>
      </c>
      <c r="I38">
        <v>84</v>
      </c>
      <c r="J38">
        <v>45</v>
      </c>
      <c r="L38">
        <v>32</v>
      </c>
      <c r="M38">
        <v>6</v>
      </c>
      <c r="N38">
        <v>44</v>
      </c>
      <c r="R38">
        <v>2</v>
      </c>
      <c r="V38">
        <v>222</v>
      </c>
    </row>
    <row r="39" spans="1:22" x14ac:dyDescent="0.25">
      <c r="A39" s="52" t="s">
        <v>30</v>
      </c>
      <c r="D39">
        <v>13.5</v>
      </c>
      <c r="G39">
        <v>2</v>
      </c>
      <c r="I39">
        <v>10</v>
      </c>
      <c r="L39">
        <v>3</v>
      </c>
      <c r="P39">
        <v>21</v>
      </c>
      <c r="V39">
        <v>49.5</v>
      </c>
    </row>
    <row r="40" spans="1:22" x14ac:dyDescent="0.25">
      <c r="A40" s="52" t="s">
        <v>35</v>
      </c>
      <c r="B40">
        <v>18</v>
      </c>
      <c r="M40">
        <v>20</v>
      </c>
      <c r="S40">
        <v>20</v>
      </c>
      <c r="T40">
        <v>5</v>
      </c>
      <c r="V40">
        <v>63</v>
      </c>
    </row>
    <row r="41" spans="1:22" x14ac:dyDescent="0.25">
      <c r="A41" s="52" t="s">
        <v>57</v>
      </c>
      <c r="I41">
        <v>7</v>
      </c>
      <c r="S41">
        <v>3</v>
      </c>
      <c r="T41">
        <v>1</v>
      </c>
      <c r="V41">
        <v>11</v>
      </c>
    </row>
    <row r="42" spans="1:22" x14ac:dyDescent="0.25">
      <c r="A42" s="52" t="s">
        <v>547</v>
      </c>
      <c r="B42">
        <v>32</v>
      </c>
      <c r="D42">
        <v>32</v>
      </c>
      <c r="E42">
        <v>29</v>
      </c>
      <c r="F42">
        <v>24</v>
      </c>
      <c r="I42">
        <v>24</v>
      </c>
      <c r="K42">
        <v>24</v>
      </c>
      <c r="M42">
        <v>40</v>
      </c>
      <c r="Q42">
        <v>32</v>
      </c>
      <c r="R42">
        <v>24</v>
      </c>
      <c r="T42">
        <v>24</v>
      </c>
      <c r="V42">
        <v>285</v>
      </c>
    </row>
    <row r="43" spans="1:22" x14ac:dyDescent="0.25">
      <c r="A43" s="52" t="s">
        <v>62</v>
      </c>
      <c r="B43">
        <v>4.5</v>
      </c>
      <c r="D43">
        <v>42.5</v>
      </c>
      <c r="E43">
        <v>31</v>
      </c>
      <c r="K43">
        <v>3.5</v>
      </c>
      <c r="L43">
        <v>24</v>
      </c>
      <c r="M43">
        <v>61</v>
      </c>
      <c r="Q43">
        <v>110</v>
      </c>
      <c r="R43">
        <v>144.5</v>
      </c>
      <c r="S43">
        <v>25.5</v>
      </c>
      <c r="T43">
        <v>37.5</v>
      </c>
      <c r="U43">
        <v>23.8</v>
      </c>
      <c r="V43">
        <v>507.8</v>
      </c>
    </row>
    <row r="44" spans="1:22" x14ac:dyDescent="0.25">
      <c r="A44" s="52" t="s">
        <v>36</v>
      </c>
      <c r="D44">
        <v>54</v>
      </c>
      <c r="E44">
        <v>103.5</v>
      </c>
      <c r="I44">
        <v>18</v>
      </c>
      <c r="J44">
        <v>133.5</v>
      </c>
      <c r="K44">
        <v>146</v>
      </c>
      <c r="L44">
        <v>94</v>
      </c>
      <c r="Q44">
        <v>1</v>
      </c>
      <c r="R44">
        <v>30.5</v>
      </c>
      <c r="S44">
        <v>14.5</v>
      </c>
      <c r="T44">
        <v>22</v>
      </c>
      <c r="U44">
        <v>28.75</v>
      </c>
      <c r="V44">
        <v>645.75</v>
      </c>
    </row>
    <row r="45" spans="1:22" x14ac:dyDescent="0.25">
      <c r="A45" s="52" t="s">
        <v>25</v>
      </c>
      <c r="B45">
        <v>113</v>
      </c>
      <c r="D45">
        <v>214</v>
      </c>
      <c r="G45">
        <v>2</v>
      </c>
      <c r="H45">
        <v>60</v>
      </c>
      <c r="J45">
        <v>2</v>
      </c>
      <c r="M45">
        <v>25.5</v>
      </c>
      <c r="V45">
        <v>416.5</v>
      </c>
    </row>
    <row r="46" spans="1:22" x14ac:dyDescent="0.25">
      <c r="A46" s="52" t="s">
        <v>79</v>
      </c>
      <c r="B46">
        <v>42</v>
      </c>
      <c r="D46">
        <v>6</v>
      </c>
      <c r="I46">
        <v>16</v>
      </c>
      <c r="J46">
        <v>38</v>
      </c>
      <c r="M46">
        <v>54</v>
      </c>
      <c r="N46">
        <v>16</v>
      </c>
      <c r="P46">
        <v>5</v>
      </c>
      <c r="R46">
        <v>3</v>
      </c>
      <c r="V46">
        <v>180</v>
      </c>
    </row>
    <row r="47" spans="1:22" x14ac:dyDescent="0.25">
      <c r="A47" s="52" t="s">
        <v>65</v>
      </c>
      <c r="B47">
        <v>4.5</v>
      </c>
      <c r="I47">
        <v>8</v>
      </c>
      <c r="V47">
        <v>12.5</v>
      </c>
    </row>
    <row r="48" spans="1:22" x14ac:dyDescent="0.25">
      <c r="A48" s="52" t="s">
        <v>78</v>
      </c>
      <c r="R48">
        <v>2</v>
      </c>
      <c r="V48">
        <v>2</v>
      </c>
    </row>
    <row r="49" spans="1:22" x14ac:dyDescent="0.25">
      <c r="A49" s="52" t="s">
        <v>85</v>
      </c>
      <c r="I49">
        <v>4</v>
      </c>
      <c r="V49">
        <v>4</v>
      </c>
    </row>
    <row r="50" spans="1:22" x14ac:dyDescent="0.25">
      <c r="A50" s="52" t="s">
        <v>26</v>
      </c>
      <c r="D50">
        <v>2</v>
      </c>
      <c r="G50">
        <v>14</v>
      </c>
      <c r="P50">
        <v>125</v>
      </c>
      <c r="V50">
        <v>141</v>
      </c>
    </row>
    <row r="51" spans="1:22" x14ac:dyDescent="0.25">
      <c r="A51" s="52" t="s">
        <v>77</v>
      </c>
      <c r="B51">
        <v>20</v>
      </c>
      <c r="D51">
        <v>8</v>
      </c>
      <c r="E51">
        <v>144</v>
      </c>
      <c r="F51">
        <v>24</v>
      </c>
      <c r="I51">
        <v>80</v>
      </c>
      <c r="J51">
        <v>40</v>
      </c>
      <c r="K51">
        <v>40</v>
      </c>
      <c r="L51">
        <v>16</v>
      </c>
      <c r="N51">
        <v>8</v>
      </c>
      <c r="V51">
        <v>380</v>
      </c>
    </row>
    <row r="52" spans="1:22" x14ac:dyDescent="0.25">
      <c r="A52" s="52" t="s">
        <v>27</v>
      </c>
      <c r="B52">
        <v>1.5</v>
      </c>
      <c r="D52">
        <v>39</v>
      </c>
      <c r="E52">
        <v>7</v>
      </c>
      <c r="F52">
        <v>20</v>
      </c>
      <c r="I52">
        <v>47</v>
      </c>
      <c r="J52">
        <v>61</v>
      </c>
      <c r="L52">
        <v>31</v>
      </c>
      <c r="N52">
        <v>8</v>
      </c>
      <c r="R52">
        <v>8</v>
      </c>
      <c r="S52">
        <v>16</v>
      </c>
      <c r="V52">
        <v>238.5</v>
      </c>
    </row>
    <row r="53" spans="1:22" x14ac:dyDescent="0.25">
      <c r="A53" s="2" t="s">
        <v>514</v>
      </c>
      <c r="B53">
        <v>212</v>
      </c>
      <c r="C53">
        <v>802</v>
      </c>
      <c r="D53">
        <v>228.25</v>
      </c>
      <c r="E53">
        <v>58</v>
      </c>
      <c r="F53">
        <v>193.5</v>
      </c>
      <c r="G53">
        <v>9</v>
      </c>
      <c r="I53">
        <v>286.5</v>
      </c>
      <c r="J53">
        <v>189.5</v>
      </c>
      <c r="K53">
        <v>21</v>
      </c>
      <c r="L53">
        <v>58</v>
      </c>
      <c r="M53">
        <v>633</v>
      </c>
      <c r="N53">
        <v>203</v>
      </c>
      <c r="Q53">
        <v>10</v>
      </c>
      <c r="R53">
        <v>97.5</v>
      </c>
      <c r="T53">
        <v>55.5</v>
      </c>
      <c r="V53">
        <v>3056.75</v>
      </c>
    </row>
    <row r="54" spans="1:22" x14ac:dyDescent="0.25">
      <c r="A54" s="52" t="s">
        <v>28</v>
      </c>
      <c r="B54">
        <v>212</v>
      </c>
      <c r="C54">
        <v>802</v>
      </c>
      <c r="D54">
        <v>228.25</v>
      </c>
      <c r="E54">
        <v>58</v>
      </c>
      <c r="F54">
        <v>193.5</v>
      </c>
      <c r="G54">
        <v>9</v>
      </c>
      <c r="I54">
        <v>286.5</v>
      </c>
      <c r="J54">
        <v>189.5</v>
      </c>
      <c r="K54">
        <v>21</v>
      </c>
      <c r="L54">
        <v>58</v>
      </c>
      <c r="M54">
        <v>633</v>
      </c>
      <c r="N54">
        <v>203</v>
      </c>
      <c r="Q54">
        <v>10</v>
      </c>
      <c r="R54">
        <v>97.5</v>
      </c>
      <c r="T54">
        <v>55.5</v>
      </c>
      <c r="V54">
        <v>3056.75</v>
      </c>
    </row>
    <row r="55" spans="1:22" x14ac:dyDescent="0.25">
      <c r="A55" s="2" t="s">
        <v>551</v>
      </c>
      <c r="B55">
        <v>17.5</v>
      </c>
      <c r="D55">
        <v>14</v>
      </c>
      <c r="E55">
        <v>41</v>
      </c>
      <c r="F55">
        <v>41</v>
      </c>
      <c r="I55">
        <v>1</v>
      </c>
      <c r="N55">
        <v>119</v>
      </c>
      <c r="Q55">
        <v>75</v>
      </c>
      <c r="V55">
        <v>308.5</v>
      </c>
    </row>
    <row r="56" spans="1:22" x14ac:dyDescent="0.25">
      <c r="A56" s="52" t="s">
        <v>566</v>
      </c>
      <c r="E56">
        <v>3</v>
      </c>
      <c r="N56">
        <v>2</v>
      </c>
      <c r="V56">
        <v>5</v>
      </c>
    </row>
    <row r="57" spans="1:22" x14ac:dyDescent="0.25">
      <c r="A57" s="52" t="s">
        <v>560</v>
      </c>
      <c r="Q57">
        <v>1</v>
      </c>
      <c r="V57">
        <v>1</v>
      </c>
    </row>
    <row r="58" spans="1:22" x14ac:dyDescent="0.25">
      <c r="A58" s="52" t="s">
        <v>567</v>
      </c>
      <c r="F58">
        <v>11.5</v>
      </c>
      <c r="V58">
        <v>11.5</v>
      </c>
    </row>
    <row r="59" spans="1:22" x14ac:dyDescent="0.25">
      <c r="A59" s="52" t="s">
        <v>561</v>
      </c>
      <c r="F59">
        <v>1</v>
      </c>
      <c r="N59">
        <v>3</v>
      </c>
      <c r="Q59">
        <v>15</v>
      </c>
      <c r="V59">
        <v>19</v>
      </c>
    </row>
    <row r="60" spans="1:22" x14ac:dyDescent="0.25">
      <c r="A60" s="52" t="s">
        <v>11</v>
      </c>
      <c r="B60">
        <v>17.5</v>
      </c>
      <c r="F60">
        <v>21.5</v>
      </c>
      <c r="I60">
        <v>1</v>
      </c>
      <c r="N60">
        <v>112</v>
      </c>
      <c r="Q60">
        <v>7</v>
      </c>
      <c r="V60">
        <v>159</v>
      </c>
    </row>
    <row r="61" spans="1:22" x14ac:dyDescent="0.25">
      <c r="A61" s="52" t="s">
        <v>562</v>
      </c>
      <c r="F61">
        <v>2</v>
      </c>
      <c r="Q61">
        <v>7</v>
      </c>
      <c r="V61">
        <v>9</v>
      </c>
    </row>
    <row r="62" spans="1:22" x14ac:dyDescent="0.25">
      <c r="A62" s="52" t="s">
        <v>563</v>
      </c>
      <c r="Q62">
        <v>13</v>
      </c>
      <c r="V62">
        <v>13</v>
      </c>
    </row>
    <row r="63" spans="1:22" x14ac:dyDescent="0.25">
      <c r="A63" s="52" t="s">
        <v>564</v>
      </c>
      <c r="D63">
        <v>14</v>
      </c>
      <c r="E63">
        <v>38</v>
      </c>
      <c r="F63">
        <v>5</v>
      </c>
      <c r="N63">
        <v>2</v>
      </c>
      <c r="Q63">
        <v>32</v>
      </c>
      <c r="V63">
        <v>91</v>
      </c>
    </row>
    <row r="64" spans="1:22" x14ac:dyDescent="0.25">
      <c r="A64" s="2" t="s">
        <v>552</v>
      </c>
      <c r="B64">
        <v>99</v>
      </c>
      <c r="D64">
        <v>39</v>
      </c>
      <c r="E64">
        <v>238</v>
      </c>
      <c r="F64">
        <v>240.5</v>
      </c>
      <c r="I64">
        <v>186</v>
      </c>
      <c r="J64">
        <v>27.5</v>
      </c>
      <c r="L64">
        <v>34</v>
      </c>
      <c r="N64">
        <v>140</v>
      </c>
      <c r="P64">
        <v>3</v>
      </c>
      <c r="Q64">
        <v>379.5</v>
      </c>
      <c r="R64">
        <v>15.5</v>
      </c>
      <c r="S64">
        <v>78</v>
      </c>
      <c r="T64">
        <v>190</v>
      </c>
      <c r="U64">
        <v>46</v>
      </c>
      <c r="V64">
        <v>1716</v>
      </c>
    </row>
    <row r="65" spans="1:22" x14ac:dyDescent="0.25">
      <c r="A65" s="52" t="s">
        <v>593</v>
      </c>
      <c r="B65">
        <v>0.5</v>
      </c>
      <c r="I65">
        <v>4</v>
      </c>
      <c r="N65">
        <v>24</v>
      </c>
      <c r="Q65">
        <v>29</v>
      </c>
      <c r="V65">
        <v>57.5</v>
      </c>
    </row>
    <row r="66" spans="1:22" x14ac:dyDescent="0.25">
      <c r="A66" s="52" t="s">
        <v>586</v>
      </c>
      <c r="B66">
        <v>3</v>
      </c>
      <c r="E66">
        <v>145.25</v>
      </c>
      <c r="F66">
        <v>2</v>
      </c>
      <c r="I66">
        <v>78</v>
      </c>
      <c r="Q66">
        <v>2</v>
      </c>
      <c r="T66">
        <v>50</v>
      </c>
      <c r="V66">
        <v>280.25</v>
      </c>
    </row>
    <row r="67" spans="1:22" x14ac:dyDescent="0.25">
      <c r="A67" s="52" t="s">
        <v>570</v>
      </c>
      <c r="B67">
        <v>0.5</v>
      </c>
      <c r="D67">
        <v>2</v>
      </c>
      <c r="E67">
        <v>34.5</v>
      </c>
      <c r="I67">
        <v>7</v>
      </c>
      <c r="N67">
        <v>8</v>
      </c>
      <c r="T67">
        <v>12</v>
      </c>
      <c r="V67">
        <v>64</v>
      </c>
    </row>
    <row r="68" spans="1:22" x14ac:dyDescent="0.25">
      <c r="A68" s="52" t="s">
        <v>571</v>
      </c>
      <c r="B68">
        <v>1</v>
      </c>
      <c r="D68">
        <v>7</v>
      </c>
      <c r="E68">
        <v>3</v>
      </c>
      <c r="F68">
        <v>38.5</v>
      </c>
      <c r="I68">
        <v>6</v>
      </c>
      <c r="N68">
        <v>56</v>
      </c>
      <c r="Q68">
        <v>22</v>
      </c>
      <c r="T68">
        <v>36</v>
      </c>
      <c r="V68">
        <v>169.5</v>
      </c>
    </row>
    <row r="69" spans="1:22" x14ac:dyDescent="0.25">
      <c r="A69" s="52" t="s">
        <v>583</v>
      </c>
      <c r="D69">
        <v>2</v>
      </c>
      <c r="E69">
        <v>2</v>
      </c>
      <c r="I69">
        <v>23</v>
      </c>
      <c r="T69">
        <v>6</v>
      </c>
      <c r="V69">
        <v>33</v>
      </c>
    </row>
    <row r="70" spans="1:22" x14ac:dyDescent="0.25">
      <c r="A70" s="52" t="s">
        <v>615</v>
      </c>
      <c r="D70">
        <v>13</v>
      </c>
      <c r="S70">
        <v>40</v>
      </c>
      <c r="U70">
        <v>46</v>
      </c>
      <c r="V70">
        <v>99</v>
      </c>
    </row>
    <row r="71" spans="1:22" x14ac:dyDescent="0.25">
      <c r="A71" s="52" t="s">
        <v>606</v>
      </c>
      <c r="T71">
        <v>3</v>
      </c>
      <c r="V71">
        <v>3</v>
      </c>
    </row>
    <row r="72" spans="1:22" x14ac:dyDescent="0.25">
      <c r="A72" s="52" t="s">
        <v>553</v>
      </c>
      <c r="B72">
        <v>7</v>
      </c>
      <c r="D72">
        <v>2</v>
      </c>
      <c r="E72">
        <v>8</v>
      </c>
      <c r="F72">
        <v>62.5</v>
      </c>
      <c r="I72">
        <v>13</v>
      </c>
      <c r="L72">
        <v>14</v>
      </c>
      <c r="N72">
        <v>20</v>
      </c>
      <c r="Q72">
        <v>166.5</v>
      </c>
      <c r="S72">
        <v>38</v>
      </c>
      <c r="T72">
        <v>26.5</v>
      </c>
      <c r="V72">
        <v>357.5</v>
      </c>
    </row>
    <row r="73" spans="1:22" x14ac:dyDescent="0.25">
      <c r="A73" s="52" t="s">
        <v>11</v>
      </c>
      <c r="B73">
        <v>63.5</v>
      </c>
      <c r="D73">
        <v>2</v>
      </c>
      <c r="E73">
        <v>1</v>
      </c>
      <c r="F73">
        <v>54.5</v>
      </c>
      <c r="I73">
        <v>6</v>
      </c>
      <c r="J73">
        <v>22.5</v>
      </c>
      <c r="L73">
        <v>13</v>
      </c>
      <c r="P73">
        <v>3</v>
      </c>
      <c r="Q73">
        <v>42</v>
      </c>
      <c r="R73">
        <v>15.5</v>
      </c>
      <c r="T73">
        <v>24</v>
      </c>
      <c r="V73">
        <v>247</v>
      </c>
    </row>
    <row r="74" spans="1:22" x14ac:dyDescent="0.25">
      <c r="A74" s="52" t="s">
        <v>572</v>
      </c>
      <c r="B74">
        <v>5</v>
      </c>
      <c r="D74">
        <v>9</v>
      </c>
      <c r="E74">
        <v>41.75</v>
      </c>
      <c r="F74">
        <v>8</v>
      </c>
      <c r="I74">
        <v>47</v>
      </c>
      <c r="L74">
        <v>7</v>
      </c>
      <c r="Q74">
        <v>115</v>
      </c>
      <c r="T74">
        <v>26</v>
      </c>
      <c r="V74">
        <v>258.75</v>
      </c>
    </row>
    <row r="75" spans="1:22" x14ac:dyDescent="0.25">
      <c r="A75" s="52" t="s">
        <v>590</v>
      </c>
      <c r="B75">
        <v>18</v>
      </c>
      <c r="F75">
        <v>26</v>
      </c>
      <c r="V75">
        <v>44</v>
      </c>
    </row>
    <row r="76" spans="1:22" x14ac:dyDescent="0.25">
      <c r="A76" s="52" t="s">
        <v>580</v>
      </c>
      <c r="D76">
        <v>2</v>
      </c>
      <c r="V76">
        <v>2</v>
      </c>
    </row>
    <row r="77" spans="1:22" x14ac:dyDescent="0.25">
      <c r="A77" s="52" t="s">
        <v>576</v>
      </c>
      <c r="E77">
        <v>2.5</v>
      </c>
      <c r="I77">
        <v>2</v>
      </c>
      <c r="Q77">
        <v>3</v>
      </c>
      <c r="T77">
        <v>2.5</v>
      </c>
      <c r="V77">
        <v>10</v>
      </c>
    </row>
    <row r="78" spans="1:22" x14ac:dyDescent="0.25">
      <c r="A78" s="52" t="s">
        <v>584</v>
      </c>
      <c r="B78">
        <v>0.5</v>
      </c>
      <c r="F78">
        <v>49</v>
      </c>
      <c r="J78">
        <v>5</v>
      </c>
      <c r="N78">
        <v>32</v>
      </c>
      <c r="T78">
        <v>4</v>
      </c>
      <c r="V78">
        <v>90.5</v>
      </c>
    </row>
    <row r="79" spans="1:22" x14ac:dyDescent="0.25">
      <c r="A79" s="2" t="s">
        <v>554</v>
      </c>
      <c r="B79">
        <v>20</v>
      </c>
      <c r="D79">
        <v>26</v>
      </c>
      <c r="E79">
        <v>6</v>
      </c>
      <c r="J79">
        <v>25</v>
      </c>
      <c r="K79">
        <v>61.99</v>
      </c>
      <c r="L79">
        <v>60</v>
      </c>
      <c r="V79">
        <v>198.99</v>
      </c>
    </row>
    <row r="80" spans="1:22" x14ac:dyDescent="0.25">
      <c r="A80" s="52" t="s">
        <v>555</v>
      </c>
      <c r="B80">
        <v>10</v>
      </c>
      <c r="J80">
        <v>6</v>
      </c>
      <c r="V80">
        <v>16</v>
      </c>
    </row>
    <row r="81" spans="1:22" x14ac:dyDescent="0.25">
      <c r="A81" s="52" t="s">
        <v>556</v>
      </c>
      <c r="B81">
        <v>2</v>
      </c>
      <c r="D81">
        <v>6</v>
      </c>
      <c r="J81">
        <v>4</v>
      </c>
      <c r="K81">
        <v>44.49</v>
      </c>
      <c r="L81">
        <v>56</v>
      </c>
      <c r="V81">
        <v>112.49000000000001</v>
      </c>
    </row>
    <row r="82" spans="1:22" x14ac:dyDescent="0.25">
      <c r="A82" s="52" t="s">
        <v>565</v>
      </c>
      <c r="D82">
        <v>20</v>
      </c>
      <c r="J82">
        <v>7</v>
      </c>
      <c r="L82">
        <v>4</v>
      </c>
      <c r="V82">
        <v>31</v>
      </c>
    </row>
    <row r="83" spans="1:22" x14ac:dyDescent="0.25">
      <c r="A83" s="52" t="s">
        <v>11</v>
      </c>
      <c r="B83">
        <v>8</v>
      </c>
      <c r="E83">
        <v>6</v>
      </c>
      <c r="K83">
        <v>17.5</v>
      </c>
      <c r="V83">
        <v>31.5</v>
      </c>
    </row>
    <row r="84" spans="1:22" x14ac:dyDescent="0.25">
      <c r="A84" s="52" t="s">
        <v>568</v>
      </c>
      <c r="J84">
        <v>8</v>
      </c>
      <c r="V84">
        <v>8</v>
      </c>
    </row>
    <row r="85" spans="1:22" x14ac:dyDescent="0.25">
      <c r="A85" s="2" t="s">
        <v>557</v>
      </c>
      <c r="B85">
        <v>66.5</v>
      </c>
      <c r="D85">
        <v>103.5</v>
      </c>
      <c r="E85">
        <v>22</v>
      </c>
      <c r="I85">
        <v>6</v>
      </c>
      <c r="J85">
        <v>149</v>
      </c>
      <c r="K85">
        <v>268</v>
      </c>
      <c r="L85">
        <v>168</v>
      </c>
      <c r="P85">
        <v>3</v>
      </c>
      <c r="R85">
        <v>4</v>
      </c>
      <c r="S85">
        <v>121.5</v>
      </c>
      <c r="T85">
        <v>18</v>
      </c>
      <c r="U85">
        <v>114.5</v>
      </c>
      <c r="V85">
        <v>1044</v>
      </c>
    </row>
    <row r="86" spans="1:22" x14ac:dyDescent="0.25">
      <c r="A86" s="52" t="s">
        <v>558</v>
      </c>
      <c r="B86">
        <v>2</v>
      </c>
      <c r="E86">
        <v>2</v>
      </c>
      <c r="J86">
        <v>1.5</v>
      </c>
      <c r="K86">
        <v>4.5</v>
      </c>
      <c r="L86">
        <v>10</v>
      </c>
      <c r="S86">
        <v>15.5</v>
      </c>
      <c r="U86">
        <v>24.9</v>
      </c>
      <c r="V86">
        <v>60.4</v>
      </c>
    </row>
    <row r="87" spans="1:22" x14ac:dyDescent="0.25">
      <c r="A87" s="52" t="s">
        <v>602</v>
      </c>
      <c r="D87">
        <v>17</v>
      </c>
      <c r="K87">
        <v>1</v>
      </c>
      <c r="V87">
        <v>18</v>
      </c>
    </row>
    <row r="88" spans="1:22" x14ac:dyDescent="0.25">
      <c r="A88" s="52" t="s">
        <v>596</v>
      </c>
      <c r="B88">
        <v>11</v>
      </c>
      <c r="J88">
        <v>16</v>
      </c>
      <c r="K88">
        <v>39</v>
      </c>
      <c r="S88">
        <v>0</v>
      </c>
      <c r="T88">
        <v>2</v>
      </c>
      <c r="V88">
        <v>68</v>
      </c>
    </row>
    <row r="89" spans="1:22" x14ac:dyDescent="0.25">
      <c r="A89" s="52" t="s">
        <v>559</v>
      </c>
      <c r="B89">
        <v>1</v>
      </c>
      <c r="E89">
        <v>16</v>
      </c>
      <c r="J89">
        <v>1.5</v>
      </c>
      <c r="K89">
        <v>2.5</v>
      </c>
      <c r="L89">
        <v>11</v>
      </c>
      <c r="V89">
        <v>32</v>
      </c>
    </row>
    <row r="90" spans="1:22" x14ac:dyDescent="0.25">
      <c r="A90" s="52" t="s">
        <v>617</v>
      </c>
      <c r="L90">
        <v>35</v>
      </c>
      <c r="S90">
        <v>15</v>
      </c>
      <c r="V90">
        <v>50</v>
      </c>
    </row>
    <row r="91" spans="1:22" x14ac:dyDescent="0.25">
      <c r="A91" s="52" t="s">
        <v>600</v>
      </c>
      <c r="D91">
        <v>1</v>
      </c>
      <c r="J91">
        <v>9</v>
      </c>
      <c r="S91">
        <v>38</v>
      </c>
      <c r="V91">
        <v>48</v>
      </c>
    </row>
    <row r="92" spans="1:22" x14ac:dyDescent="0.25">
      <c r="A92" s="52" t="s">
        <v>604</v>
      </c>
      <c r="B92">
        <v>1</v>
      </c>
      <c r="D92">
        <v>5.5</v>
      </c>
      <c r="J92">
        <v>37</v>
      </c>
      <c r="K92">
        <v>88</v>
      </c>
      <c r="V92">
        <v>131.5</v>
      </c>
    </row>
    <row r="93" spans="1:22" x14ac:dyDescent="0.25">
      <c r="A93" s="52" t="s">
        <v>601</v>
      </c>
      <c r="S93">
        <v>18</v>
      </c>
      <c r="V93">
        <v>18</v>
      </c>
    </row>
    <row r="94" spans="1:22" x14ac:dyDescent="0.25">
      <c r="A94" s="52" t="s">
        <v>577</v>
      </c>
      <c r="B94">
        <v>4.5</v>
      </c>
      <c r="D94">
        <v>28.5</v>
      </c>
      <c r="I94">
        <v>3</v>
      </c>
      <c r="J94">
        <v>20</v>
      </c>
      <c r="K94">
        <v>117.5</v>
      </c>
      <c r="T94">
        <v>4</v>
      </c>
      <c r="V94">
        <v>177.5</v>
      </c>
    </row>
    <row r="95" spans="1:22" x14ac:dyDescent="0.25">
      <c r="A95" s="52" t="s">
        <v>605</v>
      </c>
      <c r="J95">
        <v>9</v>
      </c>
      <c r="S95">
        <v>1</v>
      </c>
      <c r="V95">
        <v>10</v>
      </c>
    </row>
    <row r="96" spans="1:22" x14ac:dyDescent="0.25">
      <c r="A96" s="52" t="s">
        <v>606</v>
      </c>
      <c r="J96">
        <v>7</v>
      </c>
      <c r="V96">
        <v>7</v>
      </c>
    </row>
    <row r="97" spans="1:22" x14ac:dyDescent="0.25">
      <c r="A97" s="52" t="s">
        <v>11</v>
      </c>
      <c r="B97">
        <v>39</v>
      </c>
      <c r="D97">
        <v>20</v>
      </c>
      <c r="E97">
        <v>4</v>
      </c>
      <c r="I97">
        <v>3</v>
      </c>
      <c r="J97">
        <v>47</v>
      </c>
      <c r="K97">
        <v>15.5</v>
      </c>
      <c r="L97">
        <v>47</v>
      </c>
      <c r="P97">
        <v>3</v>
      </c>
      <c r="R97">
        <v>2.5</v>
      </c>
      <c r="S97">
        <v>10.5</v>
      </c>
      <c r="T97">
        <v>1</v>
      </c>
      <c r="V97">
        <v>192.5</v>
      </c>
    </row>
    <row r="98" spans="1:22" x14ac:dyDescent="0.25">
      <c r="A98" s="52" t="s">
        <v>597</v>
      </c>
      <c r="B98">
        <v>5.5</v>
      </c>
      <c r="D98">
        <v>17</v>
      </c>
      <c r="V98">
        <v>22.5</v>
      </c>
    </row>
    <row r="99" spans="1:22" x14ac:dyDescent="0.25">
      <c r="A99" s="52" t="s">
        <v>598</v>
      </c>
      <c r="B99">
        <v>2.5</v>
      </c>
      <c r="D99">
        <v>14.5</v>
      </c>
      <c r="L99">
        <v>62</v>
      </c>
      <c r="R99">
        <v>1.5</v>
      </c>
      <c r="S99">
        <v>23.5</v>
      </c>
      <c r="T99">
        <v>11</v>
      </c>
      <c r="U99">
        <v>89.6</v>
      </c>
      <c r="V99">
        <v>204.6</v>
      </c>
    </row>
    <row r="100" spans="1:22" x14ac:dyDescent="0.25">
      <c r="A100" s="52" t="s">
        <v>607</v>
      </c>
      <c r="J100">
        <v>1</v>
      </c>
      <c r="L100">
        <v>3</v>
      </c>
      <c r="V100">
        <v>4</v>
      </c>
    </row>
    <row r="101" spans="1:22" x14ac:dyDescent="0.25">
      <c r="A101" s="2" t="s">
        <v>573</v>
      </c>
      <c r="B101">
        <v>12</v>
      </c>
      <c r="D101">
        <v>2</v>
      </c>
      <c r="E101">
        <v>20</v>
      </c>
      <c r="K101">
        <v>26</v>
      </c>
      <c r="L101">
        <v>5</v>
      </c>
      <c r="V101">
        <v>65</v>
      </c>
    </row>
    <row r="102" spans="1:22" x14ac:dyDescent="0.25">
      <c r="A102" s="52" t="s">
        <v>11</v>
      </c>
      <c r="B102">
        <v>7</v>
      </c>
      <c r="D102">
        <v>2</v>
      </c>
      <c r="K102">
        <v>4</v>
      </c>
      <c r="L102">
        <v>5</v>
      </c>
      <c r="V102">
        <v>18</v>
      </c>
    </row>
    <row r="103" spans="1:22" x14ac:dyDescent="0.25">
      <c r="A103" s="52" t="s">
        <v>574</v>
      </c>
      <c r="B103">
        <v>1</v>
      </c>
      <c r="K103">
        <v>22</v>
      </c>
      <c r="V103">
        <v>23</v>
      </c>
    </row>
    <row r="104" spans="1:22" x14ac:dyDescent="0.25">
      <c r="A104" s="52" t="s">
        <v>575</v>
      </c>
      <c r="B104">
        <v>4</v>
      </c>
      <c r="E104">
        <v>20</v>
      </c>
      <c r="V104">
        <v>24</v>
      </c>
    </row>
    <row r="105" spans="1:22" x14ac:dyDescent="0.25">
      <c r="A105" s="2" t="s">
        <v>591</v>
      </c>
      <c r="B105">
        <v>2</v>
      </c>
      <c r="R105">
        <v>23</v>
      </c>
      <c r="T105">
        <v>4</v>
      </c>
      <c r="V105">
        <v>29</v>
      </c>
    </row>
    <row r="106" spans="1:22" x14ac:dyDescent="0.25">
      <c r="A106" s="52" t="s">
        <v>119</v>
      </c>
      <c r="B106">
        <v>2</v>
      </c>
      <c r="R106">
        <v>23</v>
      </c>
      <c r="T106">
        <v>4</v>
      </c>
      <c r="V106">
        <v>29</v>
      </c>
    </row>
    <row r="107" spans="1:22" x14ac:dyDescent="0.25">
      <c r="A107" s="2" t="s">
        <v>594</v>
      </c>
      <c r="B107">
        <v>1.5</v>
      </c>
      <c r="S107">
        <v>18</v>
      </c>
      <c r="U107">
        <v>22.42</v>
      </c>
      <c r="V107">
        <v>41.92</v>
      </c>
    </row>
    <row r="108" spans="1:22" x14ac:dyDescent="0.25">
      <c r="A108" s="52" t="s">
        <v>595</v>
      </c>
      <c r="B108">
        <v>1.5</v>
      </c>
      <c r="U108">
        <v>22.42</v>
      </c>
      <c r="V108">
        <v>23.92</v>
      </c>
    </row>
    <row r="109" spans="1:22" x14ac:dyDescent="0.25">
      <c r="A109" s="52" t="s">
        <v>616</v>
      </c>
      <c r="S109">
        <v>18</v>
      </c>
      <c r="V109">
        <v>18</v>
      </c>
    </row>
    <row r="110" spans="1:22" x14ac:dyDescent="0.25">
      <c r="A110" s="2" t="s">
        <v>608</v>
      </c>
      <c r="N110">
        <v>36</v>
      </c>
      <c r="T110">
        <v>1</v>
      </c>
      <c r="V110">
        <v>37</v>
      </c>
    </row>
    <row r="111" spans="1:22" x14ac:dyDescent="0.25">
      <c r="A111" s="52" t="s">
        <v>609</v>
      </c>
      <c r="N111">
        <v>24</v>
      </c>
      <c r="V111">
        <v>24</v>
      </c>
    </row>
    <row r="112" spans="1:22" x14ac:dyDescent="0.25">
      <c r="A112" s="52" t="s">
        <v>610</v>
      </c>
      <c r="N112">
        <v>4</v>
      </c>
      <c r="V112">
        <v>4</v>
      </c>
    </row>
    <row r="113" spans="1:22" x14ac:dyDescent="0.25">
      <c r="A113" s="52" t="s">
        <v>611</v>
      </c>
      <c r="N113">
        <v>8</v>
      </c>
      <c r="V113">
        <v>8</v>
      </c>
    </row>
    <row r="114" spans="1:22" x14ac:dyDescent="0.25">
      <c r="A114" s="52" t="s">
        <v>11</v>
      </c>
      <c r="T114">
        <v>1</v>
      </c>
      <c r="V114">
        <v>1</v>
      </c>
    </row>
    <row r="115" spans="1:22" x14ac:dyDescent="0.25">
      <c r="A115" s="2" t="s">
        <v>614</v>
      </c>
      <c r="B115">
        <v>2</v>
      </c>
      <c r="E115">
        <v>22</v>
      </c>
      <c r="Q115">
        <v>13</v>
      </c>
      <c r="V115">
        <v>37</v>
      </c>
    </row>
    <row r="116" spans="1:22" x14ac:dyDescent="0.25">
      <c r="A116" s="52" t="s">
        <v>618</v>
      </c>
      <c r="Q116">
        <v>9</v>
      </c>
      <c r="V116">
        <v>9</v>
      </c>
    </row>
    <row r="117" spans="1:22" x14ac:dyDescent="0.25">
      <c r="A117" s="52" t="s">
        <v>619</v>
      </c>
      <c r="Q117">
        <v>4</v>
      </c>
      <c r="V117">
        <v>4</v>
      </c>
    </row>
    <row r="118" spans="1:22" x14ac:dyDescent="0.25">
      <c r="A118" s="52" t="s">
        <v>11</v>
      </c>
      <c r="B118">
        <v>2</v>
      </c>
      <c r="V118">
        <v>2</v>
      </c>
    </row>
    <row r="119" spans="1:22" x14ac:dyDescent="0.25">
      <c r="A119" s="52" t="s">
        <v>621</v>
      </c>
      <c r="E119">
        <v>22</v>
      </c>
      <c r="V119">
        <v>22</v>
      </c>
    </row>
    <row r="120" spans="1:22" x14ac:dyDescent="0.25">
      <c r="A120" s="2" t="s">
        <v>73</v>
      </c>
      <c r="B120">
        <v>910.2</v>
      </c>
      <c r="C120">
        <v>802</v>
      </c>
      <c r="D120">
        <v>883.25</v>
      </c>
      <c r="E120">
        <v>823.5</v>
      </c>
      <c r="F120">
        <v>847</v>
      </c>
      <c r="G120">
        <v>53.75</v>
      </c>
      <c r="H120">
        <v>809</v>
      </c>
      <c r="I120">
        <v>861.5</v>
      </c>
      <c r="J120">
        <v>901.5</v>
      </c>
      <c r="K120">
        <v>813.49</v>
      </c>
      <c r="L120">
        <v>817</v>
      </c>
      <c r="M120">
        <v>884.5</v>
      </c>
      <c r="N120">
        <v>862</v>
      </c>
      <c r="O120">
        <v>568</v>
      </c>
      <c r="P120">
        <v>765</v>
      </c>
      <c r="Q120">
        <v>749.5</v>
      </c>
      <c r="R120">
        <v>397</v>
      </c>
      <c r="S120">
        <v>299</v>
      </c>
      <c r="T120">
        <v>358</v>
      </c>
      <c r="U120">
        <v>248.26</v>
      </c>
      <c r="V120">
        <v>13653.45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9EFF3-4D2A-4A52-8755-6F83F080ABAE}">
  <dimension ref="A1:AA24"/>
  <sheetViews>
    <sheetView workbookViewId="0">
      <selection activeCell="G3" sqref="G3"/>
    </sheetView>
  </sheetViews>
  <sheetFormatPr defaultRowHeight="15" x14ac:dyDescent="0.25"/>
  <cols>
    <col min="1" max="1" width="20.85546875" bestFit="1" customWidth="1"/>
    <col min="2" max="2" width="16.85546875" bestFit="1" customWidth="1"/>
    <col min="3" max="3" width="8.42578125" bestFit="1" customWidth="1"/>
    <col min="4" max="4" width="10" bestFit="1" customWidth="1"/>
    <col min="5" max="6" width="12.140625" bestFit="1" customWidth="1"/>
    <col min="7" max="7" width="7.28515625" bestFit="1" customWidth="1"/>
    <col min="8" max="8" width="13.42578125" bestFit="1" customWidth="1"/>
    <col min="9" max="9" width="15.140625" bestFit="1" customWidth="1"/>
    <col min="10" max="10" width="15.85546875" bestFit="1" customWidth="1"/>
    <col min="11" max="11" width="9.42578125" bestFit="1" customWidth="1"/>
    <col min="12" max="12" width="6.28515625" bestFit="1" customWidth="1"/>
    <col min="13" max="13" width="9.28515625" bestFit="1" customWidth="1"/>
    <col min="14" max="14" width="14.42578125" bestFit="1" customWidth="1"/>
    <col min="15" max="15" width="5.140625" bestFit="1" customWidth="1"/>
    <col min="16" max="16" width="14.7109375" bestFit="1" customWidth="1"/>
    <col min="17" max="17" width="12.85546875" bestFit="1" customWidth="1"/>
    <col min="18" max="18" width="9.42578125" bestFit="1" customWidth="1"/>
    <col min="19" max="19" width="16.42578125" bestFit="1" customWidth="1"/>
    <col min="20" max="20" width="17.85546875" bestFit="1" customWidth="1"/>
    <col min="21" max="21" width="14" bestFit="1" customWidth="1"/>
    <col min="22" max="22" width="7.5703125" bestFit="1" customWidth="1"/>
    <col min="23" max="23" width="8.140625" bestFit="1" customWidth="1"/>
    <col min="24" max="24" width="15.140625" bestFit="1" customWidth="1"/>
    <col min="25" max="25" width="10.42578125" bestFit="1" customWidth="1"/>
    <col min="26" max="26" width="12.42578125" bestFit="1" customWidth="1"/>
    <col min="27" max="27" width="11.28515625" bestFit="1" customWidth="1"/>
    <col min="28" max="28" width="7" bestFit="1" customWidth="1"/>
    <col min="29" max="29" width="16.42578125" bestFit="1" customWidth="1"/>
    <col min="30" max="30" width="10.42578125" bestFit="1" customWidth="1"/>
    <col min="31" max="31" width="14.5703125" bestFit="1" customWidth="1"/>
    <col min="32" max="32" width="12.140625" bestFit="1" customWidth="1"/>
    <col min="33" max="33" width="6.42578125" bestFit="1" customWidth="1"/>
    <col min="34" max="34" width="9.28515625" bestFit="1" customWidth="1"/>
    <col min="35" max="35" width="11.7109375" bestFit="1" customWidth="1"/>
    <col min="36" max="36" width="3.5703125" bestFit="1" customWidth="1"/>
    <col min="37" max="37" width="16.5703125" bestFit="1" customWidth="1"/>
    <col min="38" max="38" width="11.2851562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7" bestFit="1" customWidth="1"/>
    <col min="46" max="46" width="3.5703125" bestFit="1" customWidth="1"/>
    <col min="47" max="47" width="7.28515625" bestFit="1" customWidth="1"/>
    <col min="48" max="48" width="11.28515625" bestFit="1" customWidth="1"/>
  </cols>
  <sheetData>
    <row r="1" spans="1:27" x14ac:dyDescent="0.25">
      <c r="A1" s="1" t="s">
        <v>526</v>
      </c>
      <c r="B1" t="s">
        <v>494</v>
      </c>
    </row>
    <row r="3" spans="1:27" x14ac:dyDescent="0.25">
      <c r="A3" s="1" t="s">
        <v>74</v>
      </c>
      <c r="B3" s="1" t="s">
        <v>75</v>
      </c>
    </row>
    <row r="4" spans="1:27" x14ac:dyDescent="0.25">
      <c r="A4" s="1" t="s">
        <v>72</v>
      </c>
      <c r="B4" t="s">
        <v>47</v>
      </c>
      <c r="C4" t="s">
        <v>7</v>
      </c>
      <c r="D4" t="s">
        <v>2</v>
      </c>
      <c r="E4" t="s">
        <v>30</v>
      </c>
      <c r="F4" t="s">
        <v>12</v>
      </c>
      <c r="G4" t="s">
        <v>40</v>
      </c>
      <c r="H4" t="s">
        <v>17</v>
      </c>
      <c r="I4" t="s">
        <v>46</v>
      </c>
      <c r="J4" t="s">
        <v>537</v>
      </c>
      <c r="K4" t="s">
        <v>538</v>
      </c>
      <c r="L4" t="s">
        <v>64</v>
      </c>
      <c r="M4" t="s">
        <v>13</v>
      </c>
      <c r="N4" t="s">
        <v>70</v>
      </c>
      <c r="O4" t="s">
        <v>545</v>
      </c>
      <c r="P4" t="s">
        <v>90</v>
      </c>
      <c r="Q4" t="s">
        <v>14</v>
      </c>
      <c r="R4" t="s">
        <v>68</v>
      </c>
      <c r="S4" t="s">
        <v>546</v>
      </c>
      <c r="T4" t="s">
        <v>9</v>
      </c>
      <c r="U4" t="s">
        <v>50</v>
      </c>
      <c r="V4" t="s">
        <v>19</v>
      </c>
      <c r="W4" t="s">
        <v>95</v>
      </c>
      <c r="X4" t="s">
        <v>99</v>
      </c>
      <c r="Y4" t="s">
        <v>592</v>
      </c>
      <c r="Z4" t="s">
        <v>603</v>
      </c>
      <c r="AA4" t="s">
        <v>73</v>
      </c>
    </row>
    <row r="5" spans="1:27" x14ac:dyDescent="0.25">
      <c r="A5" s="2" t="s">
        <v>1</v>
      </c>
      <c r="C5">
        <v>7</v>
      </c>
      <c r="E5">
        <v>28</v>
      </c>
      <c r="F5">
        <v>11</v>
      </c>
      <c r="G5">
        <v>1</v>
      </c>
      <c r="H5">
        <v>13</v>
      </c>
      <c r="I5">
        <v>2</v>
      </c>
      <c r="L5">
        <v>25.5</v>
      </c>
      <c r="M5">
        <v>31.5</v>
      </c>
      <c r="P5">
        <v>3</v>
      </c>
      <c r="Q5">
        <v>3.5</v>
      </c>
      <c r="R5">
        <v>6</v>
      </c>
      <c r="T5">
        <v>15</v>
      </c>
      <c r="W5">
        <v>4.5</v>
      </c>
      <c r="X5">
        <v>21</v>
      </c>
      <c r="Y5">
        <v>2</v>
      </c>
      <c r="AA5">
        <v>174</v>
      </c>
    </row>
    <row r="6" spans="1:27" x14ac:dyDescent="0.25">
      <c r="A6" s="2" t="s">
        <v>530</v>
      </c>
      <c r="X6">
        <v>166</v>
      </c>
      <c r="AA6">
        <v>166</v>
      </c>
    </row>
    <row r="7" spans="1:27" x14ac:dyDescent="0.25">
      <c r="A7" s="2" t="s">
        <v>31</v>
      </c>
      <c r="C7">
        <v>5.5</v>
      </c>
      <c r="E7">
        <v>21</v>
      </c>
      <c r="H7">
        <v>25</v>
      </c>
      <c r="L7">
        <v>29.5</v>
      </c>
      <c r="M7">
        <v>40.5</v>
      </c>
      <c r="P7">
        <v>11.5</v>
      </c>
      <c r="Q7">
        <v>9.5</v>
      </c>
      <c r="T7">
        <v>5</v>
      </c>
      <c r="V7">
        <v>2.5</v>
      </c>
      <c r="W7">
        <v>14.5</v>
      </c>
      <c r="X7">
        <v>12</v>
      </c>
      <c r="AA7">
        <v>176.5</v>
      </c>
    </row>
    <row r="8" spans="1:27" x14ac:dyDescent="0.25">
      <c r="A8" s="2" t="s">
        <v>37</v>
      </c>
      <c r="C8">
        <v>2</v>
      </c>
      <c r="E8">
        <v>2</v>
      </c>
      <c r="H8">
        <v>79.25</v>
      </c>
      <c r="L8">
        <v>30</v>
      </c>
      <c r="M8">
        <v>28.5</v>
      </c>
      <c r="N8">
        <v>1</v>
      </c>
      <c r="T8">
        <v>6</v>
      </c>
      <c r="V8">
        <v>22.25</v>
      </c>
      <c r="W8">
        <v>1</v>
      </c>
      <c r="AA8">
        <v>172</v>
      </c>
    </row>
    <row r="9" spans="1:27" x14ac:dyDescent="0.25">
      <c r="A9" s="2" t="s">
        <v>44</v>
      </c>
      <c r="C9">
        <v>9</v>
      </c>
      <c r="D9">
        <v>7</v>
      </c>
      <c r="E9">
        <v>21</v>
      </c>
      <c r="F9">
        <v>3</v>
      </c>
      <c r="H9">
        <v>39.5</v>
      </c>
      <c r="L9">
        <v>43</v>
      </c>
      <c r="M9">
        <v>37</v>
      </c>
      <c r="N9">
        <v>2</v>
      </c>
      <c r="P9">
        <v>2</v>
      </c>
      <c r="R9">
        <v>6</v>
      </c>
      <c r="T9">
        <v>2</v>
      </c>
      <c r="X9">
        <v>4.5</v>
      </c>
      <c r="AA9">
        <v>176</v>
      </c>
    </row>
    <row r="10" spans="1:27" x14ac:dyDescent="0.25">
      <c r="A10" s="2" t="s">
        <v>535</v>
      </c>
      <c r="B10">
        <v>74.5</v>
      </c>
      <c r="J10">
        <v>54</v>
      </c>
      <c r="L10">
        <v>16</v>
      </c>
      <c r="M10">
        <v>8.5</v>
      </c>
      <c r="AA10">
        <v>153</v>
      </c>
    </row>
    <row r="11" spans="1:27" x14ac:dyDescent="0.25">
      <c r="A11" s="2" t="s">
        <v>49</v>
      </c>
      <c r="C11">
        <v>2</v>
      </c>
      <c r="E11">
        <v>19</v>
      </c>
      <c r="L11">
        <v>40</v>
      </c>
      <c r="M11">
        <v>9</v>
      </c>
      <c r="R11">
        <v>4</v>
      </c>
      <c r="T11">
        <v>3</v>
      </c>
      <c r="U11">
        <v>8</v>
      </c>
      <c r="V11">
        <v>46</v>
      </c>
      <c r="X11">
        <v>36</v>
      </c>
      <c r="Z11">
        <v>6</v>
      </c>
      <c r="AA11">
        <v>173</v>
      </c>
    </row>
    <row r="12" spans="1:27" x14ac:dyDescent="0.25">
      <c r="A12" s="2" t="s">
        <v>56</v>
      </c>
      <c r="E12">
        <v>10.5</v>
      </c>
      <c r="L12">
        <v>28</v>
      </c>
      <c r="M12">
        <v>35.5</v>
      </c>
      <c r="Q12">
        <v>9.5</v>
      </c>
      <c r="V12">
        <v>39</v>
      </c>
      <c r="X12">
        <v>10</v>
      </c>
      <c r="Z12">
        <v>38</v>
      </c>
      <c r="AA12">
        <v>170.5</v>
      </c>
    </row>
    <row r="13" spans="1:27" x14ac:dyDescent="0.25">
      <c r="A13" s="2" t="s">
        <v>58</v>
      </c>
      <c r="H13">
        <v>95</v>
      </c>
      <c r="I13">
        <v>3</v>
      </c>
      <c r="L13">
        <v>32</v>
      </c>
      <c r="M13">
        <v>29.5</v>
      </c>
      <c r="T13">
        <v>3</v>
      </c>
      <c r="U13">
        <v>2</v>
      </c>
      <c r="X13">
        <v>5</v>
      </c>
      <c r="AA13">
        <v>169.5</v>
      </c>
    </row>
    <row r="14" spans="1:27" x14ac:dyDescent="0.25">
      <c r="A14" s="2" t="s">
        <v>60</v>
      </c>
      <c r="E14">
        <v>21</v>
      </c>
      <c r="F14">
        <v>1</v>
      </c>
      <c r="I14">
        <v>21</v>
      </c>
      <c r="L14">
        <v>24</v>
      </c>
      <c r="M14">
        <v>23</v>
      </c>
      <c r="N14">
        <v>6</v>
      </c>
      <c r="P14">
        <v>5</v>
      </c>
      <c r="R14">
        <v>12</v>
      </c>
      <c r="V14">
        <v>41</v>
      </c>
      <c r="Z14">
        <v>15</v>
      </c>
      <c r="AA14">
        <v>169</v>
      </c>
    </row>
    <row r="15" spans="1:27" x14ac:dyDescent="0.25">
      <c r="A15" s="2" t="s">
        <v>61</v>
      </c>
      <c r="E15">
        <v>125</v>
      </c>
      <c r="K15">
        <v>9</v>
      </c>
      <c r="L15">
        <v>16</v>
      </c>
      <c r="M15">
        <v>2.5</v>
      </c>
      <c r="W15">
        <v>17</v>
      </c>
      <c r="X15">
        <v>8</v>
      </c>
      <c r="AA15">
        <v>177.5</v>
      </c>
    </row>
    <row r="16" spans="1:27" x14ac:dyDescent="0.25">
      <c r="A16" s="2" t="s">
        <v>63</v>
      </c>
      <c r="E16">
        <v>60</v>
      </c>
      <c r="G16">
        <v>8</v>
      </c>
      <c r="H16">
        <v>28</v>
      </c>
      <c r="L16">
        <v>56</v>
      </c>
      <c r="AA16">
        <v>152</v>
      </c>
    </row>
    <row r="17" spans="1:27" x14ac:dyDescent="0.25">
      <c r="A17" s="2" t="s">
        <v>543</v>
      </c>
      <c r="B17">
        <v>56</v>
      </c>
      <c r="AA17">
        <v>56</v>
      </c>
    </row>
    <row r="18" spans="1:27" x14ac:dyDescent="0.25">
      <c r="A18" s="2" t="s">
        <v>544</v>
      </c>
      <c r="B18">
        <v>7</v>
      </c>
      <c r="K18">
        <v>13</v>
      </c>
      <c r="L18">
        <v>16</v>
      </c>
      <c r="M18">
        <v>46</v>
      </c>
      <c r="O18">
        <v>24</v>
      </c>
      <c r="S18">
        <v>49</v>
      </c>
      <c r="AA18">
        <v>155</v>
      </c>
    </row>
    <row r="19" spans="1:27" x14ac:dyDescent="0.25">
      <c r="A19" s="2" t="s">
        <v>548</v>
      </c>
      <c r="C19">
        <v>6</v>
      </c>
      <c r="D19">
        <v>4</v>
      </c>
      <c r="H19">
        <v>133</v>
      </c>
      <c r="L19">
        <v>16</v>
      </c>
      <c r="M19">
        <v>1</v>
      </c>
      <c r="W19">
        <v>20</v>
      </c>
      <c r="AA19">
        <v>180</v>
      </c>
    </row>
    <row r="20" spans="1:27" x14ac:dyDescent="0.25">
      <c r="A20" s="2" t="s">
        <v>569</v>
      </c>
      <c r="B20">
        <v>4.5</v>
      </c>
      <c r="E20">
        <v>46</v>
      </c>
      <c r="F20">
        <v>24.5</v>
      </c>
      <c r="L20">
        <v>24</v>
      </c>
      <c r="M20">
        <v>12</v>
      </c>
      <c r="N20">
        <v>2</v>
      </c>
      <c r="W20">
        <v>62</v>
      </c>
      <c r="X20">
        <v>1</v>
      </c>
      <c r="AA20">
        <v>176</v>
      </c>
    </row>
    <row r="21" spans="1:27" x14ac:dyDescent="0.25">
      <c r="A21" s="2" t="s">
        <v>599</v>
      </c>
      <c r="C21">
        <v>17</v>
      </c>
      <c r="D21">
        <v>14</v>
      </c>
      <c r="H21">
        <v>80</v>
      </c>
      <c r="L21">
        <v>16</v>
      </c>
      <c r="M21">
        <v>2.5</v>
      </c>
      <c r="W21">
        <v>17.5</v>
      </c>
      <c r="AA21">
        <v>147</v>
      </c>
    </row>
    <row r="22" spans="1:27" x14ac:dyDescent="0.25">
      <c r="A22" s="2" t="s">
        <v>612</v>
      </c>
      <c r="E22">
        <v>28.5</v>
      </c>
      <c r="H22">
        <v>79</v>
      </c>
      <c r="L22">
        <v>16</v>
      </c>
      <c r="M22">
        <v>20</v>
      </c>
      <c r="W22">
        <v>31.5</v>
      </c>
      <c r="AA22">
        <v>175</v>
      </c>
    </row>
    <row r="23" spans="1:27" x14ac:dyDescent="0.25">
      <c r="A23" s="2" t="s">
        <v>613</v>
      </c>
      <c r="H23">
        <v>39.82</v>
      </c>
      <c r="M23">
        <v>7.24</v>
      </c>
      <c r="W23">
        <v>17.8</v>
      </c>
      <c r="AA23">
        <v>64.86</v>
      </c>
    </row>
    <row r="24" spans="1:27" x14ac:dyDescent="0.25">
      <c r="A24" s="2" t="s">
        <v>73</v>
      </c>
      <c r="B24">
        <v>142</v>
      </c>
      <c r="C24">
        <v>48.5</v>
      </c>
      <c r="D24">
        <v>25</v>
      </c>
      <c r="E24">
        <v>382</v>
      </c>
      <c r="F24">
        <v>39.5</v>
      </c>
      <c r="G24">
        <v>9</v>
      </c>
      <c r="H24">
        <v>611.57000000000005</v>
      </c>
      <c r="I24">
        <v>26</v>
      </c>
      <c r="J24">
        <v>54</v>
      </c>
      <c r="K24">
        <v>22</v>
      </c>
      <c r="L24">
        <v>428</v>
      </c>
      <c r="M24">
        <v>334.24</v>
      </c>
      <c r="N24">
        <v>11</v>
      </c>
      <c r="O24">
        <v>24</v>
      </c>
      <c r="P24">
        <v>21.5</v>
      </c>
      <c r="Q24">
        <v>22.5</v>
      </c>
      <c r="R24">
        <v>28</v>
      </c>
      <c r="S24">
        <v>49</v>
      </c>
      <c r="T24">
        <v>34</v>
      </c>
      <c r="U24">
        <v>10</v>
      </c>
      <c r="V24">
        <v>150.75</v>
      </c>
      <c r="W24">
        <v>185.8</v>
      </c>
      <c r="X24">
        <v>263.5</v>
      </c>
      <c r="Y24">
        <v>2</v>
      </c>
      <c r="Z24">
        <v>59</v>
      </c>
      <c r="AA24">
        <v>2982.86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44F3-4644-4930-A6B3-70C36B92C68C}">
  <dimension ref="A2:U31"/>
  <sheetViews>
    <sheetView workbookViewId="0">
      <selection activeCell="H4" sqref="H4"/>
    </sheetView>
  </sheetViews>
  <sheetFormatPr defaultRowHeight="15" x14ac:dyDescent="0.25"/>
  <cols>
    <col min="1" max="2" width="16.85546875" bestFit="1" customWidth="1"/>
    <col min="3" max="3" width="14.42578125" bestFit="1" customWidth="1"/>
    <col min="4" max="5" width="12.5703125" bestFit="1" customWidth="1"/>
    <col min="6" max="6" width="14.7109375" bestFit="1" customWidth="1"/>
    <col min="7" max="7" width="9.5703125" bestFit="1" customWidth="1"/>
    <col min="8" max="8" width="14.5703125" bestFit="1" customWidth="1"/>
    <col min="9" max="9" width="14" bestFit="1" customWidth="1"/>
    <col min="10" max="10" width="13.42578125" bestFit="1" customWidth="1"/>
    <col min="11" max="11" width="15.140625" bestFit="1" customWidth="1"/>
    <col min="12" max="12" width="12.85546875" bestFit="1" customWidth="1"/>
    <col min="13" max="13" width="12.140625" bestFit="1" customWidth="1"/>
    <col min="14" max="14" width="13.5703125" bestFit="1" customWidth="1"/>
    <col min="15" max="15" width="16.140625" bestFit="1" customWidth="1"/>
    <col min="16" max="16" width="9.42578125" bestFit="1" customWidth="1"/>
    <col min="17" max="17" width="20.5703125" bestFit="1" customWidth="1"/>
    <col min="18" max="18" width="12" bestFit="1" customWidth="1"/>
    <col min="19" max="19" width="16.42578125" bestFit="1" customWidth="1"/>
    <col min="20" max="20" width="18.28515625" bestFit="1" customWidth="1"/>
    <col min="21" max="21" width="11.28515625" bestFit="1" customWidth="1"/>
    <col min="22" max="22" width="14.7109375" bestFit="1" customWidth="1"/>
    <col min="23" max="23" width="18" bestFit="1" customWidth="1"/>
    <col min="24" max="24" width="14" bestFit="1" customWidth="1"/>
    <col min="25" max="25" width="17.28515625" bestFit="1" customWidth="1"/>
    <col min="26" max="26" width="13.140625" bestFit="1" customWidth="1"/>
    <col min="27" max="27" width="16.28515625" bestFit="1" customWidth="1"/>
    <col min="28" max="28" width="15.42578125" bestFit="1" customWidth="1"/>
    <col min="29" max="29" width="18.5703125" bestFit="1" customWidth="1"/>
    <col min="30" max="30" width="18" bestFit="1" customWidth="1"/>
    <col min="31" max="31" width="21.140625" bestFit="1" customWidth="1"/>
    <col min="32" max="32" width="11.28515625" bestFit="1" customWidth="1"/>
  </cols>
  <sheetData>
    <row r="2" spans="1:21" x14ac:dyDescent="0.25">
      <c r="A2" s="1" t="s">
        <v>526</v>
      </c>
      <c r="B2" t="s">
        <v>494</v>
      </c>
    </row>
    <row r="4" spans="1:21" x14ac:dyDescent="0.25">
      <c r="A4" s="1" t="s">
        <v>74</v>
      </c>
      <c r="B4" s="1" t="s">
        <v>75</v>
      </c>
    </row>
    <row r="5" spans="1:21" x14ac:dyDescent="0.25">
      <c r="A5" s="1" t="s">
        <v>72</v>
      </c>
      <c r="B5" t="s">
        <v>1</v>
      </c>
      <c r="C5" t="s">
        <v>530</v>
      </c>
      <c r="D5" t="s">
        <v>31</v>
      </c>
      <c r="E5" t="s">
        <v>37</v>
      </c>
      <c r="F5" t="s">
        <v>44</v>
      </c>
      <c r="G5" t="s">
        <v>535</v>
      </c>
      <c r="H5" t="s">
        <v>49</v>
      </c>
      <c r="I5" t="s">
        <v>56</v>
      </c>
      <c r="J5" t="s">
        <v>58</v>
      </c>
      <c r="K5" t="s">
        <v>60</v>
      </c>
      <c r="L5" t="s">
        <v>61</v>
      </c>
      <c r="M5" t="s">
        <v>63</v>
      </c>
      <c r="N5" t="s">
        <v>543</v>
      </c>
      <c r="O5" t="s">
        <v>544</v>
      </c>
      <c r="P5" t="s">
        <v>548</v>
      </c>
      <c r="Q5" t="s">
        <v>569</v>
      </c>
      <c r="R5" t="s">
        <v>599</v>
      </c>
      <c r="S5" t="s">
        <v>612</v>
      </c>
      <c r="T5" t="s">
        <v>613</v>
      </c>
      <c r="U5" t="s">
        <v>73</v>
      </c>
    </row>
    <row r="6" spans="1:21" x14ac:dyDescent="0.25">
      <c r="A6" s="2" t="s">
        <v>47</v>
      </c>
      <c r="G6">
        <v>74.5</v>
      </c>
      <c r="N6">
        <v>56</v>
      </c>
      <c r="O6">
        <v>7</v>
      </c>
      <c r="Q6">
        <v>4.5</v>
      </c>
      <c r="U6">
        <v>142</v>
      </c>
    </row>
    <row r="7" spans="1:21" x14ac:dyDescent="0.25">
      <c r="A7" s="2" t="s">
        <v>7</v>
      </c>
      <c r="B7">
        <v>7</v>
      </c>
      <c r="D7">
        <v>5.5</v>
      </c>
      <c r="E7">
        <v>2</v>
      </c>
      <c r="F7">
        <v>9</v>
      </c>
      <c r="H7">
        <v>2</v>
      </c>
      <c r="P7">
        <v>6</v>
      </c>
      <c r="R7">
        <v>17</v>
      </c>
      <c r="U7">
        <v>48.5</v>
      </c>
    </row>
    <row r="8" spans="1:21" x14ac:dyDescent="0.25">
      <c r="A8" s="2" t="s">
        <v>2</v>
      </c>
      <c r="F8">
        <v>7</v>
      </c>
      <c r="P8">
        <v>4</v>
      </c>
      <c r="R8">
        <v>14</v>
      </c>
      <c r="U8">
        <v>25</v>
      </c>
    </row>
    <row r="9" spans="1:21" x14ac:dyDescent="0.25">
      <c r="A9" s="2" t="s">
        <v>30</v>
      </c>
      <c r="B9">
        <v>28</v>
      </c>
      <c r="D9">
        <v>21</v>
      </c>
      <c r="E9">
        <v>2</v>
      </c>
      <c r="F9">
        <v>21</v>
      </c>
      <c r="H9">
        <v>19</v>
      </c>
      <c r="I9">
        <v>10.5</v>
      </c>
      <c r="K9">
        <v>21</v>
      </c>
      <c r="L9">
        <v>125</v>
      </c>
      <c r="M9">
        <v>60</v>
      </c>
      <c r="Q9">
        <v>46</v>
      </c>
      <c r="S9">
        <v>28.5</v>
      </c>
      <c r="U9">
        <v>382</v>
      </c>
    </row>
    <row r="10" spans="1:21" x14ac:dyDescent="0.25">
      <c r="A10" s="2" t="s">
        <v>12</v>
      </c>
      <c r="B10">
        <v>11</v>
      </c>
      <c r="F10">
        <v>3</v>
      </c>
      <c r="K10">
        <v>1</v>
      </c>
      <c r="Q10">
        <v>24.5</v>
      </c>
      <c r="U10">
        <v>39.5</v>
      </c>
    </row>
    <row r="11" spans="1:21" x14ac:dyDescent="0.25">
      <c r="A11" s="2" t="s">
        <v>40</v>
      </c>
      <c r="B11">
        <v>1</v>
      </c>
      <c r="M11">
        <v>8</v>
      </c>
      <c r="U11">
        <v>9</v>
      </c>
    </row>
    <row r="12" spans="1:21" x14ac:dyDescent="0.25">
      <c r="A12" s="2" t="s">
        <v>17</v>
      </c>
      <c r="B12">
        <v>13</v>
      </c>
      <c r="D12">
        <v>25</v>
      </c>
      <c r="E12">
        <v>79.25</v>
      </c>
      <c r="F12">
        <v>39.5</v>
      </c>
      <c r="J12">
        <v>95</v>
      </c>
      <c r="M12">
        <v>28</v>
      </c>
      <c r="P12">
        <v>133</v>
      </c>
      <c r="R12">
        <v>80</v>
      </c>
      <c r="S12">
        <v>79</v>
      </c>
      <c r="T12">
        <v>39.82</v>
      </c>
      <c r="U12">
        <v>611.57000000000005</v>
      </c>
    </row>
    <row r="13" spans="1:21" x14ac:dyDescent="0.25">
      <c r="A13" s="2" t="s">
        <v>46</v>
      </c>
      <c r="B13">
        <v>2</v>
      </c>
      <c r="J13">
        <v>3</v>
      </c>
      <c r="K13">
        <v>21</v>
      </c>
      <c r="U13">
        <v>26</v>
      </c>
    </row>
    <row r="14" spans="1:21" x14ac:dyDescent="0.25">
      <c r="A14" s="2" t="s">
        <v>537</v>
      </c>
      <c r="G14">
        <v>54</v>
      </c>
      <c r="U14">
        <v>54</v>
      </c>
    </row>
    <row r="15" spans="1:21" x14ac:dyDescent="0.25">
      <c r="A15" s="2" t="s">
        <v>538</v>
      </c>
      <c r="L15">
        <v>9</v>
      </c>
      <c r="O15">
        <v>13</v>
      </c>
      <c r="U15">
        <v>22</v>
      </c>
    </row>
    <row r="16" spans="1:21" x14ac:dyDescent="0.25">
      <c r="A16" s="2" t="s">
        <v>64</v>
      </c>
      <c r="B16">
        <v>25.5</v>
      </c>
      <c r="D16">
        <v>29.5</v>
      </c>
      <c r="E16">
        <v>30</v>
      </c>
      <c r="F16">
        <v>43</v>
      </c>
      <c r="G16">
        <v>16</v>
      </c>
      <c r="H16">
        <v>40</v>
      </c>
      <c r="I16">
        <v>28</v>
      </c>
      <c r="J16">
        <v>32</v>
      </c>
      <c r="K16">
        <v>24</v>
      </c>
      <c r="L16">
        <v>16</v>
      </c>
      <c r="M16">
        <v>56</v>
      </c>
      <c r="O16">
        <v>16</v>
      </c>
      <c r="P16">
        <v>16</v>
      </c>
      <c r="Q16">
        <v>24</v>
      </c>
      <c r="R16">
        <v>16</v>
      </c>
      <c r="S16">
        <v>16</v>
      </c>
      <c r="U16">
        <v>428</v>
      </c>
    </row>
    <row r="17" spans="1:21" x14ac:dyDescent="0.25">
      <c r="A17" s="2" t="s">
        <v>13</v>
      </c>
      <c r="B17">
        <v>31.5</v>
      </c>
      <c r="D17">
        <v>40.5</v>
      </c>
      <c r="E17">
        <v>28.5</v>
      </c>
      <c r="F17">
        <v>37</v>
      </c>
      <c r="G17">
        <v>8.5</v>
      </c>
      <c r="H17">
        <v>9</v>
      </c>
      <c r="I17">
        <v>35.5</v>
      </c>
      <c r="J17">
        <v>29.5</v>
      </c>
      <c r="K17">
        <v>23</v>
      </c>
      <c r="L17">
        <v>2.5</v>
      </c>
      <c r="O17">
        <v>46</v>
      </c>
      <c r="P17">
        <v>1</v>
      </c>
      <c r="Q17">
        <v>12</v>
      </c>
      <c r="R17">
        <v>2.5</v>
      </c>
      <c r="S17">
        <v>20</v>
      </c>
      <c r="T17">
        <v>7.24</v>
      </c>
      <c r="U17">
        <v>334.24</v>
      </c>
    </row>
    <row r="18" spans="1:21" x14ac:dyDescent="0.25">
      <c r="A18" s="2" t="s">
        <v>70</v>
      </c>
      <c r="E18">
        <v>1</v>
      </c>
      <c r="F18">
        <v>2</v>
      </c>
      <c r="K18">
        <v>6</v>
      </c>
      <c r="Q18">
        <v>2</v>
      </c>
      <c r="U18">
        <v>11</v>
      </c>
    </row>
    <row r="19" spans="1:21" x14ac:dyDescent="0.25">
      <c r="A19" s="2" t="s">
        <v>545</v>
      </c>
      <c r="O19">
        <v>24</v>
      </c>
      <c r="U19">
        <v>24</v>
      </c>
    </row>
    <row r="20" spans="1:21" x14ac:dyDescent="0.25">
      <c r="A20" s="2" t="s">
        <v>90</v>
      </c>
      <c r="B20">
        <v>3</v>
      </c>
      <c r="D20">
        <v>11.5</v>
      </c>
      <c r="F20">
        <v>2</v>
      </c>
      <c r="K20">
        <v>5</v>
      </c>
      <c r="U20">
        <v>21.5</v>
      </c>
    </row>
    <row r="21" spans="1:21" x14ac:dyDescent="0.25">
      <c r="A21" s="2" t="s">
        <v>14</v>
      </c>
      <c r="B21">
        <v>3.5</v>
      </c>
      <c r="D21">
        <v>9.5</v>
      </c>
      <c r="I21">
        <v>9.5</v>
      </c>
      <c r="U21">
        <v>22.5</v>
      </c>
    </row>
    <row r="22" spans="1:21" x14ac:dyDescent="0.25">
      <c r="A22" s="2" t="s">
        <v>68</v>
      </c>
      <c r="B22">
        <v>6</v>
      </c>
      <c r="F22">
        <v>6</v>
      </c>
      <c r="H22">
        <v>4</v>
      </c>
      <c r="K22">
        <v>12</v>
      </c>
      <c r="U22">
        <v>28</v>
      </c>
    </row>
    <row r="23" spans="1:21" x14ac:dyDescent="0.25">
      <c r="A23" s="2" t="s">
        <v>546</v>
      </c>
      <c r="O23">
        <v>49</v>
      </c>
      <c r="U23">
        <v>49</v>
      </c>
    </row>
    <row r="24" spans="1:21" x14ac:dyDescent="0.25">
      <c r="A24" s="2" t="s">
        <v>9</v>
      </c>
      <c r="B24">
        <v>15</v>
      </c>
      <c r="D24">
        <v>5</v>
      </c>
      <c r="E24">
        <v>6</v>
      </c>
      <c r="F24">
        <v>2</v>
      </c>
      <c r="H24">
        <v>3</v>
      </c>
      <c r="J24">
        <v>3</v>
      </c>
      <c r="U24">
        <v>34</v>
      </c>
    </row>
    <row r="25" spans="1:21" x14ac:dyDescent="0.25">
      <c r="A25" s="2" t="s">
        <v>50</v>
      </c>
      <c r="H25">
        <v>8</v>
      </c>
      <c r="J25">
        <v>2</v>
      </c>
      <c r="U25">
        <v>10</v>
      </c>
    </row>
    <row r="26" spans="1:21" x14ac:dyDescent="0.25">
      <c r="A26" s="2" t="s">
        <v>19</v>
      </c>
      <c r="D26">
        <v>2.5</v>
      </c>
      <c r="E26">
        <v>22.25</v>
      </c>
      <c r="H26">
        <v>46</v>
      </c>
      <c r="I26">
        <v>39</v>
      </c>
      <c r="K26">
        <v>41</v>
      </c>
      <c r="U26">
        <v>150.75</v>
      </c>
    </row>
    <row r="27" spans="1:21" x14ac:dyDescent="0.25">
      <c r="A27" s="2" t="s">
        <v>95</v>
      </c>
      <c r="B27">
        <v>4.5</v>
      </c>
      <c r="D27">
        <v>14.5</v>
      </c>
      <c r="E27">
        <v>1</v>
      </c>
      <c r="L27">
        <v>17</v>
      </c>
      <c r="P27">
        <v>20</v>
      </c>
      <c r="Q27">
        <v>62</v>
      </c>
      <c r="R27">
        <v>17.5</v>
      </c>
      <c r="S27">
        <v>31.5</v>
      </c>
      <c r="T27">
        <v>17.8</v>
      </c>
      <c r="U27">
        <v>185.8</v>
      </c>
    </row>
    <row r="28" spans="1:21" x14ac:dyDescent="0.25">
      <c r="A28" s="2" t="s">
        <v>99</v>
      </c>
      <c r="B28">
        <v>21</v>
      </c>
      <c r="C28">
        <v>166</v>
      </c>
      <c r="D28">
        <v>12</v>
      </c>
      <c r="F28">
        <v>4.5</v>
      </c>
      <c r="H28">
        <v>36</v>
      </c>
      <c r="I28">
        <v>10</v>
      </c>
      <c r="J28">
        <v>5</v>
      </c>
      <c r="L28">
        <v>8</v>
      </c>
      <c r="Q28">
        <v>1</v>
      </c>
      <c r="U28">
        <v>263.5</v>
      </c>
    </row>
    <row r="29" spans="1:21" x14ac:dyDescent="0.25">
      <c r="A29" s="2" t="s">
        <v>592</v>
      </c>
      <c r="B29">
        <v>2</v>
      </c>
      <c r="U29">
        <v>2</v>
      </c>
    </row>
    <row r="30" spans="1:21" x14ac:dyDescent="0.25">
      <c r="A30" s="2" t="s">
        <v>603</v>
      </c>
      <c r="H30">
        <v>6</v>
      </c>
      <c r="I30">
        <v>38</v>
      </c>
      <c r="K30">
        <v>15</v>
      </c>
      <c r="U30">
        <v>59</v>
      </c>
    </row>
    <row r="31" spans="1:21" x14ac:dyDescent="0.25">
      <c r="A31" s="2" t="s">
        <v>73</v>
      </c>
      <c r="B31">
        <v>174</v>
      </c>
      <c r="C31">
        <v>166</v>
      </c>
      <c r="D31">
        <v>176.5</v>
      </c>
      <c r="E31">
        <v>172</v>
      </c>
      <c r="F31">
        <v>176</v>
      </c>
      <c r="G31">
        <v>153</v>
      </c>
      <c r="H31">
        <v>173</v>
      </c>
      <c r="I31">
        <v>170.5</v>
      </c>
      <c r="J31">
        <v>169.5</v>
      </c>
      <c r="K31">
        <v>169</v>
      </c>
      <c r="L31">
        <v>177.5</v>
      </c>
      <c r="M31">
        <v>152</v>
      </c>
      <c r="N31">
        <v>56</v>
      </c>
      <c r="O31">
        <v>155</v>
      </c>
      <c r="P31">
        <v>180</v>
      </c>
      <c r="Q31">
        <v>176</v>
      </c>
      <c r="R31">
        <v>147</v>
      </c>
      <c r="S31">
        <v>175</v>
      </c>
      <c r="T31">
        <v>64.86</v>
      </c>
      <c r="U31">
        <v>2982.8600000000006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FB102-5079-49C3-ACE4-1B92031B5222}">
  <dimension ref="A1:AD93"/>
  <sheetViews>
    <sheetView workbookViewId="0">
      <selection activeCell="A4" sqref="A4"/>
    </sheetView>
  </sheetViews>
  <sheetFormatPr defaultRowHeight="15" x14ac:dyDescent="0.25"/>
  <cols>
    <col min="1" max="1" width="62.28515625" bestFit="1" customWidth="1"/>
    <col min="2" max="2" width="17.28515625" bestFit="1" customWidth="1"/>
    <col min="3" max="3" width="8.42578125" bestFit="1" customWidth="1"/>
    <col min="4" max="4" width="10" bestFit="1" customWidth="1"/>
    <col min="5" max="6" width="12.140625" bestFit="1" customWidth="1"/>
    <col min="7" max="7" width="7.28515625" bestFit="1" customWidth="1"/>
    <col min="8" max="8" width="13.42578125" bestFit="1" customWidth="1"/>
    <col min="9" max="9" width="15.140625" bestFit="1" customWidth="1"/>
    <col min="10" max="10" width="8.140625" bestFit="1" customWidth="1"/>
    <col min="11" max="11" width="15.85546875" bestFit="1" customWidth="1"/>
    <col min="12" max="12" width="9.42578125" bestFit="1" customWidth="1"/>
    <col min="13" max="13" width="10.42578125" bestFit="1" customWidth="1"/>
    <col min="14" max="14" width="6.28515625" bestFit="1" customWidth="1"/>
    <col min="15" max="15" width="9.28515625" bestFit="1" customWidth="1"/>
    <col min="16" max="16" width="14.42578125" bestFit="1" customWidth="1"/>
    <col min="17" max="17" width="7.42578125" bestFit="1" customWidth="1"/>
    <col min="18" max="18" width="5.140625" bestFit="1" customWidth="1"/>
    <col min="19" max="19" width="14.7109375" bestFit="1" customWidth="1"/>
    <col min="20" max="20" width="12.85546875" bestFit="1" customWidth="1"/>
    <col min="21" max="21" width="9.42578125" bestFit="1" customWidth="1"/>
    <col min="22" max="22" width="16.42578125" bestFit="1" customWidth="1"/>
    <col min="23" max="23" width="11.85546875" bestFit="1" customWidth="1"/>
    <col min="24" max="24" width="15.140625" bestFit="1" customWidth="1"/>
    <col min="25" max="25" width="12.42578125" bestFit="1" customWidth="1"/>
    <col min="26" max="26" width="17.85546875" bestFit="1" customWidth="1"/>
    <col min="27" max="27" width="14" bestFit="1" customWidth="1"/>
    <col min="28" max="28" width="7.5703125" bestFit="1" customWidth="1"/>
    <col min="29" max="29" width="8.140625" bestFit="1" customWidth="1"/>
    <col min="30" max="30" width="11.28515625" bestFit="1" customWidth="1"/>
    <col min="31" max="31" width="8.140625" bestFit="1" customWidth="1"/>
    <col min="32" max="32" width="11.28515625" bestFit="1" customWidth="1"/>
  </cols>
  <sheetData>
    <row r="1" spans="1:30" x14ac:dyDescent="0.25">
      <c r="A1" s="1" t="s">
        <v>526</v>
      </c>
      <c r="B1" t="s">
        <v>624</v>
      </c>
    </row>
    <row r="2" spans="1:30" x14ac:dyDescent="0.25">
      <c r="A2" s="1" t="s">
        <v>0</v>
      </c>
      <c r="B2" t="s">
        <v>625</v>
      </c>
    </row>
    <row r="4" spans="1:30" x14ac:dyDescent="0.25">
      <c r="A4" s="1" t="s">
        <v>74</v>
      </c>
      <c r="B4" s="1" t="s">
        <v>75</v>
      </c>
    </row>
    <row r="5" spans="1:30" x14ac:dyDescent="0.25">
      <c r="A5" s="1" t="s">
        <v>72</v>
      </c>
      <c r="B5" t="s">
        <v>47</v>
      </c>
      <c r="C5" t="s">
        <v>7</v>
      </c>
      <c r="D5" t="s">
        <v>2</v>
      </c>
      <c r="E5" t="s">
        <v>30</v>
      </c>
      <c r="F5" t="s">
        <v>12</v>
      </c>
      <c r="G5" t="s">
        <v>40</v>
      </c>
      <c r="H5" t="s">
        <v>17</v>
      </c>
      <c r="I5" t="s">
        <v>46</v>
      </c>
      <c r="J5" t="s">
        <v>623</v>
      </c>
      <c r="K5" t="s">
        <v>537</v>
      </c>
      <c r="L5" t="s">
        <v>538</v>
      </c>
      <c r="M5" t="s">
        <v>592</v>
      </c>
      <c r="N5" t="s">
        <v>64</v>
      </c>
      <c r="O5" t="s">
        <v>13</v>
      </c>
      <c r="P5" t="s">
        <v>70</v>
      </c>
      <c r="Q5" t="s">
        <v>622</v>
      </c>
      <c r="R5" t="s">
        <v>545</v>
      </c>
      <c r="S5" t="s">
        <v>90</v>
      </c>
      <c r="T5" t="s">
        <v>14</v>
      </c>
      <c r="U5" t="s">
        <v>68</v>
      </c>
      <c r="V5" t="s">
        <v>546</v>
      </c>
      <c r="W5" t="s">
        <v>620</v>
      </c>
      <c r="X5" t="s">
        <v>99</v>
      </c>
      <c r="Y5" t="s">
        <v>603</v>
      </c>
      <c r="Z5" t="s">
        <v>9</v>
      </c>
      <c r="AA5" t="s">
        <v>50</v>
      </c>
      <c r="AB5" t="s">
        <v>19</v>
      </c>
      <c r="AC5" t="s">
        <v>95</v>
      </c>
      <c r="AD5" t="s">
        <v>73</v>
      </c>
    </row>
    <row r="6" spans="1:30" x14ac:dyDescent="0.25">
      <c r="A6" s="2" t="s">
        <v>515</v>
      </c>
      <c r="B6">
        <v>456.5</v>
      </c>
      <c r="F6">
        <v>15.5</v>
      </c>
      <c r="K6">
        <v>133</v>
      </c>
      <c r="L6">
        <v>38</v>
      </c>
      <c r="N6">
        <v>244</v>
      </c>
      <c r="O6">
        <v>291.99</v>
      </c>
      <c r="P6">
        <v>19</v>
      </c>
      <c r="R6">
        <v>80</v>
      </c>
      <c r="U6">
        <v>21</v>
      </c>
      <c r="V6">
        <v>96</v>
      </c>
      <c r="AD6">
        <v>1394.99</v>
      </c>
    </row>
    <row r="7" spans="1:30" x14ac:dyDescent="0.25">
      <c r="A7" s="2" t="s">
        <v>591</v>
      </c>
      <c r="J7">
        <v>1</v>
      </c>
      <c r="M7">
        <v>5</v>
      </c>
      <c r="Q7">
        <v>23</v>
      </c>
      <c r="AD7">
        <v>29</v>
      </c>
    </row>
    <row r="8" spans="1:30" x14ac:dyDescent="0.25">
      <c r="A8" s="52" t="s">
        <v>119</v>
      </c>
      <c r="J8">
        <v>1</v>
      </c>
      <c r="M8">
        <v>5</v>
      </c>
      <c r="Q8">
        <v>23</v>
      </c>
      <c r="AD8">
        <v>29</v>
      </c>
    </row>
    <row r="9" spans="1:30" x14ac:dyDescent="0.25">
      <c r="A9" s="2" t="s">
        <v>608</v>
      </c>
      <c r="C9">
        <v>1</v>
      </c>
      <c r="G9">
        <v>8</v>
      </c>
      <c r="H9">
        <v>28</v>
      </c>
      <c r="AD9">
        <v>37</v>
      </c>
    </row>
    <row r="10" spans="1:30" x14ac:dyDescent="0.25">
      <c r="A10" s="52" t="s">
        <v>609</v>
      </c>
      <c r="H10">
        <v>24</v>
      </c>
      <c r="AD10">
        <v>24</v>
      </c>
    </row>
    <row r="11" spans="1:30" x14ac:dyDescent="0.25">
      <c r="A11" s="52" t="s">
        <v>610</v>
      </c>
      <c r="H11">
        <v>4</v>
      </c>
      <c r="AD11">
        <v>4</v>
      </c>
    </row>
    <row r="12" spans="1:30" x14ac:dyDescent="0.25">
      <c r="A12" s="52" t="s">
        <v>611</v>
      </c>
      <c r="G12">
        <v>8</v>
      </c>
      <c r="AD12">
        <v>8</v>
      </c>
    </row>
    <row r="13" spans="1:30" x14ac:dyDescent="0.25">
      <c r="A13" s="52" t="s">
        <v>11</v>
      </c>
      <c r="C13">
        <v>1</v>
      </c>
      <c r="AD13">
        <v>1</v>
      </c>
    </row>
    <row r="14" spans="1:30" x14ac:dyDescent="0.25">
      <c r="A14" s="2" t="s">
        <v>551</v>
      </c>
      <c r="C14">
        <v>6</v>
      </c>
      <c r="D14">
        <v>13</v>
      </c>
      <c r="F14">
        <v>4.5</v>
      </c>
      <c r="H14">
        <v>46.5</v>
      </c>
      <c r="O14">
        <v>1</v>
      </c>
      <c r="P14">
        <v>18.5</v>
      </c>
      <c r="S14">
        <v>8</v>
      </c>
      <c r="T14">
        <v>7</v>
      </c>
      <c r="U14">
        <v>119</v>
      </c>
      <c r="AB14">
        <v>12</v>
      </c>
      <c r="AD14">
        <v>235.5</v>
      </c>
    </row>
    <row r="15" spans="1:30" x14ac:dyDescent="0.25">
      <c r="A15" s="52" t="s">
        <v>566</v>
      </c>
      <c r="H15">
        <v>3</v>
      </c>
      <c r="AB15">
        <v>2</v>
      </c>
      <c r="AD15">
        <v>5</v>
      </c>
    </row>
    <row r="16" spans="1:30" x14ac:dyDescent="0.25">
      <c r="A16" s="52" t="s">
        <v>560</v>
      </c>
      <c r="D16">
        <v>0</v>
      </c>
      <c r="H16">
        <v>1</v>
      </c>
      <c r="AD16">
        <v>1</v>
      </c>
    </row>
    <row r="17" spans="1:30" x14ac:dyDescent="0.25">
      <c r="A17" s="52" t="s">
        <v>567</v>
      </c>
      <c r="D17">
        <v>3.5</v>
      </c>
      <c r="H17">
        <v>1</v>
      </c>
      <c r="AB17">
        <v>1</v>
      </c>
      <c r="AD17">
        <v>5.5</v>
      </c>
    </row>
    <row r="18" spans="1:30" x14ac:dyDescent="0.25">
      <c r="A18" s="52" t="s">
        <v>561</v>
      </c>
      <c r="D18">
        <v>0</v>
      </c>
      <c r="H18">
        <v>8</v>
      </c>
      <c r="AB18">
        <v>3</v>
      </c>
      <c r="AD18">
        <v>11</v>
      </c>
    </row>
    <row r="19" spans="1:30" x14ac:dyDescent="0.25">
      <c r="A19" s="52" t="s">
        <v>11</v>
      </c>
      <c r="C19">
        <v>1</v>
      </c>
      <c r="F19">
        <v>4.5</v>
      </c>
      <c r="O19">
        <v>1</v>
      </c>
      <c r="P19">
        <v>18.5</v>
      </c>
      <c r="S19">
        <v>8</v>
      </c>
      <c r="T19">
        <v>7</v>
      </c>
      <c r="U19">
        <v>112</v>
      </c>
      <c r="AD19">
        <v>152</v>
      </c>
    </row>
    <row r="20" spans="1:30" x14ac:dyDescent="0.25">
      <c r="A20" s="52" t="s">
        <v>562</v>
      </c>
      <c r="C20">
        <v>2</v>
      </c>
      <c r="U20">
        <v>7</v>
      </c>
      <c r="AD20">
        <v>9</v>
      </c>
    </row>
    <row r="21" spans="1:30" x14ac:dyDescent="0.25">
      <c r="A21" s="52" t="s">
        <v>563</v>
      </c>
      <c r="D21">
        <v>0</v>
      </c>
      <c r="H21">
        <v>13</v>
      </c>
      <c r="AD21">
        <v>13</v>
      </c>
    </row>
    <row r="22" spans="1:30" x14ac:dyDescent="0.25">
      <c r="A22" s="52" t="s">
        <v>564</v>
      </c>
      <c r="C22">
        <v>3</v>
      </c>
      <c r="D22">
        <v>9.5</v>
      </c>
      <c r="H22">
        <v>20.5</v>
      </c>
      <c r="AB22">
        <v>6</v>
      </c>
      <c r="AD22">
        <v>39</v>
      </c>
    </row>
    <row r="23" spans="1:30" x14ac:dyDescent="0.25">
      <c r="A23" s="2" t="s">
        <v>552</v>
      </c>
      <c r="C23">
        <v>43</v>
      </c>
      <c r="D23">
        <v>212.25</v>
      </c>
      <c r="F23">
        <v>44.5</v>
      </c>
      <c r="H23">
        <v>706</v>
      </c>
      <c r="I23">
        <v>5</v>
      </c>
      <c r="O23">
        <v>60.25</v>
      </c>
      <c r="P23">
        <v>32.5</v>
      </c>
      <c r="S23">
        <v>73</v>
      </c>
      <c r="T23">
        <v>37.5</v>
      </c>
      <c r="U23">
        <v>39</v>
      </c>
      <c r="W23">
        <v>3.5</v>
      </c>
      <c r="X23">
        <v>4</v>
      </c>
      <c r="Y23">
        <v>20.5</v>
      </c>
      <c r="Z23">
        <v>28</v>
      </c>
      <c r="AA23">
        <v>8</v>
      </c>
      <c r="AB23">
        <v>399</v>
      </c>
      <c r="AD23">
        <v>1716</v>
      </c>
    </row>
    <row r="24" spans="1:30" x14ac:dyDescent="0.25">
      <c r="A24" s="52" t="s">
        <v>593</v>
      </c>
      <c r="D24">
        <v>6</v>
      </c>
      <c r="H24">
        <v>23</v>
      </c>
      <c r="Z24">
        <v>0.5</v>
      </c>
      <c r="AB24">
        <v>28</v>
      </c>
      <c r="AD24">
        <v>57.5</v>
      </c>
    </row>
    <row r="25" spans="1:30" x14ac:dyDescent="0.25">
      <c r="A25" s="52" t="s">
        <v>586</v>
      </c>
      <c r="C25">
        <v>2</v>
      </c>
      <c r="D25">
        <v>37.75</v>
      </c>
      <c r="H25">
        <v>114.75</v>
      </c>
      <c r="O25">
        <v>27</v>
      </c>
      <c r="Z25">
        <v>4.5</v>
      </c>
      <c r="AA25">
        <v>2</v>
      </c>
      <c r="AB25">
        <v>92.25</v>
      </c>
      <c r="AD25">
        <v>280.25</v>
      </c>
    </row>
    <row r="26" spans="1:30" x14ac:dyDescent="0.25">
      <c r="A26" s="52" t="s">
        <v>570</v>
      </c>
      <c r="C26">
        <v>2</v>
      </c>
      <c r="D26">
        <v>9</v>
      </c>
      <c r="H26">
        <v>27</v>
      </c>
      <c r="Z26">
        <v>2.5</v>
      </c>
      <c r="AB26">
        <v>23.5</v>
      </c>
      <c r="AD26">
        <v>64</v>
      </c>
    </row>
    <row r="27" spans="1:30" x14ac:dyDescent="0.25">
      <c r="A27" s="52" t="s">
        <v>571</v>
      </c>
      <c r="C27">
        <v>6.5</v>
      </c>
      <c r="D27">
        <v>15.5</v>
      </c>
      <c r="H27">
        <v>68</v>
      </c>
      <c r="O27">
        <v>9</v>
      </c>
      <c r="W27">
        <v>3.5</v>
      </c>
      <c r="Z27">
        <v>5</v>
      </c>
      <c r="AA27">
        <v>6</v>
      </c>
      <c r="AB27">
        <v>56</v>
      </c>
      <c r="AD27">
        <v>169.5</v>
      </c>
    </row>
    <row r="28" spans="1:30" x14ac:dyDescent="0.25">
      <c r="A28" s="52" t="s">
        <v>583</v>
      </c>
      <c r="C28">
        <v>1</v>
      </c>
      <c r="D28">
        <v>2</v>
      </c>
      <c r="H28">
        <v>6</v>
      </c>
      <c r="Z28">
        <v>1</v>
      </c>
      <c r="AB28">
        <v>23</v>
      </c>
      <c r="AD28">
        <v>33</v>
      </c>
    </row>
    <row r="29" spans="1:30" x14ac:dyDescent="0.25">
      <c r="A29" s="52" t="s">
        <v>615</v>
      </c>
      <c r="D29">
        <v>46.5</v>
      </c>
      <c r="H29">
        <v>50.5</v>
      </c>
      <c r="Z29">
        <v>2</v>
      </c>
      <c r="AD29">
        <v>99</v>
      </c>
    </row>
    <row r="30" spans="1:30" x14ac:dyDescent="0.25">
      <c r="A30" s="52" t="s">
        <v>606</v>
      </c>
      <c r="H30">
        <v>3</v>
      </c>
      <c r="AD30">
        <v>3</v>
      </c>
    </row>
    <row r="31" spans="1:30" x14ac:dyDescent="0.25">
      <c r="A31" s="52" t="s">
        <v>553</v>
      </c>
      <c r="C31">
        <v>14</v>
      </c>
      <c r="D31">
        <v>60</v>
      </c>
      <c r="H31">
        <v>206</v>
      </c>
      <c r="O31">
        <v>8</v>
      </c>
      <c r="Z31">
        <v>7.5</v>
      </c>
      <c r="AB31">
        <v>62</v>
      </c>
      <c r="AD31">
        <v>357.5</v>
      </c>
    </row>
    <row r="32" spans="1:30" x14ac:dyDescent="0.25">
      <c r="A32" s="52" t="s">
        <v>11</v>
      </c>
      <c r="C32">
        <v>4</v>
      </c>
      <c r="F32">
        <v>44.5</v>
      </c>
      <c r="I32">
        <v>3</v>
      </c>
      <c r="O32">
        <v>2</v>
      </c>
      <c r="P32">
        <v>32.5</v>
      </c>
      <c r="S32">
        <v>73</v>
      </c>
      <c r="T32">
        <v>37.5</v>
      </c>
      <c r="U32">
        <v>26</v>
      </c>
      <c r="X32">
        <v>4</v>
      </c>
      <c r="Y32">
        <v>20.5</v>
      </c>
      <c r="AD32">
        <v>247</v>
      </c>
    </row>
    <row r="33" spans="1:30" x14ac:dyDescent="0.25">
      <c r="A33" s="52" t="s">
        <v>572</v>
      </c>
      <c r="C33">
        <v>8</v>
      </c>
      <c r="D33">
        <v>27</v>
      </c>
      <c r="H33">
        <v>138.25</v>
      </c>
      <c r="O33">
        <v>14.25</v>
      </c>
      <c r="U33">
        <v>6</v>
      </c>
      <c r="Z33">
        <v>3</v>
      </c>
      <c r="AB33">
        <v>62.25</v>
      </c>
      <c r="AD33">
        <v>258.75</v>
      </c>
    </row>
    <row r="34" spans="1:30" x14ac:dyDescent="0.25">
      <c r="A34" s="52" t="s">
        <v>590</v>
      </c>
      <c r="H34">
        <v>35</v>
      </c>
      <c r="I34">
        <v>2</v>
      </c>
      <c r="U34">
        <v>7</v>
      </c>
      <c r="AD34">
        <v>44</v>
      </c>
    </row>
    <row r="35" spans="1:30" x14ac:dyDescent="0.25">
      <c r="A35" s="52" t="s">
        <v>580</v>
      </c>
      <c r="Z35">
        <v>2</v>
      </c>
      <c r="AD35">
        <v>2</v>
      </c>
    </row>
    <row r="36" spans="1:30" x14ac:dyDescent="0.25">
      <c r="A36" s="52" t="s">
        <v>576</v>
      </c>
      <c r="D36">
        <v>2.5</v>
      </c>
      <c r="H36">
        <v>5.5</v>
      </c>
      <c r="AB36">
        <v>2</v>
      </c>
      <c r="AD36">
        <v>10</v>
      </c>
    </row>
    <row r="37" spans="1:30" x14ac:dyDescent="0.25">
      <c r="A37" s="52" t="s">
        <v>584</v>
      </c>
      <c r="C37">
        <v>5.5</v>
      </c>
      <c r="D37">
        <v>6</v>
      </c>
      <c r="H37">
        <v>29</v>
      </c>
      <c r="AB37">
        <v>50</v>
      </c>
      <c r="AD37">
        <v>90.5</v>
      </c>
    </row>
    <row r="38" spans="1:30" x14ac:dyDescent="0.25">
      <c r="A38" s="2" t="s">
        <v>614</v>
      </c>
      <c r="C38">
        <v>4.5</v>
      </c>
      <c r="H38">
        <v>27.5</v>
      </c>
      <c r="T38">
        <v>2</v>
      </c>
      <c r="AB38">
        <v>3</v>
      </c>
      <c r="AD38">
        <v>37</v>
      </c>
    </row>
    <row r="39" spans="1:30" x14ac:dyDescent="0.25">
      <c r="A39" s="52" t="s">
        <v>618</v>
      </c>
      <c r="H39">
        <v>9</v>
      </c>
      <c r="AD39">
        <v>9</v>
      </c>
    </row>
    <row r="40" spans="1:30" x14ac:dyDescent="0.25">
      <c r="A40" s="52" t="s">
        <v>619</v>
      </c>
      <c r="H40">
        <v>4</v>
      </c>
      <c r="AD40">
        <v>4</v>
      </c>
    </row>
    <row r="41" spans="1:30" x14ac:dyDescent="0.25">
      <c r="A41" s="52" t="s">
        <v>11</v>
      </c>
      <c r="T41">
        <v>2</v>
      </c>
      <c r="AD41">
        <v>2</v>
      </c>
    </row>
    <row r="42" spans="1:30" x14ac:dyDescent="0.25">
      <c r="A42" s="52" t="s">
        <v>621</v>
      </c>
      <c r="C42">
        <v>4.5</v>
      </c>
      <c r="H42">
        <v>14.5</v>
      </c>
      <c r="AB42">
        <v>3</v>
      </c>
      <c r="AD42">
        <v>22</v>
      </c>
    </row>
    <row r="43" spans="1:30" x14ac:dyDescent="0.25">
      <c r="A43" s="2" t="s">
        <v>594</v>
      </c>
      <c r="H43">
        <v>22.42</v>
      </c>
      <c r="U43">
        <v>18</v>
      </c>
      <c r="Z43">
        <v>1.5</v>
      </c>
      <c r="AD43">
        <v>41.92</v>
      </c>
    </row>
    <row r="44" spans="1:30" x14ac:dyDescent="0.25">
      <c r="A44" s="52" t="s">
        <v>595</v>
      </c>
      <c r="H44">
        <v>22.42</v>
      </c>
      <c r="Z44">
        <v>1.5</v>
      </c>
      <c r="AD44">
        <v>23.92</v>
      </c>
    </row>
    <row r="45" spans="1:30" x14ac:dyDescent="0.25">
      <c r="A45" s="52" t="s">
        <v>616</v>
      </c>
      <c r="U45">
        <v>18</v>
      </c>
      <c r="AD45">
        <v>18</v>
      </c>
    </row>
    <row r="46" spans="1:30" x14ac:dyDescent="0.25">
      <c r="A46" s="2" t="s">
        <v>554</v>
      </c>
      <c r="D46">
        <v>19.490000000000002</v>
      </c>
      <c r="F46">
        <v>6</v>
      </c>
      <c r="H46">
        <v>33</v>
      </c>
      <c r="I46">
        <v>2</v>
      </c>
      <c r="O46">
        <v>1</v>
      </c>
      <c r="P46">
        <v>13</v>
      </c>
      <c r="S46">
        <v>9.5</v>
      </c>
      <c r="T46">
        <v>2</v>
      </c>
      <c r="AB46">
        <v>80</v>
      </c>
      <c r="AD46">
        <v>165.99</v>
      </c>
    </row>
    <row r="47" spans="1:30" x14ac:dyDescent="0.25">
      <c r="A47" s="52" t="s">
        <v>555</v>
      </c>
      <c r="D47">
        <v>8</v>
      </c>
      <c r="AB47">
        <v>6</v>
      </c>
      <c r="AD47">
        <v>14</v>
      </c>
    </row>
    <row r="48" spans="1:30" x14ac:dyDescent="0.25">
      <c r="A48" s="52" t="s">
        <v>556</v>
      </c>
      <c r="D48">
        <v>7.49</v>
      </c>
      <c r="H48">
        <v>17</v>
      </c>
      <c r="AB48">
        <v>57</v>
      </c>
      <c r="AD48">
        <v>81.490000000000009</v>
      </c>
    </row>
    <row r="49" spans="1:30" x14ac:dyDescent="0.25">
      <c r="A49" s="52" t="s">
        <v>565</v>
      </c>
      <c r="D49">
        <v>4</v>
      </c>
      <c r="H49">
        <v>16</v>
      </c>
      <c r="I49">
        <v>2</v>
      </c>
      <c r="AB49">
        <v>9</v>
      </c>
      <c r="AD49">
        <v>31</v>
      </c>
    </row>
    <row r="50" spans="1:30" x14ac:dyDescent="0.25">
      <c r="A50" s="52" t="s">
        <v>11</v>
      </c>
      <c r="F50">
        <v>6</v>
      </c>
      <c r="O50">
        <v>1</v>
      </c>
      <c r="P50">
        <v>13</v>
      </c>
      <c r="S50">
        <v>9.5</v>
      </c>
      <c r="T50">
        <v>2</v>
      </c>
      <c r="AD50">
        <v>31.5</v>
      </c>
    </row>
    <row r="51" spans="1:30" x14ac:dyDescent="0.25">
      <c r="A51" s="52" t="s">
        <v>568</v>
      </c>
      <c r="AB51">
        <v>8</v>
      </c>
      <c r="AD51">
        <v>8</v>
      </c>
    </row>
    <row r="52" spans="1:30" x14ac:dyDescent="0.25">
      <c r="A52" s="2" t="s">
        <v>573</v>
      </c>
      <c r="C52">
        <v>5</v>
      </c>
      <c r="F52">
        <v>2.5</v>
      </c>
      <c r="H52">
        <v>27</v>
      </c>
      <c r="O52">
        <v>2</v>
      </c>
      <c r="S52">
        <v>9.5</v>
      </c>
      <c r="T52">
        <v>1</v>
      </c>
      <c r="Z52">
        <v>7</v>
      </c>
      <c r="AB52">
        <v>11</v>
      </c>
      <c r="AD52">
        <v>65</v>
      </c>
    </row>
    <row r="53" spans="1:30" x14ac:dyDescent="0.25">
      <c r="A53" s="52" t="s">
        <v>11</v>
      </c>
      <c r="C53">
        <v>5</v>
      </c>
      <c r="F53">
        <v>2.5</v>
      </c>
      <c r="S53">
        <v>9.5</v>
      </c>
      <c r="T53">
        <v>1</v>
      </c>
      <c r="AD53">
        <v>18</v>
      </c>
    </row>
    <row r="54" spans="1:30" x14ac:dyDescent="0.25">
      <c r="A54" s="52" t="s">
        <v>574</v>
      </c>
      <c r="H54">
        <v>14</v>
      </c>
      <c r="Z54">
        <v>1</v>
      </c>
      <c r="AB54">
        <v>8</v>
      </c>
      <c r="AD54">
        <v>23</v>
      </c>
    </row>
    <row r="55" spans="1:30" x14ac:dyDescent="0.25">
      <c r="A55" s="52" t="s">
        <v>575</v>
      </c>
      <c r="H55">
        <v>13</v>
      </c>
      <c r="O55">
        <v>2</v>
      </c>
      <c r="Z55">
        <v>6</v>
      </c>
      <c r="AB55">
        <v>3</v>
      </c>
      <c r="AD55">
        <v>24</v>
      </c>
    </row>
    <row r="56" spans="1:30" x14ac:dyDescent="0.25">
      <c r="A56" s="2" t="s">
        <v>557</v>
      </c>
      <c r="C56">
        <v>28.5</v>
      </c>
      <c r="D56">
        <v>83</v>
      </c>
      <c r="F56">
        <v>3.5</v>
      </c>
      <c r="G56">
        <v>1</v>
      </c>
      <c r="H56">
        <v>466.5</v>
      </c>
      <c r="I56">
        <v>38.5</v>
      </c>
      <c r="O56">
        <v>30</v>
      </c>
      <c r="P56">
        <v>13.5</v>
      </c>
      <c r="S56">
        <v>26</v>
      </c>
      <c r="T56">
        <v>47.5</v>
      </c>
      <c r="U56">
        <v>14.5</v>
      </c>
      <c r="Y56">
        <v>38.5</v>
      </c>
      <c r="Z56">
        <v>11.5</v>
      </c>
      <c r="AA56">
        <v>2</v>
      </c>
      <c r="AB56">
        <v>239.5</v>
      </c>
      <c r="AD56">
        <v>1044</v>
      </c>
    </row>
    <row r="57" spans="1:30" x14ac:dyDescent="0.25">
      <c r="A57" s="52" t="s">
        <v>558</v>
      </c>
      <c r="D57">
        <v>9.5</v>
      </c>
      <c r="G57">
        <v>1</v>
      </c>
      <c r="H57">
        <v>35.4</v>
      </c>
      <c r="I57">
        <v>2</v>
      </c>
      <c r="O57">
        <v>0.5</v>
      </c>
      <c r="Z57">
        <v>0.5</v>
      </c>
      <c r="AB57">
        <v>11.5</v>
      </c>
      <c r="AD57">
        <v>60.4</v>
      </c>
    </row>
    <row r="58" spans="1:30" x14ac:dyDescent="0.25">
      <c r="A58" s="52" t="s">
        <v>602</v>
      </c>
      <c r="H58">
        <v>17</v>
      </c>
      <c r="O58">
        <v>1</v>
      </c>
      <c r="AD58">
        <v>18</v>
      </c>
    </row>
    <row r="59" spans="1:30" x14ac:dyDescent="0.25">
      <c r="A59" s="52" t="s">
        <v>596</v>
      </c>
      <c r="C59">
        <v>1</v>
      </c>
      <c r="D59">
        <v>13</v>
      </c>
      <c r="H59">
        <v>36</v>
      </c>
      <c r="O59">
        <v>2</v>
      </c>
      <c r="AB59">
        <v>16</v>
      </c>
      <c r="AD59">
        <v>68</v>
      </c>
    </row>
    <row r="60" spans="1:30" x14ac:dyDescent="0.25">
      <c r="A60" s="52" t="s">
        <v>559</v>
      </c>
      <c r="C60">
        <v>5</v>
      </c>
      <c r="H60">
        <v>8</v>
      </c>
      <c r="I60">
        <v>2.5</v>
      </c>
      <c r="O60">
        <v>0.5</v>
      </c>
      <c r="Z60">
        <v>0.5</v>
      </c>
      <c r="AB60">
        <v>15.5</v>
      </c>
      <c r="AD60">
        <v>32</v>
      </c>
    </row>
    <row r="61" spans="1:30" x14ac:dyDescent="0.25">
      <c r="A61" s="52" t="s">
        <v>617</v>
      </c>
      <c r="H61">
        <v>15</v>
      </c>
      <c r="AB61">
        <v>35</v>
      </c>
      <c r="AD61">
        <v>50</v>
      </c>
    </row>
    <row r="62" spans="1:30" x14ac:dyDescent="0.25">
      <c r="A62" s="52" t="s">
        <v>600</v>
      </c>
      <c r="D62">
        <v>8</v>
      </c>
      <c r="H62">
        <v>31</v>
      </c>
      <c r="AB62">
        <v>9</v>
      </c>
      <c r="AD62">
        <v>48</v>
      </c>
    </row>
    <row r="63" spans="1:30" x14ac:dyDescent="0.25">
      <c r="A63" s="52" t="s">
        <v>604</v>
      </c>
      <c r="C63">
        <v>3</v>
      </c>
      <c r="D63">
        <v>26.5</v>
      </c>
      <c r="H63">
        <v>62</v>
      </c>
      <c r="I63">
        <v>2</v>
      </c>
      <c r="O63">
        <v>2</v>
      </c>
      <c r="Z63">
        <v>1</v>
      </c>
      <c r="AB63">
        <v>35</v>
      </c>
      <c r="AD63">
        <v>131.5</v>
      </c>
    </row>
    <row r="64" spans="1:30" x14ac:dyDescent="0.25">
      <c r="A64" s="52" t="s">
        <v>601</v>
      </c>
      <c r="H64">
        <v>18</v>
      </c>
      <c r="AD64">
        <v>18</v>
      </c>
    </row>
    <row r="65" spans="1:30" x14ac:dyDescent="0.25">
      <c r="A65" s="52" t="s">
        <v>577</v>
      </c>
      <c r="C65">
        <v>1</v>
      </c>
      <c r="H65">
        <v>130</v>
      </c>
      <c r="I65">
        <v>6</v>
      </c>
      <c r="O65">
        <v>6.5</v>
      </c>
      <c r="Z65">
        <v>9.5</v>
      </c>
      <c r="AA65">
        <v>2</v>
      </c>
      <c r="AB65">
        <v>22.5</v>
      </c>
      <c r="AD65">
        <v>177.5</v>
      </c>
    </row>
    <row r="66" spans="1:30" x14ac:dyDescent="0.25">
      <c r="A66" s="52" t="s">
        <v>605</v>
      </c>
      <c r="D66">
        <v>1</v>
      </c>
      <c r="AB66">
        <v>9</v>
      </c>
      <c r="AD66">
        <v>10</v>
      </c>
    </row>
    <row r="67" spans="1:30" x14ac:dyDescent="0.25">
      <c r="A67" s="52" t="s">
        <v>606</v>
      </c>
      <c r="AB67">
        <v>7</v>
      </c>
      <c r="AD67">
        <v>7</v>
      </c>
    </row>
    <row r="68" spans="1:30" x14ac:dyDescent="0.25">
      <c r="A68" s="52" t="s">
        <v>11</v>
      </c>
      <c r="C68">
        <v>7</v>
      </c>
      <c r="F68">
        <v>3.5</v>
      </c>
      <c r="I68">
        <v>26</v>
      </c>
      <c r="O68">
        <v>16</v>
      </c>
      <c r="P68">
        <v>13.5</v>
      </c>
      <c r="S68">
        <v>26</v>
      </c>
      <c r="T68">
        <v>47.5</v>
      </c>
      <c r="U68">
        <v>14.5</v>
      </c>
      <c r="Y68">
        <v>38.5</v>
      </c>
      <c r="AD68">
        <v>192.5</v>
      </c>
    </row>
    <row r="69" spans="1:30" x14ac:dyDescent="0.25">
      <c r="A69" s="52" t="s">
        <v>597</v>
      </c>
      <c r="C69">
        <v>1.5</v>
      </c>
      <c r="H69">
        <v>21</v>
      </c>
      <c r="AD69">
        <v>22.5</v>
      </c>
    </row>
    <row r="70" spans="1:30" x14ac:dyDescent="0.25">
      <c r="A70" s="52" t="s">
        <v>598</v>
      </c>
      <c r="C70">
        <v>10</v>
      </c>
      <c r="D70">
        <v>25</v>
      </c>
      <c r="H70">
        <v>93.1</v>
      </c>
      <c r="O70">
        <v>1.5</v>
      </c>
      <c r="AB70">
        <v>75</v>
      </c>
      <c r="AD70">
        <v>204.6</v>
      </c>
    </row>
    <row r="71" spans="1:30" x14ac:dyDescent="0.25">
      <c r="A71" s="52" t="s">
        <v>607</v>
      </c>
      <c r="AB71">
        <v>4</v>
      </c>
      <c r="AD71">
        <v>4</v>
      </c>
    </row>
    <row r="72" spans="1:30" x14ac:dyDescent="0.25">
      <c r="A72" s="2" t="s">
        <v>516</v>
      </c>
      <c r="F72">
        <v>18.5</v>
      </c>
      <c r="X72">
        <v>9</v>
      </c>
      <c r="AD72">
        <v>27.5</v>
      </c>
    </row>
    <row r="73" spans="1:30" x14ac:dyDescent="0.25">
      <c r="A73" s="52" t="s">
        <v>119</v>
      </c>
      <c r="F73">
        <v>18.5</v>
      </c>
      <c r="X73">
        <v>9</v>
      </c>
      <c r="AD73">
        <v>27.5</v>
      </c>
    </row>
    <row r="74" spans="1:30" x14ac:dyDescent="0.25">
      <c r="A74" s="2" t="s">
        <v>512</v>
      </c>
      <c r="C74">
        <v>37.5</v>
      </c>
      <c r="D74">
        <v>7</v>
      </c>
      <c r="F74">
        <v>12.5</v>
      </c>
      <c r="H74">
        <v>52</v>
      </c>
      <c r="I74">
        <v>4</v>
      </c>
      <c r="N74">
        <v>574.5</v>
      </c>
      <c r="O74">
        <v>548.75</v>
      </c>
      <c r="P74">
        <v>9</v>
      </c>
      <c r="T74">
        <v>32</v>
      </c>
      <c r="X74">
        <v>77.5</v>
      </c>
      <c r="AB74">
        <v>134.5</v>
      </c>
      <c r="AC74">
        <v>342.3</v>
      </c>
      <c r="AD74">
        <v>1831.55</v>
      </c>
    </row>
    <row r="75" spans="1:30" x14ac:dyDescent="0.25">
      <c r="A75" s="52" t="s">
        <v>4</v>
      </c>
      <c r="C75">
        <v>6.5</v>
      </c>
      <c r="D75">
        <v>4</v>
      </c>
      <c r="X75">
        <v>6</v>
      </c>
      <c r="AB75">
        <v>36.5</v>
      </c>
      <c r="AD75">
        <v>53</v>
      </c>
    </row>
    <row r="76" spans="1:30" x14ac:dyDescent="0.25">
      <c r="A76" s="52" t="s">
        <v>22</v>
      </c>
      <c r="D76">
        <v>3</v>
      </c>
      <c r="F76">
        <v>2</v>
      </c>
      <c r="H76">
        <v>3</v>
      </c>
      <c r="AB76">
        <v>57</v>
      </c>
      <c r="AD76">
        <v>65</v>
      </c>
    </row>
    <row r="77" spans="1:30" x14ac:dyDescent="0.25">
      <c r="A77" s="52" t="s">
        <v>30</v>
      </c>
      <c r="H77">
        <v>21</v>
      </c>
      <c r="AB77">
        <v>10</v>
      </c>
      <c r="AD77">
        <v>31</v>
      </c>
    </row>
    <row r="78" spans="1:30" x14ac:dyDescent="0.25">
      <c r="A78" s="52" t="s">
        <v>35</v>
      </c>
      <c r="C78">
        <v>14</v>
      </c>
      <c r="H78">
        <v>28</v>
      </c>
      <c r="AD78">
        <v>42</v>
      </c>
    </row>
    <row r="79" spans="1:30" x14ac:dyDescent="0.25">
      <c r="A79" s="52" t="s">
        <v>57</v>
      </c>
      <c r="C79">
        <v>10</v>
      </c>
      <c r="O79">
        <v>1</v>
      </c>
      <c r="AD79">
        <v>11</v>
      </c>
    </row>
    <row r="80" spans="1:30" x14ac:dyDescent="0.25">
      <c r="A80" s="52" t="s">
        <v>547</v>
      </c>
      <c r="N80">
        <v>269</v>
      </c>
      <c r="AD80">
        <v>269</v>
      </c>
    </row>
    <row r="81" spans="1:30" x14ac:dyDescent="0.25">
      <c r="A81" s="52" t="s">
        <v>62</v>
      </c>
      <c r="C81">
        <v>7</v>
      </c>
      <c r="O81">
        <v>2</v>
      </c>
      <c r="AC81">
        <v>342.3</v>
      </c>
      <c r="AD81">
        <v>351.3</v>
      </c>
    </row>
    <row r="82" spans="1:30" x14ac:dyDescent="0.25">
      <c r="A82" s="52" t="s">
        <v>36</v>
      </c>
      <c r="F82">
        <v>1</v>
      </c>
      <c r="O82">
        <v>441.25</v>
      </c>
      <c r="AB82">
        <v>1</v>
      </c>
      <c r="AD82">
        <v>443.25</v>
      </c>
    </row>
    <row r="83" spans="1:30" x14ac:dyDescent="0.25">
      <c r="A83" s="52" t="s">
        <v>25</v>
      </c>
      <c r="N83">
        <v>60</v>
      </c>
      <c r="O83">
        <v>41.5</v>
      </c>
      <c r="T83">
        <v>32</v>
      </c>
      <c r="X83">
        <v>71.5</v>
      </c>
      <c r="AB83">
        <v>2</v>
      </c>
      <c r="AD83">
        <v>207</v>
      </c>
    </row>
    <row r="84" spans="1:30" x14ac:dyDescent="0.25">
      <c r="A84" s="52" t="s">
        <v>79</v>
      </c>
      <c r="F84">
        <v>3</v>
      </c>
      <c r="AB84">
        <v>20</v>
      </c>
      <c r="AD84">
        <v>23</v>
      </c>
    </row>
    <row r="85" spans="1:30" x14ac:dyDescent="0.25">
      <c r="A85" s="52" t="s">
        <v>65</v>
      </c>
      <c r="F85">
        <v>4.5</v>
      </c>
      <c r="AB85">
        <v>8</v>
      </c>
      <c r="AD85">
        <v>12.5</v>
      </c>
    </row>
    <row r="86" spans="1:30" x14ac:dyDescent="0.25">
      <c r="A86" s="52" t="s">
        <v>78</v>
      </c>
      <c r="F86">
        <v>2</v>
      </c>
      <c r="AD86">
        <v>2</v>
      </c>
    </row>
    <row r="87" spans="1:30" x14ac:dyDescent="0.25">
      <c r="A87" s="52" t="s">
        <v>85</v>
      </c>
      <c r="I87">
        <v>4</v>
      </c>
      <c r="AD87">
        <v>4</v>
      </c>
    </row>
    <row r="88" spans="1:30" x14ac:dyDescent="0.25">
      <c r="A88" s="52" t="s">
        <v>26</v>
      </c>
      <c r="O88">
        <v>63</v>
      </c>
      <c r="AD88">
        <v>63</v>
      </c>
    </row>
    <row r="89" spans="1:30" x14ac:dyDescent="0.25">
      <c r="A89" s="52" t="s">
        <v>77</v>
      </c>
      <c r="N89">
        <v>112</v>
      </c>
      <c r="P89">
        <v>8</v>
      </c>
      <c r="AD89">
        <v>120</v>
      </c>
    </row>
    <row r="90" spans="1:30" x14ac:dyDescent="0.25">
      <c r="A90" s="52" t="s">
        <v>27</v>
      </c>
      <c r="N90">
        <v>133.5</v>
      </c>
      <c r="P90">
        <v>1</v>
      </c>
      <c r="AD90">
        <v>134.5</v>
      </c>
    </row>
    <row r="91" spans="1:30" x14ac:dyDescent="0.25">
      <c r="A91" s="2" t="s">
        <v>514</v>
      </c>
      <c r="E91">
        <v>976</v>
      </c>
      <c r="X91">
        <v>728.25</v>
      </c>
      <c r="AD91">
        <v>1704.25</v>
      </c>
    </row>
    <row r="92" spans="1:30" x14ac:dyDescent="0.25">
      <c r="A92" s="52" t="s">
        <v>28</v>
      </c>
      <c r="E92">
        <v>976</v>
      </c>
      <c r="X92">
        <v>728.25</v>
      </c>
      <c r="AD92">
        <v>1704.25</v>
      </c>
    </row>
    <row r="93" spans="1:30" x14ac:dyDescent="0.25">
      <c r="A93" s="2" t="s">
        <v>73</v>
      </c>
      <c r="B93">
        <v>456.5</v>
      </c>
      <c r="C93">
        <v>125.5</v>
      </c>
      <c r="D93">
        <v>334.74</v>
      </c>
      <c r="E93">
        <v>976</v>
      </c>
      <c r="F93">
        <v>107.5</v>
      </c>
      <c r="G93">
        <v>9</v>
      </c>
      <c r="H93">
        <v>1408.9199999999998</v>
      </c>
      <c r="I93">
        <v>49.5</v>
      </c>
      <c r="J93">
        <v>1</v>
      </c>
      <c r="K93">
        <v>133</v>
      </c>
      <c r="L93">
        <v>38</v>
      </c>
      <c r="M93">
        <v>5</v>
      </c>
      <c r="N93">
        <v>818.5</v>
      </c>
      <c r="O93">
        <v>934.99</v>
      </c>
      <c r="P93">
        <v>105.5</v>
      </c>
      <c r="Q93">
        <v>23</v>
      </c>
      <c r="R93">
        <v>80</v>
      </c>
      <c r="S93">
        <v>126</v>
      </c>
      <c r="T93">
        <v>129</v>
      </c>
      <c r="U93">
        <v>211.5</v>
      </c>
      <c r="V93">
        <v>96</v>
      </c>
      <c r="W93">
        <v>3.5</v>
      </c>
      <c r="X93">
        <v>818.75</v>
      </c>
      <c r="Y93">
        <v>59</v>
      </c>
      <c r="Z93">
        <v>48</v>
      </c>
      <c r="AA93">
        <v>10</v>
      </c>
      <c r="AB93">
        <v>879</v>
      </c>
      <c r="AC93">
        <v>342.3</v>
      </c>
      <c r="AD93">
        <v>8329.7000000000007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2AC6E-BCE8-486A-9DE2-A85C42F469F3}">
  <dimension ref="A4:M28"/>
  <sheetViews>
    <sheetView workbookViewId="0">
      <selection activeCell="F4" sqref="F4"/>
    </sheetView>
  </sheetViews>
  <sheetFormatPr defaultRowHeight="15" x14ac:dyDescent="0.25"/>
  <cols>
    <col min="1" max="1" width="20.85546875" bestFit="1" customWidth="1"/>
    <col min="2" max="2" width="16.85546875" bestFit="1" customWidth="1"/>
    <col min="3" max="3" width="12.140625" bestFit="1" customWidth="1"/>
    <col min="4" max="4" width="15.140625" bestFit="1" customWidth="1"/>
    <col min="5" max="5" width="16.28515625" bestFit="1" customWidth="1"/>
    <col min="6" max="6" width="9.42578125" bestFit="1" customWidth="1"/>
    <col min="7" max="7" width="7" bestFit="1" customWidth="1"/>
    <col min="8" max="8" width="9.28515625" bestFit="1" customWidth="1"/>
    <col min="9" max="9" width="14.42578125" bestFit="1" customWidth="1"/>
    <col min="10" max="10" width="9.42578125" bestFit="1" customWidth="1"/>
    <col min="11" max="11" width="17.85546875" bestFit="1" customWidth="1"/>
    <col min="12" max="12" width="14" bestFit="1" customWidth="1"/>
    <col min="13" max="13" width="11.28515625" bestFit="1" customWidth="1"/>
    <col min="14" max="14" width="16.140625" bestFit="1" customWidth="1"/>
    <col min="15" max="15" width="11.28515625" bestFit="1" customWidth="1"/>
    <col min="16" max="16" width="14" bestFit="1" customWidth="1"/>
    <col min="17" max="17" width="16.140625" bestFit="1" customWidth="1"/>
    <col min="18" max="18" width="11.28515625" bestFit="1" customWidth="1"/>
    <col min="19" max="19" width="16.42578125" bestFit="1" customWidth="1"/>
    <col min="20" max="21" width="15.85546875" bestFit="1" customWidth="1"/>
    <col min="22" max="22" width="9.42578125" bestFit="1" customWidth="1"/>
    <col min="23" max="23" width="10.42578125" bestFit="1" customWidth="1"/>
    <col min="24" max="24" width="6.28515625" bestFit="1" customWidth="1"/>
    <col min="25" max="25" width="9.28515625" bestFit="1" customWidth="1"/>
    <col min="26" max="26" width="14.42578125" bestFit="1" customWidth="1"/>
    <col min="27" max="27" width="16.42578125" bestFit="1" customWidth="1"/>
    <col min="28" max="28" width="7.42578125" bestFit="1" customWidth="1"/>
    <col min="29" max="29" width="5.140625" bestFit="1" customWidth="1"/>
    <col min="30" max="30" width="14.7109375" bestFit="1" customWidth="1"/>
    <col min="31" max="31" width="12.85546875" bestFit="1" customWidth="1"/>
    <col min="32" max="32" width="14.5703125" bestFit="1" customWidth="1"/>
    <col min="33" max="33" width="9.42578125" bestFit="1" customWidth="1"/>
    <col min="34" max="34" width="16.42578125" bestFit="1" customWidth="1"/>
    <col min="35" max="35" width="14.5703125" bestFit="1" customWidth="1"/>
    <col min="36" max="36" width="16.5703125" bestFit="1" customWidth="1"/>
    <col min="37" max="37" width="17.85546875" bestFit="1" customWidth="1"/>
    <col min="38" max="38" width="11.7109375" bestFit="1" customWidth="1"/>
    <col min="39" max="39" width="13.42578125" bestFit="1" customWidth="1"/>
    <col min="40" max="40" width="14" bestFit="1" customWidth="1"/>
    <col min="41" max="41" width="7.5703125" bestFit="1" customWidth="1"/>
    <col min="42" max="42" width="12.140625" bestFit="1" customWidth="1"/>
    <col min="43" max="43" width="8.140625" bestFit="1" customWidth="1"/>
    <col min="44" max="44" width="16.140625" bestFit="1" customWidth="1"/>
    <col min="45" max="45" width="11.28515625" bestFit="1" customWidth="1"/>
  </cols>
  <sheetData>
    <row r="4" spans="1:13" x14ac:dyDescent="0.25">
      <c r="A4" s="1" t="s">
        <v>74</v>
      </c>
      <c r="B4" s="1" t="s">
        <v>75</v>
      </c>
    </row>
    <row r="5" spans="1:13" x14ac:dyDescent="0.25">
      <c r="A5" s="1" t="s">
        <v>72</v>
      </c>
      <c r="B5" t="s">
        <v>47</v>
      </c>
      <c r="C5" t="s">
        <v>12</v>
      </c>
      <c r="D5" t="s">
        <v>46</v>
      </c>
      <c r="E5" t="s">
        <v>69</v>
      </c>
      <c r="F5" t="s">
        <v>538</v>
      </c>
      <c r="G5" t="s">
        <v>64</v>
      </c>
      <c r="H5" t="s">
        <v>13</v>
      </c>
      <c r="I5" t="s">
        <v>70</v>
      </c>
      <c r="J5" t="s">
        <v>68</v>
      </c>
      <c r="K5" t="s">
        <v>9</v>
      </c>
      <c r="L5" t="s">
        <v>50</v>
      </c>
      <c r="M5" t="s">
        <v>73</v>
      </c>
    </row>
    <row r="6" spans="1:13" x14ac:dyDescent="0.25">
      <c r="A6" s="2" t="s">
        <v>1</v>
      </c>
      <c r="C6">
        <v>170</v>
      </c>
      <c r="D6">
        <v>2</v>
      </c>
      <c r="G6">
        <v>117</v>
      </c>
      <c r="H6">
        <v>315.39999999999998</v>
      </c>
      <c r="J6">
        <v>6</v>
      </c>
      <c r="K6">
        <v>52</v>
      </c>
      <c r="M6">
        <v>662.4</v>
      </c>
    </row>
    <row r="7" spans="1:13" x14ac:dyDescent="0.25">
      <c r="A7" s="2" t="s">
        <v>530</v>
      </c>
      <c r="C7">
        <v>6.5</v>
      </c>
      <c r="M7">
        <v>6.5</v>
      </c>
    </row>
    <row r="8" spans="1:13" x14ac:dyDescent="0.25">
      <c r="A8" s="2" t="s">
        <v>31</v>
      </c>
      <c r="C8">
        <v>21</v>
      </c>
      <c r="D8">
        <v>2</v>
      </c>
      <c r="G8">
        <v>96</v>
      </c>
      <c r="H8">
        <v>110.5</v>
      </c>
      <c r="I8">
        <v>64</v>
      </c>
      <c r="K8">
        <v>5</v>
      </c>
      <c r="M8">
        <v>298.5</v>
      </c>
    </row>
    <row r="9" spans="1:13" x14ac:dyDescent="0.25">
      <c r="A9" s="2" t="s">
        <v>37</v>
      </c>
      <c r="G9">
        <v>223</v>
      </c>
      <c r="H9">
        <v>172</v>
      </c>
      <c r="I9">
        <v>11</v>
      </c>
      <c r="K9">
        <v>11</v>
      </c>
      <c r="M9">
        <v>417</v>
      </c>
    </row>
    <row r="10" spans="1:13" x14ac:dyDescent="0.25">
      <c r="A10" s="2" t="s">
        <v>44</v>
      </c>
      <c r="C10">
        <v>10</v>
      </c>
      <c r="G10">
        <v>131</v>
      </c>
      <c r="H10">
        <v>217</v>
      </c>
      <c r="I10">
        <v>42</v>
      </c>
      <c r="J10">
        <v>6</v>
      </c>
      <c r="K10">
        <v>2</v>
      </c>
      <c r="M10">
        <v>408</v>
      </c>
    </row>
    <row r="11" spans="1:13" x14ac:dyDescent="0.25">
      <c r="A11" s="2" t="s">
        <v>45</v>
      </c>
      <c r="B11">
        <v>3</v>
      </c>
      <c r="D11">
        <v>138.5</v>
      </c>
      <c r="G11">
        <v>24</v>
      </c>
      <c r="H11">
        <v>129.1</v>
      </c>
      <c r="K11">
        <v>3</v>
      </c>
      <c r="M11">
        <v>297.60000000000002</v>
      </c>
    </row>
    <row r="12" spans="1:13" x14ac:dyDescent="0.25">
      <c r="A12" s="2" t="s">
        <v>535</v>
      </c>
      <c r="B12">
        <v>688.5</v>
      </c>
      <c r="F12">
        <v>16.5</v>
      </c>
      <c r="G12">
        <v>71</v>
      </c>
      <c r="H12">
        <v>134</v>
      </c>
      <c r="M12">
        <v>910</v>
      </c>
    </row>
    <row r="13" spans="1:13" x14ac:dyDescent="0.25">
      <c r="A13" s="2" t="s">
        <v>49</v>
      </c>
      <c r="D13">
        <v>8</v>
      </c>
      <c r="G13">
        <v>232</v>
      </c>
      <c r="H13">
        <v>62</v>
      </c>
      <c r="J13">
        <v>4</v>
      </c>
      <c r="K13">
        <v>3</v>
      </c>
      <c r="L13">
        <v>76</v>
      </c>
      <c r="M13">
        <v>385</v>
      </c>
    </row>
    <row r="14" spans="1:13" x14ac:dyDescent="0.25">
      <c r="A14" s="2" t="s">
        <v>56</v>
      </c>
      <c r="D14">
        <v>49.5</v>
      </c>
      <c r="E14">
        <v>6.5</v>
      </c>
      <c r="G14">
        <v>155</v>
      </c>
      <c r="H14">
        <v>248.5</v>
      </c>
      <c r="L14">
        <v>12</v>
      </c>
      <c r="M14">
        <v>471.5</v>
      </c>
    </row>
    <row r="15" spans="1:13" x14ac:dyDescent="0.25">
      <c r="A15" s="2" t="s">
        <v>58</v>
      </c>
      <c r="C15">
        <v>24.3</v>
      </c>
      <c r="D15">
        <v>22.5</v>
      </c>
      <c r="G15">
        <v>100</v>
      </c>
      <c r="H15">
        <v>163.15</v>
      </c>
      <c r="I15">
        <v>16.5</v>
      </c>
      <c r="J15">
        <v>11</v>
      </c>
      <c r="K15">
        <v>14</v>
      </c>
      <c r="L15">
        <v>2</v>
      </c>
      <c r="M15">
        <v>353.45000000000005</v>
      </c>
    </row>
    <row r="16" spans="1:13" x14ac:dyDescent="0.25">
      <c r="A16" s="2" t="s">
        <v>60</v>
      </c>
      <c r="C16">
        <v>1</v>
      </c>
      <c r="D16">
        <v>54.5</v>
      </c>
      <c r="G16">
        <v>145.5</v>
      </c>
      <c r="H16">
        <v>157</v>
      </c>
      <c r="I16">
        <v>36.5</v>
      </c>
      <c r="J16">
        <v>12</v>
      </c>
      <c r="L16">
        <v>48</v>
      </c>
      <c r="M16">
        <v>454.5</v>
      </c>
    </row>
    <row r="17" spans="1:13" x14ac:dyDescent="0.25">
      <c r="A17" s="2" t="s">
        <v>61</v>
      </c>
      <c r="C17">
        <v>34</v>
      </c>
      <c r="D17">
        <v>11</v>
      </c>
      <c r="F17">
        <v>9</v>
      </c>
      <c r="G17">
        <v>56</v>
      </c>
      <c r="H17">
        <v>16</v>
      </c>
      <c r="I17">
        <v>8</v>
      </c>
      <c r="M17">
        <v>134</v>
      </c>
    </row>
    <row r="18" spans="1:13" x14ac:dyDescent="0.25">
      <c r="A18" s="2" t="s">
        <v>63</v>
      </c>
      <c r="D18">
        <v>1</v>
      </c>
      <c r="G18">
        <v>208</v>
      </c>
      <c r="H18">
        <v>37</v>
      </c>
      <c r="I18">
        <v>17</v>
      </c>
      <c r="J18">
        <v>112</v>
      </c>
      <c r="L18">
        <v>17</v>
      </c>
      <c r="M18">
        <v>392</v>
      </c>
    </row>
    <row r="19" spans="1:13" x14ac:dyDescent="0.25">
      <c r="A19" s="2" t="s">
        <v>66</v>
      </c>
      <c r="B19">
        <v>1</v>
      </c>
      <c r="E19">
        <v>64</v>
      </c>
      <c r="G19">
        <v>8</v>
      </c>
      <c r="H19">
        <v>10.350000000000001</v>
      </c>
      <c r="I19">
        <v>3.3</v>
      </c>
      <c r="J19">
        <v>56.1</v>
      </c>
      <c r="M19">
        <v>142.75</v>
      </c>
    </row>
    <row r="20" spans="1:13" x14ac:dyDescent="0.25">
      <c r="A20" s="2" t="s">
        <v>543</v>
      </c>
      <c r="B20">
        <v>1224</v>
      </c>
      <c r="I20">
        <v>120</v>
      </c>
      <c r="M20">
        <v>1344</v>
      </c>
    </row>
    <row r="21" spans="1:13" x14ac:dyDescent="0.25">
      <c r="A21" s="2" t="s">
        <v>544</v>
      </c>
      <c r="B21">
        <v>132</v>
      </c>
      <c r="C21">
        <v>95</v>
      </c>
      <c r="F21">
        <v>80</v>
      </c>
      <c r="G21">
        <v>161</v>
      </c>
      <c r="H21">
        <v>350</v>
      </c>
      <c r="M21">
        <v>818</v>
      </c>
    </row>
    <row r="22" spans="1:13" x14ac:dyDescent="0.25">
      <c r="A22" s="2" t="s">
        <v>481</v>
      </c>
      <c r="J22">
        <v>11</v>
      </c>
      <c r="M22">
        <v>11</v>
      </c>
    </row>
    <row r="23" spans="1:13" x14ac:dyDescent="0.25">
      <c r="A23" s="2" t="s">
        <v>548</v>
      </c>
      <c r="G23">
        <v>24</v>
      </c>
      <c r="H23">
        <v>4</v>
      </c>
      <c r="I23">
        <v>7</v>
      </c>
      <c r="J23">
        <v>7</v>
      </c>
      <c r="M23">
        <v>42</v>
      </c>
    </row>
    <row r="24" spans="1:13" x14ac:dyDescent="0.25">
      <c r="A24" s="2" t="s">
        <v>569</v>
      </c>
      <c r="B24">
        <v>4.5</v>
      </c>
      <c r="C24">
        <v>24.5</v>
      </c>
      <c r="G24">
        <v>24</v>
      </c>
      <c r="H24">
        <v>12</v>
      </c>
      <c r="I24">
        <v>2</v>
      </c>
      <c r="M24">
        <v>67</v>
      </c>
    </row>
    <row r="25" spans="1:13" x14ac:dyDescent="0.25">
      <c r="A25" s="2" t="s">
        <v>599</v>
      </c>
      <c r="G25">
        <v>16</v>
      </c>
      <c r="H25">
        <v>2.5</v>
      </c>
      <c r="M25">
        <v>18.5</v>
      </c>
    </row>
    <row r="26" spans="1:13" x14ac:dyDescent="0.25">
      <c r="A26" s="2" t="s">
        <v>612</v>
      </c>
      <c r="G26">
        <v>16</v>
      </c>
      <c r="H26">
        <v>20</v>
      </c>
      <c r="M26">
        <v>36</v>
      </c>
    </row>
    <row r="27" spans="1:13" x14ac:dyDescent="0.25">
      <c r="A27" s="2" t="s">
        <v>613</v>
      </c>
      <c r="H27">
        <v>7.24</v>
      </c>
      <c r="M27">
        <v>7.24</v>
      </c>
    </row>
    <row r="28" spans="1:13" x14ac:dyDescent="0.25">
      <c r="A28" s="2" t="s">
        <v>73</v>
      </c>
      <c r="B28">
        <v>2053</v>
      </c>
      <c r="C28">
        <v>386.3</v>
      </c>
      <c r="D28">
        <v>289</v>
      </c>
      <c r="E28">
        <v>70.5</v>
      </c>
      <c r="F28">
        <v>105.5</v>
      </c>
      <c r="G28">
        <v>1807.5</v>
      </c>
      <c r="H28">
        <v>2167.7399999999998</v>
      </c>
      <c r="I28">
        <v>327.3</v>
      </c>
      <c r="J28">
        <v>225.1</v>
      </c>
      <c r="K28">
        <v>90</v>
      </c>
      <c r="L28">
        <v>155</v>
      </c>
      <c r="M28">
        <v>7676.94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E4D8D-E1D1-437D-849B-62BF914D7A24}">
  <dimension ref="A1:I2166"/>
  <sheetViews>
    <sheetView topLeftCell="A2074" workbookViewId="0">
      <selection activeCell="C2149" sqref="C2149"/>
    </sheetView>
  </sheetViews>
  <sheetFormatPr defaultRowHeight="15" x14ac:dyDescent="0.25"/>
  <cols>
    <col min="1" max="1" width="16" bestFit="1" customWidth="1"/>
    <col min="2" max="2" width="28.28515625" bestFit="1" customWidth="1"/>
    <col min="3" max="3" width="59.85546875" bestFit="1" customWidth="1"/>
    <col min="4" max="4" width="16.85546875" bestFit="1" customWidth="1"/>
    <col min="5" max="5" width="13.42578125" bestFit="1" customWidth="1"/>
    <col min="6" max="6" width="11.85546875" bestFit="1" customWidth="1"/>
    <col min="7" max="7" width="17.85546875" bestFit="1" customWidth="1"/>
    <col min="8" max="8" width="10.42578125" style="40" bestFit="1" customWidth="1"/>
    <col min="9" max="9" width="84.140625" customWidth="1"/>
  </cols>
  <sheetData>
    <row r="1" spans="1:9" x14ac:dyDescent="0.25">
      <c r="A1" s="41" t="s">
        <v>0</v>
      </c>
      <c r="B1" s="41" t="s">
        <v>523</v>
      </c>
      <c r="C1" s="41" t="s">
        <v>524</v>
      </c>
      <c r="D1" s="41" t="s">
        <v>525</v>
      </c>
      <c r="E1" s="41" t="s">
        <v>526</v>
      </c>
      <c r="F1" s="41" t="s">
        <v>71</v>
      </c>
      <c r="G1" s="41" t="s">
        <v>490</v>
      </c>
      <c r="H1" s="42" t="s">
        <v>484</v>
      </c>
      <c r="I1" s="41" t="s">
        <v>504</v>
      </c>
    </row>
    <row r="2" spans="1:9" x14ac:dyDescent="0.25">
      <c r="A2" t="s">
        <v>1</v>
      </c>
      <c r="B2" t="s">
        <v>510</v>
      </c>
      <c r="C2" t="s">
        <v>4</v>
      </c>
      <c r="D2" t="s">
        <v>17</v>
      </c>
      <c r="E2" t="s">
        <v>485</v>
      </c>
      <c r="F2">
        <v>1</v>
      </c>
      <c r="G2">
        <f>VLOOKUP(E2,Const!$A$2:$B$23,2,FALSE)</f>
        <v>1</v>
      </c>
      <c r="H2" s="40">
        <f>IFERROR(VLOOKUP($I2,'Planned Dev'!$D$4:$V$1390,5+G2,FALSE),0)</f>
        <v>0</v>
      </c>
      <c r="I2" t="str">
        <f>CONCATENATE(TRIM(B3),": ",C2)</f>
        <v>AP WORKFLOW: Analysis of production issues reported by support team</v>
      </c>
    </row>
    <row r="3" spans="1:9" x14ac:dyDescent="0.25">
      <c r="A3" t="s">
        <v>1</v>
      </c>
      <c r="B3" t="s">
        <v>510</v>
      </c>
      <c r="C3" t="s">
        <v>4</v>
      </c>
      <c r="D3" t="s">
        <v>522</v>
      </c>
      <c r="E3" t="s">
        <v>485</v>
      </c>
      <c r="F3">
        <v>1</v>
      </c>
      <c r="G3">
        <f>VLOOKUP(E3,Const!$A$2:$B$23,2,FALSE)</f>
        <v>1</v>
      </c>
      <c r="H3"/>
      <c r="I3" t="str">
        <f t="shared" ref="I3:I66" si="0">CONCATENATE(TRIM(B4),": ",C3)</f>
        <v>AP WORKFLOW: Analysis of production issues reported by support team</v>
      </c>
    </row>
    <row r="4" spans="1:9" x14ac:dyDescent="0.25">
      <c r="A4" t="s">
        <v>1</v>
      </c>
      <c r="B4" t="s">
        <v>510</v>
      </c>
      <c r="C4" t="s">
        <v>22</v>
      </c>
      <c r="D4" t="s">
        <v>522</v>
      </c>
      <c r="E4" t="s">
        <v>485</v>
      </c>
      <c r="F4">
        <v>0.5</v>
      </c>
      <c r="G4">
        <f>VLOOKUP(E4,Const!$A$2:$B$23,2,FALSE)</f>
        <v>1</v>
      </c>
      <c r="I4" t="str">
        <f t="shared" si="0"/>
        <v>AP WORKFLOW: Cient UAT Upgrade</v>
      </c>
    </row>
    <row r="5" spans="1:9" x14ac:dyDescent="0.25">
      <c r="A5" t="s">
        <v>1</v>
      </c>
      <c r="B5" t="s">
        <v>510</v>
      </c>
      <c r="C5" t="s">
        <v>35</v>
      </c>
      <c r="D5" t="s">
        <v>2</v>
      </c>
      <c r="E5" t="s">
        <v>485</v>
      </c>
      <c r="F5">
        <v>3</v>
      </c>
      <c r="G5">
        <f>VLOOKUP(E5,Const!$A$2:$B$23,2,FALSE)</f>
        <v>1</v>
      </c>
      <c r="H5" s="40">
        <f>IFERROR(VLOOKUP($I5,'Planned BugFix'!$D$4:$V$1390,5+G5,FALSE),0)</f>
        <v>0</v>
      </c>
      <c r="I5" t="str">
        <f t="shared" si="0"/>
        <v>AP WORKFLOW: Development of new project/assignment/task</v>
      </c>
    </row>
    <row r="6" spans="1:9" x14ac:dyDescent="0.25">
      <c r="A6" t="s">
        <v>1</v>
      </c>
      <c r="B6" t="s">
        <v>510</v>
      </c>
      <c r="C6" t="s">
        <v>35</v>
      </c>
      <c r="D6" t="s">
        <v>17</v>
      </c>
      <c r="E6" t="s">
        <v>485</v>
      </c>
      <c r="F6">
        <v>2</v>
      </c>
      <c r="G6">
        <f>VLOOKUP(E6,Const!$A$2:$B$23,2,FALSE)</f>
        <v>1</v>
      </c>
      <c r="H6" s="40">
        <f>IFERROR(VLOOKUP($I6,'Planned Dev'!$D$4:$V$1390,5+G6,FALSE),0)</f>
        <v>0</v>
      </c>
      <c r="I6" t="str">
        <f t="shared" si="0"/>
        <v>AP WORKFLOW: Development of new project/assignment/task</v>
      </c>
    </row>
    <row r="7" spans="1:9" x14ac:dyDescent="0.25">
      <c r="A7" t="s">
        <v>1</v>
      </c>
      <c r="B7" t="s">
        <v>510</v>
      </c>
      <c r="C7" t="s">
        <v>35</v>
      </c>
      <c r="D7" t="s">
        <v>522</v>
      </c>
      <c r="E7" t="s">
        <v>485</v>
      </c>
      <c r="F7">
        <v>20.5</v>
      </c>
      <c r="G7">
        <f>VLOOKUP(E7,Const!$A$2:$B$23,2,FALSE)</f>
        <v>1</v>
      </c>
      <c r="H7" s="3"/>
      <c r="I7" t="str">
        <f t="shared" si="0"/>
        <v>AP WORKFLOW: Development of new project/assignment/task</v>
      </c>
    </row>
    <row r="8" spans="1:9" x14ac:dyDescent="0.25">
      <c r="A8" t="s">
        <v>1</v>
      </c>
      <c r="B8" t="s">
        <v>510</v>
      </c>
      <c r="C8" t="s">
        <v>25</v>
      </c>
      <c r="D8" t="s">
        <v>13</v>
      </c>
      <c r="E8" t="s">
        <v>485</v>
      </c>
      <c r="F8">
        <v>3</v>
      </c>
      <c r="G8">
        <f>VLOOKUP(E8,Const!$A$2:$B$23,2,FALSE)</f>
        <v>1</v>
      </c>
      <c r="H8"/>
      <c r="I8" t="str">
        <f t="shared" si="0"/>
        <v>AP WORKFLOW: Meetings, mails, communication, TFS, Interviews</v>
      </c>
    </row>
    <row r="9" spans="1:9" x14ac:dyDescent="0.25">
      <c r="A9" t="s">
        <v>1</v>
      </c>
      <c r="B9" t="s">
        <v>510</v>
      </c>
      <c r="C9" t="s">
        <v>25</v>
      </c>
      <c r="D9" t="s">
        <v>522</v>
      </c>
      <c r="E9" t="s">
        <v>485</v>
      </c>
      <c r="F9">
        <v>1</v>
      </c>
      <c r="G9">
        <f>VLOOKUP(E9,Const!$A$2:$B$23,2,FALSE)</f>
        <v>1</v>
      </c>
      <c r="H9" s="3"/>
      <c r="I9" t="str">
        <f t="shared" si="0"/>
        <v>AP WORKFLOW: Meetings, mails, communication, TFS, Interviews</v>
      </c>
    </row>
    <row r="10" spans="1:9" x14ac:dyDescent="0.25">
      <c r="A10" t="s">
        <v>1</v>
      </c>
      <c r="B10" t="s">
        <v>510</v>
      </c>
      <c r="C10" t="s">
        <v>480</v>
      </c>
      <c r="D10" t="s">
        <v>522</v>
      </c>
      <c r="E10" t="s">
        <v>485</v>
      </c>
      <c r="F10">
        <v>20.5</v>
      </c>
      <c r="G10">
        <f>VLOOKUP(E10,Const!$A$2:$B$23,2,FALSE)</f>
        <v>1</v>
      </c>
      <c r="H10"/>
      <c r="I10" t="str">
        <f t="shared" si="0"/>
        <v>AP WORKFLOW: Project planning for new project/assignment/task</v>
      </c>
    </row>
    <row r="11" spans="1:9" x14ac:dyDescent="0.25">
      <c r="A11" t="s">
        <v>1</v>
      </c>
      <c r="B11" t="s">
        <v>510</v>
      </c>
      <c r="C11" t="s">
        <v>65</v>
      </c>
      <c r="D11" t="s">
        <v>12</v>
      </c>
      <c r="E11" t="s">
        <v>485</v>
      </c>
      <c r="F11">
        <v>3.5</v>
      </c>
      <c r="G11">
        <f>VLOOKUP(E11,Const!$A$2:$B$23,2,FALSE)</f>
        <v>1</v>
      </c>
      <c r="H11"/>
      <c r="I11" t="str">
        <f t="shared" si="0"/>
        <v>AP WORKFLOW: QA Environment Upgrade</v>
      </c>
    </row>
    <row r="12" spans="1:9" x14ac:dyDescent="0.25">
      <c r="A12" t="s">
        <v>1</v>
      </c>
      <c r="B12" t="s">
        <v>510</v>
      </c>
      <c r="C12" t="s">
        <v>65</v>
      </c>
      <c r="D12" t="s">
        <v>522</v>
      </c>
      <c r="E12" t="s">
        <v>485</v>
      </c>
      <c r="F12">
        <v>10</v>
      </c>
      <c r="G12">
        <f>VLOOKUP(E12,Const!$A$2:$B$23,2,FALSE)</f>
        <v>1</v>
      </c>
      <c r="I12" t="str">
        <f t="shared" si="0"/>
        <v>APWORKS 2024.2 - PHASE 3: QA Environment Upgrade</v>
      </c>
    </row>
    <row r="13" spans="1:9" x14ac:dyDescent="0.25">
      <c r="A13" t="s">
        <v>1</v>
      </c>
      <c r="B13" t="s">
        <v>5</v>
      </c>
      <c r="C13" t="s">
        <v>11</v>
      </c>
      <c r="D13" t="s">
        <v>13</v>
      </c>
      <c r="E13" t="s">
        <v>485</v>
      </c>
      <c r="F13">
        <v>9.5</v>
      </c>
      <c r="G13">
        <f>VLOOKUP(E13,Const!$A$2:$B$23,2,FALSE)</f>
        <v>1</v>
      </c>
      <c r="H13" s="3"/>
      <c r="I13" t="str">
        <f t="shared" si="0"/>
        <v>APWORKS 2024.2 - PHASE 3: Project Overhead</v>
      </c>
    </row>
    <row r="14" spans="1:9" x14ac:dyDescent="0.25">
      <c r="A14" t="s">
        <v>1</v>
      </c>
      <c r="B14" t="s">
        <v>5</v>
      </c>
      <c r="C14" t="s">
        <v>11</v>
      </c>
      <c r="D14" t="s">
        <v>14</v>
      </c>
      <c r="E14" t="s">
        <v>485</v>
      </c>
      <c r="F14">
        <v>3</v>
      </c>
      <c r="G14">
        <f>VLOOKUP(E14,Const!$A$2:$B$23,2,FALSE)</f>
        <v>1</v>
      </c>
      <c r="H14"/>
      <c r="I14" t="str">
        <f t="shared" si="0"/>
        <v>NEXELUS 2024.2: Project Overhead</v>
      </c>
    </row>
    <row r="15" spans="1:9" x14ac:dyDescent="0.25">
      <c r="A15" t="s">
        <v>1</v>
      </c>
      <c r="B15" t="s">
        <v>511</v>
      </c>
      <c r="C15" t="s">
        <v>4</v>
      </c>
      <c r="D15" t="s">
        <v>17</v>
      </c>
      <c r="E15" t="s">
        <v>485</v>
      </c>
      <c r="F15">
        <v>8</v>
      </c>
      <c r="G15">
        <f>VLOOKUP(E15,Const!$A$2:$B$23,2,FALSE)</f>
        <v>1</v>
      </c>
      <c r="H15" s="40">
        <f>IFERROR(VLOOKUP($I15,'Planned Dev'!$D$4:$V$1390,5+G15,FALSE),0)</f>
        <v>0</v>
      </c>
      <c r="I15" t="str">
        <f t="shared" si="0"/>
        <v>NEXELUS 2024.2: Analysis of production issues reported by support team</v>
      </c>
    </row>
    <row r="16" spans="1:9" x14ac:dyDescent="0.25">
      <c r="A16" t="s">
        <v>1</v>
      </c>
      <c r="B16" t="s">
        <v>511</v>
      </c>
      <c r="C16" t="s">
        <v>4</v>
      </c>
      <c r="D16" t="s">
        <v>522</v>
      </c>
      <c r="E16" t="s">
        <v>485</v>
      </c>
      <c r="F16">
        <v>9</v>
      </c>
      <c r="G16">
        <f>VLOOKUP(E16,Const!$A$2:$B$23,2,FALSE)</f>
        <v>1</v>
      </c>
      <c r="I16" t="str">
        <f t="shared" si="0"/>
        <v>NEXELUS 2024.2: Analysis of production issues reported by support team</v>
      </c>
    </row>
    <row r="17" spans="1:9" x14ac:dyDescent="0.25">
      <c r="A17" t="s">
        <v>1</v>
      </c>
      <c r="B17" t="s">
        <v>511</v>
      </c>
      <c r="C17" t="s">
        <v>22</v>
      </c>
      <c r="D17" t="s">
        <v>522</v>
      </c>
      <c r="E17" t="s">
        <v>485</v>
      </c>
      <c r="F17">
        <v>3.5</v>
      </c>
      <c r="G17">
        <f>VLOOKUP(E17,Const!$A$2:$B$23,2,FALSE)</f>
        <v>1</v>
      </c>
      <c r="H17"/>
      <c r="I17" t="str">
        <f t="shared" si="0"/>
        <v>NEXELUS 2024.2: Cient UAT Upgrade</v>
      </c>
    </row>
    <row r="18" spans="1:9" x14ac:dyDescent="0.25">
      <c r="A18" t="s">
        <v>1</v>
      </c>
      <c r="B18" t="s">
        <v>511</v>
      </c>
      <c r="C18" t="s">
        <v>30</v>
      </c>
      <c r="D18" t="s">
        <v>522</v>
      </c>
      <c r="E18" t="s">
        <v>485</v>
      </c>
      <c r="F18">
        <v>5</v>
      </c>
      <c r="G18">
        <f>VLOOKUP(E18,Const!$A$2:$B$23,2,FALSE)</f>
        <v>1</v>
      </c>
      <c r="H18"/>
      <c r="I18" t="str">
        <f t="shared" si="0"/>
        <v>NEXELUS 2024.2: Client Items</v>
      </c>
    </row>
    <row r="19" spans="1:9" x14ac:dyDescent="0.25">
      <c r="A19" t="s">
        <v>1</v>
      </c>
      <c r="B19" t="s">
        <v>511</v>
      </c>
      <c r="C19" t="s">
        <v>81</v>
      </c>
      <c r="D19" t="s">
        <v>522</v>
      </c>
      <c r="E19" t="s">
        <v>485</v>
      </c>
      <c r="F19">
        <v>2</v>
      </c>
      <c r="G19">
        <f>VLOOKUP(E19,Const!$A$2:$B$23,2,FALSE)</f>
        <v>1</v>
      </c>
      <c r="H19"/>
      <c r="I19" t="str">
        <f t="shared" si="0"/>
        <v>NEXELUS 2024.2: Dev Support</v>
      </c>
    </row>
    <row r="20" spans="1:9" x14ac:dyDescent="0.25">
      <c r="A20" t="s">
        <v>1</v>
      </c>
      <c r="B20" t="s">
        <v>511</v>
      </c>
      <c r="C20" t="s">
        <v>36</v>
      </c>
      <c r="D20" t="s">
        <v>522</v>
      </c>
      <c r="E20" t="s">
        <v>485</v>
      </c>
      <c r="F20">
        <v>17</v>
      </c>
      <c r="G20">
        <f>VLOOKUP(E20,Const!$A$2:$B$23,2,FALSE)</f>
        <v>1</v>
      </c>
      <c r="H20"/>
      <c r="I20" t="str">
        <f t="shared" si="0"/>
        <v>NEXELUS 2024.2: Internal Meetings</v>
      </c>
    </row>
    <row r="21" spans="1:9" x14ac:dyDescent="0.25">
      <c r="A21" t="s">
        <v>1</v>
      </c>
      <c r="B21" t="s">
        <v>511</v>
      </c>
      <c r="C21" t="s">
        <v>25</v>
      </c>
      <c r="D21" t="s">
        <v>17</v>
      </c>
      <c r="E21" t="s">
        <v>485</v>
      </c>
      <c r="F21">
        <v>3</v>
      </c>
      <c r="G21">
        <f>VLOOKUP(E21,Const!$A$2:$B$23,2,FALSE)</f>
        <v>1</v>
      </c>
      <c r="H21" s="40">
        <f>IFERROR(VLOOKUP($I21,'Planned Dev'!$D$4:$V$1390,5+G21,FALSE),0)</f>
        <v>0</v>
      </c>
      <c r="I21" t="str">
        <f t="shared" si="0"/>
        <v>NEXELUS 2024.2: Meetings, mails, communication, TFS, Interviews</v>
      </c>
    </row>
    <row r="22" spans="1:9" x14ac:dyDescent="0.25">
      <c r="A22" t="s">
        <v>1</v>
      </c>
      <c r="B22" t="s">
        <v>511</v>
      </c>
      <c r="C22" t="s">
        <v>25</v>
      </c>
      <c r="D22" t="s">
        <v>522</v>
      </c>
      <c r="E22" t="s">
        <v>485</v>
      </c>
      <c r="F22">
        <v>18.5</v>
      </c>
      <c r="G22">
        <f>VLOOKUP(E22,Const!$A$2:$B$23,2,FALSE)</f>
        <v>1</v>
      </c>
      <c r="H22"/>
      <c r="I22" t="str">
        <f t="shared" si="0"/>
        <v>NEXELUS 2024.2: Meetings, mails, communication, TFS, Interviews</v>
      </c>
    </row>
    <row r="23" spans="1:9" x14ac:dyDescent="0.25">
      <c r="A23" t="s">
        <v>1</v>
      </c>
      <c r="B23" t="s">
        <v>511</v>
      </c>
      <c r="C23" t="s">
        <v>26</v>
      </c>
      <c r="D23" t="s">
        <v>522</v>
      </c>
      <c r="E23" t="s">
        <v>485</v>
      </c>
      <c r="F23">
        <v>33.5</v>
      </c>
      <c r="G23">
        <f>VLOOKUP(E23,Const!$A$2:$B$23,2,FALSE)</f>
        <v>1</v>
      </c>
      <c r="I23" t="str">
        <f t="shared" si="0"/>
        <v>PR-0013: Session with US team</v>
      </c>
    </row>
    <row r="24" spans="1:9" x14ac:dyDescent="0.25">
      <c r="A24" t="s">
        <v>1</v>
      </c>
      <c r="B24" t="s">
        <v>512</v>
      </c>
      <c r="C24" t="s">
        <v>26</v>
      </c>
      <c r="D24" t="s">
        <v>13</v>
      </c>
      <c r="E24" t="s">
        <v>485</v>
      </c>
      <c r="F24">
        <v>2</v>
      </c>
      <c r="G24">
        <f>VLOOKUP(E24,Const!$A$2:$B$23,2,FALSE)</f>
        <v>1</v>
      </c>
      <c r="H24"/>
      <c r="I24" t="str">
        <f t="shared" si="0"/>
        <v>NEXELUS 2024.2: Session with US team</v>
      </c>
    </row>
    <row r="25" spans="1:9" x14ac:dyDescent="0.25">
      <c r="A25" t="s">
        <v>530</v>
      </c>
      <c r="B25" t="s">
        <v>511</v>
      </c>
      <c r="C25" t="s">
        <v>29</v>
      </c>
      <c r="D25" t="s">
        <v>30</v>
      </c>
      <c r="E25" t="s">
        <v>485</v>
      </c>
      <c r="F25">
        <v>81</v>
      </c>
      <c r="G25">
        <f>VLOOKUP(E25,Const!$A$2:$B$23,2,FALSE)</f>
        <v>1</v>
      </c>
      <c r="H25"/>
      <c r="I25" t="str">
        <f t="shared" si="0"/>
        <v>NEXELUS 2024.2: Support Items</v>
      </c>
    </row>
    <row r="26" spans="1:9" x14ac:dyDescent="0.25">
      <c r="A26" t="s">
        <v>530</v>
      </c>
      <c r="B26" t="s">
        <v>511</v>
      </c>
      <c r="C26" t="s">
        <v>29</v>
      </c>
      <c r="D26" t="s">
        <v>12</v>
      </c>
      <c r="E26" t="s">
        <v>485</v>
      </c>
      <c r="F26">
        <v>6.5</v>
      </c>
      <c r="G26">
        <f>VLOOKUP(E26,Const!$A$2:$B$23,2,FALSE)</f>
        <v>1</v>
      </c>
      <c r="H26"/>
      <c r="I26" t="str">
        <f t="shared" si="0"/>
        <v>NEXELUS 2024.2: Support Items</v>
      </c>
    </row>
    <row r="27" spans="1:9" x14ac:dyDescent="0.25">
      <c r="A27" t="s">
        <v>530</v>
      </c>
      <c r="B27" t="s">
        <v>511</v>
      </c>
      <c r="C27" t="s">
        <v>29</v>
      </c>
      <c r="D27" t="s">
        <v>522</v>
      </c>
      <c r="E27" t="s">
        <v>485</v>
      </c>
      <c r="F27">
        <v>36</v>
      </c>
      <c r="G27">
        <f>VLOOKUP(E27,Const!$A$2:$B$23,2,FALSE)</f>
        <v>1</v>
      </c>
      <c r="H27"/>
      <c r="I27" t="str">
        <f t="shared" si="0"/>
        <v>NEXELUS 2024.2: Support Items</v>
      </c>
    </row>
    <row r="28" spans="1:9" x14ac:dyDescent="0.25">
      <c r="A28" t="s">
        <v>31</v>
      </c>
      <c r="B28" t="s">
        <v>511</v>
      </c>
      <c r="C28" t="s">
        <v>4</v>
      </c>
      <c r="D28" t="s">
        <v>522</v>
      </c>
      <c r="E28" t="s">
        <v>485</v>
      </c>
      <c r="F28">
        <v>12</v>
      </c>
      <c r="G28">
        <f>VLOOKUP(E28,Const!$A$2:$B$23,2,FALSE)</f>
        <v>1</v>
      </c>
      <c r="I28" t="str">
        <f t="shared" si="0"/>
        <v>NEXELUS 2024.2: Analysis of production issues reported by support team</v>
      </c>
    </row>
    <row r="29" spans="1:9" x14ac:dyDescent="0.25">
      <c r="A29" t="s">
        <v>31</v>
      </c>
      <c r="B29" t="s">
        <v>511</v>
      </c>
      <c r="C29" t="s">
        <v>30</v>
      </c>
      <c r="D29" t="s">
        <v>522</v>
      </c>
      <c r="E29" t="s">
        <v>485</v>
      </c>
      <c r="F29">
        <v>8</v>
      </c>
      <c r="G29">
        <f>VLOOKUP(E29,Const!$A$2:$B$23,2,FALSE)</f>
        <v>1</v>
      </c>
      <c r="I29" t="str">
        <f t="shared" si="0"/>
        <v>NEXELUS 2024.2: Client Items</v>
      </c>
    </row>
    <row r="30" spans="1:9" x14ac:dyDescent="0.25">
      <c r="A30" t="s">
        <v>31</v>
      </c>
      <c r="B30" t="s">
        <v>511</v>
      </c>
      <c r="C30" t="s">
        <v>35</v>
      </c>
      <c r="D30" t="s">
        <v>2</v>
      </c>
      <c r="E30" t="s">
        <v>485</v>
      </c>
      <c r="F30">
        <v>4.5</v>
      </c>
      <c r="G30">
        <f>VLOOKUP(E30,Const!$A$2:$B$23,2,FALSE)</f>
        <v>1</v>
      </c>
      <c r="H30" s="40">
        <f>IFERROR(VLOOKUP($I30,'Planned BugFix'!$D$4:$V$1390,5+G30,FALSE),0)</f>
        <v>0</v>
      </c>
      <c r="I30" t="str">
        <f t="shared" si="0"/>
        <v>NEXELUS 2024.2: Development of new project/assignment/task</v>
      </c>
    </row>
    <row r="31" spans="1:9" x14ac:dyDescent="0.25">
      <c r="A31" t="s">
        <v>31</v>
      </c>
      <c r="B31" t="s">
        <v>511</v>
      </c>
      <c r="C31" t="s">
        <v>35</v>
      </c>
      <c r="D31" t="s">
        <v>522</v>
      </c>
      <c r="E31" t="s">
        <v>485</v>
      </c>
      <c r="F31">
        <v>32.5</v>
      </c>
      <c r="G31">
        <f>VLOOKUP(E31,Const!$A$2:$B$23,2,FALSE)</f>
        <v>1</v>
      </c>
      <c r="H31"/>
      <c r="I31" t="str">
        <f t="shared" si="0"/>
        <v>NEXELUS 2024.2: Development of new project/assignment/task</v>
      </c>
    </row>
    <row r="32" spans="1:9" x14ac:dyDescent="0.25">
      <c r="A32" t="s">
        <v>31</v>
      </c>
      <c r="B32" t="s">
        <v>511</v>
      </c>
      <c r="C32" t="s">
        <v>36</v>
      </c>
      <c r="D32" t="s">
        <v>64</v>
      </c>
      <c r="E32" t="s">
        <v>485</v>
      </c>
      <c r="F32">
        <v>1</v>
      </c>
      <c r="G32">
        <f>VLOOKUP(E32,Const!$A$2:$B$23,2,FALSE)</f>
        <v>1</v>
      </c>
      <c r="H32"/>
      <c r="I32" t="str">
        <f>CONCATENATE(TRIM(B32),": ",C32)</f>
        <v>NEXELUS 2024.2: Internal Meetings</v>
      </c>
    </row>
    <row r="33" spans="1:9" x14ac:dyDescent="0.25">
      <c r="A33" t="s">
        <v>31</v>
      </c>
      <c r="B33" t="s">
        <v>511</v>
      </c>
      <c r="C33" t="s">
        <v>36</v>
      </c>
      <c r="D33" t="s">
        <v>522</v>
      </c>
      <c r="E33" t="s">
        <v>485</v>
      </c>
      <c r="F33">
        <v>12</v>
      </c>
      <c r="G33">
        <f>VLOOKUP(E33,Const!$A$2:$B$23,2,FALSE)</f>
        <v>1</v>
      </c>
      <c r="H33"/>
      <c r="I33" t="str">
        <f t="shared" si="0"/>
        <v>NEXELUS 2024.2: Internal Meetings</v>
      </c>
    </row>
    <row r="34" spans="1:9" x14ac:dyDescent="0.25">
      <c r="A34" t="s">
        <v>31</v>
      </c>
      <c r="B34" t="s">
        <v>511</v>
      </c>
      <c r="C34" t="s">
        <v>25</v>
      </c>
      <c r="D34" t="s">
        <v>522</v>
      </c>
      <c r="E34" t="s">
        <v>485</v>
      </c>
      <c r="F34">
        <v>14.5</v>
      </c>
      <c r="G34">
        <f>VLOOKUP(E34,Const!$A$2:$B$23,2,FALSE)</f>
        <v>1</v>
      </c>
      <c r="I34" t="str">
        <f t="shared" si="0"/>
        <v>NEXELUS 2024.2: Meetings, mails, communication, TFS, Interviews</v>
      </c>
    </row>
    <row r="35" spans="1:9" x14ac:dyDescent="0.25">
      <c r="A35" t="s">
        <v>31</v>
      </c>
      <c r="B35" t="s">
        <v>511</v>
      </c>
      <c r="C35" t="s">
        <v>25</v>
      </c>
      <c r="D35" t="s">
        <v>19</v>
      </c>
      <c r="E35" t="s">
        <v>485</v>
      </c>
      <c r="F35">
        <v>1</v>
      </c>
      <c r="G35">
        <f>VLOOKUP(E35,Const!$A$2:$B$23,2,FALSE)</f>
        <v>1</v>
      </c>
      <c r="H35" s="40">
        <f>IFERROR(VLOOKUP($I35,'Planned QA'!$D$4:$V$1390,5+G35,FALSE),0)</f>
        <v>0</v>
      </c>
      <c r="I35" t="str">
        <f t="shared" si="0"/>
        <v>NEXELUS 2024.2: Meetings, mails, communication, TFS, Interviews</v>
      </c>
    </row>
    <row r="36" spans="1:9" x14ac:dyDescent="0.25">
      <c r="A36" t="s">
        <v>31</v>
      </c>
      <c r="B36" t="s">
        <v>511</v>
      </c>
      <c r="C36" t="s">
        <v>76</v>
      </c>
      <c r="D36" t="s">
        <v>522</v>
      </c>
      <c r="E36" t="s">
        <v>485</v>
      </c>
      <c r="F36">
        <v>8</v>
      </c>
      <c r="G36">
        <f>VLOOKUP(E36,Const!$A$2:$B$23,2,FALSE)</f>
        <v>1</v>
      </c>
      <c r="H36"/>
      <c r="I36" t="str">
        <f t="shared" si="0"/>
        <v>NEXELUS 2024.2: National Gazetted Holidays</v>
      </c>
    </row>
    <row r="37" spans="1:9" x14ac:dyDescent="0.25">
      <c r="A37" t="s">
        <v>31</v>
      </c>
      <c r="B37" t="s">
        <v>511</v>
      </c>
      <c r="C37" t="s">
        <v>26</v>
      </c>
      <c r="D37" t="s">
        <v>522</v>
      </c>
      <c r="E37" t="s">
        <v>485</v>
      </c>
      <c r="F37">
        <v>1</v>
      </c>
      <c r="G37">
        <f>VLOOKUP(E37,Const!$A$2:$B$23,2,FALSE)</f>
        <v>1</v>
      </c>
      <c r="H37"/>
      <c r="I37" t="str">
        <f t="shared" si="0"/>
        <v>NEXELUS 2024.2: Session with US team</v>
      </c>
    </row>
    <row r="38" spans="1:9" x14ac:dyDescent="0.25">
      <c r="A38" t="s">
        <v>31</v>
      </c>
      <c r="B38" t="s">
        <v>511</v>
      </c>
      <c r="C38" t="s">
        <v>29</v>
      </c>
      <c r="D38" t="s">
        <v>46</v>
      </c>
      <c r="E38" t="s">
        <v>485</v>
      </c>
      <c r="F38">
        <v>2</v>
      </c>
      <c r="G38">
        <f>VLOOKUP(E38,Const!$A$2:$B$23,2,FALSE)</f>
        <v>1</v>
      </c>
      <c r="H38" s="3"/>
      <c r="I38" t="str">
        <f t="shared" si="0"/>
        <v>NEXELUS 2024.2: Support Items</v>
      </c>
    </row>
    <row r="39" spans="1:9" x14ac:dyDescent="0.25">
      <c r="A39" t="s">
        <v>31</v>
      </c>
      <c r="B39" t="s">
        <v>511</v>
      </c>
      <c r="C39" t="s">
        <v>29</v>
      </c>
      <c r="D39" t="s">
        <v>522</v>
      </c>
      <c r="E39" t="s">
        <v>485</v>
      </c>
      <c r="F39">
        <v>7.5</v>
      </c>
      <c r="G39">
        <f>VLOOKUP(E39,Const!$A$2:$B$23,2,FALSE)</f>
        <v>1</v>
      </c>
      <c r="I39" t="str">
        <f t="shared" si="0"/>
        <v>APWORKS 2024.2 - PHASE 3: Support Items</v>
      </c>
    </row>
    <row r="40" spans="1:9" x14ac:dyDescent="0.25">
      <c r="A40" t="s">
        <v>481</v>
      </c>
      <c r="B40" t="s">
        <v>5</v>
      </c>
      <c r="C40" t="s">
        <v>16</v>
      </c>
      <c r="D40" t="s">
        <v>68</v>
      </c>
      <c r="E40" t="s">
        <v>485</v>
      </c>
      <c r="F40">
        <v>11</v>
      </c>
      <c r="G40">
        <f>VLOOKUP(E40,Const!$A$2:$B$23,2,FALSE)</f>
        <v>1</v>
      </c>
      <c r="H40"/>
      <c r="I40" t="str">
        <f t="shared" si="0"/>
        <v>AP WORKFLOW: Broadcast Invoice: EDI File Processing</v>
      </c>
    </row>
    <row r="41" spans="1:9" x14ac:dyDescent="0.25">
      <c r="A41" t="s">
        <v>37</v>
      </c>
      <c r="B41" t="s">
        <v>510</v>
      </c>
      <c r="C41" t="s">
        <v>55</v>
      </c>
      <c r="D41" t="s">
        <v>522</v>
      </c>
      <c r="E41" t="s">
        <v>485</v>
      </c>
      <c r="F41">
        <v>12</v>
      </c>
      <c r="G41">
        <f>VLOOKUP(E41,Const!$A$2:$B$23,2,FALSE)</f>
        <v>1</v>
      </c>
      <c r="H41"/>
      <c r="I41" t="str">
        <f t="shared" si="0"/>
        <v>AP WORKFLOW: Analysis of the new project/assignment/task</v>
      </c>
    </row>
    <row r="42" spans="1:9" x14ac:dyDescent="0.25">
      <c r="A42" t="s">
        <v>37</v>
      </c>
      <c r="B42" t="s">
        <v>510</v>
      </c>
      <c r="C42" t="s">
        <v>35</v>
      </c>
      <c r="D42" t="s">
        <v>522</v>
      </c>
      <c r="E42" t="s">
        <v>485</v>
      </c>
      <c r="F42">
        <v>67</v>
      </c>
      <c r="G42">
        <f>VLOOKUP(E42,Const!$A$2:$B$23,2,FALSE)</f>
        <v>1</v>
      </c>
      <c r="I42" t="str">
        <f t="shared" si="0"/>
        <v>AP WORKFLOW: Development of new project/assignment/task</v>
      </c>
    </row>
    <row r="43" spans="1:9" x14ac:dyDescent="0.25">
      <c r="A43" t="s">
        <v>37</v>
      </c>
      <c r="B43" t="s">
        <v>510</v>
      </c>
      <c r="C43" t="s">
        <v>3</v>
      </c>
      <c r="D43" t="s">
        <v>522</v>
      </c>
      <c r="E43" t="s">
        <v>485</v>
      </c>
      <c r="F43">
        <v>9</v>
      </c>
      <c r="G43">
        <f>VLOOKUP(E43,Const!$A$2:$B$23,2,FALSE)</f>
        <v>1</v>
      </c>
      <c r="I43" t="str">
        <f t="shared" si="0"/>
        <v>APWORKS PHASE2: Regular bug fixing activity</v>
      </c>
    </row>
    <row r="44" spans="1:9" x14ac:dyDescent="0.25">
      <c r="A44" t="s">
        <v>37</v>
      </c>
      <c r="B44" t="s">
        <v>513</v>
      </c>
      <c r="C44" t="s">
        <v>35</v>
      </c>
      <c r="D44" t="s">
        <v>522</v>
      </c>
      <c r="E44" t="s">
        <v>485</v>
      </c>
      <c r="F44">
        <v>46</v>
      </c>
      <c r="G44">
        <f>VLOOKUP(E44,Const!$A$2:$B$23,2,FALSE)</f>
        <v>1</v>
      </c>
      <c r="I44" t="str">
        <f t="shared" si="0"/>
        <v>APWORKS PHASE2: Development of new project/assignment/task</v>
      </c>
    </row>
    <row r="45" spans="1:9" x14ac:dyDescent="0.25">
      <c r="A45" t="s">
        <v>37</v>
      </c>
      <c r="B45" t="s">
        <v>513</v>
      </c>
      <c r="C45" t="s">
        <v>25</v>
      </c>
      <c r="D45" t="s">
        <v>30</v>
      </c>
      <c r="E45" t="s">
        <v>485</v>
      </c>
      <c r="F45">
        <v>3</v>
      </c>
      <c r="G45">
        <f>VLOOKUP(E45,Const!$A$2:$B$23,2,FALSE)</f>
        <v>1</v>
      </c>
      <c r="H45"/>
      <c r="I45" t="str">
        <f t="shared" si="0"/>
        <v>APWORKS PHASE2: Meetings, mails, communication, TFS, Interviews</v>
      </c>
    </row>
    <row r="46" spans="1:9" x14ac:dyDescent="0.25">
      <c r="A46" t="s">
        <v>37</v>
      </c>
      <c r="B46" t="s">
        <v>513</v>
      </c>
      <c r="C46" t="s">
        <v>3</v>
      </c>
      <c r="D46" t="s">
        <v>2</v>
      </c>
      <c r="E46" t="s">
        <v>485</v>
      </c>
      <c r="F46">
        <v>29</v>
      </c>
      <c r="G46">
        <f>VLOOKUP(E46,Const!$A$2:$B$23,2,FALSE)</f>
        <v>1</v>
      </c>
      <c r="H46" s="40">
        <f>IFERROR(VLOOKUP($I46,'Planned BugFix'!$D$4:$V$1390,5+G46,FALSE),0)</f>
        <v>0</v>
      </c>
      <c r="I46" t="str">
        <f t="shared" si="0"/>
        <v>APWORKS PHASE2: Regular bug fixing activity</v>
      </c>
    </row>
    <row r="47" spans="1:9" x14ac:dyDescent="0.25">
      <c r="A47" t="s">
        <v>37</v>
      </c>
      <c r="B47" t="s">
        <v>513</v>
      </c>
      <c r="C47" t="s">
        <v>3</v>
      </c>
      <c r="D47" t="s">
        <v>522</v>
      </c>
      <c r="E47" t="s">
        <v>485</v>
      </c>
      <c r="F47">
        <v>10</v>
      </c>
      <c r="G47">
        <f>VLOOKUP(E47,Const!$A$2:$B$23,2,FALSE)</f>
        <v>1</v>
      </c>
      <c r="I47" t="str">
        <f t="shared" si="0"/>
        <v>AP WORKFLOW: Regular bug fixing activity</v>
      </c>
    </row>
    <row r="48" spans="1:9" x14ac:dyDescent="0.25">
      <c r="A48" t="s">
        <v>44</v>
      </c>
      <c r="B48" t="s">
        <v>510</v>
      </c>
      <c r="C48" t="s">
        <v>4</v>
      </c>
      <c r="D48" t="s">
        <v>522</v>
      </c>
      <c r="E48" t="s">
        <v>485</v>
      </c>
      <c r="F48">
        <v>2</v>
      </c>
      <c r="G48">
        <f>VLOOKUP(E48,Const!$A$2:$B$23,2,FALSE)</f>
        <v>1</v>
      </c>
      <c r="H48"/>
      <c r="I48" t="str">
        <f t="shared" si="0"/>
        <v>AP WORKFLOW: Analysis of production issues reported by support team</v>
      </c>
    </row>
    <row r="49" spans="1:9" x14ac:dyDescent="0.25">
      <c r="A49" t="s">
        <v>44</v>
      </c>
      <c r="B49" t="s">
        <v>510</v>
      </c>
      <c r="C49" t="s">
        <v>55</v>
      </c>
      <c r="D49" t="s">
        <v>522</v>
      </c>
      <c r="E49" t="s">
        <v>485</v>
      </c>
      <c r="F49">
        <v>10</v>
      </c>
      <c r="G49">
        <f>VLOOKUP(E49,Const!$A$2:$B$23,2,FALSE)</f>
        <v>1</v>
      </c>
      <c r="H49"/>
      <c r="I49" t="str">
        <f t="shared" si="0"/>
        <v>AP WORKFLOW: Analysis of the new project/assignment/task</v>
      </c>
    </row>
    <row r="50" spans="1:9" x14ac:dyDescent="0.25">
      <c r="A50" t="s">
        <v>44</v>
      </c>
      <c r="B50" t="s">
        <v>510</v>
      </c>
      <c r="C50" t="s">
        <v>35</v>
      </c>
      <c r="D50" t="s">
        <v>522</v>
      </c>
      <c r="E50" t="s">
        <v>485</v>
      </c>
      <c r="F50">
        <v>25</v>
      </c>
      <c r="G50">
        <f>VLOOKUP(E50,Const!$A$2:$B$23,2,FALSE)</f>
        <v>1</v>
      </c>
      <c r="I50" t="str">
        <f t="shared" si="0"/>
        <v>AP WORKFLOW: Development of new project/assignment/task</v>
      </c>
    </row>
    <row r="51" spans="1:9" x14ac:dyDescent="0.25">
      <c r="A51" t="s">
        <v>44</v>
      </c>
      <c r="B51" t="s">
        <v>510</v>
      </c>
      <c r="C51" t="s">
        <v>36</v>
      </c>
      <c r="D51" t="s">
        <v>522</v>
      </c>
      <c r="E51" t="s">
        <v>485</v>
      </c>
      <c r="F51">
        <v>5</v>
      </c>
      <c r="G51">
        <f>VLOOKUP(E51,Const!$A$2:$B$23,2,FALSE)</f>
        <v>1</v>
      </c>
      <c r="H51"/>
      <c r="I51" t="str">
        <f t="shared" si="0"/>
        <v>AP WORKFLOW: Internal Meetings</v>
      </c>
    </row>
    <row r="52" spans="1:9" x14ac:dyDescent="0.25">
      <c r="A52" t="s">
        <v>44</v>
      </c>
      <c r="B52" t="s">
        <v>510</v>
      </c>
      <c r="C52" t="s">
        <v>76</v>
      </c>
      <c r="D52" t="s">
        <v>522</v>
      </c>
      <c r="E52" t="s">
        <v>485</v>
      </c>
      <c r="F52">
        <v>8</v>
      </c>
      <c r="G52">
        <f>VLOOKUP(E52,Const!$A$2:$B$23,2,FALSE)</f>
        <v>1</v>
      </c>
      <c r="I52" t="str">
        <f t="shared" si="0"/>
        <v>AP WORKFLOW: National Gazetted Holidays</v>
      </c>
    </row>
    <row r="53" spans="1:9" x14ac:dyDescent="0.25">
      <c r="A53" t="s">
        <v>44</v>
      </c>
      <c r="B53" t="s">
        <v>510</v>
      </c>
      <c r="C53" t="s">
        <v>3</v>
      </c>
      <c r="D53" t="s">
        <v>522</v>
      </c>
      <c r="E53" t="s">
        <v>485</v>
      </c>
      <c r="F53">
        <v>46</v>
      </c>
      <c r="G53">
        <f>VLOOKUP(E53,Const!$A$2:$B$23,2,FALSE)</f>
        <v>1</v>
      </c>
      <c r="I53" t="str">
        <f t="shared" si="0"/>
        <v>APWORKS PHASE2: Regular bug fixing activity</v>
      </c>
    </row>
    <row r="54" spans="1:9" x14ac:dyDescent="0.25">
      <c r="A54" t="s">
        <v>44</v>
      </c>
      <c r="B54" t="s">
        <v>513</v>
      </c>
      <c r="C54" t="s">
        <v>35</v>
      </c>
      <c r="D54" t="s">
        <v>17</v>
      </c>
      <c r="E54" t="s">
        <v>485</v>
      </c>
      <c r="F54">
        <v>4</v>
      </c>
      <c r="G54">
        <f>VLOOKUP(E54,Const!$A$2:$B$23,2,FALSE)</f>
        <v>1</v>
      </c>
      <c r="H54" s="40">
        <f>IFERROR(VLOOKUP($I54,'Planned Dev'!$D$4:$V$1390,5+G54,FALSE),0)</f>
        <v>0</v>
      </c>
      <c r="I54" t="str">
        <f t="shared" si="0"/>
        <v>APWORKS PHASE2: Development of new project/assignment/task</v>
      </c>
    </row>
    <row r="55" spans="1:9" x14ac:dyDescent="0.25">
      <c r="A55" t="s">
        <v>44</v>
      </c>
      <c r="B55" t="s">
        <v>513</v>
      </c>
      <c r="C55" t="s">
        <v>35</v>
      </c>
      <c r="D55" t="s">
        <v>522</v>
      </c>
      <c r="E55" t="s">
        <v>485</v>
      </c>
      <c r="F55">
        <v>26</v>
      </c>
      <c r="G55">
        <f>VLOOKUP(E55,Const!$A$2:$B$23,2,FALSE)</f>
        <v>1</v>
      </c>
      <c r="H55" s="3"/>
      <c r="I55" t="str">
        <f t="shared" si="0"/>
        <v>APWORKS PHASE2: Development of new project/assignment/task</v>
      </c>
    </row>
    <row r="56" spans="1:9" x14ac:dyDescent="0.25">
      <c r="A56" t="s">
        <v>44</v>
      </c>
      <c r="B56" t="s">
        <v>513</v>
      </c>
      <c r="C56" t="s">
        <v>36</v>
      </c>
      <c r="D56" t="s">
        <v>13</v>
      </c>
      <c r="E56" t="s">
        <v>485</v>
      </c>
      <c r="F56">
        <v>10</v>
      </c>
      <c r="G56">
        <f>VLOOKUP(E56,Const!$A$2:$B$23,2,FALSE)</f>
        <v>1</v>
      </c>
      <c r="H56" s="3"/>
      <c r="I56" t="str">
        <f t="shared" si="0"/>
        <v>APWORKS PHASE2: Internal Meetings</v>
      </c>
    </row>
    <row r="57" spans="1:9" x14ac:dyDescent="0.25">
      <c r="A57" t="s">
        <v>44</v>
      </c>
      <c r="B57" t="s">
        <v>513</v>
      </c>
      <c r="C57" t="s">
        <v>3</v>
      </c>
      <c r="D57" t="s">
        <v>2</v>
      </c>
      <c r="E57" t="s">
        <v>485</v>
      </c>
      <c r="F57">
        <v>26</v>
      </c>
      <c r="G57">
        <f>VLOOKUP(E57,Const!$A$2:$B$23,2,FALSE)</f>
        <v>1</v>
      </c>
      <c r="H57" s="40">
        <f>IFERROR(VLOOKUP($I57,'Planned BugFix'!$D$4:$V$1390,5+G57,FALSE),0)</f>
        <v>0</v>
      </c>
      <c r="I57" t="str">
        <f t="shared" si="0"/>
        <v>APWORKS PHASE2: Regular bug fixing activity</v>
      </c>
    </row>
    <row r="58" spans="1:9" x14ac:dyDescent="0.25">
      <c r="A58" t="s">
        <v>44</v>
      </c>
      <c r="B58" t="s">
        <v>513</v>
      </c>
      <c r="C58" t="s">
        <v>3</v>
      </c>
      <c r="D58" t="s">
        <v>522</v>
      </c>
      <c r="E58" t="s">
        <v>485</v>
      </c>
      <c r="F58">
        <v>22</v>
      </c>
      <c r="G58">
        <f>VLOOKUP(E58,Const!$A$2:$B$23,2,FALSE)</f>
        <v>1</v>
      </c>
      <c r="I58" t="str">
        <f t="shared" si="0"/>
        <v>AD-0001: Regular bug fixing activity</v>
      </c>
    </row>
    <row r="59" spans="1:9" x14ac:dyDescent="0.25">
      <c r="A59" t="s">
        <v>45</v>
      </c>
      <c r="B59" t="s">
        <v>515</v>
      </c>
      <c r="C59" t="s">
        <v>28</v>
      </c>
      <c r="D59" t="s">
        <v>13</v>
      </c>
      <c r="E59" t="s">
        <v>485</v>
      </c>
      <c r="F59">
        <v>1</v>
      </c>
      <c r="G59">
        <f>VLOOKUP(E59,Const!$A$2:$B$23,2,FALSE)</f>
        <v>1</v>
      </c>
      <c r="H59"/>
      <c r="I59" t="str">
        <f t="shared" si="0"/>
        <v>AD-0001: Time</v>
      </c>
    </row>
    <row r="60" spans="1:9" x14ac:dyDescent="0.25">
      <c r="A60" t="s">
        <v>45</v>
      </c>
      <c r="B60" t="s">
        <v>515</v>
      </c>
      <c r="C60" t="s">
        <v>28</v>
      </c>
      <c r="D60" t="s">
        <v>522</v>
      </c>
      <c r="E60" t="s">
        <v>485</v>
      </c>
      <c r="F60">
        <v>17.5</v>
      </c>
      <c r="G60">
        <f>VLOOKUP(E60,Const!$A$2:$B$23,2,FALSE)</f>
        <v>1</v>
      </c>
      <c r="H60" s="3"/>
      <c r="I60" t="str">
        <f t="shared" si="0"/>
        <v>APWORKS 2024.2 - PHASE 3: Time</v>
      </c>
    </row>
    <row r="61" spans="1:9" x14ac:dyDescent="0.25">
      <c r="A61" t="s">
        <v>45</v>
      </c>
      <c r="B61" t="s">
        <v>5</v>
      </c>
      <c r="C61" t="s">
        <v>8</v>
      </c>
      <c r="D61" t="s">
        <v>46</v>
      </c>
      <c r="E61" t="s">
        <v>485</v>
      </c>
      <c r="F61">
        <v>8</v>
      </c>
      <c r="G61">
        <f>VLOOKUP(E61,Const!$A$2:$B$23,2,FALSE)</f>
        <v>1</v>
      </c>
      <c r="H61"/>
      <c r="I61" t="str">
        <f t="shared" si="0"/>
        <v>APWORKS 2024.2 - PHASE 3: Ability to assign Employees to Roles by Media type and by Client</v>
      </c>
    </row>
    <row r="62" spans="1:9" x14ac:dyDescent="0.25">
      <c r="A62" t="s">
        <v>45</v>
      </c>
      <c r="B62" t="s">
        <v>5</v>
      </c>
      <c r="C62" t="s">
        <v>51</v>
      </c>
      <c r="D62" t="s">
        <v>46</v>
      </c>
      <c r="E62" t="s">
        <v>485</v>
      </c>
      <c r="F62">
        <v>8</v>
      </c>
      <c r="G62">
        <f>VLOOKUP(E62,Const!$A$2:$B$23,2,FALSE)</f>
        <v>1</v>
      </c>
      <c r="H62"/>
      <c r="I62" t="str">
        <f t="shared" si="0"/>
        <v>APWORKS 2024.2 - PHASE 3: Add Media Type/Service type/Roles</v>
      </c>
    </row>
    <row r="63" spans="1:9" x14ac:dyDescent="0.25">
      <c r="A63" t="s">
        <v>45</v>
      </c>
      <c r="B63" t="s">
        <v>5</v>
      </c>
      <c r="C63" t="s">
        <v>10</v>
      </c>
      <c r="D63" t="s">
        <v>46</v>
      </c>
      <c r="E63" t="s">
        <v>485</v>
      </c>
      <c r="F63">
        <v>11</v>
      </c>
      <c r="G63">
        <f>VLOOKUP(E63,Const!$A$2:$B$23,2,FALSE)</f>
        <v>1</v>
      </c>
      <c r="H63"/>
      <c r="I63" t="str">
        <f t="shared" si="0"/>
        <v>APWORKS 2024.2 - PHASE 3: Google Drive integration. (Setup and Integration development)</v>
      </c>
    </row>
    <row r="64" spans="1:9" x14ac:dyDescent="0.25">
      <c r="A64" t="s">
        <v>45</v>
      </c>
      <c r="B64" t="s">
        <v>5</v>
      </c>
      <c r="C64" t="s">
        <v>11</v>
      </c>
      <c r="D64" t="s">
        <v>7</v>
      </c>
      <c r="E64" t="s">
        <v>485</v>
      </c>
      <c r="F64">
        <v>8</v>
      </c>
      <c r="G64">
        <f>VLOOKUP(E64,Const!$A$2:$B$23,2,FALSE)</f>
        <v>1</v>
      </c>
      <c r="H64" s="3"/>
      <c r="I64" t="str">
        <f t="shared" si="0"/>
        <v>NEXELUS 13.0: Project Overhead</v>
      </c>
    </row>
    <row r="65" spans="1:9" x14ac:dyDescent="0.25">
      <c r="A65" t="s">
        <v>45</v>
      </c>
      <c r="B65" t="s">
        <v>519</v>
      </c>
      <c r="C65" t="s">
        <v>26</v>
      </c>
      <c r="D65" t="s">
        <v>522</v>
      </c>
      <c r="E65" t="s">
        <v>485</v>
      </c>
      <c r="F65">
        <v>9.8000000000000007</v>
      </c>
      <c r="G65">
        <f>VLOOKUP(E65,Const!$A$2:$B$23,2,FALSE)</f>
        <v>1</v>
      </c>
      <c r="H65" s="3"/>
      <c r="I65" t="str">
        <f t="shared" si="0"/>
        <v>NEXELUS 2024.2: Session with US team</v>
      </c>
    </row>
    <row r="66" spans="1:9" x14ac:dyDescent="0.25">
      <c r="A66" t="s">
        <v>45</v>
      </c>
      <c r="B66" t="s">
        <v>511</v>
      </c>
      <c r="C66" t="s">
        <v>30</v>
      </c>
      <c r="D66" t="s">
        <v>522</v>
      </c>
      <c r="E66" t="s">
        <v>485</v>
      </c>
      <c r="F66">
        <v>6.5</v>
      </c>
      <c r="G66">
        <f>VLOOKUP(E66,Const!$A$2:$B$23,2,FALSE)</f>
        <v>1</v>
      </c>
      <c r="H66"/>
      <c r="I66" t="str">
        <f t="shared" si="0"/>
        <v>NEXELUS 2024.2: Client Items</v>
      </c>
    </row>
    <row r="67" spans="1:9" x14ac:dyDescent="0.25">
      <c r="A67" t="s">
        <v>45</v>
      </c>
      <c r="B67" t="s">
        <v>511</v>
      </c>
      <c r="C67" t="s">
        <v>35</v>
      </c>
      <c r="D67" t="s">
        <v>522</v>
      </c>
      <c r="E67" t="s">
        <v>485</v>
      </c>
      <c r="F67">
        <v>30.5</v>
      </c>
      <c r="G67">
        <f>VLOOKUP(E67,Const!$A$2:$B$23,2,FALSE)</f>
        <v>1</v>
      </c>
      <c r="H67"/>
      <c r="I67" t="str">
        <f t="shared" ref="I67:I130" si="1">CONCATENATE(TRIM(B68),": ",C67)</f>
        <v>NEXELUS 2024.2: Development of new project/assignment/task</v>
      </c>
    </row>
    <row r="68" spans="1:9" x14ac:dyDescent="0.25">
      <c r="A68" t="s">
        <v>45</v>
      </c>
      <c r="B68" t="s">
        <v>511</v>
      </c>
      <c r="C68" t="s">
        <v>36</v>
      </c>
      <c r="D68" t="s">
        <v>522</v>
      </c>
      <c r="E68" t="s">
        <v>485</v>
      </c>
      <c r="F68">
        <v>7.1</v>
      </c>
      <c r="G68">
        <f>VLOOKUP(E68,Const!$A$2:$B$23,2,FALSE)</f>
        <v>1</v>
      </c>
      <c r="H68"/>
      <c r="I68" t="str">
        <f t="shared" si="1"/>
        <v>NEXELUS 2024.2: Internal Meetings</v>
      </c>
    </row>
    <row r="69" spans="1:9" x14ac:dyDescent="0.25">
      <c r="A69" t="s">
        <v>45</v>
      </c>
      <c r="B69" t="s">
        <v>511</v>
      </c>
      <c r="C69" t="s">
        <v>25</v>
      </c>
      <c r="D69" t="s">
        <v>522</v>
      </c>
      <c r="E69" t="s">
        <v>485</v>
      </c>
      <c r="F69">
        <v>3</v>
      </c>
      <c r="G69">
        <f>VLOOKUP(E69,Const!$A$2:$B$23,2,FALSE)</f>
        <v>1</v>
      </c>
      <c r="H69"/>
      <c r="I69" t="str">
        <f t="shared" si="1"/>
        <v>NEXELUS 2024.2: Meetings, mails, communication, TFS, Interviews</v>
      </c>
    </row>
    <row r="70" spans="1:9" x14ac:dyDescent="0.25">
      <c r="A70" t="s">
        <v>45</v>
      </c>
      <c r="B70" t="s">
        <v>511</v>
      </c>
      <c r="C70" t="s">
        <v>3</v>
      </c>
      <c r="D70" t="s">
        <v>522</v>
      </c>
      <c r="E70" t="s">
        <v>485</v>
      </c>
      <c r="F70">
        <v>1.5</v>
      </c>
      <c r="G70">
        <f>VLOOKUP(E70,Const!$A$2:$B$23,2,FALSE)</f>
        <v>1</v>
      </c>
      <c r="H70"/>
      <c r="I70" t="str">
        <f t="shared" si="1"/>
        <v>NEXELUS 2024.2: Regular bug fixing activity</v>
      </c>
    </row>
    <row r="71" spans="1:9" x14ac:dyDescent="0.25">
      <c r="A71" t="s">
        <v>45</v>
      </c>
      <c r="B71" t="s">
        <v>511</v>
      </c>
      <c r="C71" t="s">
        <v>29</v>
      </c>
      <c r="D71" t="s">
        <v>522</v>
      </c>
      <c r="E71" t="s">
        <v>485</v>
      </c>
      <c r="F71">
        <v>2.5</v>
      </c>
      <c r="G71">
        <f>VLOOKUP(E71,Const!$A$2:$B$23,2,FALSE)</f>
        <v>1</v>
      </c>
      <c r="H71"/>
      <c r="I71" t="str">
        <f t="shared" si="1"/>
        <v>NEXELUS 2024.2: Support Items</v>
      </c>
    </row>
    <row r="72" spans="1:9" x14ac:dyDescent="0.25">
      <c r="A72" t="s">
        <v>45</v>
      </c>
      <c r="B72" t="s">
        <v>511</v>
      </c>
      <c r="C72" t="s">
        <v>27</v>
      </c>
      <c r="D72" t="s">
        <v>522</v>
      </c>
      <c r="E72" t="s">
        <v>485</v>
      </c>
      <c r="F72">
        <v>6.5</v>
      </c>
      <c r="G72">
        <f>VLOOKUP(E72,Const!$A$2:$B$23,2,FALSE)</f>
        <v>1</v>
      </c>
      <c r="H72"/>
      <c r="I72" t="str">
        <f t="shared" si="1"/>
        <v>PR-0013: Time Off - Un Planned</v>
      </c>
    </row>
    <row r="73" spans="1:9" x14ac:dyDescent="0.25">
      <c r="A73" t="s">
        <v>45</v>
      </c>
      <c r="B73" t="s">
        <v>512</v>
      </c>
      <c r="C73" t="s">
        <v>36</v>
      </c>
      <c r="D73" t="s">
        <v>13</v>
      </c>
      <c r="E73" t="s">
        <v>485</v>
      </c>
      <c r="F73">
        <v>2.5</v>
      </c>
      <c r="G73">
        <f>VLOOKUP(E73,Const!$A$2:$B$23,2,FALSE)</f>
        <v>1</v>
      </c>
      <c r="H73" s="3"/>
      <c r="I73" t="str">
        <f t="shared" si="1"/>
        <v>PR-0013: Internal Meetings</v>
      </c>
    </row>
    <row r="74" spans="1:9" x14ac:dyDescent="0.25">
      <c r="A74" t="s">
        <v>45</v>
      </c>
      <c r="B74" t="s">
        <v>512</v>
      </c>
      <c r="C74" t="s">
        <v>26</v>
      </c>
      <c r="D74" t="s">
        <v>30</v>
      </c>
      <c r="E74" t="s">
        <v>485</v>
      </c>
      <c r="F74">
        <v>2.4</v>
      </c>
      <c r="G74">
        <f>VLOOKUP(E74,Const!$A$2:$B$23,2,FALSE)</f>
        <v>1</v>
      </c>
      <c r="H74"/>
      <c r="I74" t="str">
        <f t="shared" si="1"/>
        <v>PR-0013: Session with US team</v>
      </c>
    </row>
    <row r="75" spans="1:9" x14ac:dyDescent="0.25">
      <c r="A75" t="s">
        <v>45</v>
      </c>
      <c r="B75" t="s">
        <v>512</v>
      </c>
      <c r="C75" t="s">
        <v>77</v>
      </c>
      <c r="D75" t="s">
        <v>64</v>
      </c>
      <c r="E75" t="s">
        <v>485</v>
      </c>
      <c r="F75">
        <v>16</v>
      </c>
      <c r="G75">
        <f>VLOOKUP(E75,Const!$A$2:$B$23,2,FALSE)</f>
        <v>1</v>
      </c>
      <c r="H75"/>
      <c r="I75" t="str">
        <f>CONCATENATE(TRIM(B75),": ",C75)</f>
        <v>PR-0013: Time Off - Planned</v>
      </c>
    </row>
    <row r="76" spans="1:9" x14ac:dyDescent="0.25">
      <c r="A76" t="s">
        <v>45</v>
      </c>
      <c r="B76" t="s">
        <v>514</v>
      </c>
      <c r="C76" t="s">
        <v>28</v>
      </c>
      <c r="D76" t="s">
        <v>30</v>
      </c>
      <c r="E76" t="s">
        <v>485</v>
      </c>
      <c r="F76">
        <v>16</v>
      </c>
      <c r="G76">
        <f>VLOOKUP(E76,Const!$A$2:$B$23,2,FALSE)</f>
        <v>1</v>
      </c>
      <c r="I76" t="str">
        <f t="shared" si="1"/>
        <v>AD-0001: Time</v>
      </c>
    </row>
    <row r="77" spans="1:9" x14ac:dyDescent="0.25">
      <c r="A77" t="s">
        <v>535</v>
      </c>
      <c r="B77" t="s">
        <v>515</v>
      </c>
      <c r="C77" t="s">
        <v>536</v>
      </c>
      <c r="D77" t="s">
        <v>47</v>
      </c>
      <c r="E77" t="s">
        <v>485</v>
      </c>
      <c r="F77">
        <v>24</v>
      </c>
      <c r="G77">
        <f>VLOOKUP(E77,Const!$A$2:$B$23,2,FALSE)</f>
        <v>1</v>
      </c>
      <c r="H77"/>
      <c r="I77" t="str">
        <f t="shared" si="1"/>
        <v>AD-0001: HR ad Admin Activities</v>
      </c>
    </row>
    <row r="78" spans="1:9" x14ac:dyDescent="0.25">
      <c r="A78" t="s">
        <v>535</v>
      </c>
      <c r="B78" t="s">
        <v>515</v>
      </c>
      <c r="C78" t="s">
        <v>536</v>
      </c>
      <c r="D78" t="s">
        <v>537</v>
      </c>
      <c r="E78" t="s">
        <v>485</v>
      </c>
      <c r="F78">
        <v>31</v>
      </c>
      <c r="G78">
        <f>VLOOKUP(E78,Const!$A$2:$B$23,2,FALSE)</f>
        <v>1</v>
      </c>
      <c r="I78" t="str">
        <f t="shared" si="1"/>
        <v>AD-0001: HR ad Admin Activities</v>
      </c>
    </row>
    <row r="79" spans="1:9" x14ac:dyDescent="0.25">
      <c r="A79" t="s">
        <v>535</v>
      </c>
      <c r="B79" t="s">
        <v>515</v>
      </c>
      <c r="C79" t="s">
        <v>536</v>
      </c>
      <c r="D79" t="s">
        <v>538</v>
      </c>
      <c r="E79" t="s">
        <v>485</v>
      </c>
      <c r="F79">
        <v>9</v>
      </c>
      <c r="G79">
        <f>VLOOKUP(E79,Const!$A$2:$B$23,2,FALSE)</f>
        <v>1</v>
      </c>
      <c r="I79" t="str">
        <f t="shared" si="1"/>
        <v>AD-0001: HR ad Admin Activities</v>
      </c>
    </row>
    <row r="80" spans="1:9" x14ac:dyDescent="0.25">
      <c r="A80" t="s">
        <v>535</v>
      </c>
      <c r="B80" t="s">
        <v>515</v>
      </c>
      <c r="C80" t="s">
        <v>536</v>
      </c>
      <c r="D80" t="s">
        <v>522</v>
      </c>
      <c r="E80" t="s">
        <v>485</v>
      </c>
      <c r="F80">
        <v>41</v>
      </c>
      <c r="G80">
        <f>VLOOKUP(E80,Const!$A$2:$B$23,2,FALSE)</f>
        <v>1</v>
      </c>
      <c r="I80" t="str">
        <f t="shared" si="1"/>
        <v>AD-0001: HR ad Admin Activities</v>
      </c>
    </row>
    <row r="81" spans="1:9" x14ac:dyDescent="0.25">
      <c r="A81" t="s">
        <v>535</v>
      </c>
      <c r="B81" t="s">
        <v>515</v>
      </c>
      <c r="C81" t="s">
        <v>539</v>
      </c>
      <c r="D81" t="s">
        <v>47</v>
      </c>
      <c r="E81" t="s">
        <v>485</v>
      </c>
      <c r="F81">
        <v>21</v>
      </c>
      <c r="G81">
        <f>VLOOKUP(E81,Const!$A$2:$B$23,2,FALSE)</f>
        <v>1</v>
      </c>
      <c r="I81" t="str">
        <f t="shared" si="1"/>
        <v>AD-0001: Network and infrastructure Support</v>
      </c>
    </row>
    <row r="82" spans="1:9" x14ac:dyDescent="0.25">
      <c r="A82" t="s">
        <v>535</v>
      </c>
      <c r="B82" t="s">
        <v>515</v>
      </c>
      <c r="C82" t="s">
        <v>48</v>
      </c>
      <c r="D82" t="s">
        <v>47</v>
      </c>
      <c r="E82" t="s">
        <v>485</v>
      </c>
      <c r="F82">
        <v>7</v>
      </c>
      <c r="G82">
        <f>VLOOKUP(E82,Const!$A$2:$B$23,2,FALSE)</f>
        <v>1</v>
      </c>
      <c r="I82" t="str">
        <f t="shared" si="1"/>
        <v>AD-0001: Taxes and Bank Related</v>
      </c>
    </row>
    <row r="83" spans="1:9" x14ac:dyDescent="0.25">
      <c r="A83" t="s">
        <v>535</v>
      </c>
      <c r="B83" t="s">
        <v>515</v>
      </c>
      <c r="C83" t="s">
        <v>48</v>
      </c>
      <c r="D83" t="s">
        <v>522</v>
      </c>
      <c r="E83" t="s">
        <v>485</v>
      </c>
      <c r="F83">
        <v>9.5</v>
      </c>
      <c r="G83">
        <f>VLOOKUP(E83,Const!$A$2:$B$23,2,FALSE)</f>
        <v>1</v>
      </c>
      <c r="H83"/>
      <c r="I83" t="str">
        <f t="shared" si="1"/>
        <v>AD-0001: Taxes and Bank Related</v>
      </c>
    </row>
    <row r="84" spans="1:9" x14ac:dyDescent="0.25">
      <c r="A84" t="s">
        <v>535</v>
      </c>
      <c r="B84" t="s">
        <v>515</v>
      </c>
      <c r="C84" t="s">
        <v>28</v>
      </c>
      <c r="D84" t="s">
        <v>522</v>
      </c>
      <c r="E84" t="s">
        <v>485</v>
      </c>
      <c r="F84">
        <v>53</v>
      </c>
      <c r="G84">
        <f>VLOOKUP(E84,Const!$A$2:$B$23,2,FALSE)</f>
        <v>1</v>
      </c>
      <c r="I84" t="str">
        <f t="shared" si="1"/>
        <v>PR-0013: Time</v>
      </c>
    </row>
    <row r="85" spans="1:9" x14ac:dyDescent="0.25">
      <c r="A85" t="s">
        <v>535</v>
      </c>
      <c r="B85" t="s">
        <v>512</v>
      </c>
      <c r="C85" t="s">
        <v>25</v>
      </c>
      <c r="D85" t="s">
        <v>64</v>
      </c>
      <c r="E85" t="s">
        <v>485</v>
      </c>
      <c r="F85">
        <v>3</v>
      </c>
      <c r="G85">
        <f>VLOOKUP(E85,Const!$A$2:$B$23,2,FALSE)</f>
        <v>1</v>
      </c>
      <c r="I85" t="str">
        <f>CONCATENATE(TRIM(B85),": ",C85)</f>
        <v>PR-0013: Meetings, mails, communication, TFS, Interviews</v>
      </c>
    </row>
    <row r="86" spans="1:9" x14ac:dyDescent="0.25">
      <c r="A86" t="s">
        <v>49</v>
      </c>
      <c r="B86" t="s">
        <v>510</v>
      </c>
      <c r="C86" t="s">
        <v>54</v>
      </c>
      <c r="D86" t="s">
        <v>522</v>
      </c>
      <c r="E86" t="s">
        <v>485</v>
      </c>
      <c r="F86">
        <v>116</v>
      </c>
      <c r="G86">
        <f>VLOOKUP(E86,Const!$A$2:$B$23,2,FALSE)</f>
        <v>1</v>
      </c>
      <c r="I86" t="str">
        <f t="shared" si="1"/>
        <v>APWORKS PHASE2: Regular testing and QA new project/assignment/task</v>
      </c>
    </row>
    <row r="87" spans="1:9" x14ac:dyDescent="0.25">
      <c r="A87" t="s">
        <v>49</v>
      </c>
      <c r="B87" t="s">
        <v>513</v>
      </c>
      <c r="C87" t="s">
        <v>25</v>
      </c>
      <c r="D87" t="s">
        <v>13</v>
      </c>
      <c r="E87" t="s">
        <v>485</v>
      </c>
      <c r="F87">
        <v>5</v>
      </c>
      <c r="G87">
        <f>VLOOKUP(E87,Const!$A$2:$B$23,2,FALSE)</f>
        <v>1</v>
      </c>
      <c r="I87" t="str">
        <f t="shared" si="1"/>
        <v>APWORKS PHASE2: Meetings, mails, communication, TFS, Interviews</v>
      </c>
    </row>
    <row r="88" spans="1:9" x14ac:dyDescent="0.25">
      <c r="A88" t="s">
        <v>49</v>
      </c>
      <c r="B88" t="s">
        <v>513</v>
      </c>
      <c r="C88" t="s">
        <v>54</v>
      </c>
      <c r="D88" t="s">
        <v>19</v>
      </c>
      <c r="E88" t="s">
        <v>485</v>
      </c>
      <c r="F88">
        <v>35</v>
      </c>
      <c r="G88">
        <f>VLOOKUP(E88,Const!$A$2:$B$23,2,FALSE)</f>
        <v>1</v>
      </c>
      <c r="H88" s="40">
        <f>IFERROR(VLOOKUP($I88,'Planned QA'!$D$4:$V$1390,5+G88,FALSE),0)</f>
        <v>0</v>
      </c>
      <c r="I88" t="str">
        <f t="shared" si="1"/>
        <v>NEXELUS 2024.2: Regular testing and QA new project/assignment/task</v>
      </c>
    </row>
    <row r="89" spans="1:9" x14ac:dyDescent="0.25">
      <c r="A89" t="s">
        <v>49</v>
      </c>
      <c r="B89" t="s">
        <v>511</v>
      </c>
      <c r="C89" t="s">
        <v>4</v>
      </c>
      <c r="D89" t="s">
        <v>522</v>
      </c>
      <c r="E89" t="s">
        <v>485</v>
      </c>
      <c r="F89">
        <v>6</v>
      </c>
      <c r="G89">
        <f>VLOOKUP(E89,Const!$A$2:$B$23,2,FALSE)</f>
        <v>1</v>
      </c>
      <c r="I89" t="str">
        <f t="shared" si="1"/>
        <v>NEXELUS 2024.2: Analysis of production issues reported by support team</v>
      </c>
    </row>
    <row r="90" spans="1:9" x14ac:dyDescent="0.25">
      <c r="A90" t="s">
        <v>49</v>
      </c>
      <c r="B90" t="s">
        <v>511</v>
      </c>
      <c r="C90" t="s">
        <v>54</v>
      </c>
      <c r="D90" t="s">
        <v>522</v>
      </c>
      <c r="E90" t="s">
        <v>485</v>
      </c>
      <c r="F90">
        <v>20</v>
      </c>
      <c r="G90">
        <f>VLOOKUP(E90,Const!$A$2:$B$23,2,FALSE)</f>
        <v>1</v>
      </c>
      <c r="I90" t="str">
        <f t="shared" si="1"/>
        <v>AP WORKFLOW: Regular testing and QA new project/assignment/task</v>
      </c>
    </row>
    <row r="91" spans="1:9" x14ac:dyDescent="0.25">
      <c r="A91" t="s">
        <v>56</v>
      </c>
      <c r="B91" t="s">
        <v>510</v>
      </c>
      <c r="C91" t="s">
        <v>4</v>
      </c>
      <c r="D91" t="s">
        <v>522</v>
      </c>
      <c r="E91" t="s">
        <v>485</v>
      </c>
      <c r="F91">
        <v>16</v>
      </c>
      <c r="G91">
        <f>VLOOKUP(E91,Const!$A$2:$B$23,2,FALSE)</f>
        <v>1</v>
      </c>
      <c r="I91" t="str">
        <f t="shared" si="1"/>
        <v>AP WORKFLOW: Analysis of production issues reported by support team</v>
      </c>
    </row>
    <row r="92" spans="1:9" x14ac:dyDescent="0.25">
      <c r="A92" t="s">
        <v>56</v>
      </c>
      <c r="B92" t="s">
        <v>510</v>
      </c>
      <c r="C92" t="s">
        <v>22</v>
      </c>
      <c r="D92" t="s">
        <v>522</v>
      </c>
      <c r="E92" t="s">
        <v>485</v>
      </c>
      <c r="F92">
        <v>1</v>
      </c>
      <c r="G92">
        <f>VLOOKUP(E92,Const!$A$2:$B$23,2,FALSE)</f>
        <v>1</v>
      </c>
      <c r="H92" s="3"/>
      <c r="I92" t="str">
        <f t="shared" si="1"/>
        <v>AP WORKFLOW: Cient UAT Upgrade</v>
      </c>
    </row>
    <row r="93" spans="1:9" x14ac:dyDescent="0.25">
      <c r="A93" t="s">
        <v>56</v>
      </c>
      <c r="B93" t="s">
        <v>510</v>
      </c>
      <c r="C93" t="s">
        <v>65</v>
      </c>
      <c r="D93" t="s">
        <v>522</v>
      </c>
      <c r="E93" t="s">
        <v>485</v>
      </c>
      <c r="F93">
        <v>40</v>
      </c>
      <c r="G93">
        <f>VLOOKUP(E93,Const!$A$2:$B$23,2,FALSE)</f>
        <v>1</v>
      </c>
      <c r="I93" t="str">
        <f t="shared" si="1"/>
        <v>AP WORKFLOW: QA Environment Upgrade</v>
      </c>
    </row>
    <row r="94" spans="1:9" x14ac:dyDescent="0.25">
      <c r="A94" t="s">
        <v>56</v>
      </c>
      <c r="B94" t="s">
        <v>510</v>
      </c>
      <c r="C94" t="s">
        <v>78</v>
      </c>
      <c r="D94" t="s">
        <v>522</v>
      </c>
      <c r="E94" t="s">
        <v>485</v>
      </c>
      <c r="F94">
        <v>6</v>
      </c>
      <c r="G94">
        <f>VLOOKUP(E94,Const!$A$2:$B$23,2,FALSE)</f>
        <v>1</v>
      </c>
      <c r="I94" t="str">
        <f t="shared" si="1"/>
        <v>APWORKS 2024.2 - PHASE 3: Release Environment Upgrade</v>
      </c>
    </row>
    <row r="95" spans="1:9" x14ac:dyDescent="0.25">
      <c r="A95" t="s">
        <v>56</v>
      </c>
      <c r="B95" t="s">
        <v>5</v>
      </c>
      <c r="C95" t="s">
        <v>6</v>
      </c>
      <c r="D95" t="s">
        <v>13</v>
      </c>
      <c r="E95" t="s">
        <v>485</v>
      </c>
      <c r="F95">
        <v>3</v>
      </c>
      <c r="G95">
        <f>VLOOKUP(E95,Const!$A$2:$B$23,2,FALSE)</f>
        <v>1</v>
      </c>
      <c r="I95" t="str">
        <f t="shared" si="1"/>
        <v>APWORKS PHASE2: Ability to automatically attach additional documents to Invoice</v>
      </c>
    </row>
    <row r="96" spans="1:9" x14ac:dyDescent="0.25">
      <c r="A96" t="s">
        <v>56</v>
      </c>
      <c r="B96" t="s">
        <v>513</v>
      </c>
      <c r="C96" t="s">
        <v>25</v>
      </c>
      <c r="D96" t="s">
        <v>13</v>
      </c>
      <c r="E96" t="s">
        <v>485</v>
      </c>
      <c r="F96">
        <v>8</v>
      </c>
      <c r="G96">
        <f>VLOOKUP(E96,Const!$A$2:$B$23,2,FALSE)</f>
        <v>1</v>
      </c>
      <c r="H96" s="3"/>
      <c r="I96" t="str">
        <f t="shared" si="1"/>
        <v>APWORKS PHASE2: Meetings, mails, communication, TFS, Interviews</v>
      </c>
    </row>
    <row r="97" spans="1:9" x14ac:dyDescent="0.25">
      <c r="A97" t="s">
        <v>56</v>
      </c>
      <c r="B97" t="s">
        <v>513</v>
      </c>
      <c r="C97" t="s">
        <v>54</v>
      </c>
      <c r="D97" t="s">
        <v>19</v>
      </c>
      <c r="E97" t="s">
        <v>485</v>
      </c>
      <c r="F97">
        <v>10</v>
      </c>
      <c r="G97">
        <f>VLOOKUP(E97,Const!$A$2:$B$23,2,FALSE)</f>
        <v>1</v>
      </c>
      <c r="H97" s="40">
        <f>IFERROR(VLOOKUP($I97,'Planned QA'!$D$4:$V$1390,5+G97,FALSE),0)</f>
        <v>0</v>
      </c>
      <c r="I97" t="str">
        <f t="shared" si="1"/>
        <v>NEXELUS 2024.2: Regular testing and QA new project/assignment/task</v>
      </c>
    </row>
    <row r="98" spans="1:9" x14ac:dyDescent="0.25">
      <c r="A98" t="s">
        <v>56</v>
      </c>
      <c r="B98" t="s">
        <v>511</v>
      </c>
      <c r="C98" t="s">
        <v>4</v>
      </c>
      <c r="D98" t="s">
        <v>522</v>
      </c>
      <c r="E98" t="s">
        <v>485</v>
      </c>
      <c r="F98">
        <v>29</v>
      </c>
      <c r="G98">
        <f>VLOOKUP(E98,Const!$A$2:$B$23,2,FALSE)</f>
        <v>1</v>
      </c>
      <c r="H98" s="3"/>
      <c r="I98" t="str">
        <f t="shared" si="1"/>
        <v>NEXELUS 2024.2: Analysis of production issues reported by support team</v>
      </c>
    </row>
    <row r="99" spans="1:9" x14ac:dyDescent="0.25">
      <c r="A99" t="s">
        <v>56</v>
      </c>
      <c r="B99" t="s">
        <v>511</v>
      </c>
      <c r="C99" t="s">
        <v>22</v>
      </c>
      <c r="D99" t="s">
        <v>522</v>
      </c>
      <c r="E99" t="s">
        <v>485</v>
      </c>
      <c r="F99">
        <v>14.5</v>
      </c>
      <c r="G99">
        <f>VLOOKUP(E99,Const!$A$2:$B$23,2,FALSE)</f>
        <v>1</v>
      </c>
      <c r="I99" t="str">
        <f t="shared" si="1"/>
        <v>NEXELUS 2024.2: Cient UAT Upgrade</v>
      </c>
    </row>
    <row r="100" spans="1:9" x14ac:dyDescent="0.25">
      <c r="A100" t="s">
        <v>56</v>
      </c>
      <c r="B100" t="s">
        <v>511</v>
      </c>
      <c r="C100" t="s">
        <v>25</v>
      </c>
      <c r="D100" t="s">
        <v>522</v>
      </c>
      <c r="E100" t="s">
        <v>485</v>
      </c>
      <c r="F100">
        <v>26</v>
      </c>
      <c r="G100">
        <f>VLOOKUP(E100,Const!$A$2:$B$23,2,FALSE)</f>
        <v>1</v>
      </c>
      <c r="I100" t="str">
        <f t="shared" si="1"/>
        <v>NEXELUS 2024.2: Meetings, mails, communication, TFS, Interviews</v>
      </c>
    </row>
    <row r="101" spans="1:9" x14ac:dyDescent="0.25">
      <c r="A101" t="s">
        <v>56</v>
      </c>
      <c r="B101" t="s">
        <v>511</v>
      </c>
      <c r="C101" t="s">
        <v>76</v>
      </c>
      <c r="D101" t="s">
        <v>522</v>
      </c>
      <c r="E101" t="s">
        <v>485</v>
      </c>
      <c r="F101">
        <v>8</v>
      </c>
      <c r="G101">
        <f>VLOOKUP(E101,Const!$A$2:$B$23,2,FALSE)</f>
        <v>1</v>
      </c>
      <c r="I101" t="str">
        <f t="shared" si="1"/>
        <v>NEXELUS 2024.2: National Gazetted Holidays</v>
      </c>
    </row>
    <row r="102" spans="1:9" x14ac:dyDescent="0.25">
      <c r="A102" t="s">
        <v>56</v>
      </c>
      <c r="B102" t="s">
        <v>511</v>
      </c>
      <c r="C102" t="s">
        <v>54</v>
      </c>
      <c r="D102" t="s">
        <v>522</v>
      </c>
      <c r="E102" t="s">
        <v>485</v>
      </c>
      <c r="F102">
        <v>3</v>
      </c>
      <c r="G102">
        <f>VLOOKUP(E102,Const!$A$2:$B$23,2,FALSE)</f>
        <v>1</v>
      </c>
      <c r="I102" t="str">
        <f t="shared" si="1"/>
        <v>PR-0013: Regular testing and QA new project/assignment/task</v>
      </c>
    </row>
    <row r="103" spans="1:9" x14ac:dyDescent="0.25">
      <c r="A103" t="s">
        <v>56</v>
      </c>
      <c r="B103" t="s">
        <v>512</v>
      </c>
      <c r="C103" t="s">
        <v>4</v>
      </c>
      <c r="D103" t="s">
        <v>7</v>
      </c>
      <c r="E103" t="s">
        <v>485</v>
      </c>
      <c r="F103">
        <v>10</v>
      </c>
      <c r="G103">
        <f>VLOOKUP(E103,Const!$A$2:$B$23,2,FALSE)</f>
        <v>1</v>
      </c>
      <c r="I103" t="str">
        <f t="shared" si="1"/>
        <v>PR-0013: Analysis of production issues reported by support team</v>
      </c>
    </row>
    <row r="104" spans="1:9" x14ac:dyDescent="0.25">
      <c r="A104" t="s">
        <v>56</v>
      </c>
      <c r="B104" t="s">
        <v>512</v>
      </c>
      <c r="C104" t="s">
        <v>4</v>
      </c>
      <c r="D104" t="s">
        <v>19</v>
      </c>
      <c r="E104" t="s">
        <v>485</v>
      </c>
      <c r="F104">
        <v>9</v>
      </c>
      <c r="G104">
        <f>VLOOKUP(E104,Const!$A$2:$B$23,2,FALSE)</f>
        <v>1</v>
      </c>
      <c r="H104" s="40">
        <f>IFERROR(VLOOKUP($I104,'Planned QA'!$D$4:$V$1390,5+G104,FALSE),0)</f>
        <v>0</v>
      </c>
      <c r="I104" t="str">
        <f t="shared" si="1"/>
        <v>NEXELUS 13.0: Analysis of production issues reported by support team</v>
      </c>
    </row>
    <row r="105" spans="1:9" x14ac:dyDescent="0.25">
      <c r="A105" t="s">
        <v>482</v>
      </c>
      <c r="B105" t="s">
        <v>519</v>
      </c>
      <c r="C105" t="s">
        <v>35</v>
      </c>
      <c r="D105" t="s">
        <v>522</v>
      </c>
      <c r="E105" t="s">
        <v>485</v>
      </c>
      <c r="F105">
        <v>40</v>
      </c>
      <c r="G105">
        <f>VLOOKUP(E105,Const!$A$2:$B$23,2,FALSE)</f>
        <v>1</v>
      </c>
      <c r="H105"/>
      <c r="I105" t="str">
        <f t="shared" si="1"/>
        <v>AP WORKFLOW: Development of new project/assignment/task</v>
      </c>
    </row>
    <row r="106" spans="1:9" x14ac:dyDescent="0.25">
      <c r="A106" t="s">
        <v>60</v>
      </c>
      <c r="B106" t="s">
        <v>510</v>
      </c>
      <c r="C106" t="s">
        <v>3</v>
      </c>
      <c r="D106" t="s">
        <v>522</v>
      </c>
      <c r="E106" t="s">
        <v>485</v>
      </c>
      <c r="F106">
        <v>16</v>
      </c>
      <c r="G106">
        <f>VLOOKUP(E106,Const!$A$2:$B$23,2,FALSE)</f>
        <v>1</v>
      </c>
      <c r="I106" t="str">
        <f t="shared" si="1"/>
        <v>AP WORKFLOW: Regular bug fixing activity</v>
      </c>
    </row>
    <row r="107" spans="1:9" x14ac:dyDescent="0.25">
      <c r="A107" t="s">
        <v>60</v>
      </c>
      <c r="B107" t="s">
        <v>510</v>
      </c>
      <c r="C107" t="s">
        <v>54</v>
      </c>
      <c r="D107" t="s">
        <v>522</v>
      </c>
      <c r="E107" t="s">
        <v>485</v>
      </c>
      <c r="F107">
        <v>6</v>
      </c>
      <c r="G107">
        <f>VLOOKUP(E107,Const!$A$2:$B$23,2,FALSE)</f>
        <v>1</v>
      </c>
      <c r="I107" t="str">
        <f t="shared" si="1"/>
        <v>AP WORKFLOW: Regular testing and QA new project/assignment/task</v>
      </c>
    </row>
    <row r="108" spans="1:9" x14ac:dyDescent="0.25">
      <c r="A108" t="s">
        <v>60</v>
      </c>
      <c r="B108" t="s">
        <v>510</v>
      </c>
      <c r="C108" t="s">
        <v>54</v>
      </c>
      <c r="D108" t="s">
        <v>19</v>
      </c>
      <c r="E108" t="s">
        <v>485</v>
      </c>
      <c r="F108">
        <v>18</v>
      </c>
      <c r="G108">
        <f>VLOOKUP(E108,Const!$A$2:$B$23,2,FALSE)</f>
        <v>1</v>
      </c>
      <c r="H108" s="40">
        <f>IFERROR(VLOOKUP($I108,'Planned QA'!$D$4:$V$1390,5+G108,FALSE),0)</f>
        <v>0</v>
      </c>
      <c r="I108" t="str">
        <f t="shared" si="1"/>
        <v>APWORKS 2024.2 - PHASE 3: Regular testing and QA new project/assignment/task</v>
      </c>
    </row>
    <row r="109" spans="1:9" x14ac:dyDescent="0.25">
      <c r="A109" t="s">
        <v>60</v>
      </c>
      <c r="B109" t="s">
        <v>5</v>
      </c>
      <c r="C109" t="s">
        <v>483</v>
      </c>
      <c r="D109" t="s">
        <v>19</v>
      </c>
      <c r="E109" t="s">
        <v>485</v>
      </c>
      <c r="F109">
        <v>13</v>
      </c>
      <c r="G109">
        <f>VLOOKUP(E109,Const!$A$2:$B$23,2,FALSE)</f>
        <v>1</v>
      </c>
      <c r="H109" s="40">
        <f>IFERROR(VLOOKUP($I109,'Planned QA'!$D$4:$V$1390,5+G109,FALSE),0)</f>
        <v>0</v>
      </c>
      <c r="I109" t="str">
        <f t="shared" si="1"/>
        <v>NEXELUS 14.0: Tolerance by media type</v>
      </c>
    </row>
    <row r="110" spans="1:9" x14ac:dyDescent="0.25">
      <c r="A110" t="s">
        <v>60</v>
      </c>
      <c r="B110" t="s">
        <v>520</v>
      </c>
      <c r="C110" t="s">
        <v>36</v>
      </c>
      <c r="D110" t="s">
        <v>522</v>
      </c>
      <c r="E110" t="s">
        <v>485</v>
      </c>
      <c r="F110">
        <v>11</v>
      </c>
      <c r="G110">
        <f>VLOOKUP(E110,Const!$A$2:$B$23,2,FALSE)</f>
        <v>1</v>
      </c>
      <c r="I110" t="str">
        <f t="shared" si="1"/>
        <v>NEXELUS 2024.2: Internal Meetings</v>
      </c>
    </row>
    <row r="111" spans="1:9" x14ac:dyDescent="0.25">
      <c r="A111" t="s">
        <v>60</v>
      </c>
      <c r="B111" t="s">
        <v>511</v>
      </c>
      <c r="C111" t="s">
        <v>30</v>
      </c>
      <c r="D111" t="s">
        <v>522</v>
      </c>
      <c r="E111" t="s">
        <v>485</v>
      </c>
      <c r="F111">
        <v>48</v>
      </c>
      <c r="G111">
        <f>VLOOKUP(E111,Const!$A$2:$B$23,2,FALSE)</f>
        <v>1</v>
      </c>
      <c r="H111" s="3"/>
      <c r="I111" t="str">
        <f t="shared" si="1"/>
        <v>NEXELUS 2024.2: Client Items</v>
      </c>
    </row>
    <row r="112" spans="1:9" x14ac:dyDescent="0.25">
      <c r="A112" t="s">
        <v>60</v>
      </c>
      <c r="B112" t="s">
        <v>511</v>
      </c>
      <c r="C112" t="s">
        <v>36</v>
      </c>
      <c r="D112" t="s">
        <v>13</v>
      </c>
      <c r="E112" t="s">
        <v>485</v>
      </c>
      <c r="F112">
        <v>11</v>
      </c>
      <c r="G112">
        <f>VLOOKUP(E112,Const!$A$2:$B$23,2,FALSE)</f>
        <v>1</v>
      </c>
      <c r="I112" t="str">
        <f t="shared" si="1"/>
        <v>NEXELUS 2024.2: Internal Meetings</v>
      </c>
    </row>
    <row r="113" spans="1:9" x14ac:dyDescent="0.25">
      <c r="A113" t="s">
        <v>60</v>
      </c>
      <c r="B113" t="s">
        <v>511</v>
      </c>
      <c r="C113" t="s">
        <v>54</v>
      </c>
      <c r="D113" t="s">
        <v>19</v>
      </c>
      <c r="E113" t="s">
        <v>485</v>
      </c>
      <c r="F113">
        <v>49</v>
      </c>
      <c r="G113">
        <f>VLOOKUP(E113,Const!$A$2:$B$23,2,FALSE)</f>
        <v>1</v>
      </c>
      <c r="H113" s="40">
        <f>IFERROR(VLOOKUP($I113,'Planned QA'!$D$4:$V$1390,5+G113,FALSE),0)</f>
        <v>0</v>
      </c>
      <c r="I113" t="str">
        <f t="shared" si="1"/>
        <v>AP WORKFLOW: Regular testing and QA new project/assignment/task</v>
      </c>
    </row>
    <row r="114" spans="1:9" x14ac:dyDescent="0.25">
      <c r="A114" t="s">
        <v>61</v>
      </c>
      <c r="B114" t="s">
        <v>510</v>
      </c>
      <c r="C114" t="s">
        <v>35</v>
      </c>
      <c r="D114" t="s">
        <v>522</v>
      </c>
      <c r="E114" t="s">
        <v>485</v>
      </c>
      <c r="F114">
        <v>33</v>
      </c>
      <c r="G114">
        <f>VLOOKUP(E114,Const!$A$2:$B$23,2,FALSE)</f>
        <v>1</v>
      </c>
      <c r="H114" s="3"/>
      <c r="I114" t="str">
        <f t="shared" si="1"/>
        <v>AP WORKFLOW: Development of new project/assignment/task</v>
      </c>
    </row>
    <row r="115" spans="1:9" x14ac:dyDescent="0.25">
      <c r="A115" t="s">
        <v>61</v>
      </c>
      <c r="B115" t="s">
        <v>510</v>
      </c>
      <c r="C115" t="s">
        <v>3</v>
      </c>
      <c r="D115" t="s">
        <v>522</v>
      </c>
      <c r="E115" t="s">
        <v>485</v>
      </c>
      <c r="F115">
        <v>13</v>
      </c>
      <c r="G115">
        <f>VLOOKUP(E115,Const!$A$2:$B$23,2,FALSE)</f>
        <v>1</v>
      </c>
      <c r="H115"/>
      <c r="I115" t="str">
        <f t="shared" si="1"/>
        <v>APWORKS PHASE1: Regular bug fixing activity</v>
      </c>
    </row>
    <row r="116" spans="1:9" x14ac:dyDescent="0.25">
      <c r="A116" t="s">
        <v>61</v>
      </c>
      <c r="B116" t="s">
        <v>521</v>
      </c>
      <c r="C116" t="s">
        <v>3</v>
      </c>
      <c r="D116" t="s">
        <v>522</v>
      </c>
      <c r="E116" t="s">
        <v>485</v>
      </c>
      <c r="F116">
        <v>1</v>
      </c>
      <c r="G116">
        <f>VLOOKUP(E116,Const!$A$2:$B$23,2,FALSE)</f>
        <v>1</v>
      </c>
      <c r="H116" s="3"/>
      <c r="I116" t="str">
        <f t="shared" si="1"/>
        <v>APWORKS PHASE2: Regular bug fixing activity</v>
      </c>
    </row>
    <row r="117" spans="1:9" x14ac:dyDescent="0.25">
      <c r="A117" t="s">
        <v>61</v>
      </c>
      <c r="B117" t="s">
        <v>513</v>
      </c>
      <c r="C117" t="s">
        <v>3</v>
      </c>
      <c r="D117" t="s">
        <v>2</v>
      </c>
      <c r="E117" t="s">
        <v>485</v>
      </c>
      <c r="F117">
        <v>1</v>
      </c>
      <c r="G117">
        <f>VLOOKUP(E117,Const!$A$2:$B$23,2,FALSE)</f>
        <v>1</v>
      </c>
      <c r="H117" s="40">
        <f>IFERROR(VLOOKUP($I117,'Planned BugFix'!$D$4:$V$1390,5+G117,FALSE),0)</f>
        <v>0</v>
      </c>
      <c r="I117" t="str">
        <f t="shared" si="1"/>
        <v>NEXELUS 2024.2: Regular bug fixing activity</v>
      </c>
    </row>
    <row r="118" spans="1:9" x14ac:dyDescent="0.25">
      <c r="A118" t="s">
        <v>61</v>
      </c>
      <c r="B118" t="s">
        <v>511</v>
      </c>
      <c r="C118" t="s">
        <v>55</v>
      </c>
      <c r="D118" t="s">
        <v>522</v>
      </c>
      <c r="E118" t="s">
        <v>485</v>
      </c>
      <c r="F118">
        <v>1</v>
      </c>
      <c r="G118">
        <f>VLOOKUP(E118,Const!$A$2:$B$23,2,FALSE)</f>
        <v>1</v>
      </c>
      <c r="I118" t="str">
        <f t="shared" si="1"/>
        <v>NEXELUS 2024.2: Analysis of the new project/assignment/task</v>
      </c>
    </row>
    <row r="119" spans="1:9" x14ac:dyDescent="0.25">
      <c r="A119" t="s">
        <v>61</v>
      </c>
      <c r="B119" t="s">
        <v>511</v>
      </c>
      <c r="C119" t="s">
        <v>30</v>
      </c>
      <c r="D119" t="s">
        <v>17</v>
      </c>
      <c r="E119" t="s">
        <v>485</v>
      </c>
      <c r="F119">
        <v>36.5</v>
      </c>
      <c r="G119">
        <f>VLOOKUP(E119,Const!$A$2:$B$23,2,FALSE)</f>
        <v>1</v>
      </c>
      <c r="H119" s="40">
        <f>IFERROR(VLOOKUP($I119,'Planned Dev'!$D$4:$V$1390,5+G119,FALSE),0)</f>
        <v>0</v>
      </c>
      <c r="I119" t="str">
        <f t="shared" si="1"/>
        <v>NEXELUS 2024.2: Client Items</v>
      </c>
    </row>
    <row r="120" spans="1:9" x14ac:dyDescent="0.25">
      <c r="A120" t="s">
        <v>61</v>
      </c>
      <c r="B120" t="s">
        <v>511</v>
      </c>
      <c r="C120" t="s">
        <v>30</v>
      </c>
      <c r="D120" t="s">
        <v>522</v>
      </c>
      <c r="E120" t="s">
        <v>485</v>
      </c>
      <c r="F120">
        <v>92</v>
      </c>
      <c r="G120">
        <f>VLOOKUP(E120,Const!$A$2:$B$23,2,FALSE)</f>
        <v>1</v>
      </c>
      <c r="I120" t="str">
        <f t="shared" si="1"/>
        <v>NEXELUS 2024.2: Client Items</v>
      </c>
    </row>
    <row r="121" spans="1:9" x14ac:dyDescent="0.25">
      <c r="A121" t="s">
        <v>61</v>
      </c>
      <c r="B121" t="s">
        <v>511</v>
      </c>
      <c r="C121" t="s">
        <v>62</v>
      </c>
      <c r="D121" t="s">
        <v>522</v>
      </c>
      <c r="E121" t="s">
        <v>485</v>
      </c>
      <c r="F121">
        <v>1</v>
      </c>
      <c r="G121">
        <f>VLOOKUP(E121,Const!$A$2:$B$23,2,FALSE)</f>
        <v>1</v>
      </c>
      <c r="I121" t="str">
        <f t="shared" si="1"/>
        <v>NEXELUS 2024.2: In-house Training</v>
      </c>
    </row>
    <row r="122" spans="1:9" x14ac:dyDescent="0.25">
      <c r="A122" t="s">
        <v>61</v>
      </c>
      <c r="B122" t="s">
        <v>511</v>
      </c>
      <c r="C122" t="s">
        <v>25</v>
      </c>
      <c r="D122" t="s">
        <v>522</v>
      </c>
      <c r="E122" t="s">
        <v>485</v>
      </c>
      <c r="F122">
        <v>9</v>
      </c>
      <c r="G122">
        <f>VLOOKUP(E122,Const!$A$2:$B$23,2,FALSE)</f>
        <v>1</v>
      </c>
      <c r="I122" t="str">
        <f t="shared" si="1"/>
        <v>NEXELUS 2024.2: Meetings, mails, communication, TFS, Interviews</v>
      </c>
    </row>
    <row r="123" spans="1:9" x14ac:dyDescent="0.25">
      <c r="A123" t="s">
        <v>61</v>
      </c>
      <c r="B123" t="s">
        <v>511</v>
      </c>
      <c r="C123" t="s">
        <v>76</v>
      </c>
      <c r="D123" t="s">
        <v>522</v>
      </c>
      <c r="E123" t="s">
        <v>485</v>
      </c>
      <c r="F123">
        <v>8</v>
      </c>
      <c r="G123">
        <f>VLOOKUP(E123,Const!$A$2:$B$23,2,FALSE)</f>
        <v>1</v>
      </c>
      <c r="I123" t="str">
        <f t="shared" si="1"/>
        <v>PR-0013: National Gazetted Holidays</v>
      </c>
    </row>
    <row r="124" spans="1:9" x14ac:dyDescent="0.25">
      <c r="A124" t="s">
        <v>61</v>
      </c>
      <c r="B124" t="s">
        <v>512</v>
      </c>
      <c r="C124" t="s">
        <v>25</v>
      </c>
      <c r="D124" t="s">
        <v>13</v>
      </c>
      <c r="E124" t="s">
        <v>485</v>
      </c>
      <c r="F124">
        <v>2.5</v>
      </c>
      <c r="G124">
        <f>VLOOKUP(E124,Const!$A$2:$B$23,2,FALSE)</f>
        <v>1</v>
      </c>
      <c r="I124" t="str">
        <f t="shared" si="1"/>
        <v>AP WORKFLOW: Meetings, mails, communication, TFS, Interviews</v>
      </c>
    </row>
    <row r="125" spans="1:9" x14ac:dyDescent="0.25">
      <c r="A125" t="s">
        <v>63</v>
      </c>
      <c r="B125" t="s">
        <v>510</v>
      </c>
      <c r="C125" t="s">
        <v>4</v>
      </c>
      <c r="D125" t="s">
        <v>522</v>
      </c>
      <c r="E125" t="s">
        <v>485</v>
      </c>
      <c r="F125">
        <v>3</v>
      </c>
      <c r="G125">
        <f>VLOOKUP(E125,Const!$A$2:$B$23,2,FALSE)</f>
        <v>1</v>
      </c>
      <c r="I125" t="str">
        <f t="shared" si="1"/>
        <v>AP WORKFLOW: Analysis of production issues reported by support team</v>
      </c>
    </row>
    <row r="126" spans="1:9" x14ac:dyDescent="0.25">
      <c r="A126" t="s">
        <v>63</v>
      </c>
      <c r="B126" t="s">
        <v>510</v>
      </c>
      <c r="C126" t="s">
        <v>55</v>
      </c>
      <c r="D126" t="s">
        <v>522</v>
      </c>
      <c r="E126" t="s">
        <v>485</v>
      </c>
      <c r="F126">
        <v>1</v>
      </c>
      <c r="G126">
        <f>VLOOKUP(E126,Const!$A$2:$B$23,2,FALSE)</f>
        <v>1</v>
      </c>
      <c r="I126" t="str">
        <f t="shared" si="1"/>
        <v>AP WORKFLOW: Analysis of the new project/assignment/task</v>
      </c>
    </row>
    <row r="127" spans="1:9" x14ac:dyDescent="0.25">
      <c r="A127" t="s">
        <v>63</v>
      </c>
      <c r="B127" t="s">
        <v>510</v>
      </c>
      <c r="C127" t="s">
        <v>57</v>
      </c>
      <c r="D127" t="s">
        <v>522</v>
      </c>
      <c r="E127" t="s">
        <v>485</v>
      </c>
      <c r="F127">
        <v>11</v>
      </c>
      <c r="G127">
        <f>VLOOKUP(E127,Const!$A$2:$B$23,2,FALSE)</f>
        <v>1</v>
      </c>
      <c r="I127" t="str">
        <f t="shared" si="1"/>
        <v>AP WORKFLOW: Document review/understanding Requirement Specifications</v>
      </c>
    </row>
    <row r="128" spans="1:9" x14ac:dyDescent="0.25">
      <c r="A128" t="s">
        <v>63</v>
      </c>
      <c r="B128" t="s">
        <v>510</v>
      </c>
      <c r="C128" t="s">
        <v>36</v>
      </c>
      <c r="D128" t="s">
        <v>522</v>
      </c>
      <c r="E128" t="s">
        <v>485</v>
      </c>
      <c r="F128">
        <v>6</v>
      </c>
      <c r="G128">
        <f>VLOOKUP(E128,Const!$A$2:$B$23,2,FALSE)</f>
        <v>1</v>
      </c>
      <c r="I128" t="str">
        <f t="shared" si="1"/>
        <v>AP WORKFLOW: Internal Meetings</v>
      </c>
    </row>
    <row r="129" spans="1:9" x14ac:dyDescent="0.25">
      <c r="A129" t="s">
        <v>63</v>
      </c>
      <c r="B129" t="s">
        <v>510</v>
      </c>
      <c r="C129" t="s">
        <v>480</v>
      </c>
      <c r="D129" t="s">
        <v>522</v>
      </c>
      <c r="E129" t="s">
        <v>485</v>
      </c>
      <c r="F129">
        <v>3</v>
      </c>
      <c r="G129">
        <f>VLOOKUP(E129,Const!$A$2:$B$23,2,FALSE)</f>
        <v>1</v>
      </c>
      <c r="I129" t="str">
        <f t="shared" si="1"/>
        <v>AP WORKFLOW: Project planning for new project/assignment/task</v>
      </c>
    </row>
    <row r="130" spans="1:9" x14ac:dyDescent="0.25">
      <c r="A130" t="s">
        <v>63</v>
      </c>
      <c r="B130" t="s">
        <v>510</v>
      </c>
      <c r="C130" t="s">
        <v>65</v>
      </c>
      <c r="D130" t="s">
        <v>522</v>
      </c>
      <c r="E130" t="s">
        <v>485</v>
      </c>
      <c r="F130">
        <v>39</v>
      </c>
      <c r="G130">
        <f>VLOOKUP(E130,Const!$A$2:$B$23,2,FALSE)</f>
        <v>1</v>
      </c>
      <c r="I130" t="str">
        <f t="shared" si="1"/>
        <v>AP WORKFLOW: QA Environment Upgrade</v>
      </c>
    </row>
    <row r="131" spans="1:9" x14ac:dyDescent="0.25">
      <c r="A131" t="s">
        <v>63</v>
      </c>
      <c r="B131" t="s">
        <v>510</v>
      </c>
      <c r="C131" t="s">
        <v>3</v>
      </c>
      <c r="D131" t="s">
        <v>522</v>
      </c>
      <c r="E131" t="s">
        <v>485</v>
      </c>
      <c r="F131">
        <v>9</v>
      </c>
      <c r="G131">
        <f>VLOOKUP(E131,Const!$A$2:$B$23,2,FALSE)</f>
        <v>1</v>
      </c>
      <c r="I131" t="str">
        <f t="shared" ref="I131:I194" si="2">CONCATENATE(TRIM(B132),": ",C131)</f>
        <v>AP WORKFLOW: Regular bug fixing activity</v>
      </c>
    </row>
    <row r="132" spans="1:9" x14ac:dyDescent="0.25">
      <c r="A132" t="s">
        <v>63</v>
      </c>
      <c r="B132" t="s">
        <v>510</v>
      </c>
      <c r="C132" t="s">
        <v>54</v>
      </c>
      <c r="D132" t="s">
        <v>522</v>
      </c>
      <c r="E132" t="s">
        <v>485</v>
      </c>
      <c r="F132">
        <v>46</v>
      </c>
      <c r="G132">
        <f>VLOOKUP(E132,Const!$A$2:$B$23,2,FALSE)</f>
        <v>1</v>
      </c>
      <c r="I132" t="str">
        <f t="shared" si="2"/>
        <v>AP WORKFLOW: Regular testing and QA new project/assignment/task</v>
      </c>
    </row>
    <row r="133" spans="1:9" x14ac:dyDescent="0.25">
      <c r="A133" t="s">
        <v>63</v>
      </c>
      <c r="B133" t="s">
        <v>510</v>
      </c>
      <c r="C133" t="s">
        <v>78</v>
      </c>
      <c r="D133" t="s">
        <v>522</v>
      </c>
      <c r="E133" t="s">
        <v>485</v>
      </c>
      <c r="F133">
        <v>6</v>
      </c>
      <c r="G133">
        <f>VLOOKUP(E133,Const!$A$2:$B$23,2,FALSE)</f>
        <v>1</v>
      </c>
      <c r="I133" t="str">
        <f t="shared" si="2"/>
        <v>AP WORKFLOW: Release Environment Upgrade</v>
      </c>
    </row>
    <row r="134" spans="1:9" x14ac:dyDescent="0.25">
      <c r="A134" t="s">
        <v>63</v>
      </c>
      <c r="B134" t="s">
        <v>510</v>
      </c>
      <c r="C134" t="s">
        <v>85</v>
      </c>
      <c r="D134" t="s">
        <v>522</v>
      </c>
      <c r="E134" t="s">
        <v>485</v>
      </c>
      <c r="F134">
        <v>11</v>
      </c>
      <c r="G134">
        <f>VLOOKUP(E134,Const!$A$2:$B$23,2,FALSE)</f>
        <v>1</v>
      </c>
      <c r="I134" t="str">
        <f t="shared" si="2"/>
        <v>APWORKS PHASE2: Requirement Specifications document writing</v>
      </c>
    </row>
    <row r="135" spans="1:9" x14ac:dyDescent="0.25">
      <c r="A135" t="s">
        <v>63</v>
      </c>
      <c r="B135" t="s">
        <v>513</v>
      </c>
      <c r="C135" t="s">
        <v>81</v>
      </c>
      <c r="D135" t="s">
        <v>7</v>
      </c>
      <c r="E135" t="s">
        <v>485</v>
      </c>
      <c r="F135">
        <v>5</v>
      </c>
      <c r="G135">
        <f>VLOOKUP(E135,Const!$A$2:$B$23,2,FALSE)</f>
        <v>1</v>
      </c>
      <c r="I135" t="str">
        <f t="shared" si="2"/>
        <v>APWORKS PHASE2: Dev Support</v>
      </c>
    </row>
    <row r="136" spans="1:9" x14ac:dyDescent="0.25">
      <c r="A136" t="s">
        <v>63</v>
      </c>
      <c r="B136" t="s">
        <v>513</v>
      </c>
      <c r="C136" t="s">
        <v>65</v>
      </c>
      <c r="D136" t="s">
        <v>19</v>
      </c>
      <c r="E136" t="s">
        <v>485</v>
      </c>
      <c r="F136">
        <v>22</v>
      </c>
      <c r="G136">
        <f>VLOOKUP(E136,Const!$A$2:$B$23,2,FALSE)</f>
        <v>1</v>
      </c>
      <c r="H136" s="40">
        <f>IFERROR(VLOOKUP($I136,'Planned QA'!$D$4:$V$1390,5+G136,FALSE),0)</f>
        <v>0</v>
      </c>
      <c r="I136" t="str">
        <f t="shared" si="2"/>
        <v>APWORKS PHASE2: QA Environment Upgrade</v>
      </c>
    </row>
    <row r="137" spans="1:9" x14ac:dyDescent="0.25">
      <c r="A137" t="s">
        <v>63</v>
      </c>
      <c r="B137" t="s">
        <v>513</v>
      </c>
      <c r="C137" t="s">
        <v>54</v>
      </c>
      <c r="D137" t="s">
        <v>19</v>
      </c>
      <c r="E137" t="s">
        <v>485</v>
      </c>
      <c r="F137">
        <v>10</v>
      </c>
      <c r="G137">
        <f>VLOOKUP(E137,Const!$A$2:$B$23,2,FALSE)</f>
        <v>1</v>
      </c>
      <c r="H137" s="40">
        <f>IFERROR(VLOOKUP($I137,'Planned QA'!$D$4:$V$1390,5+G137,FALSE),0)</f>
        <v>0</v>
      </c>
      <c r="I137" t="str">
        <f t="shared" si="2"/>
        <v>AD-0001: Regular testing and QA new project/assignment/task</v>
      </c>
    </row>
    <row r="138" spans="1:9" x14ac:dyDescent="0.25">
      <c r="A138" t="s">
        <v>543</v>
      </c>
      <c r="B138" t="s">
        <v>515</v>
      </c>
      <c r="C138" t="s">
        <v>539</v>
      </c>
      <c r="D138" t="s">
        <v>47</v>
      </c>
      <c r="E138" t="s">
        <v>485</v>
      </c>
      <c r="F138">
        <v>80</v>
      </c>
      <c r="G138">
        <f>VLOOKUP(E138,Const!$A$2:$B$23,2,FALSE)</f>
        <v>1</v>
      </c>
      <c r="I138" t="str">
        <f t="shared" si="2"/>
        <v>AD-0001: Network and infrastructure Support</v>
      </c>
    </row>
    <row r="139" spans="1:9" x14ac:dyDescent="0.25">
      <c r="A139" t="s">
        <v>543</v>
      </c>
      <c r="B139" t="s">
        <v>515</v>
      </c>
      <c r="C139" t="s">
        <v>539</v>
      </c>
      <c r="D139" t="s">
        <v>522</v>
      </c>
      <c r="E139" t="s">
        <v>485</v>
      </c>
      <c r="F139">
        <v>96</v>
      </c>
      <c r="G139">
        <f>VLOOKUP(E139,Const!$A$2:$B$23,2,FALSE)</f>
        <v>1</v>
      </c>
      <c r="I139" t="str">
        <f t="shared" si="2"/>
        <v>AD-0001: Network and infrastructure Support</v>
      </c>
    </row>
    <row r="140" spans="1:9" x14ac:dyDescent="0.25">
      <c r="A140" t="s">
        <v>544</v>
      </c>
      <c r="B140" t="s">
        <v>515</v>
      </c>
      <c r="C140" t="s">
        <v>536</v>
      </c>
      <c r="D140" t="s">
        <v>538</v>
      </c>
      <c r="E140" t="s">
        <v>485</v>
      </c>
      <c r="F140">
        <v>6</v>
      </c>
      <c r="G140">
        <f>VLOOKUP(E140,Const!$A$2:$B$23,2,FALSE)</f>
        <v>1</v>
      </c>
      <c r="I140" t="str">
        <f t="shared" si="2"/>
        <v>AD-0001: HR ad Admin Activities</v>
      </c>
    </row>
    <row r="141" spans="1:9" x14ac:dyDescent="0.25">
      <c r="A141" t="s">
        <v>544</v>
      </c>
      <c r="B141" t="s">
        <v>515</v>
      </c>
      <c r="C141" t="s">
        <v>539</v>
      </c>
      <c r="D141" t="s">
        <v>47</v>
      </c>
      <c r="E141" t="s">
        <v>485</v>
      </c>
      <c r="F141">
        <v>1</v>
      </c>
      <c r="G141">
        <f>VLOOKUP(E141,Const!$A$2:$B$23,2,FALSE)</f>
        <v>1</v>
      </c>
      <c r="I141" t="str">
        <f t="shared" si="2"/>
        <v>AD-0001: Network and infrastructure Support</v>
      </c>
    </row>
    <row r="142" spans="1:9" x14ac:dyDescent="0.25">
      <c r="A142" t="s">
        <v>544</v>
      </c>
      <c r="B142" t="s">
        <v>515</v>
      </c>
      <c r="C142" t="s">
        <v>539</v>
      </c>
      <c r="D142" t="s">
        <v>522</v>
      </c>
      <c r="E142" t="s">
        <v>485</v>
      </c>
      <c r="F142">
        <v>55</v>
      </c>
      <c r="G142">
        <f>VLOOKUP(E142,Const!$A$2:$B$23,2,FALSE)</f>
        <v>1</v>
      </c>
      <c r="I142" t="str">
        <f t="shared" si="2"/>
        <v>AD-0001: Network and infrastructure Support</v>
      </c>
    </row>
    <row r="143" spans="1:9" x14ac:dyDescent="0.25">
      <c r="A143" t="s">
        <v>544</v>
      </c>
      <c r="B143" t="s">
        <v>515</v>
      </c>
      <c r="C143" t="s">
        <v>28</v>
      </c>
      <c r="D143" t="s">
        <v>47</v>
      </c>
      <c r="E143" t="s">
        <v>485</v>
      </c>
      <c r="F143">
        <v>1</v>
      </c>
      <c r="G143">
        <f>VLOOKUP(E143,Const!$A$2:$B$23,2,FALSE)</f>
        <v>1</v>
      </c>
      <c r="I143" t="str">
        <f t="shared" si="2"/>
        <v>AD-0001: Time</v>
      </c>
    </row>
    <row r="144" spans="1:9" x14ac:dyDescent="0.25">
      <c r="A144" t="s">
        <v>544</v>
      </c>
      <c r="B144" t="s">
        <v>515</v>
      </c>
      <c r="C144" t="s">
        <v>28</v>
      </c>
      <c r="D144" t="s">
        <v>13</v>
      </c>
      <c r="E144" t="s">
        <v>485</v>
      </c>
      <c r="F144">
        <v>6</v>
      </c>
      <c r="G144">
        <f>VLOOKUP(E144,Const!$A$2:$B$23,2,FALSE)</f>
        <v>1</v>
      </c>
      <c r="I144" t="str">
        <f t="shared" si="2"/>
        <v>AD-0001: Time</v>
      </c>
    </row>
    <row r="145" spans="1:9" x14ac:dyDescent="0.25">
      <c r="A145" t="s">
        <v>544</v>
      </c>
      <c r="B145" t="s">
        <v>515</v>
      </c>
      <c r="C145" t="s">
        <v>28</v>
      </c>
      <c r="D145" t="s">
        <v>522</v>
      </c>
      <c r="E145" t="s">
        <v>485</v>
      </c>
      <c r="F145">
        <v>34.5</v>
      </c>
      <c r="G145">
        <f>VLOOKUP(E145,Const!$A$2:$B$23,2,FALSE)</f>
        <v>1</v>
      </c>
      <c r="I145" t="str">
        <f t="shared" si="2"/>
        <v>AP WORKFLOW: Time</v>
      </c>
    </row>
    <row r="146" spans="1:9" x14ac:dyDescent="0.25">
      <c r="A146" t="s">
        <v>544</v>
      </c>
      <c r="B146" t="s">
        <v>510</v>
      </c>
      <c r="C146" t="s">
        <v>55</v>
      </c>
      <c r="D146" t="s">
        <v>522</v>
      </c>
      <c r="E146" t="s">
        <v>485</v>
      </c>
      <c r="F146">
        <v>14</v>
      </c>
      <c r="G146">
        <f>VLOOKUP(E146,Const!$A$2:$B$23,2,FALSE)</f>
        <v>1</v>
      </c>
      <c r="I146" t="str">
        <f t="shared" si="2"/>
        <v>AP WORKFLOW: Analysis of the new project/assignment/task</v>
      </c>
    </row>
    <row r="147" spans="1:9" x14ac:dyDescent="0.25">
      <c r="A147" t="s">
        <v>544</v>
      </c>
      <c r="B147" t="s">
        <v>510</v>
      </c>
      <c r="C147" t="s">
        <v>30</v>
      </c>
      <c r="D147" t="s">
        <v>522</v>
      </c>
      <c r="E147" t="s">
        <v>485</v>
      </c>
      <c r="F147">
        <v>2</v>
      </c>
      <c r="G147">
        <f>VLOOKUP(E147,Const!$A$2:$B$23,2,FALSE)</f>
        <v>1</v>
      </c>
      <c r="I147" t="str">
        <f t="shared" si="2"/>
        <v>AP WORKFLOW: Client Items</v>
      </c>
    </row>
    <row r="148" spans="1:9" x14ac:dyDescent="0.25">
      <c r="A148" t="s">
        <v>544</v>
      </c>
      <c r="B148" t="s">
        <v>510</v>
      </c>
      <c r="C148" t="s">
        <v>25</v>
      </c>
      <c r="D148" t="s">
        <v>522</v>
      </c>
      <c r="E148" t="s">
        <v>485</v>
      </c>
      <c r="F148">
        <v>17</v>
      </c>
      <c r="G148">
        <f>VLOOKUP(E148,Const!$A$2:$B$23,2,FALSE)</f>
        <v>1</v>
      </c>
      <c r="I148" t="str">
        <f t="shared" si="2"/>
        <v>APWORKS 2024.2 - PHASE 3: Meetings, mails, communication, TFS, Interviews</v>
      </c>
    </row>
    <row r="149" spans="1:9" x14ac:dyDescent="0.25">
      <c r="A149" t="s">
        <v>544</v>
      </c>
      <c r="B149" t="s">
        <v>5</v>
      </c>
      <c r="C149" t="s">
        <v>11</v>
      </c>
      <c r="D149" t="s">
        <v>13</v>
      </c>
      <c r="E149" t="s">
        <v>485</v>
      </c>
      <c r="F149">
        <v>4</v>
      </c>
      <c r="G149">
        <f>VLOOKUP(E149,Const!$A$2:$B$23,2,FALSE)</f>
        <v>1</v>
      </c>
      <c r="I149" t="str">
        <f t="shared" si="2"/>
        <v>APWORKS 2024.2 - PHASE 3: Project Overhead</v>
      </c>
    </row>
    <row r="150" spans="1:9" x14ac:dyDescent="0.25">
      <c r="A150" t="s">
        <v>544</v>
      </c>
      <c r="B150" t="s">
        <v>5</v>
      </c>
      <c r="C150" t="s">
        <v>11</v>
      </c>
      <c r="D150" t="s">
        <v>14</v>
      </c>
      <c r="E150" t="s">
        <v>485</v>
      </c>
      <c r="F150">
        <v>4</v>
      </c>
      <c r="G150">
        <f>VLOOKUP(E150,Const!$A$2:$B$23,2,FALSE)</f>
        <v>1</v>
      </c>
      <c r="H150"/>
      <c r="I150" t="str">
        <f t="shared" si="2"/>
        <v>NEXELUS 2024.2: Project Overhead</v>
      </c>
    </row>
    <row r="151" spans="1:9" x14ac:dyDescent="0.25">
      <c r="A151" t="s">
        <v>544</v>
      </c>
      <c r="B151" t="s">
        <v>511</v>
      </c>
      <c r="C151" t="s">
        <v>22</v>
      </c>
      <c r="D151" t="s">
        <v>522</v>
      </c>
      <c r="E151" t="s">
        <v>485</v>
      </c>
      <c r="F151">
        <v>3</v>
      </c>
      <c r="G151">
        <f>VLOOKUP(E151,Const!$A$2:$B$23,2,FALSE)</f>
        <v>1</v>
      </c>
      <c r="I151" t="str">
        <f t="shared" si="2"/>
        <v>NEXELUS 2024.2: Cient UAT Upgrade</v>
      </c>
    </row>
    <row r="152" spans="1:9" x14ac:dyDescent="0.25">
      <c r="A152" t="s">
        <v>544</v>
      </c>
      <c r="B152" t="s">
        <v>511</v>
      </c>
      <c r="C152" t="s">
        <v>30</v>
      </c>
      <c r="D152" t="s">
        <v>522</v>
      </c>
      <c r="E152" t="s">
        <v>485</v>
      </c>
      <c r="F152">
        <v>3</v>
      </c>
      <c r="G152">
        <f>VLOOKUP(E152,Const!$A$2:$B$23,2,FALSE)</f>
        <v>1</v>
      </c>
      <c r="I152" t="str">
        <f t="shared" si="2"/>
        <v>NEXELUS 2024.2: Client Items</v>
      </c>
    </row>
    <row r="153" spans="1:9" x14ac:dyDescent="0.25">
      <c r="A153" t="s">
        <v>544</v>
      </c>
      <c r="B153" t="s">
        <v>511</v>
      </c>
      <c r="C153" t="s">
        <v>25</v>
      </c>
      <c r="D153" t="s">
        <v>522</v>
      </c>
      <c r="E153" t="s">
        <v>485</v>
      </c>
      <c r="F153">
        <v>8</v>
      </c>
      <c r="G153">
        <f>VLOOKUP(E153,Const!$A$2:$B$23,2,FALSE)</f>
        <v>1</v>
      </c>
      <c r="H153"/>
      <c r="I153" t="str">
        <f t="shared" si="2"/>
        <v>AP WORKFLOW: Meetings, mails, communication, TFS, Interviews</v>
      </c>
    </row>
    <row r="154" spans="1:9" x14ac:dyDescent="0.25">
      <c r="A154" t="s">
        <v>1</v>
      </c>
      <c r="B154" t="s">
        <v>510</v>
      </c>
      <c r="C154" t="s">
        <v>76</v>
      </c>
      <c r="D154" t="s">
        <v>64</v>
      </c>
      <c r="E154" t="s">
        <v>486</v>
      </c>
      <c r="F154">
        <v>8</v>
      </c>
      <c r="G154">
        <f>VLOOKUP(E154,Const!$A$2:$B$23,2,FALSE)</f>
        <v>2</v>
      </c>
      <c r="H154" s="3"/>
      <c r="I154" t="str">
        <f>CONCATENATE(TRIM(B154),": ",C154)</f>
        <v>AP WORKFLOW: National Gazetted Holidays</v>
      </c>
    </row>
    <row r="155" spans="1:9" x14ac:dyDescent="0.25">
      <c r="A155" t="s">
        <v>1</v>
      </c>
      <c r="B155" t="s">
        <v>510</v>
      </c>
      <c r="C155" t="s">
        <v>65</v>
      </c>
      <c r="D155" t="s">
        <v>12</v>
      </c>
      <c r="E155" t="s">
        <v>486</v>
      </c>
      <c r="F155">
        <v>1</v>
      </c>
      <c r="G155">
        <f>VLOOKUP(E155,Const!$A$2:$B$23,2,FALSE)</f>
        <v>2</v>
      </c>
      <c r="H155"/>
      <c r="I155" t="str">
        <f t="shared" si="2"/>
        <v>APWORKS 2024.2 - PHASE 3: QA Environment Upgrade</v>
      </c>
    </row>
    <row r="156" spans="1:9" x14ac:dyDescent="0.25">
      <c r="A156" t="s">
        <v>1</v>
      </c>
      <c r="B156" t="s">
        <v>5</v>
      </c>
      <c r="C156" t="s">
        <v>8</v>
      </c>
      <c r="D156" t="s">
        <v>7</v>
      </c>
      <c r="E156" t="s">
        <v>486</v>
      </c>
      <c r="F156">
        <v>3</v>
      </c>
      <c r="G156">
        <f>VLOOKUP(E156,Const!$A$2:$B$23,2,FALSE)</f>
        <v>2</v>
      </c>
      <c r="H156" s="3"/>
      <c r="I156" t="str">
        <f t="shared" si="2"/>
        <v>APWORKS 2024.2 - PHASE 3: Ability to assign Employees to Roles by Media type and by Client</v>
      </c>
    </row>
    <row r="157" spans="1:9" x14ac:dyDescent="0.25">
      <c r="A157" t="s">
        <v>1</v>
      </c>
      <c r="B157" t="s">
        <v>5</v>
      </c>
      <c r="C157" t="s">
        <v>6</v>
      </c>
      <c r="D157" t="s">
        <v>7</v>
      </c>
      <c r="E157" t="s">
        <v>486</v>
      </c>
      <c r="F157">
        <v>0.5</v>
      </c>
      <c r="G157">
        <f>VLOOKUP(E157,Const!$A$2:$B$23,2,FALSE)</f>
        <v>2</v>
      </c>
      <c r="H157" s="3"/>
      <c r="I157" t="str">
        <f t="shared" si="2"/>
        <v>APWORKS 2024.2 - PHASE 3: Ability to automatically attach additional documents to Invoice</v>
      </c>
    </row>
    <row r="158" spans="1:9" x14ac:dyDescent="0.25">
      <c r="A158" t="s">
        <v>1</v>
      </c>
      <c r="B158" t="s">
        <v>5</v>
      </c>
      <c r="C158" t="s">
        <v>51</v>
      </c>
      <c r="D158" t="s">
        <v>7</v>
      </c>
      <c r="E158" t="s">
        <v>486</v>
      </c>
      <c r="F158">
        <v>2</v>
      </c>
      <c r="G158">
        <f>VLOOKUP(E158,Const!$A$2:$B$23,2,FALSE)</f>
        <v>2</v>
      </c>
      <c r="H158" s="3"/>
      <c r="I158" t="str">
        <f t="shared" si="2"/>
        <v>APWORKS 2024.2 - PHASE 3: Add Media Type/Service type/Roles</v>
      </c>
    </row>
    <row r="159" spans="1:9" x14ac:dyDescent="0.25">
      <c r="A159" t="s">
        <v>1</v>
      </c>
      <c r="B159" t="s">
        <v>5</v>
      </c>
      <c r="C159" t="s">
        <v>15</v>
      </c>
      <c r="D159" t="s">
        <v>7</v>
      </c>
      <c r="E159" t="s">
        <v>486</v>
      </c>
      <c r="F159">
        <v>1</v>
      </c>
      <c r="G159">
        <f>VLOOKUP(E159,Const!$A$2:$B$23,2,FALSE)</f>
        <v>2</v>
      </c>
      <c r="I159" t="str">
        <f t="shared" si="2"/>
        <v>APWORKS 2024.2 - PHASE 3: Associate vendor/stations/sites to multiple pay to</v>
      </c>
    </row>
    <row r="160" spans="1:9" x14ac:dyDescent="0.25">
      <c r="A160" t="s">
        <v>1</v>
      </c>
      <c r="B160" t="s">
        <v>5</v>
      </c>
      <c r="C160" t="s">
        <v>38</v>
      </c>
      <c r="D160" t="s">
        <v>9</v>
      </c>
      <c r="E160" t="s">
        <v>486</v>
      </c>
      <c r="F160">
        <v>2</v>
      </c>
      <c r="G160">
        <f>VLOOKUP(E160,Const!$A$2:$B$23,2,FALSE)</f>
        <v>2</v>
      </c>
      <c r="I160" t="str">
        <f t="shared" si="2"/>
        <v>APWORKS 2024.2 - PHASE 3: Broadcast Invoice: Invoice View UI</v>
      </c>
    </row>
    <row r="161" spans="1:9" x14ac:dyDescent="0.25">
      <c r="A161" t="s">
        <v>1</v>
      </c>
      <c r="B161" t="s">
        <v>5</v>
      </c>
      <c r="C161" t="s">
        <v>80</v>
      </c>
      <c r="D161" t="s">
        <v>7</v>
      </c>
      <c r="E161" t="s">
        <v>486</v>
      </c>
      <c r="F161">
        <v>2</v>
      </c>
      <c r="G161">
        <f>VLOOKUP(E161,Const!$A$2:$B$23,2,FALSE)</f>
        <v>2</v>
      </c>
      <c r="H161"/>
      <c r="I161" t="str">
        <f t="shared" si="2"/>
        <v>APWORKS 2024.2 - PHASE 3: Broadcast Invoice: Manage Invoice Models List</v>
      </c>
    </row>
    <row r="162" spans="1:9" x14ac:dyDescent="0.25">
      <c r="A162" t="s">
        <v>1</v>
      </c>
      <c r="B162" t="s">
        <v>5</v>
      </c>
      <c r="C162" t="s">
        <v>18</v>
      </c>
      <c r="D162" t="s">
        <v>7</v>
      </c>
      <c r="E162" t="s">
        <v>486</v>
      </c>
      <c r="F162">
        <v>5</v>
      </c>
      <c r="G162">
        <f>VLOOKUP(E162,Const!$A$2:$B$23,2,FALSE)</f>
        <v>2</v>
      </c>
      <c r="H162"/>
      <c r="I162" t="str">
        <f t="shared" si="2"/>
        <v>APWORKS 2024.2 - PHASE 3: Broadcast Invoice: PDF file generation</v>
      </c>
    </row>
    <row r="163" spans="1:9" x14ac:dyDescent="0.25">
      <c r="A163" t="s">
        <v>1</v>
      </c>
      <c r="B163" t="s">
        <v>5</v>
      </c>
      <c r="C163" t="s">
        <v>18</v>
      </c>
      <c r="D163" t="s">
        <v>17</v>
      </c>
      <c r="E163" t="s">
        <v>486</v>
      </c>
      <c r="F163">
        <v>5</v>
      </c>
      <c r="G163">
        <f>VLOOKUP(E163,Const!$A$2:$B$23,2,FALSE)</f>
        <v>2</v>
      </c>
      <c r="H163" s="40">
        <f>IFERROR(VLOOKUP($I163,'Planned Dev'!$D$4:$V$1390,5+G163,FALSE),0)</f>
        <v>3.73</v>
      </c>
      <c r="I163" t="str">
        <f t="shared" si="2"/>
        <v>APWORKS 2024.2 - PHASE 3: Broadcast Invoice: PDF file generation</v>
      </c>
    </row>
    <row r="164" spans="1:9" x14ac:dyDescent="0.25">
      <c r="A164" t="s">
        <v>1</v>
      </c>
      <c r="B164" t="s">
        <v>5</v>
      </c>
      <c r="C164" t="s">
        <v>21</v>
      </c>
      <c r="D164" t="s">
        <v>7</v>
      </c>
      <c r="E164" t="s">
        <v>486</v>
      </c>
      <c r="F164">
        <v>0.5</v>
      </c>
      <c r="G164">
        <f>VLOOKUP(E164,Const!$A$2:$B$23,2,FALSE)</f>
        <v>2</v>
      </c>
      <c r="I164" t="str">
        <f t="shared" si="2"/>
        <v>APWORKS 2024.2 - PHASE 3: Customer Information: Select Client on Vendor Invoice</v>
      </c>
    </row>
    <row r="165" spans="1:9" x14ac:dyDescent="0.25">
      <c r="A165" t="s">
        <v>1</v>
      </c>
      <c r="B165" t="s">
        <v>5</v>
      </c>
      <c r="C165" t="s">
        <v>11</v>
      </c>
      <c r="D165" t="s">
        <v>12</v>
      </c>
      <c r="E165" t="s">
        <v>486</v>
      </c>
      <c r="F165">
        <v>2.5</v>
      </c>
      <c r="G165">
        <f>VLOOKUP(E165,Const!$A$2:$B$23,2,FALSE)</f>
        <v>2</v>
      </c>
      <c r="H165"/>
      <c r="I165" t="str">
        <f t="shared" si="2"/>
        <v>APWORKS 2024.2 - PHASE 3: Project Overhead</v>
      </c>
    </row>
    <row r="166" spans="1:9" x14ac:dyDescent="0.25">
      <c r="A166" t="s">
        <v>1</v>
      </c>
      <c r="B166" t="s">
        <v>5</v>
      </c>
      <c r="C166" t="s">
        <v>11</v>
      </c>
      <c r="D166" t="s">
        <v>13</v>
      </c>
      <c r="E166" t="s">
        <v>486</v>
      </c>
      <c r="F166">
        <v>13.5</v>
      </c>
      <c r="G166">
        <f>VLOOKUP(E166,Const!$A$2:$B$23,2,FALSE)</f>
        <v>2</v>
      </c>
      <c r="H166" s="3"/>
      <c r="I166" t="str">
        <f t="shared" si="2"/>
        <v>APWORKS 2024.2 - PHASE 3: Project Overhead</v>
      </c>
    </row>
    <row r="167" spans="1:9" x14ac:dyDescent="0.25">
      <c r="A167" t="s">
        <v>1</v>
      </c>
      <c r="B167" t="s">
        <v>5</v>
      </c>
      <c r="C167" t="s">
        <v>11</v>
      </c>
      <c r="D167" t="s">
        <v>14</v>
      </c>
      <c r="E167" t="s">
        <v>486</v>
      </c>
      <c r="F167">
        <v>1</v>
      </c>
      <c r="G167">
        <f>VLOOKUP(E167,Const!$A$2:$B$23,2,FALSE)</f>
        <v>2</v>
      </c>
      <c r="H167"/>
      <c r="I167" t="str">
        <f t="shared" si="2"/>
        <v>APWORKS 2024.2 - PHASE 3: Project Overhead</v>
      </c>
    </row>
    <row r="168" spans="1:9" x14ac:dyDescent="0.25">
      <c r="A168" t="s">
        <v>1</v>
      </c>
      <c r="B168" t="s">
        <v>5</v>
      </c>
      <c r="C168" t="s">
        <v>42</v>
      </c>
      <c r="D168" t="s">
        <v>7</v>
      </c>
      <c r="E168" t="s">
        <v>486</v>
      </c>
      <c r="F168">
        <v>1</v>
      </c>
      <c r="G168">
        <f>VLOOKUP(E168,Const!$A$2:$B$23,2,FALSE)</f>
        <v>2</v>
      </c>
      <c r="H168"/>
      <c r="I168" t="str">
        <f t="shared" si="2"/>
        <v>APWORKS PHASE2: Route invoice from one company - company identification</v>
      </c>
    </row>
    <row r="169" spans="1:9" x14ac:dyDescent="0.25">
      <c r="A169" t="s">
        <v>1</v>
      </c>
      <c r="B169" t="s">
        <v>513</v>
      </c>
      <c r="C169" t="s">
        <v>81</v>
      </c>
      <c r="D169" t="s">
        <v>13</v>
      </c>
      <c r="E169" t="s">
        <v>486</v>
      </c>
      <c r="F169">
        <v>1</v>
      </c>
      <c r="G169">
        <f>VLOOKUP(E169,Const!$A$2:$B$23,2,FALSE)</f>
        <v>2</v>
      </c>
      <c r="I169" t="str">
        <f t="shared" si="2"/>
        <v>APWORKS PHASE2: Dev Support</v>
      </c>
    </row>
    <row r="170" spans="1:9" x14ac:dyDescent="0.25">
      <c r="A170" t="s">
        <v>1</v>
      </c>
      <c r="B170" t="s">
        <v>513</v>
      </c>
      <c r="C170" t="s">
        <v>57</v>
      </c>
      <c r="D170" t="s">
        <v>19</v>
      </c>
      <c r="E170" t="s">
        <v>486</v>
      </c>
      <c r="F170">
        <v>11</v>
      </c>
      <c r="G170">
        <f>VLOOKUP(E170,Const!$A$2:$B$23,2,FALSE)</f>
        <v>2</v>
      </c>
      <c r="H170" s="40">
        <f>IFERROR(VLOOKUP($I170,'Planned QA'!$D$4:$V$1390,5+G170,FALSE),0)</f>
        <v>0</v>
      </c>
      <c r="I170" t="str">
        <f t="shared" si="2"/>
        <v>APWORKS PHASE2: Document review/understanding Requirement Specifications</v>
      </c>
    </row>
    <row r="171" spans="1:9" x14ac:dyDescent="0.25">
      <c r="A171" t="s">
        <v>1</v>
      </c>
      <c r="B171" t="s">
        <v>513</v>
      </c>
      <c r="C171" t="s">
        <v>3</v>
      </c>
      <c r="D171" t="s">
        <v>2</v>
      </c>
      <c r="E171" t="s">
        <v>486</v>
      </c>
      <c r="F171">
        <v>16</v>
      </c>
      <c r="G171">
        <f>VLOOKUP(E171,Const!$A$2:$B$23,2,FALSE)</f>
        <v>2</v>
      </c>
      <c r="H171" s="40">
        <f>IFERROR(VLOOKUP($I171,'Planned BugFix'!$D$4:$V$1390,5+G171,FALSE),0)</f>
        <v>0</v>
      </c>
      <c r="I171" t="str">
        <f t="shared" si="2"/>
        <v>NEXELUS 2024.2: Regular bug fixing activity</v>
      </c>
    </row>
    <row r="172" spans="1:9" x14ac:dyDescent="0.25">
      <c r="A172" t="s">
        <v>1</v>
      </c>
      <c r="B172" t="s">
        <v>511</v>
      </c>
      <c r="C172" t="s">
        <v>4</v>
      </c>
      <c r="D172" t="s">
        <v>30</v>
      </c>
      <c r="E172" t="s">
        <v>486</v>
      </c>
      <c r="F172">
        <v>9</v>
      </c>
      <c r="G172">
        <f>VLOOKUP(E172,Const!$A$2:$B$23,2,FALSE)</f>
        <v>2</v>
      </c>
      <c r="H172"/>
      <c r="I172" t="str">
        <f t="shared" si="2"/>
        <v>NEXELUS 2024.2: Analysis of production issues reported by support team</v>
      </c>
    </row>
    <row r="173" spans="1:9" x14ac:dyDescent="0.25">
      <c r="A173" t="s">
        <v>1</v>
      </c>
      <c r="B173" t="s">
        <v>511</v>
      </c>
      <c r="C173" t="s">
        <v>76</v>
      </c>
      <c r="D173" t="s">
        <v>64</v>
      </c>
      <c r="E173" t="s">
        <v>486</v>
      </c>
      <c r="F173">
        <v>8</v>
      </c>
      <c r="G173">
        <f>VLOOKUP(E173,Const!$A$2:$B$23,2,FALSE)</f>
        <v>2</v>
      </c>
      <c r="H173"/>
      <c r="I173" t="str">
        <f>CONCATENATE(TRIM(B173),": ",C173)</f>
        <v>NEXELUS 2024.2: National Gazetted Holidays</v>
      </c>
    </row>
    <row r="174" spans="1:9" x14ac:dyDescent="0.25">
      <c r="A174" t="s">
        <v>1</v>
      </c>
      <c r="B174" t="s">
        <v>512</v>
      </c>
      <c r="C174" t="s">
        <v>4</v>
      </c>
      <c r="D174" t="s">
        <v>7</v>
      </c>
      <c r="E174" t="s">
        <v>486</v>
      </c>
      <c r="F174">
        <v>10</v>
      </c>
      <c r="G174">
        <f>VLOOKUP(E174,Const!$A$2:$B$23,2,FALSE)</f>
        <v>2</v>
      </c>
      <c r="H174" s="3"/>
      <c r="I174" t="str">
        <f t="shared" si="2"/>
        <v>PR-0013: Analysis of production issues reported by support team</v>
      </c>
    </row>
    <row r="175" spans="1:9" x14ac:dyDescent="0.25">
      <c r="A175" t="s">
        <v>1</v>
      </c>
      <c r="B175" t="s">
        <v>512</v>
      </c>
      <c r="C175" t="s">
        <v>4</v>
      </c>
      <c r="D175" t="s">
        <v>2</v>
      </c>
      <c r="E175" t="s">
        <v>486</v>
      </c>
      <c r="F175">
        <v>12</v>
      </c>
      <c r="G175">
        <f>VLOOKUP(E175,Const!$A$2:$B$23,2,FALSE)</f>
        <v>2</v>
      </c>
      <c r="H175" s="40">
        <f>IFERROR(VLOOKUP($I175,'Planned BugFix'!$D$4:$V$1390,5+G175,FALSE),0)</f>
        <v>0</v>
      </c>
      <c r="I175" t="str">
        <f t="shared" si="2"/>
        <v>PR-0013: Analysis of production issues reported by support team</v>
      </c>
    </row>
    <row r="176" spans="1:9" x14ac:dyDescent="0.25">
      <c r="A176" t="s">
        <v>1</v>
      </c>
      <c r="B176" t="s">
        <v>512</v>
      </c>
      <c r="C176" t="s">
        <v>22</v>
      </c>
      <c r="D176" t="s">
        <v>30</v>
      </c>
      <c r="E176" t="s">
        <v>486</v>
      </c>
      <c r="F176">
        <v>3.5</v>
      </c>
      <c r="G176">
        <f>VLOOKUP(E176,Const!$A$2:$B$23,2,FALSE)</f>
        <v>2</v>
      </c>
      <c r="H176"/>
      <c r="I176" t="str">
        <f t="shared" si="2"/>
        <v>PR-0013: Cient UAT Upgrade</v>
      </c>
    </row>
    <row r="177" spans="1:9" x14ac:dyDescent="0.25">
      <c r="A177" t="s">
        <v>1</v>
      </c>
      <c r="B177" t="s">
        <v>512</v>
      </c>
      <c r="C177" t="s">
        <v>25</v>
      </c>
      <c r="D177" t="s">
        <v>13</v>
      </c>
      <c r="E177" t="s">
        <v>486</v>
      </c>
      <c r="F177">
        <v>21.5</v>
      </c>
      <c r="G177">
        <f>VLOOKUP(E177,Const!$A$2:$B$23,2,FALSE)</f>
        <v>2</v>
      </c>
      <c r="H177"/>
      <c r="I177" t="str">
        <f t="shared" si="2"/>
        <v>PR-0013: Meetings, mails, communication, TFS, Interviews</v>
      </c>
    </row>
    <row r="178" spans="1:9" x14ac:dyDescent="0.25">
      <c r="A178" t="s">
        <v>1</v>
      </c>
      <c r="B178" t="s">
        <v>512</v>
      </c>
      <c r="C178" t="s">
        <v>79</v>
      </c>
      <c r="D178" t="s">
        <v>12</v>
      </c>
      <c r="E178" t="s">
        <v>486</v>
      </c>
      <c r="F178">
        <v>3</v>
      </c>
      <c r="G178">
        <f>VLOOKUP(E178,Const!$A$2:$B$23,2,FALSE)</f>
        <v>2</v>
      </c>
      <c r="H178"/>
      <c r="I178" t="str">
        <f t="shared" si="2"/>
        <v>PR-0013: Production upgrades</v>
      </c>
    </row>
    <row r="179" spans="1:9" x14ac:dyDescent="0.25">
      <c r="A179" t="s">
        <v>1</v>
      </c>
      <c r="B179" t="s">
        <v>512</v>
      </c>
      <c r="C179" t="s">
        <v>26</v>
      </c>
      <c r="D179" t="s">
        <v>13</v>
      </c>
      <c r="E179" t="s">
        <v>486</v>
      </c>
      <c r="F179">
        <v>11.2</v>
      </c>
      <c r="G179">
        <f>VLOOKUP(E179,Const!$A$2:$B$23,2,FALSE)</f>
        <v>2</v>
      </c>
      <c r="H179"/>
      <c r="I179" t="str">
        <f t="shared" si="2"/>
        <v>PR-0013: Session with US team</v>
      </c>
    </row>
    <row r="180" spans="1:9" x14ac:dyDescent="0.25">
      <c r="A180" t="s">
        <v>1</v>
      </c>
      <c r="B180" t="s">
        <v>512</v>
      </c>
      <c r="C180" t="s">
        <v>77</v>
      </c>
      <c r="D180" t="s">
        <v>64</v>
      </c>
      <c r="E180" t="s">
        <v>486</v>
      </c>
      <c r="F180">
        <v>16</v>
      </c>
      <c r="G180">
        <f>VLOOKUP(E180,Const!$A$2:$B$23,2,FALSE)</f>
        <v>2</v>
      </c>
      <c r="I180" t="str">
        <f>CONCATENATE(TRIM(B180),": ",C180)</f>
        <v>PR-0013: Time Off - Planned</v>
      </c>
    </row>
    <row r="181" spans="1:9" x14ac:dyDescent="0.25">
      <c r="A181" t="s">
        <v>530</v>
      </c>
      <c r="B181" t="s">
        <v>511</v>
      </c>
      <c r="C181" t="s">
        <v>29</v>
      </c>
      <c r="D181" t="s">
        <v>30</v>
      </c>
      <c r="E181" t="s">
        <v>486</v>
      </c>
      <c r="F181">
        <v>145</v>
      </c>
      <c r="G181">
        <f>VLOOKUP(E181,Const!$A$2:$B$23,2,FALSE)</f>
        <v>2</v>
      </c>
      <c r="H181"/>
      <c r="I181" t="str">
        <f t="shared" si="2"/>
        <v>APWORKS 2024.2 - PHASE 3: Support Items</v>
      </c>
    </row>
    <row r="182" spans="1:9" x14ac:dyDescent="0.25">
      <c r="A182" t="s">
        <v>31</v>
      </c>
      <c r="B182" t="s">
        <v>5</v>
      </c>
      <c r="C182" t="s">
        <v>8</v>
      </c>
      <c r="D182" t="s">
        <v>17</v>
      </c>
      <c r="E182" t="s">
        <v>486</v>
      </c>
      <c r="F182">
        <v>6</v>
      </c>
      <c r="G182">
        <f>VLOOKUP(E182,Const!$A$2:$B$23,2,FALSE)</f>
        <v>2</v>
      </c>
      <c r="H182" s="40">
        <f>IFERROR(VLOOKUP($I182,'Planned Dev'!$D$4:$V$1390,5+G182,FALSE),0)</f>
        <v>59.5</v>
      </c>
      <c r="I182" t="str">
        <f t="shared" si="2"/>
        <v>APWORKS 2024.2 - PHASE 3: Ability to assign Employees to Roles by Media type and by Client</v>
      </c>
    </row>
    <row r="183" spans="1:9" x14ac:dyDescent="0.25">
      <c r="A183" t="s">
        <v>31</v>
      </c>
      <c r="B183" t="s">
        <v>5</v>
      </c>
      <c r="C183" t="s">
        <v>15</v>
      </c>
      <c r="D183" t="s">
        <v>17</v>
      </c>
      <c r="E183" t="s">
        <v>486</v>
      </c>
      <c r="F183">
        <v>2</v>
      </c>
      <c r="G183">
        <f>VLOOKUP(E183,Const!$A$2:$B$23,2,FALSE)</f>
        <v>2</v>
      </c>
      <c r="H183" s="40">
        <f>IFERROR(VLOOKUP($I183,'Planned Dev'!$D$4:$V$1390,5+G183,FALSE),0)</f>
        <v>0</v>
      </c>
      <c r="I183" t="str">
        <f t="shared" si="2"/>
        <v>APWORKS 2024.2 - PHASE 3: Associate vendor/stations/sites to multiple pay to</v>
      </c>
    </row>
    <row r="184" spans="1:9" x14ac:dyDescent="0.25">
      <c r="A184" t="s">
        <v>31</v>
      </c>
      <c r="B184" t="s">
        <v>5</v>
      </c>
      <c r="C184" t="s">
        <v>16</v>
      </c>
      <c r="D184" t="s">
        <v>17</v>
      </c>
      <c r="E184" t="s">
        <v>486</v>
      </c>
      <c r="F184">
        <v>10.5</v>
      </c>
      <c r="G184">
        <f>VLOOKUP(E184,Const!$A$2:$B$23,2,FALSE)</f>
        <v>2</v>
      </c>
      <c r="H184" s="40">
        <f>IFERROR(VLOOKUP($I184,'Planned Dev'!$D$4:$V$1390,5+G184,FALSE),0)</f>
        <v>62</v>
      </c>
      <c r="I184" t="str">
        <f t="shared" si="2"/>
        <v>APWORKS 2024.2 - PHASE 3: Broadcast Invoice: EDI File Processing</v>
      </c>
    </row>
    <row r="185" spans="1:9" x14ac:dyDescent="0.25">
      <c r="A185" t="s">
        <v>31</v>
      </c>
      <c r="B185" t="s">
        <v>5</v>
      </c>
      <c r="C185" t="s">
        <v>10</v>
      </c>
      <c r="D185" t="s">
        <v>17</v>
      </c>
      <c r="E185" t="s">
        <v>486</v>
      </c>
      <c r="F185">
        <v>2</v>
      </c>
      <c r="G185">
        <f>VLOOKUP(E185,Const!$A$2:$B$23,2,FALSE)</f>
        <v>2</v>
      </c>
      <c r="H185" s="40">
        <f>IFERROR(VLOOKUP($I185,'Planned Dev'!$D$4:$V$1390,5+G185,FALSE),0)</f>
        <v>44</v>
      </c>
      <c r="I185" t="str">
        <f t="shared" si="2"/>
        <v>APWORKS 2024.2 - PHASE 3: Google Drive integration. (Setup and Integration development)</v>
      </c>
    </row>
    <row r="186" spans="1:9" x14ac:dyDescent="0.25">
      <c r="A186" t="s">
        <v>31</v>
      </c>
      <c r="B186" t="s">
        <v>5</v>
      </c>
      <c r="C186" t="s">
        <v>11</v>
      </c>
      <c r="D186" t="s">
        <v>7</v>
      </c>
      <c r="E186" t="s">
        <v>486</v>
      </c>
      <c r="F186">
        <v>4</v>
      </c>
      <c r="G186">
        <f>VLOOKUP(E186,Const!$A$2:$B$23,2,FALSE)</f>
        <v>2</v>
      </c>
      <c r="H186"/>
      <c r="I186" t="str">
        <f t="shared" si="2"/>
        <v>APWORKS PHASE2: Project Overhead</v>
      </c>
    </row>
    <row r="187" spans="1:9" x14ac:dyDescent="0.25">
      <c r="A187" t="s">
        <v>31</v>
      </c>
      <c r="B187" t="s">
        <v>513</v>
      </c>
      <c r="C187" t="s">
        <v>36</v>
      </c>
      <c r="D187" t="s">
        <v>13</v>
      </c>
      <c r="E187" t="s">
        <v>486</v>
      </c>
      <c r="F187">
        <v>4</v>
      </c>
      <c r="G187">
        <f>VLOOKUP(E187,Const!$A$2:$B$23,2,FALSE)</f>
        <v>2</v>
      </c>
      <c r="I187" t="str">
        <f t="shared" si="2"/>
        <v>APWORKS PHASE2: Internal Meetings</v>
      </c>
    </row>
    <row r="188" spans="1:9" x14ac:dyDescent="0.25">
      <c r="A188" t="s">
        <v>31</v>
      </c>
      <c r="B188" t="s">
        <v>513</v>
      </c>
      <c r="C188" t="s">
        <v>25</v>
      </c>
      <c r="D188" t="s">
        <v>70</v>
      </c>
      <c r="E188" t="s">
        <v>486</v>
      </c>
      <c r="F188">
        <v>4</v>
      </c>
      <c r="G188">
        <f>VLOOKUP(E188,Const!$A$2:$B$23,2,FALSE)</f>
        <v>2</v>
      </c>
      <c r="I188" t="str">
        <f t="shared" si="2"/>
        <v>APWORKS PHASE2: Meetings, mails, communication, TFS, Interviews</v>
      </c>
    </row>
    <row r="189" spans="1:9" x14ac:dyDescent="0.25">
      <c r="A189" t="s">
        <v>31</v>
      </c>
      <c r="B189" t="s">
        <v>513</v>
      </c>
      <c r="C189" t="s">
        <v>3</v>
      </c>
      <c r="D189" t="s">
        <v>2</v>
      </c>
      <c r="E189" t="s">
        <v>486</v>
      </c>
      <c r="F189">
        <v>22</v>
      </c>
      <c r="G189">
        <f>VLOOKUP(E189,Const!$A$2:$B$23,2,FALSE)</f>
        <v>2</v>
      </c>
      <c r="H189" s="40">
        <f>IFERROR(VLOOKUP($I189,'Planned BugFix'!$D$4:$V$1390,5+G189,FALSE),0)</f>
        <v>0</v>
      </c>
      <c r="I189" t="str">
        <f t="shared" si="2"/>
        <v>APWORKS PHASE2: Regular bug fixing activity</v>
      </c>
    </row>
    <row r="190" spans="1:9" x14ac:dyDescent="0.25">
      <c r="A190" t="s">
        <v>31</v>
      </c>
      <c r="B190" t="s">
        <v>513</v>
      </c>
      <c r="C190" t="s">
        <v>77</v>
      </c>
      <c r="D190" t="s">
        <v>64</v>
      </c>
      <c r="E190" t="s">
        <v>486</v>
      </c>
      <c r="F190">
        <v>8</v>
      </c>
      <c r="G190">
        <f>VLOOKUP(E190,Const!$A$2:$B$23,2,FALSE)</f>
        <v>2</v>
      </c>
      <c r="I190" t="str">
        <f>CONCATENATE(TRIM(B190),": ",C190)</f>
        <v>APWORKS PHASE2: Time Off - Planned</v>
      </c>
    </row>
    <row r="191" spans="1:9" x14ac:dyDescent="0.25">
      <c r="A191" t="s">
        <v>31</v>
      </c>
      <c r="B191" t="s">
        <v>511</v>
      </c>
      <c r="C191" t="s">
        <v>4</v>
      </c>
      <c r="D191" t="s">
        <v>7</v>
      </c>
      <c r="E191" t="s">
        <v>486</v>
      </c>
      <c r="F191">
        <v>2</v>
      </c>
      <c r="G191">
        <f>VLOOKUP(E191,Const!$A$2:$B$23,2,FALSE)</f>
        <v>2</v>
      </c>
      <c r="H191"/>
      <c r="I191" t="str">
        <f t="shared" si="2"/>
        <v>PR-0013: Analysis of production issues reported by support team</v>
      </c>
    </row>
    <row r="192" spans="1:9" x14ac:dyDescent="0.25">
      <c r="A192" t="s">
        <v>31</v>
      </c>
      <c r="B192" t="s">
        <v>512</v>
      </c>
      <c r="C192" t="s">
        <v>35</v>
      </c>
      <c r="D192" t="s">
        <v>2</v>
      </c>
      <c r="E192" t="s">
        <v>486</v>
      </c>
      <c r="F192">
        <v>35</v>
      </c>
      <c r="G192">
        <f>VLOOKUP(E192,Const!$A$2:$B$23,2,FALSE)</f>
        <v>2</v>
      </c>
      <c r="H192" s="40">
        <f>IFERROR(VLOOKUP($I192,'Planned BugFix'!$D$4:$V$1390,5+G192,FALSE),0)</f>
        <v>0</v>
      </c>
      <c r="I192" t="str">
        <f t="shared" si="2"/>
        <v>PR-0013: Development of new project/assignment/task</v>
      </c>
    </row>
    <row r="193" spans="1:9" x14ac:dyDescent="0.25">
      <c r="A193" t="s">
        <v>31</v>
      </c>
      <c r="B193" t="s">
        <v>512</v>
      </c>
      <c r="C193" t="s">
        <v>36</v>
      </c>
      <c r="D193" t="s">
        <v>17</v>
      </c>
      <c r="E193" t="s">
        <v>486</v>
      </c>
      <c r="F193">
        <v>11</v>
      </c>
      <c r="G193">
        <f>VLOOKUP(E193,Const!$A$2:$B$23,2,FALSE)</f>
        <v>2</v>
      </c>
      <c r="H193" s="40">
        <f>IFERROR(VLOOKUP($I193,'Planned Dev'!$D$4:$V$1390,5+G193,FALSE),0)</f>
        <v>0</v>
      </c>
      <c r="I193" t="str">
        <f t="shared" si="2"/>
        <v>PR-0013: Internal Meetings</v>
      </c>
    </row>
    <row r="194" spans="1:9" x14ac:dyDescent="0.25">
      <c r="A194" t="s">
        <v>31</v>
      </c>
      <c r="B194" t="s">
        <v>512</v>
      </c>
      <c r="C194" t="s">
        <v>25</v>
      </c>
      <c r="D194" t="s">
        <v>7</v>
      </c>
      <c r="E194" t="s">
        <v>486</v>
      </c>
      <c r="F194">
        <v>7.5</v>
      </c>
      <c r="G194">
        <f>VLOOKUP(E194,Const!$A$2:$B$23,2,FALSE)</f>
        <v>2</v>
      </c>
      <c r="H194"/>
      <c r="I194" t="str">
        <f t="shared" si="2"/>
        <v>PR-0013: Meetings, mails, communication, TFS, Interviews</v>
      </c>
    </row>
    <row r="195" spans="1:9" x14ac:dyDescent="0.25">
      <c r="A195" t="s">
        <v>31</v>
      </c>
      <c r="B195" t="s">
        <v>512</v>
      </c>
      <c r="C195" t="s">
        <v>25</v>
      </c>
      <c r="D195" t="s">
        <v>13</v>
      </c>
      <c r="E195" t="s">
        <v>486</v>
      </c>
      <c r="F195">
        <v>5</v>
      </c>
      <c r="G195">
        <f>VLOOKUP(E195,Const!$A$2:$B$23,2,FALSE)</f>
        <v>2</v>
      </c>
      <c r="I195" t="str">
        <f t="shared" ref="I195:I258" si="3">CONCATENATE(TRIM(B196),": ",C195)</f>
        <v>PR-0013: Meetings, mails, communication, TFS, Interviews</v>
      </c>
    </row>
    <row r="196" spans="1:9" x14ac:dyDescent="0.25">
      <c r="A196" t="s">
        <v>31</v>
      </c>
      <c r="B196" t="s">
        <v>512</v>
      </c>
      <c r="C196" t="s">
        <v>79</v>
      </c>
      <c r="D196" t="s">
        <v>17</v>
      </c>
      <c r="E196" t="s">
        <v>486</v>
      </c>
      <c r="F196">
        <v>5</v>
      </c>
      <c r="G196">
        <f>VLOOKUP(E196,Const!$A$2:$B$23,2,FALSE)</f>
        <v>2</v>
      </c>
      <c r="H196" s="40">
        <f>IFERROR(VLOOKUP($I196,'Planned Dev'!$D$4:$V$1390,5+G196,FALSE),0)</f>
        <v>0</v>
      </c>
      <c r="I196" t="str">
        <f t="shared" si="3"/>
        <v>PR-0013: Production upgrades</v>
      </c>
    </row>
    <row r="197" spans="1:9" x14ac:dyDescent="0.25">
      <c r="A197" t="s">
        <v>31</v>
      </c>
      <c r="B197" t="s">
        <v>512</v>
      </c>
      <c r="C197" t="s">
        <v>26</v>
      </c>
      <c r="D197" t="s">
        <v>7</v>
      </c>
      <c r="E197" t="s">
        <v>486</v>
      </c>
      <c r="F197">
        <v>3</v>
      </c>
      <c r="G197">
        <f>VLOOKUP(E197,Const!$A$2:$B$23,2,FALSE)</f>
        <v>2</v>
      </c>
      <c r="I197" t="str">
        <f t="shared" si="3"/>
        <v>PR-0013: Session with US team</v>
      </c>
    </row>
    <row r="198" spans="1:9" x14ac:dyDescent="0.25">
      <c r="A198" t="s">
        <v>31</v>
      </c>
      <c r="B198" t="s">
        <v>512</v>
      </c>
      <c r="C198" t="s">
        <v>27</v>
      </c>
      <c r="D198" t="s">
        <v>70</v>
      </c>
      <c r="E198" t="s">
        <v>486</v>
      </c>
      <c r="F198">
        <v>43</v>
      </c>
      <c r="G198">
        <f>VLOOKUP(E198,Const!$A$2:$B$23,2,FALSE)</f>
        <v>2</v>
      </c>
      <c r="H198"/>
      <c r="I198" t="str">
        <f t="shared" si="3"/>
        <v>APWORKS 2024.2 - PHASE 3: Time Off - Un Planned</v>
      </c>
    </row>
    <row r="199" spans="1:9" x14ac:dyDescent="0.25">
      <c r="A199" t="s">
        <v>37</v>
      </c>
      <c r="B199" t="s">
        <v>5</v>
      </c>
      <c r="C199" t="s">
        <v>15</v>
      </c>
      <c r="D199" t="s">
        <v>40</v>
      </c>
      <c r="E199" t="s">
        <v>486</v>
      </c>
      <c r="F199">
        <v>3</v>
      </c>
      <c r="G199">
        <f>VLOOKUP(E199,Const!$A$2:$B$23,2,FALSE)</f>
        <v>2</v>
      </c>
      <c r="I199" t="str">
        <f t="shared" si="3"/>
        <v>APWORKS 2024.2 - PHASE 3: Associate vendor/stations/sites to multiple pay to</v>
      </c>
    </row>
    <row r="200" spans="1:9" x14ac:dyDescent="0.25">
      <c r="A200" t="s">
        <v>37</v>
      </c>
      <c r="B200" t="s">
        <v>5</v>
      </c>
      <c r="C200" t="s">
        <v>15</v>
      </c>
      <c r="D200" t="s">
        <v>17</v>
      </c>
      <c r="E200" t="s">
        <v>486</v>
      </c>
      <c r="F200">
        <v>21</v>
      </c>
      <c r="G200">
        <f>VLOOKUP(E200,Const!$A$2:$B$23,2,FALSE)</f>
        <v>2</v>
      </c>
      <c r="H200" s="40">
        <f>IFERROR(VLOOKUP($I200,'Planned Dev'!$D$4:$V$1390,5+G200,FALSE),0)</f>
        <v>0</v>
      </c>
      <c r="I200" t="str">
        <f t="shared" si="3"/>
        <v>APWORKS 2024.2 - PHASE 3: Associate vendor/stations/sites to multiple pay to</v>
      </c>
    </row>
    <row r="201" spans="1:9" x14ac:dyDescent="0.25">
      <c r="A201" t="s">
        <v>37</v>
      </c>
      <c r="B201" t="s">
        <v>5</v>
      </c>
      <c r="C201" t="s">
        <v>38</v>
      </c>
      <c r="D201" t="s">
        <v>17</v>
      </c>
      <c r="E201" t="s">
        <v>486</v>
      </c>
      <c r="F201">
        <v>16</v>
      </c>
      <c r="G201">
        <f>VLOOKUP(E201,Const!$A$2:$B$23,2,FALSE)</f>
        <v>2</v>
      </c>
      <c r="H201" s="40">
        <f>IFERROR(VLOOKUP($I201,'Planned Dev'!$D$4:$V$1390,5+G201,FALSE),0)</f>
        <v>30</v>
      </c>
      <c r="I201" t="str">
        <f t="shared" si="3"/>
        <v>APWORKS 2024.2 - PHASE 3: Broadcast Invoice: Invoice View UI</v>
      </c>
    </row>
    <row r="202" spans="1:9" x14ac:dyDescent="0.25">
      <c r="A202" t="s">
        <v>37</v>
      </c>
      <c r="B202" t="s">
        <v>5</v>
      </c>
      <c r="C202" t="s">
        <v>41</v>
      </c>
      <c r="D202" t="s">
        <v>17</v>
      </c>
      <c r="E202" t="s">
        <v>486</v>
      </c>
      <c r="F202">
        <v>2</v>
      </c>
      <c r="G202">
        <f>VLOOKUP(E202,Const!$A$2:$B$23,2,FALSE)</f>
        <v>2</v>
      </c>
      <c r="H202" s="40">
        <f>IFERROR(VLOOKUP($I202,'Planned Dev'!$D$4:$V$1390,5+G202,FALSE),0)</f>
        <v>4</v>
      </c>
      <c r="I202" t="str">
        <f t="shared" si="3"/>
        <v>APWORKS 2024.2 - PHASE 3: Broadcast Invoice: Manage Invoice Documents</v>
      </c>
    </row>
    <row r="203" spans="1:9" x14ac:dyDescent="0.25">
      <c r="A203" t="s">
        <v>37</v>
      </c>
      <c r="B203" t="s">
        <v>5</v>
      </c>
      <c r="C203" t="s">
        <v>80</v>
      </c>
      <c r="D203" t="s">
        <v>17</v>
      </c>
      <c r="E203" t="s">
        <v>486</v>
      </c>
      <c r="F203">
        <v>2</v>
      </c>
      <c r="G203">
        <f>VLOOKUP(E203,Const!$A$2:$B$23,2,FALSE)</f>
        <v>2</v>
      </c>
      <c r="H203" s="40">
        <f>IFERROR(VLOOKUP($I203,'Planned Dev'!$D$4:$V$1390,5+G203,FALSE),0)</f>
        <v>0</v>
      </c>
      <c r="I203" t="str">
        <f t="shared" si="3"/>
        <v>APWORKS 2024.2 - PHASE 3: Broadcast Invoice: Manage Invoice Models List</v>
      </c>
    </row>
    <row r="204" spans="1:9" x14ac:dyDescent="0.25">
      <c r="A204" t="s">
        <v>37</v>
      </c>
      <c r="B204" t="s">
        <v>5</v>
      </c>
      <c r="C204" t="s">
        <v>84</v>
      </c>
      <c r="D204" t="s">
        <v>17</v>
      </c>
      <c r="E204" t="s">
        <v>486</v>
      </c>
      <c r="F204">
        <v>2</v>
      </c>
      <c r="G204">
        <f>VLOOKUP(E204,Const!$A$2:$B$23,2,FALSE)</f>
        <v>2</v>
      </c>
      <c r="H204" s="40">
        <f>IFERROR(VLOOKUP($I204,'Planned Dev'!$D$4:$V$1390,5+G204,FALSE),0)</f>
        <v>0</v>
      </c>
      <c r="I204" t="str">
        <f t="shared" si="3"/>
        <v>APWORKS 2024.2 - PHASE 3: Broadcast Invoice: Manage Non-Mapped Broadcast Invoices</v>
      </c>
    </row>
    <row r="205" spans="1:9" x14ac:dyDescent="0.25">
      <c r="A205" t="s">
        <v>37</v>
      </c>
      <c r="B205" t="s">
        <v>5</v>
      </c>
      <c r="C205" t="s">
        <v>83</v>
      </c>
      <c r="D205" t="s">
        <v>17</v>
      </c>
      <c r="E205" t="s">
        <v>486</v>
      </c>
      <c r="F205">
        <v>4</v>
      </c>
      <c r="G205">
        <f>VLOOKUP(E205,Const!$A$2:$B$23,2,FALSE)</f>
        <v>2</v>
      </c>
      <c r="H205" s="40">
        <f>IFERROR(VLOOKUP($I205,'Planned Dev'!$D$4:$V$1390,5+G205,FALSE),0)</f>
        <v>12</v>
      </c>
      <c r="I205" t="str">
        <f t="shared" si="3"/>
        <v>APWORKS 2024.2 - PHASE 3: Broadcast Invoice: User Group Management Changes</v>
      </c>
    </row>
    <row r="206" spans="1:9" x14ac:dyDescent="0.25">
      <c r="A206" t="s">
        <v>37</v>
      </c>
      <c r="B206" t="s">
        <v>5</v>
      </c>
      <c r="C206" t="s">
        <v>82</v>
      </c>
      <c r="D206" t="s">
        <v>17</v>
      </c>
      <c r="E206" t="s">
        <v>486</v>
      </c>
      <c r="F206">
        <v>8</v>
      </c>
      <c r="G206">
        <f>VLOOKUP(E206,Const!$A$2:$B$23,2,FALSE)</f>
        <v>2</v>
      </c>
      <c r="H206" s="40">
        <f>IFERROR(VLOOKUP($I206,'Planned Dev'!$D$4:$V$1390,5+G206,FALSE),0)</f>
        <v>0</v>
      </c>
      <c r="I206" t="str">
        <f t="shared" si="3"/>
        <v>APWORKS PHASE2: separate node for "Broadcast Invoices"</v>
      </c>
    </row>
    <row r="207" spans="1:9" x14ac:dyDescent="0.25">
      <c r="A207" t="s">
        <v>37</v>
      </c>
      <c r="B207" t="s">
        <v>513</v>
      </c>
      <c r="C207" t="s">
        <v>55</v>
      </c>
      <c r="D207" t="s">
        <v>17</v>
      </c>
      <c r="E207" t="s">
        <v>486</v>
      </c>
      <c r="F207">
        <v>6</v>
      </c>
      <c r="G207">
        <f>VLOOKUP(E207,Const!$A$2:$B$23,2,FALSE)</f>
        <v>2</v>
      </c>
      <c r="H207" s="40">
        <f>IFERROR(VLOOKUP($I207,'Planned Dev'!$D$4:$V$1390,5+G207,FALSE),0)</f>
        <v>0</v>
      </c>
      <c r="I207" t="str">
        <f t="shared" si="3"/>
        <v>APWORKS PHASE2: Analysis of the new project/assignment/task</v>
      </c>
    </row>
    <row r="208" spans="1:9" x14ac:dyDescent="0.25">
      <c r="A208" t="s">
        <v>37</v>
      </c>
      <c r="B208" t="s">
        <v>513</v>
      </c>
      <c r="C208" t="s">
        <v>25</v>
      </c>
      <c r="D208" t="s">
        <v>13</v>
      </c>
      <c r="E208" t="s">
        <v>486</v>
      </c>
      <c r="F208">
        <v>3</v>
      </c>
      <c r="G208">
        <f>VLOOKUP(E208,Const!$A$2:$B$23,2,FALSE)</f>
        <v>2</v>
      </c>
      <c r="I208" t="str">
        <f t="shared" si="3"/>
        <v>APWORKS PHASE2: Meetings, mails, communication, TFS, Interviews</v>
      </c>
    </row>
    <row r="209" spans="1:9" x14ac:dyDescent="0.25">
      <c r="A209" t="s">
        <v>37</v>
      </c>
      <c r="B209" t="s">
        <v>513</v>
      </c>
      <c r="C209" t="s">
        <v>3</v>
      </c>
      <c r="D209" t="s">
        <v>2</v>
      </c>
      <c r="E209" t="s">
        <v>486</v>
      </c>
      <c r="F209">
        <v>79</v>
      </c>
      <c r="G209">
        <f>VLOOKUP(E209,Const!$A$2:$B$23,2,FALSE)</f>
        <v>2</v>
      </c>
      <c r="H209" s="40">
        <f>IFERROR(VLOOKUP($I209,'Planned BugFix'!$D$4:$V$1390,5+G209,FALSE),0)</f>
        <v>0</v>
      </c>
      <c r="I209" t="str">
        <f t="shared" si="3"/>
        <v>PR-0013: Regular bug fixing activity</v>
      </c>
    </row>
    <row r="210" spans="1:9" x14ac:dyDescent="0.25">
      <c r="A210" t="s">
        <v>37</v>
      </c>
      <c r="B210" t="s">
        <v>512</v>
      </c>
      <c r="C210" t="s">
        <v>36</v>
      </c>
      <c r="D210" t="s">
        <v>13</v>
      </c>
      <c r="E210" t="s">
        <v>486</v>
      </c>
      <c r="F210">
        <v>2</v>
      </c>
      <c r="G210">
        <f>VLOOKUP(E210,Const!$A$2:$B$23,2,FALSE)</f>
        <v>2</v>
      </c>
      <c r="I210" t="str">
        <f t="shared" si="3"/>
        <v>PR-0013: Internal Meetings</v>
      </c>
    </row>
    <row r="211" spans="1:9" x14ac:dyDescent="0.25">
      <c r="A211" t="s">
        <v>37</v>
      </c>
      <c r="B211" t="s">
        <v>512</v>
      </c>
      <c r="C211" t="s">
        <v>77</v>
      </c>
      <c r="D211" t="s">
        <v>64</v>
      </c>
      <c r="E211" t="s">
        <v>486</v>
      </c>
      <c r="F211">
        <v>16</v>
      </c>
      <c r="G211">
        <f>VLOOKUP(E211,Const!$A$2:$B$23,2,FALSE)</f>
        <v>2</v>
      </c>
      <c r="H211"/>
      <c r="I211" t="str">
        <f t="shared" ref="I211:I213" si="4">CONCATENATE(TRIM(B211),": ",C211)</f>
        <v>PR-0013: Time Off - Planned</v>
      </c>
    </row>
    <row r="212" spans="1:9" x14ac:dyDescent="0.25">
      <c r="A212" t="s">
        <v>37</v>
      </c>
      <c r="B212" t="s">
        <v>512</v>
      </c>
      <c r="C212" t="s">
        <v>27</v>
      </c>
      <c r="D212" t="s">
        <v>64</v>
      </c>
      <c r="E212" t="s">
        <v>486</v>
      </c>
      <c r="F212">
        <v>4</v>
      </c>
      <c r="G212">
        <f>VLOOKUP(E212,Const!$A$2:$B$23,2,FALSE)</f>
        <v>2</v>
      </c>
      <c r="H212"/>
      <c r="I212" t="str">
        <f t="shared" si="4"/>
        <v>PR-0013: Time Off - Un Planned</v>
      </c>
    </row>
    <row r="213" spans="1:9" x14ac:dyDescent="0.25">
      <c r="A213" t="s">
        <v>44</v>
      </c>
      <c r="B213" t="s">
        <v>510</v>
      </c>
      <c r="C213" t="s">
        <v>76</v>
      </c>
      <c r="D213" t="s">
        <v>64</v>
      </c>
      <c r="E213" t="s">
        <v>486</v>
      </c>
      <c r="F213">
        <v>8</v>
      </c>
      <c r="G213">
        <f>VLOOKUP(E213,Const!$A$2:$B$23,2,FALSE)</f>
        <v>2</v>
      </c>
      <c r="I213" t="str">
        <f t="shared" si="4"/>
        <v>AP WORKFLOW: National Gazetted Holidays</v>
      </c>
    </row>
    <row r="214" spans="1:9" x14ac:dyDescent="0.25">
      <c r="A214" t="s">
        <v>44</v>
      </c>
      <c r="B214" t="s">
        <v>5</v>
      </c>
      <c r="C214" t="s">
        <v>10</v>
      </c>
      <c r="D214" t="s">
        <v>17</v>
      </c>
      <c r="E214" t="s">
        <v>486</v>
      </c>
      <c r="F214">
        <v>56</v>
      </c>
      <c r="G214">
        <f>VLOOKUP(E214,Const!$A$2:$B$23,2,FALSE)</f>
        <v>2</v>
      </c>
      <c r="H214" s="40">
        <f>IFERROR(VLOOKUP($I214,'Planned Dev'!$D$4:$V$1390,5+G214,FALSE),0)</f>
        <v>44</v>
      </c>
      <c r="I214" t="str">
        <f t="shared" si="3"/>
        <v>APWORKS 2024.2 - PHASE 3: Google Drive integration. (Setup and Integration development)</v>
      </c>
    </row>
    <row r="215" spans="1:9" x14ac:dyDescent="0.25">
      <c r="A215" t="s">
        <v>44</v>
      </c>
      <c r="B215" t="s">
        <v>5</v>
      </c>
      <c r="C215" t="s">
        <v>10</v>
      </c>
      <c r="D215" t="s">
        <v>13</v>
      </c>
      <c r="E215" t="s">
        <v>486</v>
      </c>
      <c r="F215">
        <v>5</v>
      </c>
      <c r="G215">
        <f>VLOOKUP(E215,Const!$A$2:$B$23,2,FALSE)</f>
        <v>2</v>
      </c>
      <c r="H215"/>
      <c r="I215" t="str">
        <f t="shared" si="3"/>
        <v>APWORKS PHASE2: Google Drive integration. (Setup and Integration development)</v>
      </c>
    </row>
    <row r="216" spans="1:9" x14ac:dyDescent="0.25">
      <c r="A216" t="s">
        <v>44</v>
      </c>
      <c r="B216" t="s">
        <v>513</v>
      </c>
      <c r="C216" t="s">
        <v>81</v>
      </c>
      <c r="D216" t="s">
        <v>2</v>
      </c>
      <c r="E216" t="s">
        <v>486</v>
      </c>
      <c r="F216">
        <v>4</v>
      </c>
      <c r="G216">
        <f>VLOOKUP(E216,Const!$A$2:$B$23,2,FALSE)</f>
        <v>2</v>
      </c>
      <c r="H216" s="40">
        <f>IFERROR(VLOOKUP($I216,'Planned BugFix'!$D$4:$V$1390,5+G216,FALSE),0)</f>
        <v>0</v>
      </c>
      <c r="I216" t="str">
        <f t="shared" si="3"/>
        <v>APWORKS PHASE2: Dev Support</v>
      </c>
    </row>
    <row r="217" spans="1:9" x14ac:dyDescent="0.25">
      <c r="A217" t="s">
        <v>44</v>
      </c>
      <c r="B217" t="s">
        <v>513</v>
      </c>
      <c r="C217" t="s">
        <v>36</v>
      </c>
      <c r="D217" t="s">
        <v>13</v>
      </c>
      <c r="E217" t="s">
        <v>486</v>
      </c>
      <c r="F217">
        <v>3</v>
      </c>
      <c r="G217">
        <f>VLOOKUP(E217,Const!$A$2:$B$23,2,FALSE)</f>
        <v>2</v>
      </c>
      <c r="H217" s="3"/>
      <c r="I217" t="str">
        <f t="shared" si="3"/>
        <v>APWORKS PHASE2: Internal Meetings</v>
      </c>
    </row>
    <row r="218" spans="1:9" x14ac:dyDescent="0.25">
      <c r="A218" t="s">
        <v>44</v>
      </c>
      <c r="B218" t="s">
        <v>513</v>
      </c>
      <c r="C218" t="s">
        <v>3</v>
      </c>
      <c r="D218" t="s">
        <v>2</v>
      </c>
      <c r="E218" t="s">
        <v>486</v>
      </c>
      <c r="F218">
        <v>63</v>
      </c>
      <c r="G218">
        <f>VLOOKUP(E218,Const!$A$2:$B$23,2,FALSE)</f>
        <v>2</v>
      </c>
      <c r="H218" s="40">
        <f>IFERROR(VLOOKUP($I218,'Planned BugFix'!$D$4:$V$1390,5+G218,FALSE),0)</f>
        <v>0</v>
      </c>
      <c r="I218" t="str">
        <f t="shared" si="3"/>
        <v>APWORKS PHASE2: Regular bug fixing activity</v>
      </c>
    </row>
    <row r="219" spans="1:9" x14ac:dyDescent="0.25">
      <c r="A219" t="s">
        <v>44</v>
      </c>
      <c r="B219" t="s">
        <v>513</v>
      </c>
      <c r="C219" t="s">
        <v>3</v>
      </c>
      <c r="D219" t="s">
        <v>19</v>
      </c>
      <c r="E219" t="s">
        <v>486</v>
      </c>
      <c r="F219">
        <v>21</v>
      </c>
      <c r="G219">
        <f>VLOOKUP(E219,Const!$A$2:$B$23,2,FALSE)</f>
        <v>2</v>
      </c>
      <c r="H219" s="40">
        <f>IFERROR(VLOOKUP($I219,'Planned QA'!$D$4:$V$1390,5+G219,FALSE),0)</f>
        <v>0</v>
      </c>
      <c r="I219" t="str">
        <f t="shared" si="3"/>
        <v>PR-0013: Regular bug fixing activity</v>
      </c>
    </row>
    <row r="220" spans="1:9" x14ac:dyDescent="0.25">
      <c r="A220" t="s">
        <v>44</v>
      </c>
      <c r="B220" t="s">
        <v>512</v>
      </c>
      <c r="C220" t="s">
        <v>77</v>
      </c>
      <c r="D220" t="s">
        <v>64</v>
      </c>
      <c r="E220" t="s">
        <v>486</v>
      </c>
      <c r="F220">
        <v>8</v>
      </c>
      <c r="G220">
        <f>VLOOKUP(E220,Const!$A$2:$B$23,2,FALSE)</f>
        <v>2</v>
      </c>
      <c r="H220"/>
      <c r="I220" t="str">
        <f>CONCATENATE(TRIM(B220),": ",C220)</f>
        <v>PR-0013: Time Off - Planned</v>
      </c>
    </row>
    <row r="221" spans="1:9" x14ac:dyDescent="0.25">
      <c r="A221" t="s">
        <v>45</v>
      </c>
      <c r="B221" t="s">
        <v>515</v>
      </c>
      <c r="C221" t="s">
        <v>28</v>
      </c>
      <c r="D221" t="s">
        <v>47</v>
      </c>
      <c r="E221" t="s">
        <v>486</v>
      </c>
      <c r="F221">
        <v>3</v>
      </c>
      <c r="G221">
        <f>VLOOKUP(E221,Const!$A$2:$B$23,2,FALSE)</f>
        <v>2</v>
      </c>
      <c r="H221"/>
      <c r="I221" t="str">
        <f t="shared" si="3"/>
        <v>AD-0001: Time</v>
      </c>
    </row>
    <row r="222" spans="1:9" x14ac:dyDescent="0.25">
      <c r="A222" t="s">
        <v>45</v>
      </c>
      <c r="B222" t="s">
        <v>515</v>
      </c>
      <c r="C222" t="s">
        <v>28</v>
      </c>
      <c r="D222" t="s">
        <v>64</v>
      </c>
      <c r="E222" t="s">
        <v>486</v>
      </c>
      <c r="F222">
        <v>8</v>
      </c>
      <c r="G222">
        <f>VLOOKUP(E222,Const!$A$2:$B$23,2,FALSE)</f>
        <v>2</v>
      </c>
      <c r="H222" s="3"/>
      <c r="I222" t="str">
        <f>CONCATENATE(TRIM(B222),": ",C222)</f>
        <v>AD-0001: Time</v>
      </c>
    </row>
    <row r="223" spans="1:9" x14ac:dyDescent="0.25">
      <c r="A223" t="s">
        <v>45</v>
      </c>
      <c r="B223" t="s">
        <v>515</v>
      </c>
      <c r="C223" t="s">
        <v>28</v>
      </c>
      <c r="D223" t="s">
        <v>13</v>
      </c>
      <c r="E223" t="s">
        <v>486</v>
      </c>
      <c r="F223">
        <v>24.85</v>
      </c>
      <c r="G223">
        <f>VLOOKUP(E223,Const!$A$2:$B$23,2,FALSE)</f>
        <v>2</v>
      </c>
      <c r="H223" s="3"/>
      <c r="I223" t="str">
        <f t="shared" si="3"/>
        <v>AD-0001: Time</v>
      </c>
    </row>
    <row r="224" spans="1:9" x14ac:dyDescent="0.25">
      <c r="A224" t="s">
        <v>45</v>
      </c>
      <c r="B224" t="s">
        <v>515</v>
      </c>
      <c r="C224" t="s">
        <v>28</v>
      </c>
      <c r="D224" t="s">
        <v>14</v>
      </c>
      <c r="E224" t="s">
        <v>486</v>
      </c>
      <c r="F224">
        <v>3.5</v>
      </c>
      <c r="G224">
        <f>VLOOKUP(E224,Const!$A$2:$B$23,2,FALSE)</f>
        <v>2</v>
      </c>
      <c r="H224"/>
      <c r="I224" t="str">
        <f t="shared" si="3"/>
        <v>APWORKS 2024.2 - PHASE 3: Time</v>
      </c>
    </row>
    <row r="225" spans="1:9" x14ac:dyDescent="0.25">
      <c r="A225" t="s">
        <v>45</v>
      </c>
      <c r="B225" t="s">
        <v>5</v>
      </c>
      <c r="C225" t="s">
        <v>10</v>
      </c>
      <c r="D225" t="s">
        <v>46</v>
      </c>
      <c r="E225" t="s">
        <v>486</v>
      </c>
      <c r="F225">
        <v>15</v>
      </c>
      <c r="G225">
        <f>VLOOKUP(E225,Const!$A$2:$B$23,2,FALSE)</f>
        <v>2</v>
      </c>
      <c r="H225"/>
      <c r="I225" t="str">
        <f t="shared" si="3"/>
        <v>APWORKS PHASE2: Google Drive integration. (Setup and Integration development)</v>
      </c>
    </row>
    <row r="226" spans="1:9" x14ac:dyDescent="0.25">
      <c r="A226" t="s">
        <v>45</v>
      </c>
      <c r="B226" t="s">
        <v>513</v>
      </c>
      <c r="C226" t="s">
        <v>85</v>
      </c>
      <c r="D226" t="s">
        <v>46</v>
      </c>
      <c r="E226" t="s">
        <v>486</v>
      </c>
      <c r="F226">
        <v>18.5</v>
      </c>
      <c r="G226">
        <f>VLOOKUP(E226,Const!$A$2:$B$23,2,FALSE)</f>
        <v>2</v>
      </c>
      <c r="H226" s="3"/>
      <c r="I226" t="str">
        <f t="shared" si="3"/>
        <v>NEXELUS 2024.2: Requirement Specifications document writing</v>
      </c>
    </row>
    <row r="227" spans="1:9" x14ac:dyDescent="0.25">
      <c r="A227" t="s">
        <v>45</v>
      </c>
      <c r="B227" t="s">
        <v>511</v>
      </c>
      <c r="C227" t="s">
        <v>57</v>
      </c>
      <c r="D227" t="s">
        <v>46</v>
      </c>
      <c r="E227" t="s">
        <v>486</v>
      </c>
      <c r="F227">
        <v>17</v>
      </c>
      <c r="G227">
        <f>VLOOKUP(E227,Const!$A$2:$B$23,2,FALSE)</f>
        <v>2</v>
      </c>
      <c r="H227"/>
      <c r="I227" t="str">
        <f t="shared" si="3"/>
        <v>NEXELUS 2024.2: Document review/understanding Requirement Specifications</v>
      </c>
    </row>
    <row r="228" spans="1:9" x14ac:dyDescent="0.25">
      <c r="A228" t="s">
        <v>45</v>
      </c>
      <c r="B228" t="s">
        <v>511</v>
      </c>
      <c r="C228" t="s">
        <v>85</v>
      </c>
      <c r="D228" t="s">
        <v>46</v>
      </c>
      <c r="E228" t="s">
        <v>486</v>
      </c>
      <c r="F228">
        <v>9</v>
      </c>
      <c r="G228">
        <f>VLOOKUP(E228,Const!$A$2:$B$23,2,FALSE)</f>
        <v>2</v>
      </c>
      <c r="H228"/>
      <c r="I228" t="str">
        <f t="shared" si="3"/>
        <v>NEXELUS 2024.2: Requirement Specifications document writing</v>
      </c>
    </row>
    <row r="229" spans="1:9" x14ac:dyDescent="0.25">
      <c r="A229" t="s">
        <v>45</v>
      </c>
      <c r="B229" t="s">
        <v>511</v>
      </c>
      <c r="C229" t="s">
        <v>29</v>
      </c>
      <c r="D229" t="s">
        <v>7</v>
      </c>
      <c r="E229" t="s">
        <v>486</v>
      </c>
      <c r="F229">
        <v>4</v>
      </c>
      <c r="G229">
        <f>VLOOKUP(E229,Const!$A$2:$B$23,2,FALSE)</f>
        <v>2</v>
      </c>
      <c r="H229"/>
      <c r="I229" t="str">
        <f t="shared" si="3"/>
        <v>PR-0013: Support Items</v>
      </c>
    </row>
    <row r="230" spans="1:9" x14ac:dyDescent="0.25">
      <c r="A230" t="s">
        <v>45</v>
      </c>
      <c r="B230" t="s">
        <v>512</v>
      </c>
      <c r="C230" t="s">
        <v>26</v>
      </c>
      <c r="D230" t="s">
        <v>30</v>
      </c>
      <c r="E230" t="s">
        <v>486</v>
      </c>
      <c r="F230">
        <v>18.5</v>
      </c>
      <c r="G230">
        <f>VLOOKUP(E230,Const!$A$2:$B$23,2,FALSE)</f>
        <v>2</v>
      </c>
      <c r="H230"/>
      <c r="I230" t="str">
        <f t="shared" si="3"/>
        <v>PR-0013: Session with US team</v>
      </c>
    </row>
    <row r="231" spans="1:9" x14ac:dyDescent="0.25">
      <c r="A231" t="s">
        <v>45</v>
      </c>
      <c r="B231" t="s">
        <v>512</v>
      </c>
      <c r="C231" t="s">
        <v>26</v>
      </c>
      <c r="D231" t="s">
        <v>13</v>
      </c>
      <c r="E231" t="s">
        <v>486</v>
      </c>
      <c r="F231">
        <v>5.5</v>
      </c>
      <c r="G231">
        <f>VLOOKUP(E231,Const!$A$2:$B$23,2,FALSE)</f>
        <v>2</v>
      </c>
      <c r="H231"/>
      <c r="I231" t="str">
        <f t="shared" si="3"/>
        <v>Support and Maintenance: Session with US team</v>
      </c>
    </row>
    <row r="232" spans="1:9" x14ac:dyDescent="0.25">
      <c r="A232" t="s">
        <v>45</v>
      </c>
      <c r="B232" t="s">
        <v>514</v>
      </c>
      <c r="C232" t="s">
        <v>28</v>
      </c>
      <c r="D232" t="s">
        <v>30</v>
      </c>
      <c r="E232" t="s">
        <v>486</v>
      </c>
      <c r="F232">
        <v>18</v>
      </c>
      <c r="G232">
        <f>VLOOKUP(E232,Const!$A$2:$B$23,2,FALSE)</f>
        <v>2</v>
      </c>
      <c r="H232"/>
      <c r="I232" t="str">
        <f t="shared" si="3"/>
        <v>AD-0001: Time</v>
      </c>
    </row>
    <row r="233" spans="1:9" x14ac:dyDescent="0.25">
      <c r="A233" t="s">
        <v>535</v>
      </c>
      <c r="B233" t="s">
        <v>515</v>
      </c>
      <c r="C233" t="s">
        <v>536</v>
      </c>
      <c r="D233" t="s">
        <v>537</v>
      </c>
      <c r="E233" t="s">
        <v>486</v>
      </c>
      <c r="F233">
        <v>68</v>
      </c>
      <c r="G233">
        <f>VLOOKUP(E233,Const!$A$2:$B$23,2,FALSE)</f>
        <v>2</v>
      </c>
      <c r="I233" t="str">
        <f t="shared" si="3"/>
        <v>AD-0001: HR ad Admin Activities</v>
      </c>
    </row>
    <row r="234" spans="1:9" x14ac:dyDescent="0.25">
      <c r="A234" t="s">
        <v>535</v>
      </c>
      <c r="B234" t="s">
        <v>515</v>
      </c>
      <c r="C234" t="s">
        <v>539</v>
      </c>
      <c r="D234" t="s">
        <v>47</v>
      </c>
      <c r="E234" t="s">
        <v>486</v>
      </c>
      <c r="F234">
        <v>47</v>
      </c>
      <c r="G234">
        <f>VLOOKUP(E234,Const!$A$2:$B$23,2,FALSE)</f>
        <v>2</v>
      </c>
      <c r="H234"/>
      <c r="I234" t="str">
        <f t="shared" si="3"/>
        <v>AD-0001: Network and infrastructure Support</v>
      </c>
    </row>
    <row r="235" spans="1:9" x14ac:dyDescent="0.25">
      <c r="A235" t="s">
        <v>535</v>
      </c>
      <c r="B235" t="s">
        <v>515</v>
      </c>
      <c r="C235" t="s">
        <v>48</v>
      </c>
      <c r="D235" t="s">
        <v>47</v>
      </c>
      <c r="E235" t="s">
        <v>486</v>
      </c>
      <c r="F235">
        <v>19</v>
      </c>
      <c r="G235">
        <f>VLOOKUP(E235,Const!$A$2:$B$23,2,FALSE)</f>
        <v>2</v>
      </c>
      <c r="I235" t="str">
        <f t="shared" si="3"/>
        <v>AD-0001: Taxes and Bank Related</v>
      </c>
    </row>
    <row r="236" spans="1:9" x14ac:dyDescent="0.25">
      <c r="A236" t="s">
        <v>535</v>
      </c>
      <c r="B236" t="s">
        <v>515</v>
      </c>
      <c r="C236" t="s">
        <v>28</v>
      </c>
      <c r="D236" t="s">
        <v>538</v>
      </c>
      <c r="E236" t="s">
        <v>486</v>
      </c>
      <c r="F236">
        <v>3.5</v>
      </c>
      <c r="G236">
        <f>VLOOKUP(E236,Const!$A$2:$B$23,2,FALSE)</f>
        <v>2</v>
      </c>
      <c r="H236"/>
      <c r="I236" t="str">
        <f t="shared" si="3"/>
        <v>PR-0013: Time</v>
      </c>
    </row>
    <row r="237" spans="1:9" x14ac:dyDescent="0.25">
      <c r="A237" t="s">
        <v>535</v>
      </c>
      <c r="B237" t="s">
        <v>512</v>
      </c>
      <c r="C237" t="s">
        <v>25</v>
      </c>
      <c r="D237" t="s">
        <v>13</v>
      </c>
      <c r="E237" t="s">
        <v>486</v>
      </c>
      <c r="F237">
        <v>23.5</v>
      </c>
      <c r="G237">
        <f>VLOOKUP(E237,Const!$A$2:$B$23,2,FALSE)</f>
        <v>2</v>
      </c>
      <c r="I237" t="str">
        <f t="shared" si="3"/>
        <v>AP WORKFLOW: Meetings, mails, communication, TFS, Interviews</v>
      </c>
    </row>
    <row r="238" spans="1:9" x14ac:dyDescent="0.25">
      <c r="A238" t="s">
        <v>49</v>
      </c>
      <c r="B238" t="s">
        <v>510</v>
      </c>
      <c r="C238" t="s">
        <v>55</v>
      </c>
      <c r="D238" t="s">
        <v>7</v>
      </c>
      <c r="E238" t="s">
        <v>486</v>
      </c>
      <c r="F238">
        <v>5</v>
      </c>
      <c r="G238">
        <f>VLOOKUP(E238,Const!$A$2:$B$23,2,FALSE)</f>
        <v>2</v>
      </c>
      <c r="H238" s="3"/>
      <c r="I238" t="str">
        <f t="shared" si="3"/>
        <v>APWORKS 2024.2 - PHASE 3: Analysis of the new project/assignment/task</v>
      </c>
    </row>
    <row r="239" spans="1:9" x14ac:dyDescent="0.25">
      <c r="A239" t="s">
        <v>49</v>
      </c>
      <c r="B239" t="s">
        <v>5</v>
      </c>
      <c r="C239" t="s">
        <v>8</v>
      </c>
      <c r="D239" t="s">
        <v>50</v>
      </c>
      <c r="E239" t="s">
        <v>486</v>
      </c>
      <c r="F239">
        <v>16</v>
      </c>
      <c r="G239">
        <f>VLOOKUP(E239,Const!$A$2:$B$23,2,FALSE)</f>
        <v>2</v>
      </c>
      <c r="I239" t="str">
        <f t="shared" si="3"/>
        <v>APWORKS 2024.2 - PHASE 3: Ability to assign Employees to Roles by Media type and by Client</v>
      </c>
    </row>
    <row r="240" spans="1:9" x14ac:dyDescent="0.25">
      <c r="A240" t="s">
        <v>49</v>
      </c>
      <c r="B240" t="s">
        <v>5</v>
      </c>
      <c r="C240" t="s">
        <v>6</v>
      </c>
      <c r="D240" t="s">
        <v>50</v>
      </c>
      <c r="E240" t="s">
        <v>486</v>
      </c>
      <c r="F240">
        <v>16</v>
      </c>
      <c r="G240">
        <f>VLOOKUP(E240,Const!$A$2:$B$23,2,FALSE)</f>
        <v>2</v>
      </c>
      <c r="I240" t="str">
        <f t="shared" si="3"/>
        <v>APWORKS PHASE2: Ability to automatically attach additional documents to Invoice</v>
      </c>
    </row>
    <row r="241" spans="1:9" x14ac:dyDescent="0.25">
      <c r="A241" t="s">
        <v>49</v>
      </c>
      <c r="B241" t="s">
        <v>513</v>
      </c>
      <c r="C241" t="s">
        <v>25</v>
      </c>
      <c r="D241" t="s">
        <v>46</v>
      </c>
      <c r="E241" t="s">
        <v>486</v>
      </c>
      <c r="F241">
        <v>1</v>
      </c>
      <c r="G241">
        <f>VLOOKUP(E241,Const!$A$2:$B$23,2,FALSE)</f>
        <v>2</v>
      </c>
      <c r="I241" t="str">
        <f t="shared" si="3"/>
        <v>APWORKS PHASE2: Meetings, mails, communication, TFS, Interviews</v>
      </c>
    </row>
    <row r="242" spans="1:9" x14ac:dyDescent="0.25">
      <c r="A242" t="s">
        <v>49</v>
      </c>
      <c r="B242" t="s">
        <v>513</v>
      </c>
      <c r="C242" t="s">
        <v>25</v>
      </c>
      <c r="D242" t="s">
        <v>13</v>
      </c>
      <c r="E242" t="s">
        <v>486</v>
      </c>
      <c r="F242">
        <v>14</v>
      </c>
      <c r="G242">
        <f>VLOOKUP(E242,Const!$A$2:$B$23,2,FALSE)</f>
        <v>2</v>
      </c>
      <c r="I242" t="str">
        <f t="shared" si="3"/>
        <v>APWORKS PHASE2: Meetings, mails, communication, TFS, Interviews</v>
      </c>
    </row>
    <row r="243" spans="1:9" x14ac:dyDescent="0.25">
      <c r="A243" t="s">
        <v>49</v>
      </c>
      <c r="B243" t="s">
        <v>513</v>
      </c>
      <c r="C243" t="s">
        <v>54</v>
      </c>
      <c r="D243" t="s">
        <v>19</v>
      </c>
      <c r="E243" t="s">
        <v>486</v>
      </c>
      <c r="F243">
        <v>76</v>
      </c>
      <c r="G243">
        <f>VLOOKUP(E243,Const!$A$2:$B$23,2,FALSE)</f>
        <v>2</v>
      </c>
      <c r="H243" s="40">
        <f>IFERROR(VLOOKUP($I243,'Planned QA'!$D$4:$V$1390,5+G243,FALSE),0)</f>
        <v>0</v>
      </c>
      <c r="I243" t="str">
        <f t="shared" si="3"/>
        <v>NEXELUS 2024.2: Regular testing and QA new project/assignment/task</v>
      </c>
    </row>
    <row r="244" spans="1:9" x14ac:dyDescent="0.25">
      <c r="A244" t="s">
        <v>49</v>
      </c>
      <c r="B244" t="s">
        <v>511</v>
      </c>
      <c r="C244" t="s">
        <v>4</v>
      </c>
      <c r="D244" t="s">
        <v>30</v>
      </c>
      <c r="E244" t="s">
        <v>486</v>
      </c>
      <c r="F244">
        <v>6</v>
      </c>
      <c r="G244">
        <f>VLOOKUP(E244,Const!$A$2:$B$23,2,FALSE)</f>
        <v>2</v>
      </c>
      <c r="I244" t="str">
        <f t="shared" si="3"/>
        <v>NEXELUS 2024.2: Analysis of production issues reported by support team</v>
      </c>
    </row>
    <row r="245" spans="1:9" x14ac:dyDescent="0.25">
      <c r="A245" t="s">
        <v>49</v>
      </c>
      <c r="B245" t="s">
        <v>511</v>
      </c>
      <c r="C245" t="s">
        <v>55</v>
      </c>
      <c r="D245" t="s">
        <v>7</v>
      </c>
      <c r="E245" t="s">
        <v>486</v>
      </c>
      <c r="F245">
        <v>22</v>
      </c>
      <c r="G245">
        <f>VLOOKUP(E245,Const!$A$2:$B$23,2,FALSE)</f>
        <v>2</v>
      </c>
      <c r="I245" t="str">
        <f t="shared" si="3"/>
        <v>PR-0013: Analysis of the new project/assignment/task</v>
      </c>
    </row>
    <row r="246" spans="1:9" x14ac:dyDescent="0.25">
      <c r="A246" t="s">
        <v>49</v>
      </c>
      <c r="B246" t="s">
        <v>512</v>
      </c>
      <c r="C246" t="s">
        <v>77</v>
      </c>
      <c r="D246" t="s">
        <v>64</v>
      </c>
      <c r="E246" t="s">
        <v>486</v>
      </c>
      <c r="F246">
        <v>16</v>
      </c>
      <c r="G246">
        <f>VLOOKUP(E246,Const!$A$2:$B$23,2,FALSE)</f>
        <v>2</v>
      </c>
      <c r="I246" t="str">
        <f>CONCATENATE(TRIM(B246),": ",C246)</f>
        <v>PR-0013: Time Off - Planned</v>
      </c>
    </row>
    <row r="247" spans="1:9" x14ac:dyDescent="0.25">
      <c r="A247" t="s">
        <v>56</v>
      </c>
      <c r="B247" t="s">
        <v>5</v>
      </c>
      <c r="C247" t="s">
        <v>6</v>
      </c>
      <c r="D247" t="s">
        <v>13</v>
      </c>
      <c r="E247" t="s">
        <v>486</v>
      </c>
      <c r="F247">
        <v>7</v>
      </c>
      <c r="G247">
        <f>VLOOKUP(E247,Const!$A$2:$B$23,2,FALSE)</f>
        <v>2</v>
      </c>
      <c r="H247"/>
      <c r="I247" t="str">
        <f t="shared" si="3"/>
        <v>APWORKS 2024.2 - PHASE 3: Ability to automatically attach additional documents to Invoice</v>
      </c>
    </row>
    <row r="248" spans="1:9" x14ac:dyDescent="0.25">
      <c r="A248" t="s">
        <v>56</v>
      </c>
      <c r="B248" t="s">
        <v>5</v>
      </c>
      <c r="C248" t="s">
        <v>11</v>
      </c>
      <c r="D248" t="s">
        <v>13</v>
      </c>
      <c r="E248" t="s">
        <v>486</v>
      </c>
      <c r="F248">
        <v>7</v>
      </c>
      <c r="G248">
        <f>VLOOKUP(E248,Const!$A$2:$B$23,2,FALSE)</f>
        <v>2</v>
      </c>
      <c r="I248" t="str">
        <f t="shared" si="3"/>
        <v>APWORKS PHASE2: Project Overhead</v>
      </c>
    </row>
    <row r="249" spans="1:9" x14ac:dyDescent="0.25">
      <c r="A249" t="s">
        <v>56</v>
      </c>
      <c r="B249" t="s">
        <v>513</v>
      </c>
      <c r="C249" t="s">
        <v>25</v>
      </c>
      <c r="D249" t="s">
        <v>13</v>
      </c>
      <c r="E249" t="s">
        <v>486</v>
      </c>
      <c r="F249">
        <v>8</v>
      </c>
      <c r="G249">
        <f>VLOOKUP(E249,Const!$A$2:$B$23,2,FALSE)</f>
        <v>2</v>
      </c>
      <c r="H249"/>
      <c r="I249" t="str">
        <f t="shared" si="3"/>
        <v>APWORKS PHASE2: Meetings, mails, communication, TFS, Interviews</v>
      </c>
    </row>
    <row r="250" spans="1:9" x14ac:dyDescent="0.25">
      <c r="A250" t="s">
        <v>56</v>
      </c>
      <c r="B250" t="s">
        <v>513</v>
      </c>
      <c r="C250" t="s">
        <v>54</v>
      </c>
      <c r="D250" t="s">
        <v>19</v>
      </c>
      <c r="E250" t="s">
        <v>486</v>
      </c>
      <c r="F250">
        <v>16</v>
      </c>
      <c r="G250">
        <f>VLOOKUP(E250,Const!$A$2:$B$23,2,FALSE)</f>
        <v>2</v>
      </c>
      <c r="H250" s="40">
        <f>IFERROR(VLOOKUP($I250,'Planned QA'!$D$4:$V$1390,5+G250,FALSE),0)</f>
        <v>0</v>
      </c>
      <c r="I250" t="str">
        <f t="shared" si="3"/>
        <v>NEXELUS 2024.2: Regular testing and QA new project/assignment/task</v>
      </c>
    </row>
    <row r="251" spans="1:9" x14ac:dyDescent="0.25">
      <c r="A251" t="s">
        <v>56</v>
      </c>
      <c r="B251" t="s">
        <v>511</v>
      </c>
      <c r="C251" t="s">
        <v>55</v>
      </c>
      <c r="D251" t="s">
        <v>46</v>
      </c>
      <c r="E251" t="s">
        <v>486</v>
      </c>
      <c r="F251">
        <v>6</v>
      </c>
      <c r="G251">
        <f>VLOOKUP(E251,Const!$A$2:$B$23,2,FALSE)</f>
        <v>2</v>
      </c>
      <c r="H251" s="3"/>
      <c r="I251" t="str">
        <f t="shared" si="3"/>
        <v>NEXELUS 2024.2: Analysis of the new project/assignment/task</v>
      </c>
    </row>
    <row r="252" spans="1:9" x14ac:dyDescent="0.25">
      <c r="A252" t="s">
        <v>56</v>
      </c>
      <c r="B252" t="s">
        <v>511</v>
      </c>
      <c r="C252" t="s">
        <v>25</v>
      </c>
      <c r="D252" t="s">
        <v>13</v>
      </c>
      <c r="E252" t="s">
        <v>486</v>
      </c>
      <c r="F252">
        <v>3</v>
      </c>
      <c r="G252">
        <f>VLOOKUP(E252,Const!$A$2:$B$23,2,FALSE)</f>
        <v>2</v>
      </c>
      <c r="H252" s="3"/>
      <c r="I252" t="str">
        <f t="shared" si="3"/>
        <v>NEXELUS 2024.2: Meetings, mails, communication, TFS, Interviews</v>
      </c>
    </row>
    <row r="253" spans="1:9" x14ac:dyDescent="0.25">
      <c r="A253" t="s">
        <v>56</v>
      </c>
      <c r="B253" t="s">
        <v>511</v>
      </c>
      <c r="C253" t="s">
        <v>25</v>
      </c>
      <c r="D253" t="s">
        <v>19</v>
      </c>
      <c r="E253" t="s">
        <v>486</v>
      </c>
      <c r="F253">
        <v>24</v>
      </c>
      <c r="G253">
        <f>VLOOKUP(E253,Const!$A$2:$B$23,2,FALSE)</f>
        <v>2</v>
      </c>
      <c r="H253" s="40">
        <f>IFERROR(VLOOKUP($I253,'Planned QA'!$D$4:$V$1390,5+G253,FALSE),0)</f>
        <v>0</v>
      </c>
      <c r="I253" t="str">
        <f t="shared" si="3"/>
        <v>NEXELUS 2024.2: Meetings, mails, communication, TFS, Interviews</v>
      </c>
    </row>
    <row r="254" spans="1:9" x14ac:dyDescent="0.25">
      <c r="A254" t="s">
        <v>56</v>
      </c>
      <c r="B254" t="s">
        <v>511</v>
      </c>
      <c r="C254" t="s">
        <v>3</v>
      </c>
      <c r="D254" t="s">
        <v>19</v>
      </c>
      <c r="E254" t="s">
        <v>486</v>
      </c>
      <c r="F254">
        <v>6</v>
      </c>
      <c r="G254">
        <f>VLOOKUP(E254,Const!$A$2:$B$23,2,FALSE)</f>
        <v>2</v>
      </c>
      <c r="H254" s="40">
        <f>IFERROR(VLOOKUP($I254,'Planned QA'!$D$4:$V$1390,5+G254,FALSE),0)</f>
        <v>0</v>
      </c>
      <c r="I254" t="str">
        <f t="shared" si="3"/>
        <v>PR-0013: Regular bug fixing activity</v>
      </c>
    </row>
    <row r="255" spans="1:9" x14ac:dyDescent="0.25">
      <c r="A255" t="s">
        <v>56</v>
      </c>
      <c r="B255" t="s">
        <v>512</v>
      </c>
      <c r="C255" t="s">
        <v>4</v>
      </c>
      <c r="D255" t="s">
        <v>7</v>
      </c>
      <c r="E255" t="s">
        <v>486</v>
      </c>
      <c r="F255">
        <v>38</v>
      </c>
      <c r="G255">
        <f>VLOOKUP(E255,Const!$A$2:$B$23,2,FALSE)</f>
        <v>2</v>
      </c>
      <c r="I255" t="str">
        <f t="shared" si="3"/>
        <v>PR-0013: Analysis of production issues reported by support team</v>
      </c>
    </row>
    <row r="256" spans="1:9" x14ac:dyDescent="0.25">
      <c r="A256" t="s">
        <v>56</v>
      </c>
      <c r="B256" t="s">
        <v>512</v>
      </c>
      <c r="C256" t="s">
        <v>4</v>
      </c>
      <c r="D256" t="s">
        <v>19</v>
      </c>
      <c r="E256" t="s">
        <v>486</v>
      </c>
      <c r="F256">
        <v>4</v>
      </c>
      <c r="G256">
        <f>VLOOKUP(E256,Const!$A$2:$B$23,2,FALSE)</f>
        <v>2</v>
      </c>
      <c r="H256" s="40">
        <f>IFERROR(VLOOKUP($I256,'Planned QA'!$D$4:$V$1390,5+G256,FALSE),0)</f>
        <v>0</v>
      </c>
      <c r="I256" t="str">
        <f t="shared" si="3"/>
        <v>PR-0013: Analysis of production issues reported by support team</v>
      </c>
    </row>
    <row r="257" spans="1:9" x14ac:dyDescent="0.25">
      <c r="A257" t="s">
        <v>56</v>
      </c>
      <c r="B257" t="s">
        <v>512</v>
      </c>
      <c r="C257" t="s">
        <v>36</v>
      </c>
      <c r="D257" t="s">
        <v>46</v>
      </c>
      <c r="E257" t="s">
        <v>486</v>
      </c>
      <c r="F257">
        <v>4</v>
      </c>
      <c r="G257">
        <f>VLOOKUP(E257,Const!$A$2:$B$23,2,FALSE)</f>
        <v>2</v>
      </c>
      <c r="H257"/>
      <c r="I257" t="str">
        <f t="shared" si="3"/>
        <v>PR-0013: Internal Meetings</v>
      </c>
    </row>
    <row r="258" spans="1:9" x14ac:dyDescent="0.25">
      <c r="A258" t="s">
        <v>56</v>
      </c>
      <c r="B258" t="s">
        <v>512</v>
      </c>
      <c r="C258" t="s">
        <v>79</v>
      </c>
      <c r="D258" t="s">
        <v>17</v>
      </c>
      <c r="E258" t="s">
        <v>486</v>
      </c>
      <c r="F258">
        <v>5</v>
      </c>
      <c r="G258">
        <f>VLOOKUP(E258,Const!$A$2:$B$23,2,FALSE)</f>
        <v>2</v>
      </c>
      <c r="H258" s="40">
        <f>IFERROR(VLOOKUP($I258,'Planned Dev'!$D$4:$V$1390,5+G258,FALSE),0)</f>
        <v>0</v>
      </c>
      <c r="I258" t="str">
        <f t="shared" si="3"/>
        <v>PR-0013: Production upgrades</v>
      </c>
    </row>
    <row r="259" spans="1:9" x14ac:dyDescent="0.25">
      <c r="A259" t="s">
        <v>56</v>
      </c>
      <c r="B259" t="s">
        <v>512</v>
      </c>
      <c r="C259" t="s">
        <v>77</v>
      </c>
      <c r="D259" t="s">
        <v>64</v>
      </c>
      <c r="E259" t="s">
        <v>486</v>
      </c>
      <c r="F259">
        <v>31</v>
      </c>
      <c r="G259">
        <f>VLOOKUP(E259,Const!$A$2:$B$23,2,FALSE)</f>
        <v>2</v>
      </c>
      <c r="H259" s="3"/>
      <c r="I259" t="str">
        <f>CONCATENATE(TRIM(B259),": ",C259)</f>
        <v>PR-0013: Time Off - Planned</v>
      </c>
    </row>
    <row r="260" spans="1:9" x14ac:dyDescent="0.25">
      <c r="A260" t="s">
        <v>56</v>
      </c>
      <c r="B260" t="s">
        <v>512</v>
      </c>
      <c r="C260" t="s">
        <v>77</v>
      </c>
      <c r="D260" t="s">
        <v>13</v>
      </c>
      <c r="E260" t="s">
        <v>486</v>
      </c>
      <c r="F260">
        <v>6</v>
      </c>
      <c r="G260">
        <f>VLOOKUP(E260,Const!$A$2:$B$23,2,FALSE)</f>
        <v>2</v>
      </c>
      <c r="H260" s="3"/>
      <c r="I260" t="str">
        <f t="shared" ref="I260:I322" si="5">CONCATENATE(TRIM(B261),": ",C260)</f>
        <v>AP WORKFLOW: Time Off - Planned</v>
      </c>
    </row>
    <row r="261" spans="1:9" x14ac:dyDescent="0.25">
      <c r="A261" t="s">
        <v>58</v>
      </c>
      <c r="B261" t="s">
        <v>510</v>
      </c>
      <c r="C261" t="s">
        <v>30</v>
      </c>
      <c r="D261" t="s">
        <v>30</v>
      </c>
      <c r="E261" t="s">
        <v>486</v>
      </c>
      <c r="F261">
        <v>0</v>
      </c>
      <c r="G261">
        <f>VLOOKUP(E261,Const!$A$2:$B$23,2,FALSE)</f>
        <v>2</v>
      </c>
      <c r="I261" t="str">
        <f t="shared" si="5"/>
        <v>APWORKS 2024.2 - PHASE 3: Client Items</v>
      </c>
    </row>
    <row r="262" spans="1:9" x14ac:dyDescent="0.25">
      <c r="A262" t="s">
        <v>58</v>
      </c>
      <c r="B262" t="s">
        <v>5</v>
      </c>
      <c r="C262" t="s">
        <v>8</v>
      </c>
      <c r="D262" t="s">
        <v>17</v>
      </c>
      <c r="E262" t="s">
        <v>486</v>
      </c>
      <c r="F262">
        <v>106</v>
      </c>
      <c r="G262">
        <f>VLOOKUP(E262,Const!$A$2:$B$23,2,FALSE)</f>
        <v>2</v>
      </c>
      <c r="H262" s="40">
        <f>IFERROR(VLOOKUP($I262,'Planned Dev'!$D$4:$V$1390,5+G262,FALSE),0)</f>
        <v>0</v>
      </c>
      <c r="I262" t="str">
        <f t="shared" si="5"/>
        <v>NEXELUS 2024.2: Ability to assign Employees to Roles by Media type and by Client</v>
      </c>
    </row>
    <row r="263" spans="1:9" x14ac:dyDescent="0.25">
      <c r="A263" t="s">
        <v>58</v>
      </c>
      <c r="B263" t="s">
        <v>511</v>
      </c>
      <c r="C263" t="s">
        <v>3</v>
      </c>
      <c r="D263" t="s">
        <v>17</v>
      </c>
      <c r="E263" t="s">
        <v>486</v>
      </c>
      <c r="F263">
        <v>44</v>
      </c>
      <c r="G263">
        <f>VLOOKUP(E263,Const!$A$2:$B$23,2,FALSE)</f>
        <v>2</v>
      </c>
      <c r="H263" s="40">
        <f>IFERROR(VLOOKUP($I263,'Planned Dev'!$D$4:$V$1390,5+G263,FALSE),0)</f>
        <v>0</v>
      </c>
      <c r="I263" t="str">
        <f t="shared" si="5"/>
        <v>AD-0001: Regular bug fixing activity</v>
      </c>
    </row>
    <row r="264" spans="1:9" x14ac:dyDescent="0.25">
      <c r="A264" t="s">
        <v>60</v>
      </c>
      <c r="B264" t="s">
        <v>515</v>
      </c>
      <c r="C264" t="s">
        <v>28</v>
      </c>
      <c r="D264" t="s">
        <v>64</v>
      </c>
      <c r="E264" t="s">
        <v>486</v>
      </c>
      <c r="F264">
        <v>8</v>
      </c>
      <c r="G264">
        <f>VLOOKUP(E264,Const!$A$2:$B$23,2,FALSE)</f>
        <v>2</v>
      </c>
      <c r="H264" s="3"/>
      <c r="I264" t="str">
        <f>CONCATENATE(TRIM(B264),": ",C264)</f>
        <v>AD-0001: Time</v>
      </c>
    </row>
    <row r="265" spans="1:9" x14ac:dyDescent="0.25">
      <c r="A265" t="s">
        <v>60</v>
      </c>
      <c r="B265" t="s">
        <v>510</v>
      </c>
      <c r="C265" t="s">
        <v>22</v>
      </c>
      <c r="D265" t="s">
        <v>19</v>
      </c>
      <c r="E265" t="s">
        <v>486</v>
      </c>
      <c r="F265">
        <v>4</v>
      </c>
      <c r="G265">
        <f>VLOOKUP(E265,Const!$A$2:$B$23,2,FALSE)</f>
        <v>2</v>
      </c>
      <c r="H265" s="40">
        <f>IFERROR(VLOOKUP($I265,'Planned QA'!$D$4:$V$1390,5+G265,FALSE),0)</f>
        <v>0</v>
      </c>
      <c r="I265" t="str">
        <f t="shared" si="5"/>
        <v>AP WORKFLOW: Cient UAT Upgrade</v>
      </c>
    </row>
    <row r="266" spans="1:9" x14ac:dyDescent="0.25">
      <c r="A266" t="s">
        <v>60</v>
      </c>
      <c r="B266" t="s">
        <v>510</v>
      </c>
      <c r="C266" t="s">
        <v>3</v>
      </c>
      <c r="D266" t="s">
        <v>19</v>
      </c>
      <c r="E266" t="s">
        <v>486</v>
      </c>
      <c r="F266">
        <v>13</v>
      </c>
      <c r="G266">
        <f>VLOOKUP(E266,Const!$A$2:$B$23,2,FALSE)</f>
        <v>2</v>
      </c>
      <c r="H266" s="40">
        <f>IFERROR(VLOOKUP($I266,'Planned QA'!$D$4:$V$1390,5+G266,FALSE),0)</f>
        <v>0</v>
      </c>
      <c r="I266" t="str">
        <f t="shared" si="5"/>
        <v>APWORKS 2024.2 - PHASE 3: Regular bug fixing activity</v>
      </c>
    </row>
    <row r="267" spans="1:9" x14ac:dyDescent="0.25">
      <c r="A267" t="s">
        <v>60</v>
      </c>
      <c r="B267" t="s">
        <v>5</v>
      </c>
      <c r="C267" t="s">
        <v>46</v>
      </c>
      <c r="D267" t="s">
        <v>46</v>
      </c>
      <c r="E267" t="s">
        <v>486</v>
      </c>
      <c r="F267">
        <v>1</v>
      </c>
      <c r="G267">
        <f>VLOOKUP(E267,Const!$A$2:$B$23,2,FALSE)</f>
        <v>2</v>
      </c>
      <c r="H267" s="3"/>
      <c r="I267" t="str">
        <f t="shared" si="5"/>
        <v>APWORKS 2024.2 - PHASE 3: Documentation</v>
      </c>
    </row>
    <row r="268" spans="1:9" x14ac:dyDescent="0.25">
      <c r="A268" t="s">
        <v>60</v>
      </c>
      <c r="B268" t="s">
        <v>5</v>
      </c>
      <c r="C268" t="s">
        <v>10</v>
      </c>
      <c r="D268" t="s">
        <v>50</v>
      </c>
      <c r="E268" t="s">
        <v>486</v>
      </c>
      <c r="F268">
        <v>39</v>
      </c>
      <c r="G268">
        <f>VLOOKUP(E268,Const!$A$2:$B$23,2,FALSE)</f>
        <v>2</v>
      </c>
      <c r="H268" s="3"/>
      <c r="I268" t="str">
        <f t="shared" si="5"/>
        <v>APWORKS PHASE2: Google Drive integration. (Setup and Integration development)</v>
      </c>
    </row>
    <row r="269" spans="1:9" x14ac:dyDescent="0.25">
      <c r="A269" t="s">
        <v>60</v>
      </c>
      <c r="B269" t="s">
        <v>513</v>
      </c>
      <c r="C269" t="s">
        <v>36</v>
      </c>
      <c r="D269" t="s">
        <v>13</v>
      </c>
      <c r="E269" t="s">
        <v>486</v>
      </c>
      <c r="F269">
        <v>8</v>
      </c>
      <c r="G269">
        <f>VLOOKUP(E269,Const!$A$2:$B$23,2,FALSE)</f>
        <v>2</v>
      </c>
      <c r="I269" t="str">
        <f t="shared" si="5"/>
        <v>APWORKS PHASE2: Internal Meetings</v>
      </c>
    </row>
    <row r="270" spans="1:9" x14ac:dyDescent="0.25">
      <c r="A270" t="s">
        <v>60</v>
      </c>
      <c r="B270" t="s">
        <v>513</v>
      </c>
      <c r="C270" t="s">
        <v>54</v>
      </c>
      <c r="D270" t="s">
        <v>19</v>
      </c>
      <c r="E270" t="s">
        <v>486</v>
      </c>
      <c r="F270">
        <v>50.5</v>
      </c>
      <c r="G270">
        <f>VLOOKUP(E270,Const!$A$2:$B$23,2,FALSE)</f>
        <v>2</v>
      </c>
      <c r="H270" s="40">
        <f>IFERROR(VLOOKUP($I270,'Planned QA'!$D$4:$V$1390,5+G270,FALSE),0)</f>
        <v>0</v>
      </c>
      <c r="I270" t="str">
        <f t="shared" si="5"/>
        <v>NEXELUS 2024.2: Regular testing and QA new project/assignment/task</v>
      </c>
    </row>
    <row r="271" spans="1:9" x14ac:dyDescent="0.25">
      <c r="A271" t="s">
        <v>60</v>
      </c>
      <c r="B271" t="s">
        <v>511</v>
      </c>
      <c r="C271" t="s">
        <v>54</v>
      </c>
      <c r="D271" t="s">
        <v>19</v>
      </c>
      <c r="E271" t="s">
        <v>486</v>
      </c>
      <c r="F271">
        <v>1</v>
      </c>
      <c r="G271">
        <f>VLOOKUP(E271,Const!$A$2:$B$23,2,FALSE)</f>
        <v>2</v>
      </c>
      <c r="H271" s="40">
        <f>IFERROR(VLOOKUP($I271,'Planned QA'!$D$4:$V$1390,5+G271,FALSE),0)</f>
        <v>0</v>
      </c>
      <c r="I271" t="str">
        <f t="shared" si="5"/>
        <v>PR-0013: Regular testing and QA new project/assignment/task</v>
      </c>
    </row>
    <row r="272" spans="1:9" x14ac:dyDescent="0.25">
      <c r="A272" t="s">
        <v>60</v>
      </c>
      <c r="B272" t="s">
        <v>512</v>
      </c>
      <c r="C272" t="s">
        <v>36</v>
      </c>
      <c r="D272" t="s">
        <v>13</v>
      </c>
      <c r="E272" t="s">
        <v>486</v>
      </c>
      <c r="F272">
        <v>6</v>
      </c>
      <c r="G272">
        <f>VLOOKUP(E272,Const!$A$2:$B$23,2,FALSE)</f>
        <v>2</v>
      </c>
      <c r="H272"/>
      <c r="I272" t="str">
        <f t="shared" si="5"/>
        <v>PR-0013: Internal Meetings</v>
      </c>
    </row>
    <row r="273" spans="1:9" x14ac:dyDescent="0.25">
      <c r="A273" t="s">
        <v>60</v>
      </c>
      <c r="B273" t="s">
        <v>512</v>
      </c>
      <c r="C273" t="s">
        <v>25</v>
      </c>
      <c r="D273" t="s">
        <v>13</v>
      </c>
      <c r="E273" t="s">
        <v>486</v>
      </c>
      <c r="F273">
        <v>4</v>
      </c>
      <c r="G273">
        <f>VLOOKUP(E273,Const!$A$2:$B$23,2,FALSE)</f>
        <v>2</v>
      </c>
      <c r="H273"/>
      <c r="I273" t="str">
        <f t="shared" si="5"/>
        <v>PR-0013: Meetings, mails, communication, TFS, Interviews</v>
      </c>
    </row>
    <row r="274" spans="1:9" x14ac:dyDescent="0.25">
      <c r="A274" t="s">
        <v>60</v>
      </c>
      <c r="B274" t="s">
        <v>512</v>
      </c>
      <c r="C274" t="s">
        <v>85</v>
      </c>
      <c r="D274" t="s">
        <v>7</v>
      </c>
      <c r="E274" t="s">
        <v>486</v>
      </c>
      <c r="F274">
        <v>14</v>
      </c>
      <c r="G274">
        <f>VLOOKUP(E274,Const!$A$2:$B$23,2,FALSE)</f>
        <v>2</v>
      </c>
      <c r="H274" s="3"/>
      <c r="I274" t="str">
        <f t="shared" si="5"/>
        <v>PR-0013: Requirement Specifications document writing</v>
      </c>
    </row>
    <row r="275" spans="1:9" x14ac:dyDescent="0.25">
      <c r="A275" t="s">
        <v>60</v>
      </c>
      <c r="B275" t="s">
        <v>512</v>
      </c>
      <c r="C275" t="s">
        <v>77</v>
      </c>
      <c r="D275" t="s">
        <v>64</v>
      </c>
      <c r="E275" t="s">
        <v>486</v>
      </c>
      <c r="F275">
        <v>8</v>
      </c>
      <c r="G275">
        <f>VLOOKUP(E275,Const!$A$2:$B$23,2,FALSE)</f>
        <v>2</v>
      </c>
      <c r="H275"/>
      <c r="I275" t="str">
        <f t="shared" ref="I275:I276" si="6">CONCATENATE(TRIM(B275),": ",C275)</f>
        <v>PR-0013: Time Off - Planned</v>
      </c>
    </row>
    <row r="276" spans="1:9" x14ac:dyDescent="0.25">
      <c r="A276" t="s">
        <v>60</v>
      </c>
      <c r="B276" t="s">
        <v>512</v>
      </c>
      <c r="C276" t="s">
        <v>27</v>
      </c>
      <c r="D276" t="s">
        <v>64</v>
      </c>
      <c r="E276" t="s">
        <v>486</v>
      </c>
      <c r="F276">
        <v>12.5</v>
      </c>
      <c r="G276">
        <f>VLOOKUP(E276,Const!$A$2:$B$23,2,FALSE)</f>
        <v>2</v>
      </c>
      <c r="H276" s="3"/>
      <c r="I276" t="str">
        <f t="shared" si="6"/>
        <v>PR-0013: Time Off - Un Planned</v>
      </c>
    </row>
    <row r="277" spans="1:9" x14ac:dyDescent="0.25">
      <c r="A277" t="s">
        <v>61</v>
      </c>
      <c r="B277" t="s">
        <v>510</v>
      </c>
      <c r="C277" t="s">
        <v>78</v>
      </c>
      <c r="D277" t="s">
        <v>12</v>
      </c>
      <c r="E277" t="s">
        <v>486</v>
      </c>
      <c r="F277">
        <v>6</v>
      </c>
      <c r="G277">
        <f>VLOOKUP(E277,Const!$A$2:$B$23,2,FALSE)</f>
        <v>2</v>
      </c>
      <c r="H277"/>
      <c r="I277" t="str">
        <f t="shared" si="5"/>
        <v>APWORKS PHASE2: Release Environment Upgrade</v>
      </c>
    </row>
    <row r="278" spans="1:9" x14ac:dyDescent="0.25">
      <c r="A278" t="s">
        <v>61</v>
      </c>
      <c r="B278" t="s">
        <v>513</v>
      </c>
      <c r="C278" t="s">
        <v>4</v>
      </c>
      <c r="D278" t="s">
        <v>7</v>
      </c>
      <c r="E278" t="s">
        <v>486</v>
      </c>
      <c r="F278">
        <v>11</v>
      </c>
      <c r="G278">
        <f>VLOOKUP(E278,Const!$A$2:$B$23,2,FALSE)</f>
        <v>2</v>
      </c>
      <c r="H278" s="3"/>
      <c r="I278" t="str">
        <f t="shared" si="5"/>
        <v>APWORKS PHASE2: Analysis of production issues reported by support team</v>
      </c>
    </row>
    <row r="279" spans="1:9" x14ac:dyDescent="0.25">
      <c r="A279" t="s">
        <v>61</v>
      </c>
      <c r="B279" t="s">
        <v>513</v>
      </c>
      <c r="C279" t="s">
        <v>29</v>
      </c>
      <c r="D279" t="s">
        <v>13</v>
      </c>
      <c r="E279" t="s">
        <v>486</v>
      </c>
      <c r="F279">
        <v>1</v>
      </c>
      <c r="G279">
        <f>VLOOKUP(E279,Const!$A$2:$B$23,2,FALSE)</f>
        <v>2</v>
      </c>
      <c r="I279" t="str">
        <f t="shared" si="5"/>
        <v>NEXELUS 2024.2: Support Items</v>
      </c>
    </row>
    <row r="280" spans="1:9" x14ac:dyDescent="0.25">
      <c r="A280" t="s">
        <v>61</v>
      </c>
      <c r="B280" t="s">
        <v>511</v>
      </c>
      <c r="C280" t="s">
        <v>4</v>
      </c>
      <c r="D280" t="s">
        <v>7</v>
      </c>
      <c r="E280" t="s">
        <v>486</v>
      </c>
      <c r="F280">
        <v>4</v>
      </c>
      <c r="G280">
        <f>VLOOKUP(E280,Const!$A$2:$B$23,2,FALSE)</f>
        <v>2</v>
      </c>
      <c r="H280"/>
      <c r="I280" t="str">
        <f t="shared" si="5"/>
        <v>NEXELUS 2024.2: Analysis of production issues reported by support team</v>
      </c>
    </row>
    <row r="281" spans="1:9" x14ac:dyDescent="0.25">
      <c r="A281" t="s">
        <v>61</v>
      </c>
      <c r="B281" t="s">
        <v>511</v>
      </c>
      <c r="C281" t="s">
        <v>30</v>
      </c>
      <c r="D281" t="s">
        <v>30</v>
      </c>
      <c r="E281" t="s">
        <v>486</v>
      </c>
      <c r="F281">
        <v>92</v>
      </c>
      <c r="G281">
        <f>VLOOKUP(E281,Const!$A$2:$B$23,2,FALSE)</f>
        <v>2</v>
      </c>
      <c r="I281" t="str">
        <f t="shared" si="5"/>
        <v>NEXELUS 2024.2: Client Items</v>
      </c>
    </row>
    <row r="282" spans="1:9" x14ac:dyDescent="0.25">
      <c r="A282" t="s">
        <v>61</v>
      </c>
      <c r="B282" t="s">
        <v>511</v>
      </c>
      <c r="C282" t="s">
        <v>30</v>
      </c>
      <c r="D282" t="s">
        <v>17</v>
      </c>
      <c r="E282" t="s">
        <v>486</v>
      </c>
      <c r="F282">
        <v>2</v>
      </c>
      <c r="G282">
        <f>VLOOKUP(E282,Const!$A$2:$B$23,2,FALSE)</f>
        <v>2</v>
      </c>
      <c r="H282" s="40">
        <f>IFERROR(VLOOKUP($I282,'Planned Dev'!$D$4:$V$1390,5+G282,FALSE),0)</f>
        <v>0</v>
      </c>
      <c r="I282" t="str">
        <f t="shared" si="5"/>
        <v>NEXELUS 2024.2: Client Items</v>
      </c>
    </row>
    <row r="283" spans="1:9" x14ac:dyDescent="0.25">
      <c r="A283" t="s">
        <v>61</v>
      </c>
      <c r="B283" t="s">
        <v>511</v>
      </c>
      <c r="C283" t="s">
        <v>30</v>
      </c>
      <c r="D283" t="s">
        <v>13</v>
      </c>
      <c r="E283" t="s">
        <v>486</v>
      </c>
      <c r="F283">
        <v>1</v>
      </c>
      <c r="G283">
        <f>VLOOKUP(E283,Const!$A$2:$B$23,2,FALSE)</f>
        <v>2</v>
      </c>
      <c r="H283"/>
      <c r="I283" t="str">
        <f t="shared" si="5"/>
        <v>NEXELUS 2024.2: Client Items</v>
      </c>
    </row>
    <row r="284" spans="1:9" x14ac:dyDescent="0.25">
      <c r="A284" t="s">
        <v>61</v>
      </c>
      <c r="B284" t="s">
        <v>511</v>
      </c>
      <c r="C284" t="s">
        <v>35</v>
      </c>
      <c r="D284" t="s">
        <v>17</v>
      </c>
      <c r="E284" t="s">
        <v>486</v>
      </c>
      <c r="F284">
        <v>3</v>
      </c>
      <c r="G284">
        <f>VLOOKUP(E284,Const!$A$2:$B$23,2,FALSE)</f>
        <v>2</v>
      </c>
      <c r="H284" s="40">
        <f>IFERROR(VLOOKUP($I284,'Planned Dev'!$D$4:$V$1390,5+G284,FALSE),0)</f>
        <v>0</v>
      </c>
      <c r="I284" t="str">
        <f t="shared" si="5"/>
        <v>NEXELUS 2024.2: Development of new project/assignment/task</v>
      </c>
    </row>
    <row r="285" spans="1:9" x14ac:dyDescent="0.25">
      <c r="A285" t="s">
        <v>61</v>
      </c>
      <c r="B285" t="s">
        <v>511</v>
      </c>
      <c r="C285" t="s">
        <v>36</v>
      </c>
      <c r="D285" t="s">
        <v>13</v>
      </c>
      <c r="E285" t="s">
        <v>486</v>
      </c>
      <c r="F285">
        <v>1</v>
      </c>
      <c r="G285">
        <f>VLOOKUP(E285,Const!$A$2:$B$23,2,FALSE)</f>
        <v>2</v>
      </c>
      <c r="H285" s="3"/>
      <c r="I285" t="str">
        <f t="shared" si="5"/>
        <v>NEXELUS 2024.2: Internal Meetings</v>
      </c>
    </row>
    <row r="286" spans="1:9" x14ac:dyDescent="0.25">
      <c r="A286" t="s">
        <v>61</v>
      </c>
      <c r="B286" t="s">
        <v>511</v>
      </c>
      <c r="C286" t="s">
        <v>76</v>
      </c>
      <c r="D286" t="s">
        <v>64</v>
      </c>
      <c r="E286" t="s">
        <v>486</v>
      </c>
      <c r="F286">
        <v>8</v>
      </c>
      <c r="G286">
        <f>VLOOKUP(E286,Const!$A$2:$B$23,2,FALSE)</f>
        <v>2</v>
      </c>
      <c r="I286" t="str">
        <f>CONCATENATE(TRIM(B286),": ",C286)</f>
        <v>NEXELUS 2024.2: National Gazetted Holidays</v>
      </c>
    </row>
    <row r="287" spans="1:9" x14ac:dyDescent="0.25">
      <c r="A287" t="s">
        <v>61</v>
      </c>
      <c r="B287" t="s">
        <v>511</v>
      </c>
      <c r="C287" t="s">
        <v>79</v>
      </c>
      <c r="D287" t="s">
        <v>17</v>
      </c>
      <c r="E287" t="s">
        <v>486</v>
      </c>
      <c r="F287">
        <v>5</v>
      </c>
      <c r="G287">
        <f>VLOOKUP(E287,Const!$A$2:$B$23,2,FALSE)</f>
        <v>2</v>
      </c>
      <c r="H287" s="40">
        <f>IFERROR(VLOOKUP($I287,'Planned Dev'!$D$4:$V$1390,5+G287,FALSE),0)</f>
        <v>0</v>
      </c>
      <c r="I287" t="str">
        <f t="shared" si="5"/>
        <v>NEXELUS 2024.2: Production upgrades</v>
      </c>
    </row>
    <row r="288" spans="1:9" x14ac:dyDescent="0.25">
      <c r="A288" t="s">
        <v>61</v>
      </c>
      <c r="B288" t="s">
        <v>511</v>
      </c>
      <c r="C288" t="s">
        <v>29</v>
      </c>
      <c r="D288" t="s">
        <v>2</v>
      </c>
      <c r="E288" t="s">
        <v>486</v>
      </c>
      <c r="F288">
        <v>2</v>
      </c>
      <c r="G288">
        <f>VLOOKUP(E288,Const!$A$2:$B$23,2,FALSE)</f>
        <v>2</v>
      </c>
      <c r="H288" s="40">
        <f>IFERROR(VLOOKUP($I288,'Planned BugFix'!$D$4:$V$1390,5+G288,FALSE),0)</f>
        <v>0</v>
      </c>
      <c r="I288" t="str">
        <f t="shared" si="5"/>
        <v>NEXELUS 2024.2: Support Items</v>
      </c>
    </row>
    <row r="289" spans="1:9" x14ac:dyDescent="0.25">
      <c r="A289" t="s">
        <v>61</v>
      </c>
      <c r="B289" t="s">
        <v>511</v>
      </c>
      <c r="C289" t="s">
        <v>77</v>
      </c>
      <c r="D289" t="s">
        <v>64</v>
      </c>
      <c r="E289" t="s">
        <v>486</v>
      </c>
      <c r="F289">
        <v>8</v>
      </c>
      <c r="G289">
        <f>VLOOKUP(E289,Const!$A$2:$B$23,2,FALSE)</f>
        <v>2</v>
      </c>
      <c r="H289"/>
      <c r="I289" t="str">
        <f>CONCATENATE(TRIM(B289),": ",C289)</f>
        <v>NEXELUS 2024.2: Time Off - Planned</v>
      </c>
    </row>
    <row r="290" spans="1:9" x14ac:dyDescent="0.25">
      <c r="A290" t="s">
        <v>61</v>
      </c>
      <c r="B290" t="s">
        <v>512</v>
      </c>
      <c r="C290" t="s">
        <v>35</v>
      </c>
      <c r="D290" t="s">
        <v>17</v>
      </c>
      <c r="E290" t="s">
        <v>486</v>
      </c>
      <c r="F290">
        <v>28</v>
      </c>
      <c r="G290">
        <f>VLOOKUP(E290,Const!$A$2:$B$23,2,FALSE)</f>
        <v>2</v>
      </c>
      <c r="H290" s="40">
        <f>IFERROR(VLOOKUP($I290,'Planned Dev'!$D$4:$V$1390,5+G290,FALSE),0)</f>
        <v>0</v>
      </c>
      <c r="I290" t="str">
        <f t="shared" si="5"/>
        <v>PR-0013: Development of new project/assignment/task</v>
      </c>
    </row>
    <row r="291" spans="1:9" x14ac:dyDescent="0.25">
      <c r="A291" t="s">
        <v>61</v>
      </c>
      <c r="B291" t="s">
        <v>512</v>
      </c>
      <c r="C291" t="s">
        <v>25</v>
      </c>
      <c r="D291" t="s">
        <v>13</v>
      </c>
      <c r="E291" t="s">
        <v>486</v>
      </c>
      <c r="F291">
        <v>1</v>
      </c>
      <c r="G291">
        <f>VLOOKUP(E291,Const!$A$2:$B$23,2,FALSE)</f>
        <v>2</v>
      </c>
      <c r="I291" t="str">
        <f t="shared" si="5"/>
        <v>AD-0001: Meetings, mails, communication, TFS, Interviews</v>
      </c>
    </row>
    <row r="292" spans="1:9" x14ac:dyDescent="0.25">
      <c r="A292" t="s">
        <v>63</v>
      </c>
      <c r="B292" t="s">
        <v>515</v>
      </c>
      <c r="C292" t="s">
        <v>28</v>
      </c>
      <c r="D292" t="s">
        <v>64</v>
      </c>
      <c r="E292" t="s">
        <v>486</v>
      </c>
      <c r="F292">
        <v>8</v>
      </c>
      <c r="G292">
        <f>VLOOKUP(E292,Const!$A$2:$B$23,2,FALSE)</f>
        <v>2</v>
      </c>
      <c r="I292" t="str">
        <f>CONCATENATE(TRIM(B292),": ",C292)</f>
        <v>AD-0001: Time</v>
      </c>
    </row>
    <row r="293" spans="1:9" x14ac:dyDescent="0.25">
      <c r="A293" t="s">
        <v>63</v>
      </c>
      <c r="B293" t="s">
        <v>5</v>
      </c>
      <c r="C293" t="s">
        <v>8</v>
      </c>
      <c r="D293" t="s">
        <v>13</v>
      </c>
      <c r="E293" t="s">
        <v>486</v>
      </c>
      <c r="F293">
        <v>16</v>
      </c>
      <c r="G293">
        <f>VLOOKUP(E293,Const!$A$2:$B$23,2,FALSE)</f>
        <v>2</v>
      </c>
      <c r="I293" t="str">
        <f t="shared" si="5"/>
        <v>APWORKS 2024.2 - PHASE 3: Ability to assign Employees to Roles by Media type and by Client</v>
      </c>
    </row>
    <row r="294" spans="1:9" x14ac:dyDescent="0.25">
      <c r="A294" t="s">
        <v>63</v>
      </c>
      <c r="B294" t="s">
        <v>5</v>
      </c>
      <c r="C294" t="s">
        <v>8</v>
      </c>
      <c r="D294" t="s">
        <v>50</v>
      </c>
      <c r="E294" t="s">
        <v>486</v>
      </c>
      <c r="F294">
        <v>3</v>
      </c>
      <c r="G294">
        <f>VLOOKUP(E294,Const!$A$2:$B$23,2,FALSE)</f>
        <v>2</v>
      </c>
      <c r="I294" t="str">
        <f t="shared" si="5"/>
        <v>APWORKS 2024.2 - PHASE 3: Ability to assign Employees to Roles by Media type and by Client</v>
      </c>
    </row>
    <row r="295" spans="1:9" x14ac:dyDescent="0.25">
      <c r="A295" t="s">
        <v>63</v>
      </c>
      <c r="B295" t="s">
        <v>5</v>
      </c>
      <c r="C295" t="s">
        <v>51</v>
      </c>
      <c r="D295" t="s">
        <v>50</v>
      </c>
      <c r="E295" t="s">
        <v>486</v>
      </c>
      <c r="F295">
        <v>9</v>
      </c>
      <c r="G295">
        <f>VLOOKUP(E295,Const!$A$2:$B$23,2,FALSE)</f>
        <v>2</v>
      </c>
      <c r="I295" t="str">
        <f t="shared" si="5"/>
        <v>APWORKS PHASE2: Add Media Type/Service type/Roles</v>
      </c>
    </row>
    <row r="296" spans="1:9" x14ac:dyDescent="0.25">
      <c r="A296" t="s">
        <v>63</v>
      </c>
      <c r="B296" t="s">
        <v>513</v>
      </c>
      <c r="C296" t="s">
        <v>4</v>
      </c>
      <c r="D296" t="s">
        <v>30</v>
      </c>
      <c r="E296" t="s">
        <v>486</v>
      </c>
      <c r="F296">
        <v>15</v>
      </c>
      <c r="G296">
        <f>VLOOKUP(E296,Const!$A$2:$B$23,2,FALSE)</f>
        <v>2</v>
      </c>
      <c r="I296" t="str">
        <f t="shared" si="5"/>
        <v>APWORKS PHASE2: Analysis of production issues reported by support team</v>
      </c>
    </row>
    <row r="297" spans="1:9" x14ac:dyDescent="0.25">
      <c r="A297" t="s">
        <v>63</v>
      </c>
      <c r="B297" t="s">
        <v>513</v>
      </c>
      <c r="C297" t="s">
        <v>36</v>
      </c>
      <c r="D297" t="s">
        <v>13</v>
      </c>
      <c r="E297" t="s">
        <v>486</v>
      </c>
      <c r="F297">
        <v>15</v>
      </c>
      <c r="G297">
        <f>VLOOKUP(E297,Const!$A$2:$B$23,2,FALSE)</f>
        <v>2</v>
      </c>
      <c r="I297" t="str">
        <f t="shared" si="5"/>
        <v>APWORKS PHASE2: Internal Meetings</v>
      </c>
    </row>
    <row r="298" spans="1:9" x14ac:dyDescent="0.25">
      <c r="A298" t="s">
        <v>63</v>
      </c>
      <c r="B298" t="s">
        <v>513</v>
      </c>
      <c r="C298" t="s">
        <v>36</v>
      </c>
      <c r="D298" t="s">
        <v>19</v>
      </c>
      <c r="E298" t="s">
        <v>486</v>
      </c>
      <c r="F298">
        <v>30</v>
      </c>
      <c r="G298">
        <f>VLOOKUP(E298,Const!$A$2:$B$23,2,FALSE)</f>
        <v>2</v>
      </c>
      <c r="H298" s="40">
        <f>IFERROR(VLOOKUP($I298,'Planned QA'!$D$4:$V$1390,5+G298,FALSE),0)</f>
        <v>0</v>
      </c>
      <c r="I298" t="str">
        <f t="shared" si="5"/>
        <v>APWORKS PHASE2: Internal Meetings</v>
      </c>
    </row>
    <row r="299" spans="1:9" x14ac:dyDescent="0.25">
      <c r="A299" t="s">
        <v>63</v>
      </c>
      <c r="B299" t="s">
        <v>513</v>
      </c>
      <c r="C299" t="s">
        <v>65</v>
      </c>
      <c r="D299" t="s">
        <v>19</v>
      </c>
      <c r="E299" t="s">
        <v>486</v>
      </c>
      <c r="F299">
        <v>4</v>
      </c>
      <c r="G299">
        <f>VLOOKUP(E299,Const!$A$2:$B$23,2,FALSE)</f>
        <v>2</v>
      </c>
      <c r="H299" s="40">
        <f>IFERROR(VLOOKUP($I299,'Planned QA'!$D$4:$V$1390,5+G299,FALSE),0)</f>
        <v>0</v>
      </c>
      <c r="I299" t="str">
        <f t="shared" si="5"/>
        <v>APWORKS PHASE2: QA Environment Upgrade</v>
      </c>
    </row>
    <row r="300" spans="1:9" x14ac:dyDescent="0.25">
      <c r="A300" t="s">
        <v>63</v>
      </c>
      <c r="B300" t="s">
        <v>513</v>
      </c>
      <c r="C300" t="s">
        <v>54</v>
      </c>
      <c r="D300" t="s">
        <v>19</v>
      </c>
      <c r="E300" t="s">
        <v>486</v>
      </c>
      <c r="F300">
        <v>52</v>
      </c>
      <c r="G300">
        <f>VLOOKUP(E300,Const!$A$2:$B$23,2,FALSE)</f>
        <v>2</v>
      </c>
      <c r="H300" s="40">
        <f>IFERROR(VLOOKUP($I300,'Planned QA'!$D$4:$V$1390,5+G300,FALSE),0)</f>
        <v>0</v>
      </c>
      <c r="I300" t="str">
        <f t="shared" si="5"/>
        <v>PR-0013: Regular testing and QA new project/assignment/task</v>
      </c>
    </row>
    <row r="301" spans="1:9" x14ac:dyDescent="0.25">
      <c r="A301" t="s">
        <v>63</v>
      </c>
      <c r="B301" t="s">
        <v>512</v>
      </c>
      <c r="C301" t="s">
        <v>77</v>
      </c>
      <c r="D301" t="s">
        <v>64</v>
      </c>
      <c r="E301" t="s">
        <v>486</v>
      </c>
      <c r="F301">
        <v>8</v>
      </c>
      <c r="G301">
        <f>VLOOKUP(E301,Const!$A$2:$B$23,2,FALSE)</f>
        <v>2</v>
      </c>
      <c r="I301" t="str">
        <f>CONCATENATE(TRIM(B301),": ",C301)</f>
        <v>PR-0013: Time Off - Planned</v>
      </c>
    </row>
    <row r="302" spans="1:9" x14ac:dyDescent="0.25">
      <c r="A302" t="s">
        <v>543</v>
      </c>
      <c r="B302" t="s">
        <v>515</v>
      </c>
      <c r="C302" t="s">
        <v>539</v>
      </c>
      <c r="D302" t="s">
        <v>47</v>
      </c>
      <c r="E302" t="s">
        <v>486</v>
      </c>
      <c r="F302">
        <v>168</v>
      </c>
      <c r="G302">
        <f>VLOOKUP(E302,Const!$A$2:$B$23,2,FALSE)</f>
        <v>2</v>
      </c>
      <c r="I302" t="str">
        <f t="shared" si="5"/>
        <v>AD-0001: Network and infrastructure Support</v>
      </c>
    </row>
    <row r="303" spans="1:9" x14ac:dyDescent="0.25">
      <c r="A303" t="s">
        <v>544</v>
      </c>
      <c r="B303" t="s">
        <v>515</v>
      </c>
      <c r="C303" t="s">
        <v>536</v>
      </c>
      <c r="D303" t="s">
        <v>47</v>
      </c>
      <c r="E303" t="s">
        <v>486</v>
      </c>
      <c r="F303">
        <v>6</v>
      </c>
      <c r="G303">
        <f>VLOOKUP(E303,Const!$A$2:$B$23,2,FALSE)</f>
        <v>2</v>
      </c>
      <c r="I303" t="str">
        <f t="shared" si="5"/>
        <v>AD-0001: HR ad Admin Activities</v>
      </c>
    </row>
    <row r="304" spans="1:9" x14ac:dyDescent="0.25">
      <c r="A304" t="s">
        <v>544</v>
      </c>
      <c r="B304" t="s">
        <v>515</v>
      </c>
      <c r="C304" t="s">
        <v>536</v>
      </c>
      <c r="D304" t="s">
        <v>537</v>
      </c>
      <c r="E304" t="s">
        <v>486</v>
      </c>
      <c r="F304">
        <v>4</v>
      </c>
      <c r="G304">
        <f>VLOOKUP(E304,Const!$A$2:$B$23,2,FALSE)</f>
        <v>2</v>
      </c>
      <c r="I304" t="str">
        <f t="shared" si="5"/>
        <v>AD-0001: HR ad Admin Activities</v>
      </c>
    </row>
    <row r="305" spans="1:9" x14ac:dyDescent="0.25">
      <c r="A305" t="s">
        <v>544</v>
      </c>
      <c r="B305" t="s">
        <v>515</v>
      </c>
      <c r="C305" t="s">
        <v>536</v>
      </c>
      <c r="D305" t="s">
        <v>538</v>
      </c>
      <c r="E305" t="s">
        <v>486</v>
      </c>
      <c r="F305">
        <v>9</v>
      </c>
      <c r="G305">
        <f>VLOOKUP(E305,Const!$A$2:$B$23,2,FALSE)</f>
        <v>2</v>
      </c>
      <c r="I305" t="str">
        <f t="shared" si="5"/>
        <v>AD-0001: HR ad Admin Activities</v>
      </c>
    </row>
    <row r="306" spans="1:9" x14ac:dyDescent="0.25">
      <c r="A306" t="s">
        <v>544</v>
      </c>
      <c r="B306" t="s">
        <v>515</v>
      </c>
      <c r="C306" t="s">
        <v>539</v>
      </c>
      <c r="D306" t="s">
        <v>17</v>
      </c>
      <c r="E306" t="s">
        <v>486</v>
      </c>
      <c r="F306">
        <v>1</v>
      </c>
      <c r="G306">
        <f>VLOOKUP(E306,Const!$A$2:$B$23,2,FALSE)</f>
        <v>2</v>
      </c>
      <c r="H306" s="40">
        <f>IFERROR(VLOOKUP($I306,'Planned Dev'!$D$4:$V$1390,5+G306,FALSE),0)</f>
        <v>0</v>
      </c>
      <c r="I306" t="str">
        <f t="shared" si="5"/>
        <v>AD-0001: Network and infrastructure Support</v>
      </c>
    </row>
    <row r="307" spans="1:9" x14ac:dyDescent="0.25">
      <c r="A307" t="s">
        <v>544</v>
      </c>
      <c r="B307" t="s">
        <v>515</v>
      </c>
      <c r="C307" t="s">
        <v>28</v>
      </c>
      <c r="D307" t="s">
        <v>12</v>
      </c>
      <c r="E307" t="s">
        <v>486</v>
      </c>
      <c r="F307">
        <v>4</v>
      </c>
      <c r="G307">
        <f>VLOOKUP(E307,Const!$A$2:$B$23,2,FALSE)</f>
        <v>2</v>
      </c>
      <c r="H307"/>
      <c r="I307" t="str">
        <f t="shared" si="5"/>
        <v>AD-0001: Time</v>
      </c>
    </row>
    <row r="308" spans="1:9" x14ac:dyDescent="0.25">
      <c r="A308" t="s">
        <v>544</v>
      </c>
      <c r="B308" t="s">
        <v>515</v>
      </c>
      <c r="C308" t="s">
        <v>28</v>
      </c>
      <c r="D308" t="s">
        <v>64</v>
      </c>
      <c r="E308" t="s">
        <v>486</v>
      </c>
      <c r="F308">
        <v>8</v>
      </c>
      <c r="G308">
        <f>VLOOKUP(E308,Const!$A$2:$B$23,2,FALSE)</f>
        <v>2</v>
      </c>
      <c r="I308" t="str">
        <f>CONCATENATE(TRIM(B308),": ",C308)</f>
        <v>AD-0001: Time</v>
      </c>
    </row>
    <row r="309" spans="1:9" x14ac:dyDescent="0.25">
      <c r="A309" t="s">
        <v>544</v>
      </c>
      <c r="B309" t="s">
        <v>515</v>
      </c>
      <c r="C309" t="s">
        <v>28</v>
      </c>
      <c r="D309" t="s">
        <v>13</v>
      </c>
      <c r="E309" t="s">
        <v>486</v>
      </c>
      <c r="F309">
        <v>24</v>
      </c>
      <c r="G309">
        <f>VLOOKUP(E309,Const!$A$2:$B$23,2,FALSE)</f>
        <v>2</v>
      </c>
      <c r="I309" t="str">
        <f t="shared" si="5"/>
        <v>AD-0001: Time</v>
      </c>
    </row>
    <row r="310" spans="1:9" x14ac:dyDescent="0.25">
      <c r="A310" t="s">
        <v>544</v>
      </c>
      <c r="B310" t="s">
        <v>515</v>
      </c>
      <c r="C310" t="s">
        <v>28</v>
      </c>
      <c r="D310" t="s">
        <v>545</v>
      </c>
      <c r="E310" t="s">
        <v>486</v>
      </c>
      <c r="F310">
        <v>27</v>
      </c>
      <c r="G310">
        <f>VLOOKUP(E310,Const!$A$2:$B$23,2,FALSE)</f>
        <v>2</v>
      </c>
      <c r="I310" t="str">
        <f t="shared" si="5"/>
        <v>AD-0001: Time</v>
      </c>
    </row>
    <row r="311" spans="1:9" x14ac:dyDescent="0.25">
      <c r="A311" t="s">
        <v>544</v>
      </c>
      <c r="B311" t="s">
        <v>515</v>
      </c>
      <c r="C311" t="s">
        <v>28</v>
      </c>
      <c r="D311" t="s">
        <v>546</v>
      </c>
      <c r="E311" t="s">
        <v>486</v>
      </c>
      <c r="F311">
        <v>58</v>
      </c>
      <c r="G311">
        <f>VLOOKUP(E311,Const!$A$2:$B$23,2,FALSE)</f>
        <v>2</v>
      </c>
      <c r="I311" t="str">
        <f t="shared" si="5"/>
        <v>PR-0013: Time</v>
      </c>
    </row>
    <row r="312" spans="1:9" x14ac:dyDescent="0.25">
      <c r="A312" t="s">
        <v>544</v>
      </c>
      <c r="B312" t="s">
        <v>512</v>
      </c>
      <c r="C312" t="s">
        <v>26</v>
      </c>
      <c r="D312" t="s">
        <v>13</v>
      </c>
      <c r="E312" t="s">
        <v>486</v>
      </c>
      <c r="F312">
        <v>8</v>
      </c>
      <c r="G312">
        <f>VLOOKUP(E312,Const!$A$2:$B$23,2,FALSE)</f>
        <v>2</v>
      </c>
      <c r="I312" t="str">
        <f t="shared" si="5"/>
        <v>PR-0013: Session with US team</v>
      </c>
    </row>
    <row r="313" spans="1:9" x14ac:dyDescent="0.25">
      <c r="A313" t="s">
        <v>544</v>
      </c>
      <c r="B313" t="s">
        <v>512</v>
      </c>
      <c r="C313" t="s">
        <v>27</v>
      </c>
      <c r="D313" t="s">
        <v>64</v>
      </c>
      <c r="E313" t="s">
        <v>486</v>
      </c>
      <c r="F313">
        <v>8</v>
      </c>
      <c r="G313">
        <f>VLOOKUP(E313,Const!$A$2:$B$23,2,FALSE)</f>
        <v>2</v>
      </c>
      <c r="I313" t="str">
        <f>CONCATENATE(TRIM(B313),": ",C313)</f>
        <v>PR-0013: Time Off - Un Planned</v>
      </c>
    </row>
    <row r="314" spans="1:9" x14ac:dyDescent="0.25">
      <c r="A314" t="s">
        <v>1</v>
      </c>
      <c r="B314" t="s">
        <v>510</v>
      </c>
      <c r="C314" t="s">
        <v>4</v>
      </c>
      <c r="D314" t="s">
        <v>2</v>
      </c>
      <c r="E314" t="s">
        <v>487</v>
      </c>
      <c r="F314">
        <v>5</v>
      </c>
      <c r="G314">
        <f>VLOOKUP(E314,Const!$A$2:$B$23,2,FALSE)</f>
        <v>3</v>
      </c>
      <c r="H314" s="40">
        <f>IFERROR(VLOOKUP($I314,'Planned BugFix'!$D$4:$V$1390,5+G314,FALSE),0)</f>
        <v>0</v>
      </c>
      <c r="I314" t="str">
        <f t="shared" si="5"/>
        <v>AP WORKFLOW: Analysis of production issues reported by support team</v>
      </c>
    </row>
    <row r="315" spans="1:9" x14ac:dyDescent="0.25">
      <c r="A315" t="s">
        <v>1</v>
      </c>
      <c r="B315" t="s">
        <v>510</v>
      </c>
      <c r="C315" t="s">
        <v>3</v>
      </c>
      <c r="D315" t="s">
        <v>2</v>
      </c>
      <c r="E315" t="s">
        <v>487</v>
      </c>
      <c r="F315">
        <v>3</v>
      </c>
      <c r="G315">
        <f>VLOOKUP(E315,Const!$A$2:$B$23,2,FALSE)</f>
        <v>3</v>
      </c>
      <c r="H315" s="40">
        <f>IFERROR(VLOOKUP($I315,'Planned BugFix'!$D$4:$V$1390,5+G315,FALSE),0)</f>
        <v>0</v>
      </c>
      <c r="I315" t="str">
        <f t="shared" si="5"/>
        <v>APWORKS 2024.2 - PHASE 3: Regular bug fixing activity</v>
      </c>
    </row>
    <row r="316" spans="1:9" x14ac:dyDescent="0.25">
      <c r="A316" t="s">
        <v>1</v>
      </c>
      <c r="B316" t="s">
        <v>5</v>
      </c>
      <c r="C316" t="s">
        <v>8</v>
      </c>
      <c r="D316" t="s">
        <v>9</v>
      </c>
      <c r="E316" t="s">
        <v>487</v>
      </c>
      <c r="F316">
        <v>3</v>
      </c>
      <c r="G316">
        <f>VLOOKUP(E316,Const!$A$2:$B$23,2,FALSE)</f>
        <v>3</v>
      </c>
      <c r="H316" s="3"/>
      <c r="I316" t="str">
        <f t="shared" si="5"/>
        <v>APWORKS 2024.2 - PHASE 3: Ability to assign Employees to Roles by Media type and by Client</v>
      </c>
    </row>
    <row r="317" spans="1:9" x14ac:dyDescent="0.25">
      <c r="A317" t="s">
        <v>1</v>
      </c>
      <c r="B317" t="s">
        <v>5</v>
      </c>
      <c r="C317" t="s">
        <v>6</v>
      </c>
      <c r="D317" t="s">
        <v>7</v>
      </c>
      <c r="E317" t="s">
        <v>487</v>
      </c>
      <c r="F317">
        <v>1</v>
      </c>
      <c r="G317">
        <f>VLOOKUP(E317,Const!$A$2:$B$23,2,FALSE)</f>
        <v>3</v>
      </c>
      <c r="H317" s="3"/>
      <c r="I317" t="str">
        <f t="shared" si="5"/>
        <v>APWORKS 2024.2 - PHASE 3: Ability to automatically attach additional documents to Invoice</v>
      </c>
    </row>
    <row r="318" spans="1:9" x14ac:dyDescent="0.25">
      <c r="A318" t="s">
        <v>1</v>
      </c>
      <c r="B318" t="s">
        <v>5</v>
      </c>
      <c r="C318" t="s">
        <v>15</v>
      </c>
      <c r="D318" t="s">
        <v>9</v>
      </c>
      <c r="E318" t="s">
        <v>487</v>
      </c>
      <c r="F318">
        <v>1</v>
      </c>
      <c r="G318">
        <f>VLOOKUP(E318,Const!$A$2:$B$23,2,FALSE)</f>
        <v>3</v>
      </c>
      <c r="H318"/>
      <c r="I318" t="str">
        <f t="shared" si="5"/>
        <v>APWORKS 2024.2 - PHASE 3: Associate vendor/stations/sites to multiple pay to</v>
      </c>
    </row>
    <row r="319" spans="1:9" x14ac:dyDescent="0.25">
      <c r="A319" t="s">
        <v>1</v>
      </c>
      <c r="B319" t="s">
        <v>5</v>
      </c>
      <c r="C319" t="s">
        <v>16</v>
      </c>
      <c r="D319" t="s">
        <v>7</v>
      </c>
      <c r="E319" t="s">
        <v>487</v>
      </c>
      <c r="F319">
        <v>2</v>
      </c>
      <c r="G319">
        <f>VLOOKUP(E319,Const!$A$2:$B$23,2,FALSE)</f>
        <v>3</v>
      </c>
      <c r="H319"/>
      <c r="I319" t="str">
        <f t="shared" si="5"/>
        <v>APWORKS 2024.2 - PHASE 3: Broadcast Invoice: EDI File Processing</v>
      </c>
    </row>
    <row r="320" spans="1:9" x14ac:dyDescent="0.25">
      <c r="A320" t="s">
        <v>1</v>
      </c>
      <c r="B320" t="s">
        <v>5</v>
      </c>
      <c r="C320" t="s">
        <v>16</v>
      </c>
      <c r="D320" t="s">
        <v>17</v>
      </c>
      <c r="E320" t="s">
        <v>487</v>
      </c>
      <c r="F320">
        <v>7</v>
      </c>
      <c r="G320">
        <f>VLOOKUP(E320,Const!$A$2:$B$23,2,FALSE)</f>
        <v>3</v>
      </c>
      <c r="H320" s="40">
        <f>IFERROR(VLOOKUP($I320,'Planned Dev'!$D$4:$V$1390,5+G320,FALSE),0)</f>
        <v>0</v>
      </c>
      <c r="I320" t="str">
        <f t="shared" si="5"/>
        <v>APWORKS 2024.2 - PHASE 3: Broadcast Invoice: EDI File Processing</v>
      </c>
    </row>
    <row r="321" spans="1:9" x14ac:dyDescent="0.25">
      <c r="A321" t="s">
        <v>1</v>
      </c>
      <c r="B321" t="s">
        <v>5</v>
      </c>
      <c r="C321" t="s">
        <v>16</v>
      </c>
      <c r="D321" t="s">
        <v>9</v>
      </c>
      <c r="E321" t="s">
        <v>487</v>
      </c>
      <c r="F321">
        <v>13</v>
      </c>
      <c r="G321">
        <f>VLOOKUP(E321,Const!$A$2:$B$23,2,FALSE)</f>
        <v>3</v>
      </c>
      <c r="H321" s="3"/>
      <c r="I321" t="str">
        <f t="shared" si="5"/>
        <v>APWORKS 2024.2 - PHASE 3: Broadcast Invoice: EDI File Processing</v>
      </c>
    </row>
    <row r="322" spans="1:9" x14ac:dyDescent="0.25">
      <c r="A322" t="s">
        <v>1</v>
      </c>
      <c r="B322" t="s">
        <v>5</v>
      </c>
      <c r="C322" t="s">
        <v>18</v>
      </c>
      <c r="D322" t="s">
        <v>17</v>
      </c>
      <c r="E322" t="s">
        <v>487</v>
      </c>
      <c r="F322">
        <v>23</v>
      </c>
      <c r="G322">
        <f>VLOOKUP(E322,Const!$A$2:$B$23,2,FALSE)</f>
        <v>3</v>
      </c>
      <c r="H322" s="40">
        <f>IFERROR(VLOOKUP($I322,'Planned Dev'!$D$4:$V$1390,5+G322,FALSE),0)</f>
        <v>46.27</v>
      </c>
      <c r="I322" t="str">
        <f t="shared" si="5"/>
        <v>APWORKS 2024.2 - PHASE 3: Broadcast Invoice: PDF file generation</v>
      </c>
    </row>
    <row r="323" spans="1:9" x14ac:dyDescent="0.25">
      <c r="A323" t="s">
        <v>1</v>
      </c>
      <c r="B323" t="s">
        <v>5</v>
      </c>
      <c r="C323" t="s">
        <v>18</v>
      </c>
      <c r="D323" t="s">
        <v>19</v>
      </c>
      <c r="E323" t="s">
        <v>487</v>
      </c>
      <c r="F323">
        <v>10.5</v>
      </c>
      <c r="G323">
        <f>VLOOKUP(E323,Const!$A$2:$B$23,2,FALSE)</f>
        <v>3</v>
      </c>
      <c r="H323" s="40">
        <f>IFERROR(VLOOKUP($I323,'Planned QA'!$D$4:$V$1390,5+G323,FALSE),0)</f>
        <v>6</v>
      </c>
      <c r="I323" t="str">
        <f t="shared" ref="I323:I386" si="7">CONCATENATE(TRIM(B324),": ",C323)</f>
        <v>APWORKS 2024.2 - PHASE 3: Broadcast Invoice: PDF file generation</v>
      </c>
    </row>
    <row r="324" spans="1:9" x14ac:dyDescent="0.25">
      <c r="A324" t="s">
        <v>1</v>
      </c>
      <c r="B324" t="s">
        <v>5</v>
      </c>
      <c r="C324" t="s">
        <v>21</v>
      </c>
      <c r="D324" t="s">
        <v>7</v>
      </c>
      <c r="E324" t="s">
        <v>487</v>
      </c>
      <c r="F324">
        <v>2</v>
      </c>
      <c r="G324">
        <f>VLOOKUP(E324,Const!$A$2:$B$23,2,FALSE)</f>
        <v>3</v>
      </c>
      <c r="I324" t="str">
        <f t="shared" si="7"/>
        <v>APWORKS 2024.2 - PHASE 3: Customer Information: Select Client on Vendor Invoice</v>
      </c>
    </row>
    <row r="325" spans="1:9" x14ac:dyDescent="0.25">
      <c r="A325" t="s">
        <v>1</v>
      </c>
      <c r="B325" t="s">
        <v>5</v>
      </c>
      <c r="C325" t="s">
        <v>10</v>
      </c>
      <c r="D325" t="s">
        <v>2</v>
      </c>
      <c r="E325" t="s">
        <v>487</v>
      </c>
      <c r="F325">
        <v>9</v>
      </c>
      <c r="G325">
        <f>VLOOKUP(E325,Const!$A$2:$B$23,2,FALSE)</f>
        <v>3</v>
      </c>
      <c r="H325" s="40">
        <f>IFERROR(VLOOKUP($I325,'Planned BugFix'!$D$4:$V$1390,5+G325,FALSE),0)</f>
        <v>0</v>
      </c>
      <c r="I325" t="str">
        <f t="shared" si="7"/>
        <v>APWORKS 2024.2 - PHASE 3: Google Drive integration. (Setup and Integration development)</v>
      </c>
    </row>
    <row r="326" spans="1:9" x14ac:dyDescent="0.25">
      <c r="A326" t="s">
        <v>1</v>
      </c>
      <c r="B326" t="s">
        <v>5</v>
      </c>
      <c r="C326" t="s">
        <v>10</v>
      </c>
      <c r="D326" t="s">
        <v>9</v>
      </c>
      <c r="E326" t="s">
        <v>487</v>
      </c>
      <c r="F326">
        <v>4</v>
      </c>
      <c r="G326">
        <f>VLOOKUP(E326,Const!$A$2:$B$23,2,FALSE)</f>
        <v>3</v>
      </c>
      <c r="H326"/>
      <c r="I326" t="str">
        <f t="shared" si="7"/>
        <v>APWORKS 2024.2 - PHASE 3: Google Drive integration. (Setup and Integration development)</v>
      </c>
    </row>
    <row r="327" spans="1:9" x14ac:dyDescent="0.25">
      <c r="A327" t="s">
        <v>1</v>
      </c>
      <c r="B327" t="s">
        <v>5</v>
      </c>
      <c r="C327" t="s">
        <v>11</v>
      </c>
      <c r="D327" t="s">
        <v>7</v>
      </c>
      <c r="E327" t="s">
        <v>487</v>
      </c>
      <c r="F327">
        <v>4.5</v>
      </c>
      <c r="G327">
        <f>VLOOKUP(E327,Const!$A$2:$B$23,2,FALSE)</f>
        <v>3</v>
      </c>
      <c r="H327"/>
      <c r="I327" t="str">
        <f t="shared" si="7"/>
        <v>APWORKS 2024.2 - PHASE 3: Project Overhead</v>
      </c>
    </row>
    <row r="328" spans="1:9" x14ac:dyDescent="0.25">
      <c r="A328" t="s">
        <v>1</v>
      </c>
      <c r="B328" t="s">
        <v>5</v>
      </c>
      <c r="C328" t="s">
        <v>11</v>
      </c>
      <c r="D328" t="s">
        <v>12</v>
      </c>
      <c r="E328" t="s">
        <v>487</v>
      </c>
      <c r="F328">
        <v>24.5</v>
      </c>
      <c r="G328">
        <f>VLOOKUP(E328,Const!$A$2:$B$23,2,FALSE)</f>
        <v>3</v>
      </c>
      <c r="H328"/>
      <c r="I328" t="str">
        <f t="shared" si="7"/>
        <v>APWORKS 2024.2 - PHASE 3: Project Overhead</v>
      </c>
    </row>
    <row r="329" spans="1:9" x14ac:dyDescent="0.25">
      <c r="A329" t="s">
        <v>1</v>
      </c>
      <c r="B329" t="s">
        <v>5</v>
      </c>
      <c r="C329" t="s">
        <v>11</v>
      </c>
      <c r="D329" t="s">
        <v>13</v>
      </c>
      <c r="E329" t="s">
        <v>487</v>
      </c>
      <c r="F329">
        <v>13.5</v>
      </c>
      <c r="G329">
        <f>VLOOKUP(E329,Const!$A$2:$B$23,2,FALSE)</f>
        <v>3</v>
      </c>
      <c r="H329" s="3"/>
      <c r="I329" t="str">
        <f t="shared" si="7"/>
        <v>APWORKS 2024.2 - PHASE 3: Project Overhead</v>
      </c>
    </row>
    <row r="330" spans="1:9" x14ac:dyDescent="0.25">
      <c r="A330" t="s">
        <v>1</v>
      </c>
      <c r="B330" t="s">
        <v>5</v>
      </c>
      <c r="C330" t="s">
        <v>11</v>
      </c>
      <c r="D330" t="s">
        <v>14</v>
      </c>
      <c r="E330" t="s">
        <v>487</v>
      </c>
      <c r="F330">
        <v>8</v>
      </c>
      <c r="G330">
        <f>VLOOKUP(E330,Const!$A$2:$B$23,2,FALSE)</f>
        <v>3</v>
      </c>
      <c r="H330" s="3"/>
      <c r="I330" t="str">
        <f t="shared" si="7"/>
        <v>APWORKS 2024.2 - PHASE 3: Project Overhead</v>
      </c>
    </row>
    <row r="331" spans="1:9" x14ac:dyDescent="0.25">
      <c r="A331" t="s">
        <v>1</v>
      </c>
      <c r="B331" t="s">
        <v>5</v>
      </c>
      <c r="C331" t="s">
        <v>20</v>
      </c>
      <c r="D331" t="s">
        <v>7</v>
      </c>
      <c r="E331" t="s">
        <v>487</v>
      </c>
      <c r="F331">
        <v>1</v>
      </c>
      <c r="G331">
        <f>VLOOKUP(E331,Const!$A$2:$B$23,2,FALSE)</f>
        <v>3</v>
      </c>
      <c r="H331"/>
      <c r="I331" t="str">
        <f t="shared" si="7"/>
        <v>APWORKS 2024.2 - PHASE 3: Switch Company on Invoice</v>
      </c>
    </row>
    <row r="332" spans="1:9" x14ac:dyDescent="0.25">
      <c r="A332" t="s">
        <v>1</v>
      </c>
      <c r="B332" t="s">
        <v>5</v>
      </c>
      <c r="C332" t="s">
        <v>20</v>
      </c>
      <c r="D332" t="s">
        <v>17</v>
      </c>
      <c r="E332" t="s">
        <v>487</v>
      </c>
      <c r="F332">
        <v>2</v>
      </c>
      <c r="G332">
        <f>VLOOKUP(E332,Const!$A$2:$B$23,2,FALSE)</f>
        <v>3</v>
      </c>
      <c r="H332" s="40">
        <f>IFERROR(VLOOKUP($I332,'Planned Dev'!$D$4:$V$1390,5+G332,FALSE),0)</f>
        <v>0</v>
      </c>
      <c r="I332" t="str">
        <f t="shared" si="7"/>
        <v>APWORKS PHASE2: Switch Company on Invoice</v>
      </c>
    </row>
    <row r="333" spans="1:9" x14ac:dyDescent="0.25">
      <c r="A333" t="s">
        <v>1</v>
      </c>
      <c r="B333" t="s">
        <v>513</v>
      </c>
      <c r="C333" t="s">
        <v>22</v>
      </c>
      <c r="D333" t="s">
        <v>12</v>
      </c>
      <c r="E333" t="s">
        <v>487</v>
      </c>
      <c r="F333">
        <v>10.5</v>
      </c>
      <c r="G333">
        <f>VLOOKUP(E333,Const!$A$2:$B$23,2,FALSE)</f>
        <v>3</v>
      </c>
      <c r="H333"/>
      <c r="I333" t="str">
        <f t="shared" si="7"/>
        <v>APWORKS PHASE2: Cient UAT Upgrade</v>
      </c>
    </row>
    <row r="334" spans="1:9" x14ac:dyDescent="0.25">
      <c r="A334" t="s">
        <v>1</v>
      </c>
      <c r="B334" t="s">
        <v>513</v>
      </c>
      <c r="C334" t="s">
        <v>3</v>
      </c>
      <c r="D334" t="s">
        <v>2</v>
      </c>
      <c r="E334" t="s">
        <v>487</v>
      </c>
      <c r="F334">
        <v>3</v>
      </c>
      <c r="G334">
        <f>VLOOKUP(E334,Const!$A$2:$B$23,2,FALSE)</f>
        <v>3</v>
      </c>
      <c r="H334" s="40">
        <f>IFERROR(VLOOKUP($I334,'Planned BugFix'!$D$4:$V$1390,5+G334,FALSE),0)</f>
        <v>0</v>
      </c>
      <c r="I334" t="str">
        <f t="shared" si="7"/>
        <v>NEXELUS 2024.1 SP2: Regular bug fixing activity</v>
      </c>
    </row>
    <row r="335" spans="1:9" x14ac:dyDescent="0.25">
      <c r="A335" t="s">
        <v>1</v>
      </c>
      <c r="B335" t="s">
        <v>23</v>
      </c>
      <c r="C335" t="s">
        <v>24</v>
      </c>
      <c r="D335" t="s">
        <v>13</v>
      </c>
      <c r="E335" t="s">
        <v>487</v>
      </c>
      <c r="F335">
        <v>2.5</v>
      </c>
      <c r="G335">
        <f>VLOOKUP(E335,Const!$A$2:$B$23,2,FALSE)</f>
        <v>3</v>
      </c>
      <c r="I335" t="str">
        <f t="shared" si="7"/>
        <v>NEXELUS 2024.1 SP2: Generate Client Schedule Lines based on media type</v>
      </c>
    </row>
    <row r="336" spans="1:9" x14ac:dyDescent="0.25">
      <c r="A336" t="s">
        <v>1</v>
      </c>
      <c r="B336" t="s">
        <v>23</v>
      </c>
      <c r="C336" t="s">
        <v>11</v>
      </c>
      <c r="D336" t="s">
        <v>7</v>
      </c>
      <c r="E336" t="s">
        <v>487</v>
      </c>
      <c r="F336">
        <v>4</v>
      </c>
      <c r="G336">
        <f>VLOOKUP(E336,Const!$A$2:$B$23,2,FALSE)</f>
        <v>3</v>
      </c>
      <c r="H336"/>
      <c r="I336" t="str">
        <f t="shared" si="7"/>
        <v>NEXELUS 2024.1 SP2: Project Overhead</v>
      </c>
    </row>
    <row r="337" spans="1:9" x14ac:dyDescent="0.25">
      <c r="A337" t="s">
        <v>1</v>
      </c>
      <c r="B337" t="s">
        <v>23</v>
      </c>
      <c r="C337" t="s">
        <v>11</v>
      </c>
      <c r="D337" t="s">
        <v>13</v>
      </c>
      <c r="E337" t="s">
        <v>487</v>
      </c>
      <c r="F337">
        <v>12</v>
      </c>
      <c r="G337">
        <f>VLOOKUP(E337,Const!$A$2:$B$23,2,FALSE)</f>
        <v>3</v>
      </c>
      <c r="H337" s="3"/>
      <c r="I337" t="str">
        <f t="shared" si="7"/>
        <v>PR-0013: Project Overhead</v>
      </c>
    </row>
    <row r="338" spans="1:9" x14ac:dyDescent="0.25">
      <c r="A338" t="s">
        <v>1</v>
      </c>
      <c r="B338" t="s">
        <v>512</v>
      </c>
      <c r="C338" t="s">
        <v>4</v>
      </c>
      <c r="D338" t="s">
        <v>7</v>
      </c>
      <c r="E338" t="s">
        <v>487</v>
      </c>
      <c r="F338">
        <v>1</v>
      </c>
      <c r="G338">
        <f>VLOOKUP(E338,Const!$A$2:$B$23,2,FALSE)</f>
        <v>3</v>
      </c>
      <c r="H338" s="3"/>
      <c r="I338" t="str">
        <f t="shared" si="7"/>
        <v>PR-0013: Analysis of production issues reported by support team</v>
      </c>
    </row>
    <row r="339" spans="1:9" x14ac:dyDescent="0.25">
      <c r="A339" t="s">
        <v>1</v>
      </c>
      <c r="B339" t="s">
        <v>512</v>
      </c>
      <c r="C339" t="s">
        <v>25</v>
      </c>
      <c r="D339" t="s">
        <v>13</v>
      </c>
      <c r="E339" t="s">
        <v>487</v>
      </c>
      <c r="F339">
        <v>13.5</v>
      </c>
      <c r="G339">
        <f>VLOOKUP(E339,Const!$A$2:$B$23,2,FALSE)</f>
        <v>3</v>
      </c>
      <c r="I339" t="str">
        <f t="shared" si="7"/>
        <v>PR-0013: Meetings, mails, communication, TFS, Interviews</v>
      </c>
    </row>
    <row r="340" spans="1:9" x14ac:dyDescent="0.25">
      <c r="A340" t="s">
        <v>1</v>
      </c>
      <c r="B340" t="s">
        <v>512</v>
      </c>
      <c r="C340" t="s">
        <v>25</v>
      </c>
      <c r="D340" t="s">
        <v>14</v>
      </c>
      <c r="E340" t="s">
        <v>487</v>
      </c>
      <c r="F340">
        <v>5</v>
      </c>
      <c r="G340">
        <f>VLOOKUP(E340,Const!$A$2:$B$23,2,FALSE)</f>
        <v>3</v>
      </c>
      <c r="I340" t="str">
        <f t="shared" si="7"/>
        <v>PR-0013: Meetings, mails, communication, TFS, Interviews</v>
      </c>
    </row>
    <row r="341" spans="1:9" x14ac:dyDescent="0.25">
      <c r="A341" t="s">
        <v>1</v>
      </c>
      <c r="B341" t="s">
        <v>512</v>
      </c>
      <c r="C341" t="s">
        <v>26</v>
      </c>
      <c r="D341" t="s">
        <v>13</v>
      </c>
      <c r="E341" t="s">
        <v>487</v>
      </c>
      <c r="F341">
        <v>10</v>
      </c>
      <c r="G341">
        <f>VLOOKUP(E341,Const!$A$2:$B$23,2,FALSE)</f>
        <v>3</v>
      </c>
      <c r="I341" t="str">
        <f t="shared" si="7"/>
        <v>PR-0013: Session with US team</v>
      </c>
    </row>
    <row r="342" spans="1:9" x14ac:dyDescent="0.25">
      <c r="A342" t="s">
        <v>1</v>
      </c>
      <c r="B342" t="s">
        <v>512</v>
      </c>
      <c r="C342" t="s">
        <v>26</v>
      </c>
      <c r="D342" t="s">
        <v>14</v>
      </c>
      <c r="E342" t="s">
        <v>487</v>
      </c>
      <c r="F342">
        <v>2.7</v>
      </c>
      <c r="G342">
        <f>VLOOKUP(E342,Const!$A$2:$B$23,2,FALSE)</f>
        <v>3</v>
      </c>
      <c r="H342"/>
      <c r="I342" t="str">
        <f t="shared" si="7"/>
        <v>PR-0013: Session with US team</v>
      </c>
    </row>
    <row r="343" spans="1:9" x14ac:dyDescent="0.25">
      <c r="A343" t="s">
        <v>1</v>
      </c>
      <c r="B343" t="s">
        <v>512</v>
      </c>
      <c r="C343" t="s">
        <v>27</v>
      </c>
      <c r="D343" t="s">
        <v>64</v>
      </c>
      <c r="E343" t="s">
        <v>487</v>
      </c>
      <c r="F343">
        <v>1.5</v>
      </c>
      <c r="G343">
        <f>VLOOKUP(E343,Const!$A$2:$B$23,2,FALSE)</f>
        <v>3</v>
      </c>
      <c r="H343"/>
      <c r="I343" t="str">
        <f>CONCATENATE(TRIM(B343),": ",C343)</f>
        <v>PR-0013: Time Off - Un Planned</v>
      </c>
    </row>
    <row r="344" spans="1:9" x14ac:dyDescent="0.25">
      <c r="A344" t="s">
        <v>1</v>
      </c>
      <c r="B344" t="s">
        <v>514</v>
      </c>
      <c r="C344" t="s">
        <v>28</v>
      </c>
      <c r="D344" t="s">
        <v>30</v>
      </c>
      <c r="E344" t="s">
        <v>487</v>
      </c>
      <c r="F344">
        <v>2</v>
      </c>
      <c r="G344">
        <f>VLOOKUP(E344,Const!$A$2:$B$23,2,FALSE)</f>
        <v>3</v>
      </c>
      <c r="H344"/>
      <c r="I344" t="str">
        <f t="shared" si="7"/>
        <v>NEXELUS 2024.2: Time</v>
      </c>
    </row>
    <row r="345" spans="1:9" x14ac:dyDescent="0.25">
      <c r="A345" t="s">
        <v>530</v>
      </c>
      <c r="B345" t="s">
        <v>511</v>
      </c>
      <c r="C345" t="s">
        <v>29</v>
      </c>
      <c r="D345" t="s">
        <v>30</v>
      </c>
      <c r="E345" t="s">
        <v>487</v>
      </c>
      <c r="F345">
        <v>148</v>
      </c>
      <c r="G345">
        <f>VLOOKUP(E345,Const!$A$2:$B$23,2,FALSE)</f>
        <v>3</v>
      </c>
      <c r="H345"/>
      <c r="I345" t="str">
        <f t="shared" si="7"/>
        <v>APWORKS 2024.2 - PHASE 3: Support Items</v>
      </c>
    </row>
    <row r="346" spans="1:9" x14ac:dyDescent="0.25">
      <c r="A346" t="s">
        <v>31</v>
      </c>
      <c r="B346" t="s">
        <v>5</v>
      </c>
      <c r="C346" t="s">
        <v>16</v>
      </c>
      <c r="D346" t="s">
        <v>17</v>
      </c>
      <c r="E346" t="s">
        <v>487</v>
      </c>
      <c r="F346">
        <v>13</v>
      </c>
      <c r="G346">
        <f>VLOOKUP(E346,Const!$A$2:$B$23,2,FALSE)</f>
        <v>3</v>
      </c>
      <c r="H346" s="40">
        <f>IFERROR(VLOOKUP($I346,'Planned Dev'!$D$4:$V$1390,5+G346,FALSE),0)</f>
        <v>0</v>
      </c>
      <c r="I346" t="str">
        <f t="shared" si="7"/>
        <v>APWORKS 2024.2 - PHASE 3: Broadcast Invoice: EDI File Processing</v>
      </c>
    </row>
    <row r="347" spans="1:9" x14ac:dyDescent="0.25">
      <c r="A347" t="s">
        <v>31</v>
      </c>
      <c r="B347" t="s">
        <v>5</v>
      </c>
      <c r="C347" t="s">
        <v>21</v>
      </c>
      <c r="D347" t="s">
        <v>17</v>
      </c>
      <c r="E347" t="s">
        <v>487</v>
      </c>
      <c r="F347">
        <v>4</v>
      </c>
      <c r="G347">
        <f>VLOOKUP(E347,Const!$A$2:$B$23,2,FALSE)</f>
        <v>3</v>
      </c>
      <c r="H347" s="40">
        <f>IFERROR(VLOOKUP($I347,'Planned Dev'!$D$4:$V$1390,5+G347,FALSE),0)</f>
        <v>12</v>
      </c>
      <c r="I347" t="str">
        <f t="shared" si="7"/>
        <v>APWORKS 2024.2 - PHASE 3: Customer Information: Select Client on Vendor Invoice</v>
      </c>
    </row>
    <row r="348" spans="1:9" x14ac:dyDescent="0.25">
      <c r="A348" t="s">
        <v>31</v>
      </c>
      <c r="B348" t="s">
        <v>5</v>
      </c>
      <c r="C348" t="s">
        <v>32</v>
      </c>
      <c r="D348" t="s">
        <v>2</v>
      </c>
      <c r="E348" t="s">
        <v>487</v>
      </c>
      <c r="F348">
        <v>4</v>
      </c>
      <c r="G348">
        <f>VLOOKUP(E348,Const!$A$2:$B$23,2,FALSE)</f>
        <v>3</v>
      </c>
      <c r="H348" s="40">
        <f>IFERROR(VLOOKUP($I348,'Planned BugFix'!$D$4:$V$1390,5+G348,FALSE),0)</f>
        <v>0</v>
      </c>
      <c r="I348" t="str">
        <f t="shared" si="7"/>
        <v>APWORKS 2024.2 - PHASE 3: Enhancement in vendor mapping(Parse Table)</v>
      </c>
    </row>
    <row r="349" spans="1:9" x14ac:dyDescent="0.25">
      <c r="A349" t="s">
        <v>31</v>
      </c>
      <c r="B349" t="s">
        <v>5</v>
      </c>
      <c r="C349" t="s">
        <v>11</v>
      </c>
      <c r="D349" t="s">
        <v>12</v>
      </c>
      <c r="E349" t="s">
        <v>487</v>
      </c>
      <c r="F349">
        <v>15</v>
      </c>
      <c r="G349">
        <f>VLOOKUP(E349,Const!$A$2:$B$23,2,FALSE)</f>
        <v>3</v>
      </c>
      <c r="H349"/>
      <c r="I349" t="str">
        <f t="shared" si="7"/>
        <v>APWORKS 2024.2 - PHASE 3: Project Overhead</v>
      </c>
    </row>
    <row r="350" spans="1:9" x14ac:dyDescent="0.25">
      <c r="A350" t="s">
        <v>31</v>
      </c>
      <c r="B350" t="s">
        <v>5</v>
      </c>
      <c r="C350" t="s">
        <v>33</v>
      </c>
      <c r="D350" t="s">
        <v>17</v>
      </c>
      <c r="E350" t="s">
        <v>487</v>
      </c>
      <c r="F350">
        <v>8</v>
      </c>
      <c r="G350">
        <f>VLOOKUP(E350,Const!$A$2:$B$23,2,FALSE)</f>
        <v>3</v>
      </c>
      <c r="H350" s="40">
        <f>IFERROR(VLOOKUP($I350,'Planned Dev'!$D$4:$V$1390,5+G350,FALSE),0)</f>
        <v>0</v>
      </c>
      <c r="I350" t="str">
        <f t="shared" si="7"/>
        <v>NEXELUS 2024.1 SP2: Vendor/stations/sites associated to multiple pay to.</v>
      </c>
    </row>
    <row r="351" spans="1:9" x14ac:dyDescent="0.25">
      <c r="A351" t="s">
        <v>31</v>
      </c>
      <c r="B351" t="s">
        <v>23</v>
      </c>
      <c r="C351" t="s">
        <v>34</v>
      </c>
      <c r="D351" t="s">
        <v>17</v>
      </c>
      <c r="E351" t="s">
        <v>487</v>
      </c>
      <c r="F351">
        <v>3</v>
      </c>
      <c r="G351">
        <f>VLOOKUP(E351,Const!$A$2:$B$23,2,FALSE)</f>
        <v>3</v>
      </c>
      <c r="H351" s="40">
        <f>IFERROR(VLOOKUP($I351,'Planned Dev'!$D$4:$V$1390,5+G351,FALSE),0)</f>
        <v>0</v>
      </c>
      <c r="I351" t="str">
        <f t="shared" si="7"/>
        <v>PR-0013: Backup Table for vendor/client lines relationship</v>
      </c>
    </row>
    <row r="352" spans="1:9" x14ac:dyDescent="0.25">
      <c r="A352" t="s">
        <v>31</v>
      </c>
      <c r="B352" t="s">
        <v>512</v>
      </c>
      <c r="C352" t="s">
        <v>35</v>
      </c>
      <c r="D352" t="s">
        <v>2</v>
      </c>
      <c r="E352" t="s">
        <v>487</v>
      </c>
      <c r="F352">
        <v>10</v>
      </c>
      <c r="G352">
        <f>VLOOKUP(E352,Const!$A$2:$B$23,2,FALSE)</f>
        <v>3</v>
      </c>
      <c r="H352" s="40">
        <f>IFERROR(VLOOKUP($I352,'Planned BugFix'!$D$4:$V$1390,5+G352,FALSE),0)</f>
        <v>0</v>
      </c>
      <c r="I352" t="str">
        <f t="shared" si="7"/>
        <v>PR-0013: Development of new project/assignment/task</v>
      </c>
    </row>
    <row r="353" spans="1:9" x14ac:dyDescent="0.25">
      <c r="A353" t="s">
        <v>31</v>
      </c>
      <c r="B353" t="s">
        <v>512</v>
      </c>
      <c r="C353" t="s">
        <v>35</v>
      </c>
      <c r="D353" t="s">
        <v>30</v>
      </c>
      <c r="E353" t="s">
        <v>487</v>
      </c>
      <c r="F353">
        <v>63</v>
      </c>
      <c r="G353">
        <f>VLOOKUP(E353,Const!$A$2:$B$23,2,FALSE)</f>
        <v>3</v>
      </c>
      <c r="H353"/>
      <c r="I353" t="str">
        <f t="shared" si="7"/>
        <v>PR-0013: Development of new project/assignment/task</v>
      </c>
    </row>
    <row r="354" spans="1:9" x14ac:dyDescent="0.25">
      <c r="A354" t="s">
        <v>31</v>
      </c>
      <c r="B354" t="s">
        <v>512</v>
      </c>
      <c r="C354" t="s">
        <v>36</v>
      </c>
      <c r="D354" t="s">
        <v>17</v>
      </c>
      <c r="E354" t="s">
        <v>487</v>
      </c>
      <c r="F354">
        <v>3</v>
      </c>
      <c r="G354">
        <f>VLOOKUP(E354,Const!$A$2:$B$23,2,FALSE)</f>
        <v>3</v>
      </c>
      <c r="H354" s="40">
        <f>IFERROR(VLOOKUP($I354,'Planned Dev'!$D$4:$V$1390,5+G354,FALSE),0)</f>
        <v>0</v>
      </c>
      <c r="I354" t="str">
        <f t="shared" si="7"/>
        <v>PR-0013: Internal Meetings</v>
      </c>
    </row>
    <row r="355" spans="1:9" x14ac:dyDescent="0.25">
      <c r="A355" t="s">
        <v>31</v>
      </c>
      <c r="B355" t="s">
        <v>512</v>
      </c>
      <c r="C355" t="s">
        <v>25</v>
      </c>
      <c r="D355" t="s">
        <v>7</v>
      </c>
      <c r="E355" t="s">
        <v>487</v>
      </c>
      <c r="F355">
        <v>23</v>
      </c>
      <c r="G355">
        <f>VLOOKUP(E355,Const!$A$2:$B$23,2,FALSE)</f>
        <v>3</v>
      </c>
      <c r="I355" t="str">
        <f t="shared" si="7"/>
        <v>PR-0013: Meetings, mails, communication, TFS, Interviews</v>
      </c>
    </row>
    <row r="356" spans="1:9" x14ac:dyDescent="0.25">
      <c r="A356" t="s">
        <v>31</v>
      </c>
      <c r="B356" t="s">
        <v>512</v>
      </c>
      <c r="C356" t="s">
        <v>25</v>
      </c>
      <c r="D356" t="s">
        <v>13</v>
      </c>
      <c r="E356" t="s">
        <v>487</v>
      </c>
      <c r="F356">
        <v>21.5</v>
      </c>
      <c r="G356">
        <f>VLOOKUP(E356,Const!$A$2:$B$23,2,FALSE)</f>
        <v>3</v>
      </c>
      <c r="I356" t="str">
        <f t="shared" si="7"/>
        <v>PR-0013: Meetings, mails, communication, TFS, Interviews</v>
      </c>
    </row>
    <row r="357" spans="1:9" x14ac:dyDescent="0.25">
      <c r="A357" t="s">
        <v>31</v>
      </c>
      <c r="B357" t="s">
        <v>512</v>
      </c>
      <c r="C357" t="s">
        <v>25</v>
      </c>
      <c r="D357" t="s">
        <v>70</v>
      </c>
      <c r="E357" t="s">
        <v>487</v>
      </c>
      <c r="F357">
        <v>7.5</v>
      </c>
      <c r="G357">
        <f>VLOOKUP(E357,Const!$A$2:$B$23,2,FALSE)</f>
        <v>3</v>
      </c>
      <c r="H357"/>
      <c r="I357" t="str">
        <f t="shared" si="7"/>
        <v>PR-0013: Meetings, mails, communication, TFS, Interviews</v>
      </c>
    </row>
    <row r="358" spans="1:9" x14ac:dyDescent="0.25">
      <c r="A358" t="s">
        <v>31</v>
      </c>
      <c r="B358" t="s">
        <v>512</v>
      </c>
      <c r="C358" t="s">
        <v>27</v>
      </c>
      <c r="D358" t="s">
        <v>70</v>
      </c>
      <c r="E358" t="s">
        <v>487</v>
      </c>
      <c r="F358">
        <v>8</v>
      </c>
      <c r="G358">
        <f>VLOOKUP(E358,Const!$A$2:$B$23,2,FALSE)</f>
        <v>3</v>
      </c>
      <c r="I358" t="str">
        <f t="shared" si="7"/>
        <v>Support and Maintenance: Time Off - Un Planned</v>
      </c>
    </row>
    <row r="359" spans="1:9" x14ac:dyDescent="0.25">
      <c r="A359" t="s">
        <v>31</v>
      </c>
      <c r="B359" t="s">
        <v>514</v>
      </c>
      <c r="C359" t="s">
        <v>28</v>
      </c>
      <c r="D359" t="s">
        <v>30</v>
      </c>
      <c r="E359" t="s">
        <v>487</v>
      </c>
      <c r="F359">
        <v>2</v>
      </c>
      <c r="G359">
        <f>VLOOKUP(E359,Const!$A$2:$B$23,2,FALSE)</f>
        <v>3</v>
      </c>
      <c r="I359" t="str">
        <f t="shared" si="7"/>
        <v>APWORKS 2024.2 - PHASE 3: Time</v>
      </c>
    </row>
    <row r="360" spans="1:9" x14ac:dyDescent="0.25">
      <c r="A360" t="s">
        <v>37</v>
      </c>
      <c r="B360" t="s">
        <v>5</v>
      </c>
      <c r="C360" t="s">
        <v>8</v>
      </c>
      <c r="D360" t="s">
        <v>2</v>
      </c>
      <c r="E360" t="s">
        <v>487</v>
      </c>
      <c r="F360">
        <v>13</v>
      </c>
      <c r="G360">
        <f>VLOOKUP(E360,Const!$A$2:$B$23,2,FALSE)</f>
        <v>3</v>
      </c>
      <c r="H360" s="40">
        <f>IFERROR(VLOOKUP($I360,'Planned BugFix'!$D$4:$V$1390,5+G360,FALSE),0)</f>
        <v>0</v>
      </c>
      <c r="I360" t="str">
        <f t="shared" si="7"/>
        <v>APWORKS 2024.2 - PHASE 3: Ability to assign Employees to Roles by Media type and by Client</v>
      </c>
    </row>
    <row r="361" spans="1:9" x14ac:dyDescent="0.25">
      <c r="A361" t="s">
        <v>37</v>
      </c>
      <c r="B361" t="s">
        <v>5</v>
      </c>
      <c r="C361" t="s">
        <v>43</v>
      </c>
      <c r="D361" t="s">
        <v>2</v>
      </c>
      <c r="E361" t="s">
        <v>487</v>
      </c>
      <c r="F361">
        <v>4</v>
      </c>
      <c r="G361">
        <f>VLOOKUP(E361,Const!$A$2:$B$23,2,FALSE)</f>
        <v>3</v>
      </c>
      <c r="H361" s="40">
        <f>IFERROR(VLOOKUP($I361,'Planned BugFix'!$D$4:$V$1390,5+G361,FALSE),0)</f>
        <v>0</v>
      </c>
      <c r="I361" t="str">
        <f t="shared" si="7"/>
        <v>APWORKS 2024.2 - PHASE 3: Apply discount based on Payment terms settings</v>
      </c>
    </row>
    <row r="362" spans="1:9" x14ac:dyDescent="0.25">
      <c r="A362" t="s">
        <v>37</v>
      </c>
      <c r="B362" t="s">
        <v>5</v>
      </c>
      <c r="C362" t="s">
        <v>15</v>
      </c>
      <c r="D362" t="s">
        <v>2</v>
      </c>
      <c r="E362" t="s">
        <v>487</v>
      </c>
      <c r="F362">
        <v>10</v>
      </c>
      <c r="G362">
        <f>VLOOKUP(E362,Const!$A$2:$B$23,2,FALSE)</f>
        <v>3</v>
      </c>
      <c r="H362" s="40">
        <f>IFERROR(VLOOKUP($I362,'Planned BugFix'!$D$4:$V$1390,5+G362,FALSE),0)</f>
        <v>0</v>
      </c>
      <c r="I362" t="str">
        <f t="shared" si="7"/>
        <v>APWORKS 2024.2 - PHASE 3: Associate vendor/stations/sites to multiple pay to</v>
      </c>
    </row>
    <row r="363" spans="1:9" x14ac:dyDescent="0.25">
      <c r="A363" t="s">
        <v>37</v>
      </c>
      <c r="B363" t="s">
        <v>5</v>
      </c>
      <c r="C363" t="s">
        <v>15</v>
      </c>
      <c r="D363" t="s">
        <v>17</v>
      </c>
      <c r="E363" t="s">
        <v>487</v>
      </c>
      <c r="F363">
        <v>12</v>
      </c>
      <c r="G363">
        <f>VLOOKUP(E363,Const!$A$2:$B$23,2,FALSE)</f>
        <v>3</v>
      </c>
      <c r="H363" s="40">
        <f>IFERROR(VLOOKUP($I363,'Planned Dev'!$D$4:$V$1390,5+G363,FALSE),0)</f>
        <v>0</v>
      </c>
      <c r="I363" t="str">
        <f t="shared" si="7"/>
        <v>APWORKS 2024.2 - PHASE 3: Associate vendor/stations/sites to multiple pay to</v>
      </c>
    </row>
    <row r="364" spans="1:9" x14ac:dyDescent="0.25">
      <c r="A364" t="s">
        <v>37</v>
      </c>
      <c r="B364" t="s">
        <v>5</v>
      </c>
      <c r="C364" t="s">
        <v>15</v>
      </c>
      <c r="D364" t="s">
        <v>9</v>
      </c>
      <c r="E364" t="s">
        <v>487</v>
      </c>
      <c r="F364">
        <v>1</v>
      </c>
      <c r="G364">
        <f>VLOOKUP(E364,Const!$A$2:$B$23,2,FALSE)</f>
        <v>3</v>
      </c>
      <c r="I364" t="str">
        <f t="shared" si="7"/>
        <v>APWORKS 2024.2 - PHASE 3: Associate vendor/stations/sites to multiple pay to</v>
      </c>
    </row>
    <row r="365" spans="1:9" x14ac:dyDescent="0.25">
      <c r="A365" t="s">
        <v>37</v>
      </c>
      <c r="B365" t="s">
        <v>5</v>
      </c>
      <c r="C365" t="s">
        <v>16</v>
      </c>
      <c r="D365" t="s">
        <v>17</v>
      </c>
      <c r="E365" t="s">
        <v>487</v>
      </c>
      <c r="F365">
        <v>5</v>
      </c>
      <c r="G365">
        <f>VLOOKUP(E365,Const!$A$2:$B$23,2,FALSE)</f>
        <v>3</v>
      </c>
      <c r="H365" s="40">
        <f>IFERROR(VLOOKUP($I365,'Planned Dev'!$D$4:$V$1390,5+G365,FALSE),0)</f>
        <v>0</v>
      </c>
      <c r="I365" t="str">
        <f t="shared" si="7"/>
        <v>APWORKS 2024.2 - PHASE 3: Broadcast Invoice: EDI File Processing</v>
      </c>
    </row>
    <row r="366" spans="1:9" x14ac:dyDescent="0.25">
      <c r="A366" t="s">
        <v>37</v>
      </c>
      <c r="B366" t="s">
        <v>5</v>
      </c>
      <c r="C366" t="s">
        <v>38</v>
      </c>
      <c r="D366" t="s">
        <v>2</v>
      </c>
      <c r="E366" t="s">
        <v>487</v>
      </c>
      <c r="F366">
        <v>3</v>
      </c>
      <c r="G366">
        <f>VLOOKUP(E366,Const!$A$2:$B$23,2,FALSE)</f>
        <v>3</v>
      </c>
      <c r="H366" s="40">
        <f>IFERROR(VLOOKUP($I366,'Planned BugFix'!$D$4:$V$1390,5+G366,FALSE),0)</f>
        <v>0</v>
      </c>
      <c r="I366" t="str">
        <f t="shared" si="7"/>
        <v>APWORKS 2024.2 - PHASE 3: Broadcast Invoice: Invoice View UI</v>
      </c>
    </row>
    <row r="367" spans="1:9" x14ac:dyDescent="0.25">
      <c r="A367" t="s">
        <v>37</v>
      </c>
      <c r="B367" t="s">
        <v>5</v>
      </c>
      <c r="C367" t="s">
        <v>38</v>
      </c>
      <c r="D367" t="s">
        <v>17</v>
      </c>
      <c r="E367" t="s">
        <v>487</v>
      </c>
      <c r="F367">
        <v>2</v>
      </c>
      <c r="G367">
        <f>VLOOKUP(E367,Const!$A$2:$B$23,2,FALSE)</f>
        <v>3</v>
      </c>
      <c r="H367" s="40">
        <f>IFERROR(VLOOKUP($I367,'Planned Dev'!$D$4:$V$1390,5+G367,FALSE),0)</f>
        <v>0</v>
      </c>
      <c r="I367" t="str">
        <f t="shared" si="7"/>
        <v>APWORKS 2024.2 - PHASE 3: Broadcast Invoice: Invoice View UI</v>
      </c>
    </row>
    <row r="368" spans="1:9" x14ac:dyDescent="0.25">
      <c r="A368" t="s">
        <v>37</v>
      </c>
      <c r="B368" t="s">
        <v>5</v>
      </c>
      <c r="C368" t="s">
        <v>41</v>
      </c>
      <c r="D368" t="s">
        <v>17</v>
      </c>
      <c r="E368" t="s">
        <v>487</v>
      </c>
      <c r="F368">
        <v>4</v>
      </c>
      <c r="G368">
        <f>VLOOKUP(E368,Const!$A$2:$B$23,2,FALSE)</f>
        <v>3</v>
      </c>
      <c r="H368" s="40">
        <f>IFERROR(VLOOKUP($I368,'Planned Dev'!$D$4:$V$1390,5+G368,FALSE),0)</f>
        <v>0</v>
      </c>
      <c r="I368" t="str">
        <f t="shared" si="7"/>
        <v>APWORKS 2024.2 - PHASE 3: Broadcast Invoice: Manage Invoice Documents</v>
      </c>
    </row>
    <row r="369" spans="1:9" x14ac:dyDescent="0.25">
      <c r="A369" t="s">
        <v>37</v>
      </c>
      <c r="B369" t="s">
        <v>5</v>
      </c>
      <c r="C369" t="s">
        <v>21</v>
      </c>
      <c r="D369" t="s">
        <v>7</v>
      </c>
      <c r="E369" t="s">
        <v>487</v>
      </c>
      <c r="F369">
        <v>2</v>
      </c>
      <c r="G369">
        <f>VLOOKUP(E369,Const!$A$2:$B$23,2,FALSE)</f>
        <v>3</v>
      </c>
      <c r="I369" t="str">
        <f t="shared" si="7"/>
        <v>APWORKS 2024.2 - PHASE 3: Customer Information: Select Client on Vendor Invoice</v>
      </c>
    </row>
    <row r="370" spans="1:9" x14ac:dyDescent="0.25">
      <c r="A370" t="s">
        <v>37</v>
      </c>
      <c r="B370" t="s">
        <v>5</v>
      </c>
      <c r="C370" t="s">
        <v>21</v>
      </c>
      <c r="D370" t="s">
        <v>2</v>
      </c>
      <c r="E370" t="s">
        <v>487</v>
      </c>
      <c r="F370">
        <v>5</v>
      </c>
      <c r="G370">
        <f>VLOOKUP(E370,Const!$A$2:$B$23,2,FALSE)</f>
        <v>3</v>
      </c>
      <c r="H370" s="40">
        <f>IFERROR(VLOOKUP($I370,'Planned BugFix'!$D$4:$V$1390,5+G370,FALSE),0)</f>
        <v>0</v>
      </c>
      <c r="I370" t="str">
        <f t="shared" si="7"/>
        <v>APWORKS 2024.2 - PHASE 3: Customer Information: Select Client on Vendor Invoice</v>
      </c>
    </row>
    <row r="371" spans="1:9" x14ac:dyDescent="0.25">
      <c r="A371" t="s">
        <v>37</v>
      </c>
      <c r="B371" t="s">
        <v>5</v>
      </c>
      <c r="C371" t="s">
        <v>21</v>
      </c>
      <c r="D371" t="s">
        <v>40</v>
      </c>
      <c r="E371" t="s">
        <v>487</v>
      </c>
      <c r="F371">
        <v>6</v>
      </c>
      <c r="G371">
        <f>VLOOKUP(E371,Const!$A$2:$B$23,2,FALSE)</f>
        <v>3</v>
      </c>
      <c r="H371" s="3"/>
      <c r="I371" t="str">
        <f t="shared" si="7"/>
        <v>APWORKS 2024.2 - PHASE 3: Customer Information: Select Client on Vendor Invoice</v>
      </c>
    </row>
    <row r="372" spans="1:9" x14ac:dyDescent="0.25">
      <c r="A372" t="s">
        <v>37</v>
      </c>
      <c r="B372" t="s">
        <v>5</v>
      </c>
      <c r="C372" t="s">
        <v>21</v>
      </c>
      <c r="D372" t="s">
        <v>17</v>
      </c>
      <c r="E372" t="s">
        <v>487</v>
      </c>
      <c r="F372">
        <v>25</v>
      </c>
      <c r="G372">
        <f>VLOOKUP(E372,Const!$A$2:$B$23,2,FALSE)</f>
        <v>3</v>
      </c>
      <c r="H372" s="40">
        <f>IFERROR(VLOOKUP($I372,'Planned Dev'!$D$4:$V$1390,5+G372,FALSE),0)</f>
        <v>12</v>
      </c>
      <c r="I372" t="str">
        <f t="shared" si="7"/>
        <v>APWORKS 2024.2 - PHASE 3: Customer Information: Select Client on Vendor Invoice</v>
      </c>
    </row>
    <row r="373" spans="1:9" x14ac:dyDescent="0.25">
      <c r="A373" t="s">
        <v>37</v>
      </c>
      <c r="B373" t="s">
        <v>5</v>
      </c>
      <c r="C373" t="s">
        <v>39</v>
      </c>
      <c r="D373" t="s">
        <v>17</v>
      </c>
      <c r="E373" t="s">
        <v>487</v>
      </c>
      <c r="F373">
        <v>0</v>
      </c>
      <c r="G373">
        <f>VLOOKUP(E373,Const!$A$2:$B$23,2,FALSE)</f>
        <v>3</v>
      </c>
      <c r="H373" s="40">
        <f>IFERROR(VLOOKUP($I373,'Planned Dev'!$D$4:$V$1390,5+G373,FALSE),0)</f>
        <v>0</v>
      </c>
      <c r="I373" t="str">
        <f t="shared" si="7"/>
        <v>APWORKS 2024.2 - PHASE 3: Master Data: Payment Terms</v>
      </c>
    </row>
    <row r="374" spans="1:9" x14ac:dyDescent="0.25">
      <c r="A374" t="s">
        <v>37</v>
      </c>
      <c r="B374" t="s">
        <v>5</v>
      </c>
      <c r="C374" t="s">
        <v>42</v>
      </c>
      <c r="D374" t="s">
        <v>7</v>
      </c>
      <c r="E374" t="s">
        <v>487</v>
      </c>
      <c r="F374">
        <v>1</v>
      </c>
      <c r="G374">
        <f>VLOOKUP(E374,Const!$A$2:$B$23,2,FALSE)</f>
        <v>3</v>
      </c>
      <c r="I374" t="str">
        <f t="shared" si="7"/>
        <v>APWORKS 2024.2 - PHASE 3: Route invoice from one company - company identification</v>
      </c>
    </row>
    <row r="375" spans="1:9" x14ac:dyDescent="0.25">
      <c r="A375" t="s">
        <v>37</v>
      </c>
      <c r="B375" t="s">
        <v>5</v>
      </c>
      <c r="C375" t="s">
        <v>42</v>
      </c>
      <c r="D375" t="s">
        <v>2</v>
      </c>
      <c r="E375" t="s">
        <v>487</v>
      </c>
      <c r="F375">
        <v>9</v>
      </c>
      <c r="G375">
        <f>VLOOKUP(E375,Const!$A$2:$B$23,2,FALSE)</f>
        <v>3</v>
      </c>
      <c r="H375" s="40">
        <f>IFERROR(VLOOKUP($I375,'Planned BugFix'!$D$4:$V$1390,5+G375,FALSE),0)</f>
        <v>0</v>
      </c>
      <c r="I375" t="str">
        <f t="shared" si="7"/>
        <v>APWORKS 2024.2 - PHASE 3: Route invoice from one company - company identification</v>
      </c>
    </row>
    <row r="376" spans="1:9" x14ac:dyDescent="0.25">
      <c r="A376" t="s">
        <v>37</v>
      </c>
      <c r="B376" t="s">
        <v>5</v>
      </c>
      <c r="C376" t="s">
        <v>42</v>
      </c>
      <c r="D376" t="s">
        <v>17</v>
      </c>
      <c r="E376" t="s">
        <v>487</v>
      </c>
      <c r="F376">
        <v>14</v>
      </c>
      <c r="G376">
        <f>VLOOKUP(E376,Const!$A$2:$B$23,2,FALSE)</f>
        <v>3</v>
      </c>
      <c r="H376" s="40">
        <f>IFERROR(VLOOKUP($I376,'Planned Dev'!$D$4:$V$1390,5+G376,FALSE),0)</f>
        <v>40</v>
      </c>
      <c r="I376" t="str">
        <f t="shared" si="7"/>
        <v>APWORKS 2024.2 - PHASE 3: Route invoice from one company - company identification</v>
      </c>
    </row>
    <row r="377" spans="1:9" x14ac:dyDescent="0.25">
      <c r="A377" t="s">
        <v>37</v>
      </c>
      <c r="B377" t="s">
        <v>5</v>
      </c>
      <c r="C377" t="s">
        <v>20</v>
      </c>
      <c r="D377" t="s">
        <v>7</v>
      </c>
      <c r="E377" t="s">
        <v>487</v>
      </c>
      <c r="F377">
        <v>3</v>
      </c>
      <c r="G377">
        <f>VLOOKUP(E377,Const!$A$2:$B$23,2,FALSE)</f>
        <v>3</v>
      </c>
      <c r="I377" t="str">
        <f t="shared" si="7"/>
        <v>APWORKS 2024.2 - PHASE 3: Switch Company on Invoice</v>
      </c>
    </row>
    <row r="378" spans="1:9" x14ac:dyDescent="0.25">
      <c r="A378" t="s">
        <v>37</v>
      </c>
      <c r="B378" t="s">
        <v>5</v>
      </c>
      <c r="C378" t="s">
        <v>20</v>
      </c>
      <c r="D378" t="s">
        <v>2</v>
      </c>
      <c r="E378" t="s">
        <v>487</v>
      </c>
      <c r="F378">
        <v>4</v>
      </c>
      <c r="G378">
        <f>VLOOKUP(E378,Const!$A$2:$B$23,2,FALSE)</f>
        <v>3</v>
      </c>
      <c r="H378" s="40">
        <f>IFERROR(VLOOKUP($I378,'Planned BugFix'!$D$4:$V$1390,5+G378,FALSE),0)</f>
        <v>0</v>
      </c>
      <c r="I378" t="str">
        <f t="shared" si="7"/>
        <v>APWORKS 2024.2 - PHASE 3: Switch Company on Invoice</v>
      </c>
    </row>
    <row r="379" spans="1:9" x14ac:dyDescent="0.25">
      <c r="A379" t="s">
        <v>37</v>
      </c>
      <c r="B379" t="s">
        <v>5</v>
      </c>
      <c r="C379" t="s">
        <v>20</v>
      </c>
      <c r="D379" t="s">
        <v>40</v>
      </c>
      <c r="E379" t="s">
        <v>487</v>
      </c>
      <c r="F379">
        <v>13</v>
      </c>
      <c r="G379">
        <f>VLOOKUP(E379,Const!$A$2:$B$23,2,FALSE)</f>
        <v>3</v>
      </c>
      <c r="I379" t="str">
        <f t="shared" si="7"/>
        <v>APWORKS 2024.2 - PHASE 3: Switch Company on Invoice</v>
      </c>
    </row>
    <row r="380" spans="1:9" x14ac:dyDescent="0.25">
      <c r="A380" t="s">
        <v>37</v>
      </c>
      <c r="B380" t="s">
        <v>5</v>
      </c>
      <c r="C380" t="s">
        <v>20</v>
      </c>
      <c r="D380" t="s">
        <v>17</v>
      </c>
      <c r="E380" t="s">
        <v>487</v>
      </c>
      <c r="F380">
        <v>9</v>
      </c>
      <c r="G380">
        <f>VLOOKUP(E380,Const!$A$2:$B$23,2,FALSE)</f>
        <v>3</v>
      </c>
      <c r="H380" s="40">
        <f>IFERROR(VLOOKUP($I380,'Planned Dev'!$D$4:$V$1390,5+G380,FALSE),0)</f>
        <v>0</v>
      </c>
      <c r="I380" t="str">
        <f t="shared" si="7"/>
        <v>APWORKS 2024.2 - PHASE 3: Switch Company on Invoice</v>
      </c>
    </row>
    <row r="381" spans="1:9" x14ac:dyDescent="0.25">
      <c r="A381" t="s">
        <v>37</v>
      </c>
      <c r="B381" t="s">
        <v>5</v>
      </c>
      <c r="C381" t="s">
        <v>33</v>
      </c>
      <c r="D381" t="s">
        <v>2</v>
      </c>
      <c r="E381" t="s">
        <v>487</v>
      </c>
      <c r="F381">
        <v>2</v>
      </c>
      <c r="G381">
        <f>VLOOKUP(E381,Const!$A$2:$B$23,2,FALSE)</f>
        <v>3</v>
      </c>
      <c r="H381" s="40">
        <f>IFERROR(VLOOKUP($I381,'Planned BugFix'!$D$4:$V$1390,5+G381,FALSE),0)</f>
        <v>0</v>
      </c>
      <c r="I381" t="str">
        <f t="shared" si="7"/>
        <v>APWORKS PHASE2: Vendor/stations/sites associated to multiple pay to.</v>
      </c>
    </row>
    <row r="382" spans="1:9" x14ac:dyDescent="0.25">
      <c r="A382" t="s">
        <v>37</v>
      </c>
      <c r="B382" t="s">
        <v>513</v>
      </c>
      <c r="C382" t="s">
        <v>3</v>
      </c>
      <c r="D382" t="s">
        <v>2</v>
      </c>
      <c r="E382" t="s">
        <v>487</v>
      </c>
      <c r="F382">
        <v>17</v>
      </c>
      <c r="G382">
        <f>VLOOKUP(E382,Const!$A$2:$B$23,2,FALSE)</f>
        <v>3</v>
      </c>
      <c r="H382" s="40">
        <f>IFERROR(VLOOKUP($I382,'Planned BugFix'!$D$4:$V$1390,5+G382,FALSE),0)</f>
        <v>0</v>
      </c>
      <c r="I382" t="str">
        <f t="shared" si="7"/>
        <v>PR-0013: Regular bug fixing activity</v>
      </c>
    </row>
    <row r="383" spans="1:9" x14ac:dyDescent="0.25">
      <c r="A383" t="s">
        <v>37</v>
      </c>
      <c r="B383" t="s">
        <v>512</v>
      </c>
      <c r="C383" t="s">
        <v>36</v>
      </c>
      <c r="D383" t="s">
        <v>2</v>
      </c>
      <c r="E383" t="s">
        <v>487</v>
      </c>
      <c r="F383">
        <v>0</v>
      </c>
      <c r="G383">
        <f>VLOOKUP(E383,Const!$A$2:$B$23,2,FALSE)</f>
        <v>3</v>
      </c>
      <c r="H383" s="40">
        <f>IFERROR(VLOOKUP($I383,'Planned BugFix'!$D$4:$V$1390,5+G383,FALSE),0)</f>
        <v>0</v>
      </c>
      <c r="I383" t="str">
        <f t="shared" si="7"/>
        <v>PR-0013: Internal Meetings</v>
      </c>
    </row>
    <row r="384" spans="1:9" x14ac:dyDescent="0.25">
      <c r="A384" t="s">
        <v>37</v>
      </c>
      <c r="B384" t="s">
        <v>512</v>
      </c>
      <c r="C384" t="s">
        <v>36</v>
      </c>
      <c r="D384" t="s">
        <v>13</v>
      </c>
      <c r="E384" t="s">
        <v>487</v>
      </c>
      <c r="F384">
        <v>14</v>
      </c>
      <c r="G384">
        <f>VLOOKUP(E384,Const!$A$2:$B$23,2,FALSE)</f>
        <v>3</v>
      </c>
      <c r="I384" t="str">
        <f t="shared" si="7"/>
        <v>PR-0013: Internal Meetings</v>
      </c>
    </row>
    <row r="385" spans="1:9" x14ac:dyDescent="0.25">
      <c r="A385" t="s">
        <v>37</v>
      </c>
      <c r="B385" t="s">
        <v>512</v>
      </c>
      <c r="C385" t="s">
        <v>27</v>
      </c>
      <c r="D385" t="s">
        <v>64</v>
      </c>
      <c r="E385" t="s">
        <v>487</v>
      </c>
      <c r="F385">
        <v>8</v>
      </c>
      <c r="G385">
        <f>VLOOKUP(E385,Const!$A$2:$B$23,2,FALSE)</f>
        <v>3</v>
      </c>
      <c r="H385"/>
      <c r="I385" t="str">
        <f>CONCATENATE(TRIM(B385),": ",C385)</f>
        <v>PR-0013: Time Off - Un Planned</v>
      </c>
    </row>
    <row r="386" spans="1:9" x14ac:dyDescent="0.25">
      <c r="A386" t="s">
        <v>44</v>
      </c>
      <c r="B386" t="s">
        <v>5</v>
      </c>
      <c r="C386" t="s">
        <v>6</v>
      </c>
      <c r="D386" t="s">
        <v>2</v>
      </c>
      <c r="E386" t="s">
        <v>487</v>
      </c>
      <c r="F386">
        <v>8</v>
      </c>
      <c r="G386">
        <f>VLOOKUP(E386,Const!$A$2:$B$23,2,FALSE)</f>
        <v>3</v>
      </c>
      <c r="H386" s="40">
        <f>IFERROR(VLOOKUP($I386,'Planned BugFix'!$D$4:$V$1390,5+G386,FALSE),0)</f>
        <v>0</v>
      </c>
      <c r="I386" t="str">
        <f t="shared" si="7"/>
        <v>APWORKS 2024.2 - PHASE 3: Ability to automatically attach additional documents to Invoice</v>
      </c>
    </row>
    <row r="387" spans="1:9" x14ac:dyDescent="0.25">
      <c r="A387" t="s">
        <v>44</v>
      </c>
      <c r="B387" t="s">
        <v>5</v>
      </c>
      <c r="C387" t="s">
        <v>6</v>
      </c>
      <c r="D387" t="s">
        <v>17</v>
      </c>
      <c r="E387" t="s">
        <v>487</v>
      </c>
      <c r="F387">
        <v>31</v>
      </c>
      <c r="G387">
        <f>VLOOKUP(E387,Const!$A$2:$B$23,2,FALSE)</f>
        <v>3</v>
      </c>
      <c r="H387" s="40">
        <f>IFERROR(VLOOKUP($I387,'Planned Dev'!$D$4:$V$1390,5+G387,FALSE),0)</f>
        <v>0</v>
      </c>
      <c r="I387" t="str">
        <f t="shared" ref="I387:I450" si="8">CONCATENATE(TRIM(B388),": ",C387)</f>
        <v>APWORKS 2024.2 - PHASE 3: Ability to automatically attach additional documents to Invoice</v>
      </c>
    </row>
    <row r="388" spans="1:9" x14ac:dyDescent="0.25">
      <c r="A388" t="s">
        <v>44</v>
      </c>
      <c r="B388" t="s">
        <v>5</v>
      </c>
      <c r="C388" t="s">
        <v>6</v>
      </c>
      <c r="D388" t="s">
        <v>19</v>
      </c>
      <c r="E388" t="s">
        <v>487</v>
      </c>
      <c r="F388">
        <v>4</v>
      </c>
      <c r="G388">
        <f>VLOOKUP(E388,Const!$A$2:$B$23,2,FALSE)</f>
        <v>3</v>
      </c>
      <c r="H388" s="40">
        <f>IFERROR(VLOOKUP($I388,'Planned QA'!$D$4:$V$1390,5+G388,FALSE),0)</f>
        <v>6.8</v>
      </c>
      <c r="I388" t="str">
        <f t="shared" si="8"/>
        <v>APWORKS 2024.2 - PHASE 3: Ability to automatically attach additional documents to Invoice</v>
      </c>
    </row>
    <row r="389" spans="1:9" x14ac:dyDescent="0.25">
      <c r="A389" t="s">
        <v>44</v>
      </c>
      <c r="B389" t="s">
        <v>5</v>
      </c>
      <c r="C389" t="s">
        <v>16</v>
      </c>
      <c r="D389" t="s">
        <v>17</v>
      </c>
      <c r="E389" t="s">
        <v>487</v>
      </c>
      <c r="F389">
        <v>2</v>
      </c>
      <c r="G389">
        <f>VLOOKUP(E389,Const!$A$2:$B$23,2,FALSE)</f>
        <v>3</v>
      </c>
      <c r="H389" s="40">
        <f>IFERROR(VLOOKUP($I389,'Planned Dev'!$D$4:$V$1390,5+G389,FALSE),0)</f>
        <v>0</v>
      </c>
      <c r="I389" t="str">
        <f t="shared" si="8"/>
        <v>APWORKS 2024.2 - PHASE 3: Broadcast Invoice: EDI File Processing</v>
      </c>
    </row>
    <row r="390" spans="1:9" x14ac:dyDescent="0.25">
      <c r="A390" t="s">
        <v>44</v>
      </c>
      <c r="B390" t="s">
        <v>5</v>
      </c>
      <c r="C390" t="s">
        <v>10</v>
      </c>
      <c r="D390" t="s">
        <v>2</v>
      </c>
      <c r="E390" t="s">
        <v>487</v>
      </c>
      <c r="F390">
        <v>14</v>
      </c>
      <c r="G390">
        <f>VLOOKUP(E390,Const!$A$2:$B$23,2,FALSE)</f>
        <v>3</v>
      </c>
      <c r="H390" s="40">
        <f>IFERROR(VLOOKUP($I390,'Planned BugFix'!$D$4:$V$1390,5+G390,FALSE),0)</f>
        <v>0</v>
      </c>
      <c r="I390" t="str">
        <f t="shared" si="8"/>
        <v>APWORKS 2024.2 - PHASE 3: Google Drive integration. (Setup and Integration development)</v>
      </c>
    </row>
    <row r="391" spans="1:9" x14ac:dyDescent="0.25">
      <c r="A391" t="s">
        <v>44</v>
      </c>
      <c r="B391" t="s">
        <v>5</v>
      </c>
      <c r="C391" t="s">
        <v>10</v>
      </c>
      <c r="D391" t="s">
        <v>17</v>
      </c>
      <c r="E391" t="s">
        <v>487</v>
      </c>
      <c r="F391">
        <v>33</v>
      </c>
      <c r="G391">
        <f>VLOOKUP(E391,Const!$A$2:$B$23,2,FALSE)</f>
        <v>3</v>
      </c>
      <c r="H391" s="40">
        <f>IFERROR(VLOOKUP($I391,'Planned Dev'!$D$4:$V$1390,5+G391,FALSE),0)</f>
        <v>0</v>
      </c>
      <c r="I391" t="str">
        <f t="shared" si="8"/>
        <v>APWORKS 2024.2 - PHASE 3: Google Drive integration. (Setup and Integration development)</v>
      </c>
    </row>
    <row r="392" spans="1:9" x14ac:dyDescent="0.25">
      <c r="A392" t="s">
        <v>44</v>
      </c>
      <c r="B392" t="s">
        <v>5</v>
      </c>
      <c r="C392" t="s">
        <v>20</v>
      </c>
      <c r="D392" t="s">
        <v>2</v>
      </c>
      <c r="E392" t="s">
        <v>487</v>
      </c>
      <c r="F392">
        <v>8</v>
      </c>
      <c r="G392">
        <f>VLOOKUP(E392,Const!$A$2:$B$23,2,FALSE)</f>
        <v>3</v>
      </c>
      <c r="H392" s="40">
        <f>IFERROR(VLOOKUP($I392,'Planned BugFix'!$D$4:$V$1390,5+G392,FALSE),0)</f>
        <v>0</v>
      </c>
      <c r="I392" t="str">
        <f t="shared" si="8"/>
        <v>APWORKS 2024.2 - PHASE 3: Switch Company on Invoice</v>
      </c>
    </row>
    <row r="393" spans="1:9" x14ac:dyDescent="0.25">
      <c r="A393" t="s">
        <v>44</v>
      </c>
      <c r="B393" t="s">
        <v>5</v>
      </c>
      <c r="C393" t="s">
        <v>20</v>
      </c>
      <c r="D393" t="s">
        <v>17</v>
      </c>
      <c r="E393" t="s">
        <v>487</v>
      </c>
      <c r="F393">
        <v>20</v>
      </c>
      <c r="G393">
        <f>VLOOKUP(E393,Const!$A$2:$B$23,2,FALSE)</f>
        <v>3</v>
      </c>
      <c r="H393" s="40">
        <f>IFERROR(VLOOKUP($I393,'Planned Dev'!$D$4:$V$1390,5+G393,FALSE),0)</f>
        <v>0</v>
      </c>
      <c r="I393" t="str">
        <f t="shared" si="8"/>
        <v>APWORKS PHASE2: Switch Company on Invoice</v>
      </c>
    </row>
    <row r="394" spans="1:9" x14ac:dyDescent="0.25">
      <c r="A394" t="s">
        <v>44</v>
      </c>
      <c r="B394" t="s">
        <v>513</v>
      </c>
      <c r="C394" t="s">
        <v>3</v>
      </c>
      <c r="D394" t="s">
        <v>2</v>
      </c>
      <c r="E394" t="s">
        <v>487</v>
      </c>
      <c r="F394">
        <v>40</v>
      </c>
      <c r="G394">
        <f>VLOOKUP(E394,Const!$A$2:$B$23,2,FALSE)</f>
        <v>3</v>
      </c>
      <c r="H394" s="40">
        <f>IFERROR(VLOOKUP($I394,'Planned BugFix'!$D$4:$V$1390,5+G394,FALSE),0)</f>
        <v>0</v>
      </c>
      <c r="I394" t="str">
        <f t="shared" si="8"/>
        <v>PR-0013: Regular bug fixing activity</v>
      </c>
    </row>
    <row r="395" spans="1:9" x14ac:dyDescent="0.25">
      <c r="A395" t="s">
        <v>44</v>
      </c>
      <c r="B395" t="s">
        <v>512</v>
      </c>
      <c r="C395" t="s">
        <v>27</v>
      </c>
      <c r="D395" t="s">
        <v>64</v>
      </c>
      <c r="E395" t="s">
        <v>487</v>
      </c>
      <c r="F395">
        <v>24</v>
      </c>
      <c r="G395">
        <f>VLOOKUP(E395,Const!$A$2:$B$23,2,FALSE)</f>
        <v>3</v>
      </c>
      <c r="H395"/>
      <c r="I395" t="str">
        <f>CONCATENATE(TRIM(B395),": ",C395)</f>
        <v>PR-0013: Time Off - Un Planned</v>
      </c>
    </row>
    <row r="396" spans="1:9" x14ac:dyDescent="0.25">
      <c r="A396" t="s">
        <v>45</v>
      </c>
      <c r="B396" t="s">
        <v>515</v>
      </c>
      <c r="C396" t="s">
        <v>28</v>
      </c>
      <c r="D396" t="s">
        <v>13</v>
      </c>
      <c r="E396" t="s">
        <v>487</v>
      </c>
      <c r="F396">
        <v>22.5</v>
      </c>
      <c r="G396">
        <f>VLOOKUP(E396,Const!$A$2:$B$23,2,FALSE)</f>
        <v>3</v>
      </c>
      <c r="H396" s="3"/>
      <c r="I396" t="str">
        <f t="shared" si="8"/>
        <v>APWORKS 2024.2 - PHASE 3: Time</v>
      </c>
    </row>
    <row r="397" spans="1:9" x14ac:dyDescent="0.25">
      <c r="A397" t="s">
        <v>45</v>
      </c>
      <c r="B397" t="s">
        <v>5</v>
      </c>
      <c r="C397" t="s">
        <v>11</v>
      </c>
      <c r="D397" t="s">
        <v>13</v>
      </c>
      <c r="E397" t="s">
        <v>487</v>
      </c>
      <c r="F397">
        <v>6</v>
      </c>
      <c r="G397">
        <f>VLOOKUP(E397,Const!$A$2:$B$23,2,FALSE)</f>
        <v>3</v>
      </c>
      <c r="H397" s="3"/>
      <c r="I397" t="str">
        <f t="shared" si="8"/>
        <v>NEXELUS 2024.1 SP2: Project Overhead</v>
      </c>
    </row>
    <row r="398" spans="1:9" x14ac:dyDescent="0.25">
      <c r="A398" t="s">
        <v>45</v>
      </c>
      <c r="B398" t="s">
        <v>23</v>
      </c>
      <c r="C398" t="s">
        <v>24</v>
      </c>
      <c r="D398" t="s">
        <v>17</v>
      </c>
      <c r="E398" t="s">
        <v>487</v>
      </c>
      <c r="F398">
        <v>28</v>
      </c>
      <c r="G398">
        <f>VLOOKUP(E398,Const!$A$2:$B$23,2,FALSE)</f>
        <v>3</v>
      </c>
      <c r="H398" s="40">
        <f>IFERROR(VLOOKUP($I398,'Planned Dev'!$D$4:$V$1390,5+G398,FALSE),0)</f>
        <v>0</v>
      </c>
      <c r="I398" t="str">
        <f t="shared" si="8"/>
        <v>NEXELUS 2024.1 SP2: Generate Client Schedule Lines based on media type</v>
      </c>
    </row>
    <row r="399" spans="1:9" x14ac:dyDescent="0.25">
      <c r="A399" t="s">
        <v>45</v>
      </c>
      <c r="B399" t="s">
        <v>23</v>
      </c>
      <c r="C399" t="s">
        <v>11</v>
      </c>
      <c r="D399" t="s">
        <v>46</v>
      </c>
      <c r="E399" t="s">
        <v>487</v>
      </c>
      <c r="F399">
        <v>17</v>
      </c>
      <c r="G399">
        <f>VLOOKUP(E399,Const!$A$2:$B$23,2,FALSE)</f>
        <v>3</v>
      </c>
      <c r="H399"/>
      <c r="I399" t="str">
        <f t="shared" si="8"/>
        <v>PR-0013: Project Overhead</v>
      </c>
    </row>
    <row r="400" spans="1:9" x14ac:dyDescent="0.25">
      <c r="A400" t="s">
        <v>45</v>
      </c>
      <c r="B400" t="s">
        <v>512</v>
      </c>
      <c r="C400" t="s">
        <v>26</v>
      </c>
      <c r="D400" t="s">
        <v>30</v>
      </c>
      <c r="E400" t="s">
        <v>487</v>
      </c>
      <c r="F400">
        <v>26.5</v>
      </c>
      <c r="G400">
        <f>VLOOKUP(E400,Const!$A$2:$B$23,2,FALSE)</f>
        <v>3</v>
      </c>
      <c r="H400"/>
      <c r="I400" t="str">
        <f t="shared" si="8"/>
        <v>AD-0001: Session with US team</v>
      </c>
    </row>
    <row r="401" spans="1:9" x14ac:dyDescent="0.25">
      <c r="A401" t="s">
        <v>535</v>
      </c>
      <c r="B401" t="s">
        <v>515</v>
      </c>
      <c r="C401" t="s">
        <v>536</v>
      </c>
      <c r="D401" t="s">
        <v>537</v>
      </c>
      <c r="E401" t="s">
        <v>487</v>
      </c>
      <c r="F401">
        <v>68</v>
      </c>
      <c r="G401">
        <f>VLOOKUP(E401,Const!$A$2:$B$23,2,FALSE)</f>
        <v>3</v>
      </c>
      <c r="I401" t="str">
        <f t="shared" si="8"/>
        <v>AD-0001: HR ad Admin Activities</v>
      </c>
    </row>
    <row r="402" spans="1:9" x14ac:dyDescent="0.25">
      <c r="A402" t="s">
        <v>535</v>
      </c>
      <c r="B402" t="s">
        <v>515</v>
      </c>
      <c r="C402" t="s">
        <v>539</v>
      </c>
      <c r="D402" t="s">
        <v>47</v>
      </c>
      <c r="E402" t="s">
        <v>487</v>
      </c>
      <c r="F402">
        <v>71</v>
      </c>
      <c r="G402">
        <f>VLOOKUP(E402,Const!$A$2:$B$23,2,FALSE)</f>
        <v>3</v>
      </c>
      <c r="H402"/>
      <c r="I402" t="str">
        <f t="shared" si="8"/>
        <v>AD-0001: Network and infrastructure Support</v>
      </c>
    </row>
    <row r="403" spans="1:9" x14ac:dyDescent="0.25">
      <c r="A403" t="s">
        <v>535</v>
      </c>
      <c r="B403" t="s">
        <v>515</v>
      </c>
      <c r="C403" t="s">
        <v>48</v>
      </c>
      <c r="D403" t="s">
        <v>47</v>
      </c>
      <c r="E403" t="s">
        <v>487</v>
      </c>
      <c r="F403">
        <v>15</v>
      </c>
      <c r="G403">
        <f>VLOOKUP(E403,Const!$A$2:$B$23,2,FALSE)</f>
        <v>3</v>
      </c>
      <c r="H403" s="3"/>
      <c r="I403" t="str">
        <f t="shared" si="8"/>
        <v>PR-0013: Taxes and Bank Related</v>
      </c>
    </row>
    <row r="404" spans="1:9" x14ac:dyDescent="0.25">
      <c r="A404" t="s">
        <v>535</v>
      </c>
      <c r="B404" t="s">
        <v>512</v>
      </c>
      <c r="C404" t="s">
        <v>25</v>
      </c>
      <c r="D404" t="s">
        <v>13</v>
      </c>
      <c r="E404" t="s">
        <v>487</v>
      </c>
      <c r="F404">
        <v>20</v>
      </c>
      <c r="G404">
        <f>VLOOKUP(E404,Const!$A$2:$B$23,2,FALSE)</f>
        <v>3</v>
      </c>
      <c r="I404" t="str">
        <f t="shared" si="8"/>
        <v>AP WORKFLOW: Meetings, mails, communication, TFS, Interviews</v>
      </c>
    </row>
    <row r="405" spans="1:9" x14ac:dyDescent="0.25">
      <c r="A405" t="s">
        <v>49</v>
      </c>
      <c r="B405" t="s">
        <v>510</v>
      </c>
      <c r="C405" t="s">
        <v>36</v>
      </c>
      <c r="D405" t="s">
        <v>13</v>
      </c>
      <c r="E405" t="s">
        <v>487</v>
      </c>
      <c r="F405">
        <v>1</v>
      </c>
      <c r="G405">
        <f>VLOOKUP(E405,Const!$A$2:$B$23,2,FALSE)</f>
        <v>3</v>
      </c>
      <c r="H405" s="3"/>
      <c r="I405" t="str">
        <f t="shared" si="8"/>
        <v>APWORKS 2024.2 - PHASE 3: Internal Meetings</v>
      </c>
    </row>
    <row r="406" spans="1:9" x14ac:dyDescent="0.25">
      <c r="A406" t="s">
        <v>49</v>
      </c>
      <c r="B406" t="s">
        <v>5</v>
      </c>
      <c r="C406" t="s">
        <v>8</v>
      </c>
      <c r="D406" t="s">
        <v>19</v>
      </c>
      <c r="E406" t="s">
        <v>487</v>
      </c>
      <c r="F406">
        <v>25</v>
      </c>
      <c r="G406">
        <f>VLOOKUP(E406,Const!$A$2:$B$23,2,FALSE)</f>
        <v>3</v>
      </c>
      <c r="H406" s="40">
        <f>IFERROR(VLOOKUP($I406,'Planned QA'!$D$4:$V$1390,5+G406,FALSE),0)</f>
        <v>8</v>
      </c>
      <c r="I406" t="str">
        <f t="shared" si="8"/>
        <v>APWORKS 2024.2 - PHASE 3: Ability to assign Employees to Roles by Media type and by Client</v>
      </c>
    </row>
    <row r="407" spans="1:9" x14ac:dyDescent="0.25">
      <c r="A407" t="s">
        <v>49</v>
      </c>
      <c r="B407" t="s">
        <v>5</v>
      </c>
      <c r="C407" t="s">
        <v>6</v>
      </c>
      <c r="D407" t="s">
        <v>13</v>
      </c>
      <c r="E407" t="s">
        <v>487</v>
      </c>
      <c r="F407">
        <v>2</v>
      </c>
      <c r="G407">
        <f>VLOOKUP(E407,Const!$A$2:$B$23,2,FALSE)</f>
        <v>3</v>
      </c>
      <c r="I407" t="str">
        <f t="shared" si="8"/>
        <v>APWORKS 2024.2 - PHASE 3: Ability to automatically attach additional documents to Invoice</v>
      </c>
    </row>
    <row r="408" spans="1:9" x14ac:dyDescent="0.25">
      <c r="A408" t="s">
        <v>49</v>
      </c>
      <c r="B408" t="s">
        <v>5</v>
      </c>
      <c r="C408" t="s">
        <v>6</v>
      </c>
      <c r="D408" t="s">
        <v>50</v>
      </c>
      <c r="E408" t="s">
        <v>487</v>
      </c>
      <c r="F408">
        <v>28</v>
      </c>
      <c r="G408">
        <f>VLOOKUP(E408,Const!$A$2:$B$23,2,FALSE)</f>
        <v>3</v>
      </c>
      <c r="I408" t="str">
        <f t="shared" si="8"/>
        <v>APWORKS 2024.2 - PHASE 3: Ability to automatically attach additional documents to Invoice</v>
      </c>
    </row>
    <row r="409" spans="1:9" x14ac:dyDescent="0.25">
      <c r="A409" t="s">
        <v>49</v>
      </c>
      <c r="B409" t="s">
        <v>5</v>
      </c>
      <c r="C409" t="s">
        <v>6</v>
      </c>
      <c r="D409" t="s">
        <v>19</v>
      </c>
      <c r="E409" t="s">
        <v>487</v>
      </c>
      <c r="F409">
        <v>45</v>
      </c>
      <c r="G409">
        <f>VLOOKUP(E409,Const!$A$2:$B$23,2,FALSE)</f>
        <v>3</v>
      </c>
      <c r="H409" s="40">
        <f>IFERROR(VLOOKUP($I409,'Planned QA'!$D$4:$V$1390,5+G409,FALSE),0)</f>
        <v>6.8</v>
      </c>
      <c r="I409" t="str">
        <f t="shared" si="8"/>
        <v>APWORKS 2024.2 - PHASE 3: Ability to automatically attach additional documents to Invoice</v>
      </c>
    </row>
    <row r="410" spans="1:9" x14ac:dyDescent="0.25">
      <c r="A410" t="s">
        <v>49</v>
      </c>
      <c r="B410" t="s">
        <v>5</v>
      </c>
      <c r="C410" t="s">
        <v>51</v>
      </c>
      <c r="D410" t="s">
        <v>13</v>
      </c>
      <c r="E410" t="s">
        <v>487</v>
      </c>
      <c r="F410">
        <v>4</v>
      </c>
      <c r="G410">
        <f>VLOOKUP(E410,Const!$A$2:$B$23,2,FALSE)</f>
        <v>3</v>
      </c>
      <c r="I410" t="str">
        <f t="shared" si="8"/>
        <v>APWORKS 2024.2 - PHASE 3: Add Media Type/Service type/Roles</v>
      </c>
    </row>
    <row r="411" spans="1:9" x14ac:dyDescent="0.25">
      <c r="A411" t="s">
        <v>49</v>
      </c>
      <c r="B411" t="s">
        <v>5</v>
      </c>
      <c r="C411" t="s">
        <v>51</v>
      </c>
      <c r="D411" t="s">
        <v>19</v>
      </c>
      <c r="E411" t="s">
        <v>487</v>
      </c>
      <c r="F411">
        <v>24</v>
      </c>
      <c r="G411">
        <f>VLOOKUP(E411,Const!$A$2:$B$23,2,FALSE)</f>
        <v>3</v>
      </c>
      <c r="H411" s="40">
        <f>IFERROR(VLOOKUP($I411,'Planned QA'!$D$4:$V$1390,5+G411,FALSE),0)</f>
        <v>0</v>
      </c>
      <c r="I411" t="str">
        <f t="shared" si="8"/>
        <v>APWORKS 2024.2 - PHASE 3: Add Media Type/Service type/Roles</v>
      </c>
    </row>
    <row r="412" spans="1:9" x14ac:dyDescent="0.25">
      <c r="A412" t="s">
        <v>49</v>
      </c>
      <c r="B412" t="s">
        <v>5</v>
      </c>
      <c r="C412" t="s">
        <v>52</v>
      </c>
      <c r="D412" t="s">
        <v>19</v>
      </c>
      <c r="E412" t="s">
        <v>487</v>
      </c>
      <c r="F412">
        <v>2</v>
      </c>
      <c r="G412">
        <f>VLOOKUP(E412,Const!$A$2:$B$23,2,FALSE)</f>
        <v>3</v>
      </c>
      <c r="H412" s="40">
        <f>IFERROR(VLOOKUP($I412,'Planned QA'!$D$4:$V$1390,5+G412,FALSE),0)</f>
        <v>0</v>
      </c>
      <c r="I412" t="str">
        <f t="shared" si="8"/>
        <v>APWORKS PHASE2: Checkbox to filter discrepant lines</v>
      </c>
    </row>
    <row r="413" spans="1:9" x14ac:dyDescent="0.25">
      <c r="A413" t="s">
        <v>49</v>
      </c>
      <c r="B413" t="s">
        <v>513</v>
      </c>
      <c r="C413" t="s">
        <v>25</v>
      </c>
      <c r="D413" t="s">
        <v>13</v>
      </c>
      <c r="E413" t="s">
        <v>487</v>
      </c>
      <c r="F413">
        <v>3</v>
      </c>
      <c r="G413">
        <f>VLOOKUP(E413,Const!$A$2:$B$23,2,FALSE)</f>
        <v>3</v>
      </c>
      <c r="I413" t="str">
        <f t="shared" si="8"/>
        <v>APWORKS PHASE2: Meetings, mails, communication, TFS, Interviews</v>
      </c>
    </row>
    <row r="414" spans="1:9" x14ac:dyDescent="0.25">
      <c r="A414" t="s">
        <v>49</v>
      </c>
      <c r="B414" t="s">
        <v>513</v>
      </c>
      <c r="C414" t="s">
        <v>54</v>
      </c>
      <c r="D414" t="s">
        <v>19</v>
      </c>
      <c r="E414" t="s">
        <v>487</v>
      </c>
      <c r="F414">
        <v>11</v>
      </c>
      <c r="G414">
        <f>VLOOKUP(E414,Const!$A$2:$B$23,2,FALSE)</f>
        <v>3</v>
      </c>
      <c r="H414" s="40">
        <f>IFERROR(VLOOKUP($I414,'Planned QA'!$D$4:$V$1390,5+G414,FALSE),0)</f>
        <v>0</v>
      </c>
      <c r="I414" t="str">
        <f t="shared" si="8"/>
        <v>NEXELUS 2024.2: Regular testing and QA new project/assignment/task</v>
      </c>
    </row>
    <row r="415" spans="1:9" x14ac:dyDescent="0.25">
      <c r="A415" t="s">
        <v>49</v>
      </c>
      <c r="B415" t="s">
        <v>511</v>
      </c>
      <c r="C415" t="s">
        <v>55</v>
      </c>
      <c r="D415" t="s">
        <v>7</v>
      </c>
      <c r="E415" t="s">
        <v>487</v>
      </c>
      <c r="F415">
        <v>6</v>
      </c>
      <c r="G415">
        <f>VLOOKUP(E415,Const!$A$2:$B$23,2,FALSE)</f>
        <v>3</v>
      </c>
      <c r="I415" t="str">
        <f t="shared" si="8"/>
        <v>PR-0013: Analysis of the new project/assignment/task</v>
      </c>
    </row>
    <row r="416" spans="1:9" x14ac:dyDescent="0.25">
      <c r="A416" t="s">
        <v>49</v>
      </c>
      <c r="B416" t="s">
        <v>512</v>
      </c>
      <c r="C416" t="s">
        <v>27</v>
      </c>
      <c r="D416" t="s">
        <v>64</v>
      </c>
      <c r="E416" t="s">
        <v>487</v>
      </c>
      <c r="F416">
        <v>33</v>
      </c>
      <c r="G416">
        <f>VLOOKUP(E416,Const!$A$2:$B$23,2,FALSE)</f>
        <v>3</v>
      </c>
      <c r="I416" t="str">
        <f>CONCATENATE(TRIM(B416),": ",C416)</f>
        <v>PR-0013: Time Off - Un Planned</v>
      </c>
    </row>
    <row r="417" spans="1:9" x14ac:dyDescent="0.25">
      <c r="A417" t="s">
        <v>56</v>
      </c>
      <c r="B417" t="s">
        <v>510</v>
      </c>
      <c r="C417" t="s">
        <v>4</v>
      </c>
      <c r="D417" t="s">
        <v>19</v>
      </c>
      <c r="E417" t="s">
        <v>487</v>
      </c>
      <c r="F417">
        <v>10</v>
      </c>
      <c r="G417">
        <f>VLOOKUP(E417,Const!$A$2:$B$23,2,FALSE)</f>
        <v>3</v>
      </c>
      <c r="H417" s="40">
        <f>IFERROR(VLOOKUP($I417,'Planned QA'!$D$4:$V$1390,5+G417,FALSE),0)</f>
        <v>0</v>
      </c>
      <c r="I417" t="str">
        <f t="shared" si="8"/>
        <v>APWORKS 2024.2 - PHASE 3: Analysis of production issues reported by support team</v>
      </c>
    </row>
    <row r="418" spans="1:9" x14ac:dyDescent="0.25">
      <c r="A418" t="s">
        <v>56</v>
      </c>
      <c r="B418" t="s">
        <v>5</v>
      </c>
      <c r="C418" t="s">
        <v>8</v>
      </c>
      <c r="D418" t="s">
        <v>19</v>
      </c>
      <c r="E418" t="s">
        <v>487</v>
      </c>
      <c r="F418">
        <v>4</v>
      </c>
      <c r="G418">
        <f>VLOOKUP(E418,Const!$A$2:$B$23,2,FALSE)</f>
        <v>3</v>
      </c>
      <c r="H418" s="40">
        <f>IFERROR(VLOOKUP($I418,'Planned QA'!$D$4:$V$1390,5+G418,FALSE),0)</f>
        <v>8</v>
      </c>
      <c r="I418" t="str">
        <f t="shared" si="8"/>
        <v>APWORKS 2024.2 - PHASE 3: Ability to assign Employees to Roles by Media type and by Client</v>
      </c>
    </row>
    <row r="419" spans="1:9" x14ac:dyDescent="0.25">
      <c r="A419" t="s">
        <v>56</v>
      </c>
      <c r="B419" t="s">
        <v>5</v>
      </c>
      <c r="C419" t="s">
        <v>6</v>
      </c>
      <c r="D419" t="s">
        <v>13</v>
      </c>
      <c r="E419" t="s">
        <v>487</v>
      </c>
      <c r="F419">
        <v>2</v>
      </c>
      <c r="G419">
        <f>VLOOKUP(E419,Const!$A$2:$B$23,2,FALSE)</f>
        <v>3</v>
      </c>
      <c r="I419" t="str">
        <f t="shared" si="8"/>
        <v>APWORKS 2024.2 - PHASE 3: Ability to automatically attach additional documents to Invoice</v>
      </c>
    </row>
    <row r="420" spans="1:9" x14ac:dyDescent="0.25">
      <c r="A420" t="s">
        <v>56</v>
      </c>
      <c r="B420" t="s">
        <v>5</v>
      </c>
      <c r="C420" t="s">
        <v>51</v>
      </c>
      <c r="D420" t="s">
        <v>19</v>
      </c>
      <c r="E420" t="s">
        <v>487</v>
      </c>
      <c r="F420">
        <v>2</v>
      </c>
      <c r="G420">
        <f>VLOOKUP(E420,Const!$A$2:$B$23,2,FALSE)</f>
        <v>3</v>
      </c>
      <c r="H420" s="40">
        <f>IFERROR(VLOOKUP($I420,'Planned QA'!$D$4:$V$1390,5+G420,FALSE),0)</f>
        <v>0</v>
      </c>
      <c r="I420" t="str">
        <f t="shared" si="8"/>
        <v>APWORKS 2024.2 - PHASE 3: Add Media Type/Service type/Roles</v>
      </c>
    </row>
    <row r="421" spans="1:9" x14ac:dyDescent="0.25">
      <c r="A421" t="s">
        <v>56</v>
      </c>
      <c r="B421" t="s">
        <v>5</v>
      </c>
      <c r="C421" t="s">
        <v>11</v>
      </c>
      <c r="D421" t="s">
        <v>7</v>
      </c>
      <c r="E421" t="s">
        <v>487</v>
      </c>
      <c r="F421">
        <v>5</v>
      </c>
      <c r="G421">
        <f>VLOOKUP(E421,Const!$A$2:$B$23,2,FALSE)</f>
        <v>3</v>
      </c>
      <c r="I421" t="str">
        <f t="shared" si="8"/>
        <v>APWORKS 2024.2 - PHASE 3: Project Overhead</v>
      </c>
    </row>
    <row r="422" spans="1:9" x14ac:dyDescent="0.25">
      <c r="A422" t="s">
        <v>56</v>
      </c>
      <c r="B422" t="s">
        <v>5</v>
      </c>
      <c r="C422" t="s">
        <v>11</v>
      </c>
      <c r="D422" t="s">
        <v>13</v>
      </c>
      <c r="E422" t="s">
        <v>487</v>
      </c>
      <c r="F422">
        <v>9</v>
      </c>
      <c r="G422">
        <f>VLOOKUP(E422,Const!$A$2:$B$23,2,FALSE)</f>
        <v>3</v>
      </c>
      <c r="I422" t="str">
        <f t="shared" si="8"/>
        <v>APWORKS 2024.2 - PHASE 3: Project Overhead</v>
      </c>
    </row>
    <row r="423" spans="1:9" x14ac:dyDescent="0.25">
      <c r="A423" t="s">
        <v>56</v>
      </c>
      <c r="B423" t="s">
        <v>5</v>
      </c>
      <c r="C423" t="s">
        <v>33</v>
      </c>
      <c r="D423" t="s">
        <v>19</v>
      </c>
      <c r="E423" t="s">
        <v>487</v>
      </c>
      <c r="F423">
        <v>2</v>
      </c>
      <c r="G423">
        <f>VLOOKUP(E423,Const!$A$2:$B$23,2,FALSE)</f>
        <v>3</v>
      </c>
      <c r="H423" s="40">
        <f>IFERROR(VLOOKUP($I423,'Planned QA'!$D$4:$V$1390,5+G423,FALSE),0)</f>
        <v>0</v>
      </c>
      <c r="I423" t="str">
        <f t="shared" si="8"/>
        <v>APWORKS PHASE2: Vendor/stations/sites associated to multiple pay to.</v>
      </c>
    </row>
    <row r="424" spans="1:9" x14ac:dyDescent="0.25">
      <c r="A424" t="s">
        <v>56</v>
      </c>
      <c r="B424" t="s">
        <v>513</v>
      </c>
      <c r="C424" t="s">
        <v>25</v>
      </c>
      <c r="D424" t="s">
        <v>13</v>
      </c>
      <c r="E424" t="s">
        <v>487</v>
      </c>
      <c r="F424">
        <v>3</v>
      </c>
      <c r="G424">
        <f>VLOOKUP(E424,Const!$A$2:$B$23,2,FALSE)</f>
        <v>3</v>
      </c>
      <c r="I424" t="str">
        <f t="shared" si="8"/>
        <v>APWORKS PHASE2: Meetings, mails, communication, TFS, Interviews</v>
      </c>
    </row>
    <row r="425" spans="1:9" x14ac:dyDescent="0.25">
      <c r="A425" t="s">
        <v>56</v>
      </c>
      <c r="B425" t="s">
        <v>513</v>
      </c>
      <c r="C425" t="s">
        <v>54</v>
      </c>
      <c r="D425" t="s">
        <v>19</v>
      </c>
      <c r="E425" t="s">
        <v>487</v>
      </c>
      <c r="F425">
        <v>15</v>
      </c>
      <c r="G425">
        <f>VLOOKUP(E425,Const!$A$2:$B$23,2,FALSE)</f>
        <v>3</v>
      </c>
      <c r="H425" s="40">
        <f>IFERROR(VLOOKUP($I425,'Planned QA'!$D$4:$V$1390,5+G425,FALSE),0)</f>
        <v>0</v>
      </c>
      <c r="I425" t="str">
        <f t="shared" si="8"/>
        <v>NEXELUS 2024.2: Regular testing and QA new project/assignment/task</v>
      </c>
    </row>
    <row r="426" spans="1:9" x14ac:dyDescent="0.25">
      <c r="A426" t="s">
        <v>56</v>
      </c>
      <c r="B426" t="s">
        <v>511</v>
      </c>
      <c r="C426" t="s">
        <v>4</v>
      </c>
      <c r="D426" t="s">
        <v>7</v>
      </c>
      <c r="E426" t="s">
        <v>487</v>
      </c>
      <c r="F426">
        <v>14</v>
      </c>
      <c r="G426">
        <f>VLOOKUP(E426,Const!$A$2:$B$23,2,FALSE)</f>
        <v>3</v>
      </c>
      <c r="H426" s="3"/>
      <c r="I426" t="str">
        <f t="shared" si="8"/>
        <v>NEXELUS 2024.2: Analysis of production issues reported by support team</v>
      </c>
    </row>
    <row r="427" spans="1:9" x14ac:dyDescent="0.25">
      <c r="A427" t="s">
        <v>56</v>
      </c>
      <c r="B427" t="s">
        <v>511</v>
      </c>
      <c r="C427" t="s">
        <v>55</v>
      </c>
      <c r="D427" t="s">
        <v>46</v>
      </c>
      <c r="E427" t="s">
        <v>487</v>
      </c>
      <c r="F427">
        <v>7</v>
      </c>
      <c r="G427">
        <f>VLOOKUP(E427,Const!$A$2:$B$23,2,FALSE)</f>
        <v>3</v>
      </c>
      <c r="H427" s="3"/>
      <c r="I427" t="str">
        <f t="shared" si="8"/>
        <v>NEXELUS 2024.2: Analysis of the new project/assignment/task</v>
      </c>
    </row>
    <row r="428" spans="1:9" x14ac:dyDescent="0.25">
      <c r="A428" t="s">
        <v>56</v>
      </c>
      <c r="B428" t="s">
        <v>511</v>
      </c>
      <c r="C428" t="s">
        <v>57</v>
      </c>
      <c r="D428" t="s">
        <v>46</v>
      </c>
      <c r="E428" t="s">
        <v>487</v>
      </c>
      <c r="F428">
        <v>7</v>
      </c>
      <c r="G428">
        <f>VLOOKUP(E428,Const!$A$2:$B$23,2,FALSE)</f>
        <v>3</v>
      </c>
      <c r="H428"/>
      <c r="I428" t="str">
        <f t="shared" si="8"/>
        <v>NEXELUS 2024.2: Document review/understanding Requirement Specifications</v>
      </c>
    </row>
    <row r="429" spans="1:9" x14ac:dyDescent="0.25">
      <c r="A429" t="s">
        <v>56</v>
      </c>
      <c r="B429" t="s">
        <v>511</v>
      </c>
      <c r="C429" t="s">
        <v>54</v>
      </c>
      <c r="D429" t="s">
        <v>46</v>
      </c>
      <c r="E429" t="s">
        <v>487</v>
      </c>
      <c r="F429">
        <v>6</v>
      </c>
      <c r="G429">
        <f>VLOOKUP(E429,Const!$A$2:$B$23,2,FALSE)</f>
        <v>3</v>
      </c>
      <c r="I429" t="str">
        <f t="shared" si="8"/>
        <v>PR-0013: Regular testing and QA new project/assignment/task</v>
      </c>
    </row>
    <row r="430" spans="1:9" x14ac:dyDescent="0.25">
      <c r="A430" t="s">
        <v>56</v>
      </c>
      <c r="B430" t="s">
        <v>512</v>
      </c>
      <c r="C430" t="s">
        <v>4</v>
      </c>
      <c r="D430" t="s">
        <v>7</v>
      </c>
      <c r="E430" t="s">
        <v>487</v>
      </c>
      <c r="F430">
        <v>30</v>
      </c>
      <c r="G430">
        <f>VLOOKUP(E430,Const!$A$2:$B$23,2,FALSE)</f>
        <v>3</v>
      </c>
      <c r="H430"/>
      <c r="I430" t="str">
        <f t="shared" si="8"/>
        <v>PR-0013: Analysis of production issues reported by support team</v>
      </c>
    </row>
    <row r="431" spans="1:9" x14ac:dyDescent="0.25">
      <c r="A431" t="s">
        <v>56</v>
      </c>
      <c r="B431" t="s">
        <v>512</v>
      </c>
      <c r="C431" t="s">
        <v>4</v>
      </c>
      <c r="D431" t="s">
        <v>19</v>
      </c>
      <c r="E431" t="s">
        <v>487</v>
      </c>
      <c r="F431">
        <v>16</v>
      </c>
      <c r="G431">
        <f>VLOOKUP(E431,Const!$A$2:$B$23,2,FALSE)</f>
        <v>3</v>
      </c>
      <c r="H431" s="40">
        <f>IFERROR(VLOOKUP($I431,'Planned QA'!$D$4:$V$1390,5+G431,FALSE),0)</f>
        <v>0</v>
      </c>
      <c r="I431" t="str">
        <f t="shared" si="8"/>
        <v>PR-0013: Analysis of production issues reported by support team</v>
      </c>
    </row>
    <row r="432" spans="1:9" x14ac:dyDescent="0.25">
      <c r="A432" t="s">
        <v>56</v>
      </c>
      <c r="B432" t="s">
        <v>512</v>
      </c>
      <c r="C432" t="s">
        <v>22</v>
      </c>
      <c r="D432" t="s">
        <v>7</v>
      </c>
      <c r="E432" t="s">
        <v>487</v>
      </c>
      <c r="F432">
        <v>7</v>
      </c>
      <c r="G432">
        <f>VLOOKUP(E432,Const!$A$2:$B$23,2,FALSE)</f>
        <v>3</v>
      </c>
      <c r="I432" t="str">
        <f t="shared" si="8"/>
        <v>PR-0013: Cient UAT Upgrade</v>
      </c>
    </row>
    <row r="433" spans="1:9" x14ac:dyDescent="0.25">
      <c r="A433" t="s">
        <v>56</v>
      </c>
      <c r="B433" t="s">
        <v>512</v>
      </c>
      <c r="C433" t="s">
        <v>22</v>
      </c>
      <c r="D433" t="s">
        <v>19</v>
      </c>
      <c r="E433" t="s">
        <v>487</v>
      </c>
      <c r="F433">
        <v>15</v>
      </c>
      <c r="G433">
        <f>VLOOKUP(E433,Const!$A$2:$B$23,2,FALSE)</f>
        <v>3</v>
      </c>
      <c r="H433" s="40">
        <f>IFERROR(VLOOKUP($I433,'Planned QA'!$D$4:$V$1390,5+G433,FALSE),0)</f>
        <v>0</v>
      </c>
      <c r="I433" t="str">
        <f t="shared" si="8"/>
        <v>PR-0013: Cient UAT Upgrade</v>
      </c>
    </row>
    <row r="434" spans="1:9" x14ac:dyDescent="0.25">
      <c r="A434" t="s">
        <v>56</v>
      </c>
      <c r="B434" t="s">
        <v>512</v>
      </c>
      <c r="C434" t="s">
        <v>36</v>
      </c>
      <c r="D434" t="s">
        <v>13</v>
      </c>
      <c r="E434" t="s">
        <v>487</v>
      </c>
      <c r="F434">
        <v>16</v>
      </c>
      <c r="G434">
        <f>VLOOKUP(E434,Const!$A$2:$B$23,2,FALSE)</f>
        <v>3</v>
      </c>
      <c r="H434" s="3"/>
      <c r="I434" t="str">
        <f t="shared" si="8"/>
        <v>PR-0013: Internal Meetings</v>
      </c>
    </row>
    <row r="435" spans="1:9" x14ac:dyDescent="0.25">
      <c r="A435" t="s">
        <v>56</v>
      </c>
      <c r="B435" t="s">
        <v>512</v>
      </c>
      <c r="C435" t="s">
        <v>27</v>
      </c>
      <c r="D435" t="s">
        <v>64</v>
      </c>
      <c r="E435" t="s">
        <v>487</v>
      </c>
      <c r="F435">
        <v>12</v>
      </c>
      <c r="G435">
        <f>VLOOKUP(E435,Const!$A$2:$B$23,2,FALSE)</f>
        <v>3</v>
      </c>
      <c r="H435" s="3"/>
      <c r="I435" t="str">
        <f>CONCATENATE(TRIM(B435),": ",C435)</f>
        <v>PR-0013: Time Off - Un Planned</v>
      </c>
    </row>
    <row r="436" spans="1:9" x14ac:dyDescent="0.25">
      <c r="A436" t="s">
        <v>58</v>
      </c>
      <c r="B436" t="s">
        <v>5</v>
      </c>
      <c r="C436" t="s">
        <v>8</v>
      </c>
      <c r="D436" t="s">
        <v>2</v>
      </c>
      <c r="E436" t="s">
        <v>487</v>
      </c>
      <c r="F436">
        <v>0</v>
      </c>
      <c r="G436">
        <f>VLOOKUP(E436,Const!$A$2:$B$23,2,FALSE)</f>
        <v>3</v>
      </c>
      <c r="H436" s="40">
        <f>IFERROR(VLOOKUP($I436,'Planned BugFix'!$D$4:$V$1390,5+G436,FALSE),0)</f>
        <v>0</v>
      </c>
      <c r="I436" t="str">
        <f t="shared" si="8"/>
        <v>APWORKS 2024.2 - PHASE 3: Ability to assign Employees to Roles by Media type and by Client</v>
      </c>
    </row>
    <row r="437" spans="1:9" x14ac:dyDescent="0.25">
      <c r="A437" t="s">
        <v>58</v>
      </c>
      <c r="B437" t="s">
        <v>5</v>
      </c>
      <c r="C437" t="s">
        <v>8</v>
      </c>
      <c r="D437" t="s">
        <v>17</v>
      </c>
      <c r="E437" t="s">
        <v>487</v>
      </c>
      <c r="F437">
        <v>73</v>
      </c>
      <c r="G437">
        <f>VLOOKUP(E437,Const!$A$2:$B$23,2,FALSE)</f>
        <v>3</v>
      </c>
      <c r="H437" s="40">
        <f>IFERROR(VLOOKUP($I437,'Planned Dev'!$D$4:$V$1390,5+G437,FALSE),0)</f>
        <v>0</v>
      </c>
      <c r="I437" t="str">
        <f t="shared" si="8"/>
        <v>NEXELUS 2024.1 SP2: Ability to assign Employees to Roles by Media type and by Client</v>
      </c>
    </row>
    <row r="438" spans="1:9" x14ac:dyDescent="0.25">
      <c r="A438" t="s">
        <v>58</v>
      </c>
      <c r="B438" t="s">
        <v>23</v>
      </c>
      <c r="C438" t="s">
        <v>24</v>
      </c>
      <c r="D438" t="s">
        <v>7</v>
      </c>
      <c r="E438" t="s">
        <v>487</v>
      </c>
      <c r="F438">
        <v>35</v>
      </c>
      <c r="G438">
        <f>VLOOKUP(E438,Const!$A$2:$B$23,2,FALSE)</f>
        <v>3</v>
      </c>
      <c r="I438" t="str">
        <f t="shared" si="8"/>
        <v>NEXELUS 2024.1 SP2: Generate Client Schedule Lines based on media type</v>
      </c>
    </row>
    <row r="439" spans="1:9" x14ac:dyDescent="0.25">
      <c r="A439" t="s">
        <v>58</v>
      </c>
      <c r="B439" t="s">
        <v>23</v>
      </c>
      <c r="C439" t="s">
        <v>24</v>
      </c>
      <c r="D439" t="s">
        <v>17</v>
      </c>
      <c r="E439" t="s">
        <v>487</v>
      </c>
      <c r="F439">
        <v>0</v>
      </c>
      <c r="G439">
        <f>VLOOKUP(E439,Const!$A$2:$B$23,2,FALSE)</f>
        <v>3</v>
      </c>
      <c r="H439" s="40">
        <f>IFERROR(VLOOKUP($I439,'Planned Dev'!$D$4:$V$1390,5+G439,FALSE),0)</f>
        <v>0</v>
      </c>
      <c r="I439" t="str">
        <f t="shared" si="8"/>
        <v>NEXELUS 2024.1 SP2: Generate Client Schedule Lines based on media type</v>
      </c>
    </row>
    <row r="440" spans="1:9" x14ac:dyDescent="0.25">
      <c r="A440" t="s">
        <v>58</v>
      </c>
      <c r="B440" t="s">
        <v>23</v>
      </c>
      <c r="C440" t="s">
        <v>59</v>
      </c>
      <c r="D440" t="s">
        <v>17</v>
      </c>
      <c r="E440" t="s">
        <v>487</v>
      </c>
      <c r="F440">
        <v>57</v>
      </c>
      <c r="G440">
        <f>VLOOKUP(E440,Const!$A$2:$B$23,2,FALSE)</f>
        <v>3</v>
      </c>
      <c r="H440" s="40">
        <f>IFERROR(VLOOKUP($I440,'Planned Dev'!$D$4:$V$1390,5+G440,FALSE),0)</f>
        <v>0</v>
      </c>
      <c r="I440" t="str">
        <f t="shared" si="8"/>
        <v>AP WORKFLOW: UDF &amp; Naming Convention in Vendor Portal - Proposal Import/exp</v>
      </c>
    </row>
    <row r="441" spans="1:9" x14ac:dyDescent="0.25">
      <c r="A441" t="s">
        <v>60</v>
      </c>
      <c r="B441" t="s">
        <v>510</v>
      </c>
      <c r="C441" t="s">
        <v>22</v>
      </c>
      <c r="D441" t="s">
        <v>19</v>
      </c>
      <c r="E441" t="s">
        <v>487</v>
      </c>
      <c r="F441">
        <v>18</v>
      </c>
      <c r="G441">
        <f>VLOOKUP(E441,Const!$A$2:$B$23,2,FALSE)</f>
        <v>3</v>
      </c>
      <c r="H441" s="40">
        <f>IFERROR(VLOOKUP($I441,'Planned QA'!$D$4:$V$1390,5+G441,FALSE),0)</f>
        <v>0</v>
      </c>
      <c r="I441" t="str">
        <f t="shared" si="8"/>
        <v>APWORKS 2024.2 - PHASE 3: Cient UAT Upgrade</v>
      </c>
    </row>
    <row r="442" spans="1:9" x14ac:dyDescent="0.25">
      <c r="A442" t="s">
        <v>60</v>
      </c>
      <c r="B442" t="s">
        <v>5</v>
      </c>
      <c r="C442" t="s">
        <v>16</v>
      </c>
      <c r="D442" t="s">
        <v>50</v>
      </c>
      <c r="E442" t="s">
        <v>487</v>
      </c>
      <c r="F442">
        <v>6</v>
      </c>
      <c r="G442">
        <f>VLOOKUP(E442,Const!$A$2:$B$23,2,FALSE)</f>
        <v>3</v>
      </c>
      <c r="I442" t="str">
        <f t="shared" si="8"/>
        <v>APWORKS 2024.2 - PHASE 3: Broadcast Invoice: EDI File Processing</v>
      </c>
    </row>
    <row r="443" spans="1:9" x14ac:dyDescent="0.25">
      <c r="A443" t="s">
        <v>60</v>
      </c>
      <c r="B443" t="s">
        <v>5</v>
      </c>
      <c r="C443" t="s">
        <v>16</v>
      </c>
      <c r="D443" t="s">
        <v>19</v>
      </c>
      <c r="E443" t="s">
        <v>487</v>
      </c>
      <c r="F443">
        <v>52.5</v>
      </c>
      <c r="G443">
        <f>VLOOKUP(E443,Const!$A$2:$B$23,2,FALSE)</f>
        <v>3</v>
      </c>
      <c r="H443" s="40">
        <f>IFERROR(VLOOKUP($I443,'Planned QA'!$D$4:$V$1390,5+G443,FALSE),0)</f>
        <v>40</v>
      </c>
      <c r="I443" t="str">
        <f t="shared" si="8"/>
        <v>APWORKS 2024.2 - PHASE 3: Broadcast Invoice: EDI File Processing</v>
      </c>
    </row>
    <row r="444" spans="1:9" x14ac:dyDescent="0.25">
      <c r="A444" t="s">
        <v>60</v>
      </c>
      <c r="B444" t="s">
        <v>5</v>
      </c>
      <c r="C444" t="s">
        <v>10</v>
      </c>
      <c r="D444" t="s">
        <v>50</v>
      </c>
      <c r="E444" t="s">
        <v>487</v>
      </c>
      <c r="F444">
        <v>3</v>
      </c>
      <c r="G444">
        <f>VLOOKUP(E444,Const!$A$2:$B$23,2,FALSE)</f>
        <v>3</v>
      </c>
      <c r="I444" t="str">
        <f t="shared" si="8"/>
        <v>APWORKS 2024.2 - PHASE 3: Google Drive integration. (Setup and Integration development)</v>
      </c>
    </row>
    <row r="445" spans="1:9" x14ac:dyDescent="0.25">
      <c r="A445" t="s">
        <v>60</v>
      </c>
      <c r="B445" t="s">
        <v>5</v>
      </c>
      <c r="C445" t="s">
        <v>10</v>
      </c>
      <c r="D445" t="s">
        <v>19</v>
      </c>
      <c r="E445" t="s">
        <v>487</v>
      </c>
      <c r="F445">
        <v>67.5</v>
      </c>
      <c r="G445">
        <f>VLOOKUP(E445,Const!$A$2:$B$23,2,FALSE)</f>
        <v>3</v>
      </c>
      <c r="H445" s="40">
        <f>IFERROR(VLOOKUP($I445,'Planned QA'!$D$4:$V$1390,5+G445,FALSE),0)</f>
        <v>0</v>
      </c>
      <c r="I445" t="str">
        <f t="shared" si="8"/>
        <v>NEXELUS 2024.2: Google Drive integration. (Setup and Integration development)</v>
      </c>
    </row>
    <row r="446" spans="1:9" x14ac:dyDescent="0.25">
      <c r="A446" t="s">
        <v>60</v>
      </c>
      <c r="B446" t="s">
        <v>511</v>
      </c>
      <c r="C446" t="s">
        <v>22</v>
      </c>
      <c r="D446" t="s">
        <v>19</v>
      </c>
      <c r="E446" t="s">
        <v>487</v>
      </c>
      <c r="F446">
        <v>4</v>
      </c>
      <c r="G446">
        <f>VLOOKUP(E446,Const!$A$2:$B$23,2,FALSE)</f>
        <v>3</v>
      </c>
      <c r="H446" s="40">
        <f>IFERROR(VLOOKUP($I446,'Planned QA'!$D$4:$V$1390,5+G446,FALSE),0)</f>
        <v>0</v>
      </c>
      <c r="I446" t="str">
        <f t="shared" si="8"/>
        <v>PR-0013: Cient UAT Upgrade</v>
      </c>
    </row>
    <row r="447" spans="1:9" x14ac:dyDescent="0.25">
      <c r="A447" t="s">
        <v>60</v>
      </c>
      <c r="B447" t="s">
        <v>512</v>
      </c>
      <c r="C447" t="s">
        <v>36</v>
      </c>
      <c r="D447" t="s">
        <v>13</v>
      </c>
      <c r="E447" t="s">
        <v>487</v>
      </c>
      <c r="F447">
        <v>22</v>
      </c>
      <c r="G447">
        <f>VLOOKUP(E447,Const!$A$2:$B$23,2,FALSE)</f>
        <v>3</v>
      </c>
      <c r="H447"/>
      <c r="I447" t="str">
        <f t="shared" si="8"/>
        <v>PR-0013: Internal Meetings</v>
      </c>
    </row>
    <row r="448" spans="1:9" x14ac:dyDescent="0.25">
      <c r="A448" t="s">
        <v>60</v>
      </c>
      <c r="B448" t="s">
        <v>512</v>
      </c>
      <c r="C448" t="s">
        <v>27</v>
      </c>
      <c r="D448" t="s">
        <v>64</v>
      </c>
      <c r="E448" t="s">
        <v>487</v>
      </c>
      <c r="F448">
        <v>10</v>
      </c>
      <c r="G448">
        <f>VLOOKUP(E448,Const!$A$2:$B$23,2,FALSE)</f>
        <v>3</v>
      </c>
      <c r="I448" t="str">
        <f>CONCATENATE(TRIM(B448),": ",C448)</f>
        <v>PR-0013: Time Off - Un Planned</v>
      </c>
    </row>
    <row r="449" spans="1:9" x14ac:dyDescent="0.25">
      <c r="A449" t="s">
        <v>60</v>
      </c>
      <c r="B449" t="s">
        <v>512</v>
      </c>
      <c r="C449" t="s">
        <v>27</v>
      </c>
      <c r="D449" t="s">
        <v>70</v>
      </c>
      <c r="E449" t="s">
        <v>487</v>
      </c>
      <c r="F449">
        <v>1</v>
      </c>
      <c r="G449">
        <f>VLOOKUP(E449,Const!$A$2:$B$23,2,FALSE)</f>
        <v>3</v>
      </c>
      <c r="H449" s="3"/>
      <c r="I449" t="str">
        <f t="shared" si="8"/>
        <v>APWORKS 2024.2 - PHASE 3: Time Off - Un Planned</v>
      </c>
    </row>
    <row r="450" spans="1:9" x14ac:dyDescent="0.25">
      <c r="A450" t="s">
        <v>61</v>
      </c>
      <c r="B450" t="s">
        <v>5</v>
      </c>
      <c r="C450" t="s">
        <v>8</v>
      </c>
      <c r="D450" t="s">
        <v>17</v>
      </c>
      <c r="E450" t="s">
        <v>487</v>
      </c>
      <c r="F450">
        <v>7</v>
      </c>
      <c r="G450">
        <f>VLOOKUP(E450,Const!$A$2:$B$23,2,FALSE)</f>
        <v>3</v>
      </c>
      <c r="H450" s="40">
        <f>IFERROR(VLOOKUP($I450,'Planned Dev'!$D$4:$V$1390,5+G450,FALSE),0)</f>
        <v>0</v>
      </c>
      <c r="I450" t="str">
        <f t="shared" si="8"/>
        <v>APWORKS PHASE2: Ability to assign Employees to Roles by Media type and by Client</v>
      </c>
    </row>
    <row r="451" spans="1:9" x14ac:dyDescent="0.25">
      <c r="A451" t="s">
        <v>61</v>
      </c>
      <c r="B451" t="s">
        <v>513</v>
      </c>
      <c r="C451" t="s">
        <v>35</v>
      </c>
      <c r="D451" t="s">
        <v>17</v>
      </c>
      <c r="E451" t="s">
        <v>487</v>
      </c>
      <c r="F451">
        <v>15</v>
      </c>
      <c r="G451">
        <f>VLOOKUP(E451,Const!$A$2:$B$23,2,FALSE)</f>
        <v>3</v>
      </c>
      <c r="H451" s="40">
        <f>IFERROR(VLOOKUP($I451,'Planned Dev'!$D$4:$V$1390,5+G451,FALSE),0)</f>
        <v>0</v>
      </c>
      <c r="I451" t="str">
        <f t="shared" ref="I451:I514" si="9">CONCATENATE(TRIM(B452),": ",C451)</f>
        <v>APWORKS PHASE2: Development of new project/assignment/task</v>
      </c>
    </row>
    <row r="452" spans="1:9" x14ac:dyDescent="0.25">
      <c r="A452" t="s">
        <v>61</v>
      </c>
      <c r="B452" t="s">
        <v>513</v>
      </c>
      <c r="C452" t="s">
        <v>3</v>
      </c>
      <c r="D452" t="s">
        <v>2</v>
      </c>
      <c r="E452" t="s">
        <v>487</v>
      </c>
      <c r="F452">
        <v>8</v>
      </c>
      <c r="G452">
        <f>VLOOKUP(E452,Const!$A$2:$B$23,2,FALSE)</f>
        <v>3</v>
      </c>
      <c r="H452" s="40">
        <f>IFERROR(VLOOKUP($I452,'Planned BugFix'!$D$4:$V$1390,5+G452,FALSE),0)</f>
        <v>0</v>
      </c>
      <c r="I452" t="str">
        <f t="shared" si="9"/>
        <v>NEXELUS 2024.2: Regular bug fixing activity</v>
      </c>
    </row>
    <row r="453" spans="1:9" x14ac:dyDescent="0.25">
      <c r="A453" t="s">
        <v>61</v>
      </c>
      <c r="B453" t="s">
        <v>511</v>
      </c>
      <c r="C453" t="s">
        <v>4</v>
      </c>
      <c r="D453" t="s">
        <v>7</v>
      </c>
      <c r="E453" t="s">
        <v>487</v>
      </c>
      <c r="F453">
        <v>5</v>
      </c>
      <c r="G453">
        <f>VLOOKUP(E453,Const!$A$2:$B$23,2,FALSE)</f>
        <v>3</v>
      </c>
      <c r="I453" t="str">
        <f t="shared" si="9"/>
        <v>NEXELUS 2024.2: Analysis of production issues reported by support team</v>
      </c>
    </row>
    <row r="454" spans="1:9" x14ac:dyDescent="0.25">
      <c r="A454" t="s">
        <v>61</v>
      </c>
      <c r="B454" t="s">
        <v>511</v>
      </c>
      <c r="C454" t="s">
        <v>4</v>
      </c>
      <c r="D454" t="s">
        <v>2</v>
      </c>
      <c r="E454" t="s">
        <v>487</v>
      </c>
      <c r="F454">
        <v>13</v>
      </c>
      <c r="G454">
        <f>VLOOKUP(E454,Const!$A$2:$B$23,2,FALSE)</f>
        <v>3</v>
      </c>
      <c r="H454" s="40">
        <f>IFERROR(VLOOKUP($I454,'Planned BugFix'!$D$4:$V$1390,5+G454,FALSE),0)</f>
        <v>0</v>
      </c>
      <c r="I454" t="str">
        <f t="shared" si="9"/>
        <v>NEXELUS 2024.2: Analysis of production issues reported by support team</v>
      </c>
    </row>
    <row r="455" spans="1:9" x14ac:dyDescent="0.25">
      <c r="A455" t="s">
        <v>61</v>
      </c>
      <c r="B455" t="s">
        <v>511</v>
      </c>
      <c r="C455" t="s">
        <v>30</v>
      </c>
      <c r="D455" t="s">
        <v>30</v>
      </c>
      <c r="E455" t="s">
        <v>487</v>
      </c>
      <c r="F455">
        <v>40</v>
      </c>
      <c r="G455">
        <f>VLOOKUP(E455,Const!$A$2:$B$23,2,FALSE)</f>
        <v>3</v>
      </c>
      <c r="I455" t="str">
        <f t="shared" si="9"/>
        <v>NEXELUS 2024.2: Client Items</v>
      </c>
    </row>
    <row r="456" spans="1:9" x14ac:dyDescent="0.25">
      <c r="A456" t="s">
        <v>61</v>
      </c>
      <c r="B456" t="s">
        <v>511</v>
      </c>
      <c r="C456" t="s">
        <v>62</v>
      </c>
      <c r="D456" t="s">
        <v>13</v>
      </c>
      <c r="E456" t="s">
        <v>487</v>
      </c>
      <c r="F456">
        <v>1</v>
      </c>
      <c r="G456">
        <f>VLOOKUP(E456,Const!$A$2:$B$23,2,FALSE)</f>
        <v>3</v>
      </c>
      <c r="I456" t="str">
        <f t="shared" si="9"/>
        <v>NEXELUS 2024.2: In-house Training</v>
      </c>
    </row>
    <row r="457" spans="1:9" x14ac:dyDescent="0.25">
      <c r="A457" t="s">
        <v>61</v>
      </c>
      <c r="B457" t="s">
        <v>511</v>
      </c>
      <c r="C457" t="s">
        <v>3</v>
      </c>
      <c r="D457" t="s">
        <v>2</v>
      </c>
      <c r="E457" t="s">
        <v>487</v>
      </c>
      <c r="F457">
        <v>1</v>
      </c>
      <c r="G457">
        <f>VLOOKUP(E457,Const!$A$2:$B$23,2,FALSE)</f>
        <v>3</v>
      </c>
      <c r="H457" s="40">
        <f>IFERROR(VLOOKUP($I457,'Planned BugFix'!$D$4:$V$1390,5+G457,FALSE),0)</f>
        <v>0</v>
      </c>
      <c r="I457" t="str">
        <f t="shared" si="9"/>
        <v>NEXELUS 2024.2: Regular bug fixing activity</v>
      </c>
    </row>
    <row r="458" spans="1:9" x14ac:dyDescent="0.25">
      <c r="A458" t="s">
        <v>61</v>
      </c>
      <c r="B458" t="s">
        <v>511</v>
      </c>
      <c r="C458" t="s">
        <v>29</v>
      </c>
      <c r="D458" t="s">
        <v>2</v>
      </c>
      <c r="E458" t="s">
        <v>487</v>
      </c>
      <c r="F458">
        <v>5</v>
      </c>
      <c r="G458">
        <f>VLOOKUP(E458,Const!$A$2:$B$23,2,FALSE)</f>
        <v>3</v>
      </c>
      <c r="H458" s="40">
        <f>IFERROR(VLOOKUP($I458,'Planned BugFix'!$D$4:$V$1390,5+G458,FALSE),0)</f>
        <v>0</v>
      </c>
      <c r="I458" t="str">
        <f t="shared" si="9"/>
        <v>PR-0013: Support Items</v>
      </c>
    </row>
    <row r="459" spans="1:9" x14ac:dyDescent="0.25">
      <c r="A459" t="s">
        <v>61</v>
      </c>
      <c r="B459" t="s">
        <v>512</v>
      </c>
      <c r="C459" t="s">
        <v>25</v>
      </c>
      <c r="D459" t="s">
        <v>13</v>
      </c>
      <c r="E459" t="s">
        <v>487</v>
      </c>
      <c r="F459">
        <v>2</v>
      </c>
      <c r="G459">
        <f>VLOOKUP(E459,Const!$A$2:$B$23,2,FALSE)</f>
        <v>3</v>
      </c>
      <c r="H459"/>
      <c r="I459" t="str">
        <f t="shared" si="9"/>
        <v>Support and Maintenance: Meetings, mails, communication, TFS, Interviews</v>
      </c>
    </row>
    <row r="460" spans="1:9" x14ac:dyDescent="0.25">
      <c r="A460" t="s">
        <v>61</v>
      </c>
      <c r="B460" t="s">
        <v>514</v>
      </c>
      <c r="C460" t="s">
        <v>28</v>
      </c>
      <c r="D460" t="s">
        <v>30</v>
      </c>
      <c r="E460" t="s">
        <v>487</v>
      </c>
      <c r="F460">
        <v>89</v>
      </c>
      <c r="G460">
        <f>VLOOKUP(E460,Const!$A$2:$B$23,2,FALSE)</f>
        <v>3</v>
      </c>
      <c r="I460" t="str">
        <f t="shared" si="9"/>
        <v>AD-0001: Time</v>
      </c>
    </row>
    <row r="461" spans="1:9" x14ac:dyDescent="0.25">
      <c r="A461" t="s">
        <v>63</v>
      </c>
      <c r="B461" t="s">
        <v>515</v>
      </c>
      <c r="C461" t="s">
        <v>28</v>
      </c>
      <c r="D461" t="s">
        <v>64</v>
      </c>
      <c r="E461" t="s">
        <v>487</v>
      </c>
      <c r="F461">
        <v>8</v>
      </c>
      <c r="G461">
        <f>VLOOKUP(E461,Const!$A$2:$B$23,2,FALSE)</f>
        <v>3</v>
      </c>
      <c r="I461" t="str">
        <f>CONCATENATE(TRIM(B461),": ",C461)</f>
        <v>AD-0001: Time</v>
      </c>
    </row>
    <row r="462" spans="1:9" x14ac:dyDescent="0.25">
      <c r="A462" t="s">
        <v>63</v>
      </c>
      <c r="B462" t="s">
        <v>5</v>
      </c>
      <c r="C462" t="s">
        <v>8</v>
      </c>
      <c r="D462" t="s">
        <v>50</v>
      </c>
      <c r="E462" t="s">
        <v>487</v>
      </c>
      <c r="F462">
        <v>3</v>
      </c>
      <c r="G462">
        <f>VLOOKUP(E462,Const!$A$2:$B$23,2,FALSE)</f>
        <v>3</v>
      </c>
      <c r="I462" t="str">
        <f t="shared" si="9"/>
        <v>APWORKS 2024.2 - PHASE 3: Ability to assign Employees to Roles by Media type and by Client</v>
      </c>
    </row>
    <row r="463" spans="1:9" x14ac:dyDescent="0.25">
      <c r="A463" t="s">
        <v>63</v>
      </c>
      <c r="B463" t="s">
        <v>5</v>
      </c>
      <c r="C463" t="s">
        <v>8</v>
      </c>
      <c r="D463" t="s">
        <v>19</v>
      </c>
      <c r="E463" t="s">
        <v>487</v>
      </c>
      <c r="F463">
        <v>33</v>
      </c>
      <c r="G463">
        <f>VLOOKUP(E463,Const!$A$2:$B$23,2,FALSE)</f>
        <v>3</v>
      </c>
      <c r="H463" s="40">
        <f>IFERROR(VLOOKUP($I463,'Planned QA'!$D$4:$V$1390,5+G463,FALSE),0)</f>
        <v>8</v>
      </c>
      <c r="I463" t="str">
        <f t="shared" si="9"/>
        <v>APWORKS 2024.2 - PHASE 3: Ability to assign Employees to Roles by Media type and by Client</v>
      </c>
    </row>
    <row r="464" spans="1:9" x14ac:dyDescent="0.25">
      <c r="A464" t="s">
        <v>63</v>
      </c>
      <c r="B464" t="s">
        <v>5</v>
      </c>
      <c r="C464" t="s">
        <v>51</v>
      </c>
      <c r="D464" t="s">
        <v>50</v>
      </c>
      <c r="E464" t="s">
        <v>487</v>
      </c>
      <c r="F464">
        <v>2</v>
      </c>
      <c r="G464">
        <f>VLOOKUP(E464,Const!$A$2:$B$23,2,FALSE)</f>
        <v>3</v>
      </c>
      <c r="I464" t="str">
        <f t="shared" si="9"/>
        <v>APWORKS 2024.2 - PHASE 3: Add Media Type/Service type/Roles</v>
      </c>
    </row>
    <row r="465" spans="1:9" x14ac:dyDescent="0.25">
      <c r="A465" t="s">
        <v>63</v>
      </c>
      <c r="B465" t="s">
        <v>5</v>
      </c>
      <c r="C465" t="s">
        <v>51</v>
      </c>
      <c r="D465" t="s">
        <v>19</v>
      </c>
      <c r="E465" t="s">
        <v>487</v>
      </c>
      <c r="F465">
        <v>44</v>
      </c>
      <c r="G465">
        <f>VLOOKUP(E465,Const!$A$2:$B$23,2,FALSE)</f>
        <v>3</v>
      </c>
      <c r="H465" s="40">
        <f>IFERROR(VLOOKUP($I465,'Planned QA'!$D$4:$V$1390,5+G465,FALSE),0)</f>
        <v>0</v>
      </c>
      <c r="I465" t="str">
        <f t="shared" si="9"/>
        <v>APWORKS 2024.2 - PHASE 3: Add Media Type/Service type/Roles</v>
      </c>
    </row>
    <row r="466" spans="1:9" x14ac:dyDescent="0.25">
      <c r="A466" t="s">
        <v>63</v>
      </c>
      <c r="B466" t="s">
        <v>5</v>
      </c>
      <c r="C466" t="s">
        <v>21</v>
      </c>
      <c r="D466" t="s">
        <v>19</v>
      </c>
      <c r="E466" t="s">
        <v>487</v>
      </c>
      <c r="F466">
        <v>4</v>
      </c>
      <c r="G466">
        <f>VLOOKUP(E466,Const!$A$2:$B$23,2,FALSE)</f>
        <v>3</v>
      </c>
      <c r="H466" s="40">
        <f>IFERROR(VLOOKUP($I466,'Planned QA'!$D$4:$V$1390,5+G466,FALSE),0)</f>
        <v>4</v>
      </c>
      <c r="I466" t="str">
        <f t="shared" si="9"/>
        <v>APWORKS 2024.2 - PHASE 3: Customer Information: Select Client on Vendor Invoice</v>
      </c>
    </row>
    <row r="467" spans="1:9" x14ac:dyDescent="0.25">
      <c r="A467" t="s">
        <v>63</v>
      </c>
      <c r="B467" t="s">
        <v>5</v>
      </c>
      <c r="C467" t="s">
        <v>20</v>
      </c>
      <c r="D467" t="s">
        <v>46</v>
      </c>
      <c r="E467" t="s">
        <v>487</v>
      </c>
      <c r="F467">
        <v>1</v>
      </c>
      <c r="G467">
        <f>VLOOKUP(E467,Const!$A$2:$B$23,2,FALSE)</f>
        <v>3</v>
      </c>
      <c r="I467" t="str">
        <f t="shared" si="9"/>
        <v>APWORKS 2024.2 - PHASE 3: Switch Company on Invoice</v>
      </c>
    </row>
    <row r="468" spans="1:9" x14ac:dyDescent="0.25">
      <c r="A468" t="s">
        <v>63</v>
      </c>
      <c r="B468" t="s">
        <v>5</v>
      </c>
      <c r="C468" t="s">
        <v>33</v>
      </c>
      <c r="D468" t="s">
        <v>19</v>
      </c>
      <c r="E468" t="s">
        <v>487</v>
      </c>
      <c r="F468">
        <v>29</v>
      </c>
      <c r="G468">
        <f>VLOOKUP(E468,Const!$A$2:$B$23,2,FALSE)</f>
        <v>3</v>
      </c>
      <c r="H468" s="40">
        <f>IFERROR(VLOOKUP($I468,'Planned QA'!$D$4:$V$1390,5+G468,FALSE),0)</f>
        <v>0</v>
      </c>
      <c r="I468" t="str">
        <f t="shared" si="9"/>
        <v>APWORKS PHASE2: Vendor/stations/sites associated to multiple pay to.</v>
      </c>
    </row>
    <row r="469" spans="1:9" x14ac:dyDescent="0.25">
      <c r="A469" t="s">
        <v>63</v>
      </c>
      <c r="B469" t="s">
        <v>513</v>
      </c>
      <c r="C469" t="s">
        <v>22</v>
      </c>
      <c r="D469" t="s">
        <v>30</v>
      </c>
      <c r="E469" t="s">
        <v>487</v>
      </c>
      <c r="F469">
        <v>11</v>
      </c>
      <c r="G469">
        <f>VLOOKUP(E469,Const!$A$2:$B$23,2,FALSE)</f>
        <v>3</v>
      </c>
      <c r="I469" t="str">
        <f t="shared" si="9"/>
        <v>APWORKS PHASE2: Cient UAT Upgrade</v>
      </c>
    </row>
    <row r="470" spans="1:9" x14ac:dyDescent="0.25">
      <c r="A470" t="s">
        <v>63</v>
      </c>
      <c r="B470" t="s">
        <v>513</v>
      </c>
      <c r="C470" t="s">
        <v>22</v>
      </c>
      <c r="D470" t="s">
        <v>19</v>
      </c>
      <c r="E470" t="s">
        <v>487</v>
      </c>
      <c r="F470">
        <v>8</v>
      </c>
      <c r="G470">
        <f>VLOOKUP(E470,Const!$A$2:$B$23,2,FALSE)</f>
        <v>3</v>
      </c>
      <c r="H470" s="40">
        <f>IFERROR(VLOOKUP($I470,'Planned QA'!$D$4:$V$1390,5+G470,FALSE),0)</f>
        <v>0</v>
      </c>
      <c r="I470" t="str">
        <f t="shared" si="9"/>
        <v>APWORKS PHASE2: Cient UAT Upgrade</v>
      </c>
    </row>
    <row r="471" spans="1:9" x14ac:dyDescent="0.25">
      <c r="A471" t="s">
        <v>63</v>
      </c>
      <c r="B471" t="s">
        <v>513</v>
      </c>
      <c r="C471" t="s">
        <v>30</v>
      </c>
      <c r="D471" t="s">
        <v>19</v>
      </c>
      <c r="E471" t="s">
        <v>487</v>
      </c>
      <c r="F471">
        <v>13</v>
      </c>
      <c r="G471">
        <f>VLOOKUP(E471,Const!$A$2:$B$23,2,FALSE)</f>
        <v>3</v>
      </c>
      <c r="H471" s="40">
        <f>IFERROR(VLOOKUP($I471,'Planned QA'!$D$4:$V$1390,5+G471,FALSE),0)</f>
        <v>0</v>
      </c>
      <c r="I471" t="str">
        <f t="shared" si="9"/>
        <v>APWORKS PHASE2: Client Items</v>
      </c>
    </row>
    <row r="472" spans="1:9" x14ac:dyDescent="0.25">
      <c r="A472" t="s">
        <v>63</v>
      </c>
      <c r="B472" t="s">
        <v>513</v>
      </c>
      <c r="C472" t="s">
        <v>36</v>
      </c>
      <c r="D472" t="s">
        <v>13</v>
      </c>
      <c r="E472" t="s">
        <v>487</v>
      </c>
      <c r="F472">
        <v>4</v>
      </c>
      <c r="G472">
        <f>VLOOKUP(E472,Const!$A$2:$B$23,2,FALSE)</f>
        <v>3</v>
      </c>
      <c r="I472" t="str">
        <f t="shared" si="9"/>
        <v>APWORKS PHASE2: Internal Meetings</v>
      </c>
    </row>
    <row r="473" spans="1:9" x14ac:dyDescent="0.25">
      <c r="A473" t="s">
        <v>63</v>
      </c>
      <c r="B473" t="s">
        <v>513</v>
      </c>
      <c r="C473" t="s">
        <v>65</v>
      </c>
      <c r="D473" t="s">
        <v>19</v>
      </c>
      <c r="E473" t="s">
        <v>487</v>
      </c>
      <c r="F473">
        <v>9</v>
      </c>
      <c r="G473">
        <f>VLOOKUP(E473,Const!$A$2:$B$23,2,FALSE)</f>
        <v>3</v>
      </c>
      <c r="H473" s="40">
        <f>IFERROR(VLOOKUP($I473,'Planned QA'!$D$4:$V$1390,5+G473,FALSE),0)</f>
        <v>0</v>
      </c>
      <c r="I473" t="str">
        <f t="shared" si="9"/>
        <v>APWORKS PHASE2: QA Environment Upgrade</v>
      </c>
    </row>
    <row r="474" spans="1:9" x14ac:dyDescent="0.25">
      <c r="A474" t="s">
        <v>63</v>
      </c>
      <c r="B474" t="s">
        <v>513</v>
      </c>
      <c r="C474" t="s">
        <v>54</v>
      </c>
      <c r="D474" t="s">
        <v>19</v>
      </c>
      <c r="E474" t="s">
        <v>487</v>
      </c>
      <c r="F474">
        <v>8</v>
      </c>
      <c r="G474">
        <f>VLOOKUP(E474,Const!$A$2:$B$23,2,FALSE)</f>
        <v>3</v>
      </c>
      <c r="H474" s="40">
        <f>IFERROR(VLOOKUP($I474,'Planned QA'!$D$4:$V$1390,5+G474,FALSE),0)</f>
        <v>0</v>
      </c>
      <c r="I474" t="str">
        <f t="shared" si="9"/>
        <v>PR-0013: Regular testing and QA new project/assignment/task</v>
      </c>
    </row>
    <row r="475" spans="1:9" x14ac:dyDescent="0.25">
      <c r="A475" t="s">
        <v>63</v>
      </c>
      <c r="B475" t="s">
        <v>512</v>
      </c>
      <c r="C475" t="s">
        <v>27</v>
      </c>
      <c r="D475" t="s">
        <v>64</v>
      </c>
      <c r="E475" t="s">
        <v>487</v>
      </c>
      <c r="F475">
        <v>8</v>
      </c>
      <c r="G475">
        <f>VLOOKUP(E475,Const!$A$2:$B$23,2,FALSE)</f>
        <v>3</v>
      </c>
      <c r="I475" t="str">
        <f>CONCATENATE(TRIM(B475),": ",C475)</f>
        <v>PR-0013: Time Off - Un Planned</v>
      </c>
    </row>
    <row r="476" spans="1:9" x14ac:dyDescent="0.25">
      <c r="A476" t="s">
        <v>66</v>
      </c>
      <c r="B476" t="s">
        <v>23</v>
      </c>
      <c r="C476" t="s">
        <v>67</v>
      </c>
      <c r="D476" t="s">
        <v>17</v>
      </c>
      <c r="E476" t="s">
        <v>487</v>
      </c>
      <c r="F476">
        <v>16</v>
      </c>
      <c r="G476">
        <f>VLOOKUP(E476,Const!$A$2:$B$23,2,FALSE)</f>
        <v>3</v>
      </c>
      <c r="H476" s="40">
        <f>IFERROR(VLOOKUP($I476,'Planned Dev'!$D$4:$V$1390,5+G476,FALSE),0)</f>
        <v>0</v>
      </c>
      <c r="I476" t="str">
        <f t="shared" si="9"/>
        <v>NEXELUS 2024.1 SP2: eConnect shell change to service</v>
      </c>
    </row>
    <row r="477" spans="1:9" x14ac:dyDescent="0.25">
      <c r="A477" t="s">
        <v>66</v>
      </c>
      <c r="B477" t="s">
        <v>23</v>
      </c>
      <c r="C477" t="s">
        <v>67</v>
      </c>
      <c r="D477" t="s">
        <v>68</v>
      </c>
      <c r="E477" t="s">
        <v>487</v>
      </c>
      <c r="F477">
        <v>16</v>
      </c>
      <c r="G477">
        <f>VLOOKUP(E477,Const!$A$2:$B$23,2,FALSE)</f>
        <v>3</v>
      </c>
      <c r="I477" t="str">
        <f t="shared" si="9"/>
        <v>PR-0013: eConnect shell change to service</v>
      </c>
    </row>
    <row r="478" spans="1:9" x14ac:dyDescent="0.25">
      <c r="A478" t="s">
        <v>66</v>
      </c>
      <c r="B478" t="s">
        <v>512</v>
      </c>
      <c r="C478" t="s">
        <v>62</v>
      </c>
      <c r="D478" t="s">
        <v>69</v>
      </c>
      <c r="E478" t="s">
        <v>487</v>
      </c>
      <c r="F478">
        <v>40</v>
      </c>
      <c r="G478">
        <f>VLOOKUP(E478,Const!$A$2:$B$23,2,FALSE)</f>
        <v>3</v>
      </c>
      <c r="I478" t="str">
        <f t="shared" si="9"/>
        <v>AD-0001: In-house Training</v>
      </c>
    </row>
    <row r="479" spans="1:9" x14ac:dyDescent="0.25">
      <c r="A479" t="s">
        <v>543</v>
      </c>
      <c r="B479" t="s">
        <v>515</v>
      </c>
      <c r="C479" t="s">
        <v>539</v>
      </c>
      <c r="D479" t="s">
        <v>47</v>
      </c>
      <c r="E479" t="s">
        <v>487</v>
      </c>
      <c r="F479">
        <v>72</v>
      </c>
      <c r="G479">
        <f>VLOOKUP(E479,Const!$A$2:$B$23,2,FALSE)</f>
        <v>3</v>
      </c>
      <c r="I479" t="str">
        <f t="shared" si="9"/>
        <v>AD-0001: Network and infrastructure Support</v>
      </c>
    </row>
    <row r="480" spans="1:9" x14ac:dyDescent="0.25">
      <c r="A480" t="s">
        <v>543</v>
      </c>
      <c r="B480" t="s">
        <v>515</v>
      </c>
      <c r="C480" t="s">
        <v>539</v>
      </c>
      <c r="D480" t="s">
        <v>70</v>
      </c>
      <c r="E480" t="s">
        <v>487</v>
      </c>
      <c r="F480">
        <v>72</v>
      </c>
      <c r="G480">
        <f>VLOOKUP(E480,Const!$A$2:$B$23,2,FALSE)</f>
        <v>3</v>
      </c>
      <c r="I480" t="str">
        <f t="shared" si="9"/>
        <v>AD-0001: Network and infrastructure Support</v>
      </c>
    </row>
    <row r="481" spans="1:9" x14ac:dyDescent="0.25">
      <c r="A481" t="s">
        <v>543</v>
      </c>
      <c r="B481" t="s">
        <v>515</v>
      </c>
      <c r="C481" t="s">
        <v>28</v>
      </c>
      <c r="D481" t="s">
        <v>70</v>
      </c>
      <c r="E481" t="s">
        <v>487</v>
      </c>
      <c r="F481">
        <v>40</v>
      </c>
      <c r="G481">
        <f>VLOOKUP(E481,Const!$A$2:$B$23,2,FALSE)</f>
        <v>3</v>
      </c>
      <c r="I481" t="str">
        <f t="shared" si="9"/>
        <v>AD-0001: Time</v>
      </c>
    </row>
    <row r="482" spans="1:9" x14ac:dyDescent="0.25">
      <c r="A482" t="s">
        <v>544</v>
      </c>
      <c r="B482" t="s">
        <v>515</v>
      </c>
      <c r="C482" t="s">
        <v>536</v>
      </c>
      <c r="D482" t="s">
        <v>538</v>
      </c>
      <c r="E482" t="s">
        <v>487</v>
      </c>
      <c r="F482">
        <v>10</v>
      </c>
      <c r="G482">
        <f>VLOOKUP(E482,Const!$A$2:$B$23,2,FALSE)</f>
        <v>3</v>
      </c>
      <c r="I482" t="str">
        <f t="shared" si="9"/>
        <v>AD-0001: HR ad Admin Activities</v>
      </c>
    </row>
    <row r="483" spans="1:9" x14ac:dyDescent="0.25">
      <c r="A483" t="s">
        <v>544</v>
      </c>
      <c r="B483" t="s">
        <v>515</v>
      </c>
      <c r="C483" t="s">
        <v>28</v>
      </c>
      <c r="D483" t="s">
        <v>47</v>
      </c>
      <c r="E483" t="s">
        <v>487</v>
      </c>
      <c r="F483">
        <v>6</v>
      </c>
      <c r="G483">
        <f>VLOOKUP(E483,Const!$A$2:$B$23,2,FALSE)</f>
        <v>3</v>
      </c>
      <c r="I483" t="str">
        <f t="shared" si="9"/>
        <v>AD-0001: Time</v>
      </c>
    </row>
    <row r="484" spans="1:9" x14ac:dyDescent="0.25">
      <c r="A484" t="s">
        <v>544</v>
      </c>
      <c r="B484" t="s">
        <v>515</v>
      </c>
      <c r="C484" t="s">
        <v>28</v>
      </c>
      <c r="D484" t="s">
        <v>64</v>
      </c>
      <c r="E484" t="s">
        <v>487</v>
      </c>
      <c r="F484">
        <v>13</v>
      </c>
      <c r="G484">
        <f>VLOOKUP(E484,Const!$A$2:$B$23,2,FALSE)</f>
        <v>3</v>
      </c>
      <c r="I484" t="str">
        <f>CONCATENATE(TRIM(B484),": ",C484)</f>
        <v>AD-0001: Time</v>
      </c>
    </row>
    <row r="485" spans="1:9" x14ac:dyDescent="0.25">
      <c r="A485" t="s">
        <v>544</v>
      </c>
      <c r="B485" t="s">
        <v>515</v>
      </c>
      <c r="C485" t="s">
        <v>28</v>
      </c>
      <c r="D485" t="s">
        <v>13</v>
      </c>
      <c r="E485" t="s">
        <v>487</v>
      </c>
      <c r="F485">
        <v>26</v>
      </c>
      <c r="G485">
        <f>VLOOKUP(E485,Const!$A$2:$B$23,2,FALSE)</f>
        <v>3</v>
      </c>
      <c r="I485" t="str">
        <f t="shared" si="9"/>
        <v>AD-0001: Time</v>
      </c>
    </row>
    <row r="486" spans="1:9" x14ac:dyDescent="0.25">
      <c r="A486" t="s">
        <v>544</v>
      </c>
      <c r="B486" t="s">
        <v>515</v>
      </c>
      <c r="C486" t="s">
        <v>28</v>
      </c>
      <c r="D486" t="s">
        <v>545</v>
      </c>
      <c r="E486" t="s">
        <v>487</v>
      </c>
      <c r="F486">
        <v>45</v>
      </c>
      <c r="G486">
        <f>VLOOKUP(E486,Const!$A$2:$B$23,2,FALSE)</f>
        <v>3</v>
      </c>
      <c r="I486" t="str">
        <f t="shared" si="9"/>
        <v>AD-0001: Time</v>
      </c>
    </row>
    <row r="487" spans="1:9" x14ac:dyDescent="0.25">
      <c r="A487" t="s">
        <v>544</v>
      </c>
      <c r="B487" t="s">
        <v>515</v>
      </c>
      <c r="C487" t="s">
        <v>28</v>
      </c>
      <c r="D487" t="s">
        <v>546</v>
      </c>
      <c r="E487" t="s">
        <v>487</v>
      </c>
      <c r="F487">
        <v>34</v>
      </c>
      <c r="G487">
        <f>VLOOKUP(E487,Const!$A$2:$B$23,2,FALSE)</f>
        <v>3</v>
      </c>
      <c r="I487" t="str">
        <f t="shared" si="9"/>
        <v>PR-0013: Time</v>
      </c>
    </row>
    <row r="488" spans="1:9" x14ac:dyDescent="0.25">
      <c r="A488" t="s">
        <v>544</v>
      </c>
      <c r="B488" t="s">
        <v>512</v>
      </c>
      <c r="C488" t="s">
        <v>26</v>
      </c>
      <c r="D488" t="s">
        <v>13</v>
      </c>
      <c r="E488" t="s">
        <v>487</v>
      </c>
      <c r="F488">
        <v>17</v>
      </c>
      <c r="G488">
        <f>VLOOKUP(E488,Const!$A$2:$B$23,2,FALSE)</f>
        <v>3</v>
      </c>
      <c r="I488" t="str">
        <f t="shared" si="9"/>
        <v>Support and Maintenance: Session with US team</v>
      </c>
    </row>
    <row r="489" spans="1:9" x14ac:dyDescent="0.25">
      <c r="A489" t="s">
        <v>544</v>
      </c>
      <c r="B489" t="s">
        <v>514</v>
      </c>
      <c r="C489" t="s">
        <v>28</v>
      </c>
      <c r="D489" t="s">
        <v>30</v>
      </c>
      <c r="E489" t="s">
        <v>487</v>
      </c>
      <c r="F489">
        <v>10</v>
      </c>
      <c r="G489">
        <f>VLOOKUP(E489,Const!$A$2:$B$23,2,FALSE)</f>
        <v>3</v>
      </c>
      <c r="I489" t="str">
        <f t="shared" si="9"/>
        <v>AD-0001: Time</v>
      </c>
    </row>
    <row r="490" spans="1:9" x14ac:dyDescent="0.25">
      <c r="A490" t="s">
        <v>1</v>
      </c>
      <c r="B490" t="s">
        <v>515</v>
      </c>
      <c r="C490" t="s">
        <v>13</v>
      </c>
      <c r="D490" t="s">
        <v>13</v>
      </c>
      <c r="E490" t="s">
        <v>488</v>
      </c>
      <c r="F490">
        <v>13.5</v>
      </c>
      <c r="G490">
        <f>VLOOKUP(E490,Const!$A$2:$B$23,2,FALSE)</f>
        <v>4</v>
      </c>
      <c r="H490" s="3"/>
      <c r="I490" t="str">
        <f t="shared" si="9"/>
        <v>AP WORKFLOW: Meetings</v>
      </c>
    </row>
    <row r="491" spans="1:9" x14ac:dyDescent="0.25">
      <c r="A491" t="s">
        <v>1</v>
      </c>
      <c r="B491" t="s">
        <v>510</v>
      </c>
      <c r="C491" t="s">
        <v>22</v>
      </c>
      <c r="D491" t="s">
        <v>12</v>
      </c>
      <c r="E491" t="s">
        <v>488</v>
      </c>
      <c r="F491">
        <v>12</v>
      </c>
      <c r="G491">
        <f>VLOOKUP(E491,Const!$A$2:$B$23,2,FALSE)</f>
        <v>4</v>
      </c>
      <c r="H491"/>
      <c r="I491" t="str">
        <f t="shared" si="9"/>
        <v>AP WORKFLOW: Cient UAT Upgrade</v>
      </c>
    </row>
    <row r="492" spans="1:9" x14ac:dyDescent="0.25">
      <c r="A492" t="s">
        <v>1</v>
      </c>
      <c r="B492" t="s">
        <v>510</v>
      </c>
      <c r="C492" t="s">
        <v>25</v>
      </c>
      <c r="D492" t="s">
        <v>14</v>
      </c>
      <c r="E492" t="s">
        <v>488</v>
      </c>
      <c r="F492">
        <v>18</v>
      </c>
      <c r="G492">
        <f>VLOOKUP(E492,Const!$A$2:$B$23,2,FALSE)</f>
        <v>4</v>
      </c>
      <c r="H492" s="3"/>
      <c r="I492" t="str">
        <f t="shared" si="9"/>
        <v>AP WORKFLOW: Meetings, mails, communication, TFS, Interviews</v>
      </c>
    </row>
    <row r="493" spans="1:9" x14ac:dyDescent="0.25">
      <c r="A493" t="s">
        <v>1</v>
      </c>
      <c r="B493" t="s">
        <v>510</v>
      </c>
      <c r="C493" t="s">
        <v>65</v>
      </c>
      <c r="D493" t="s">
        <v>12</v>
      </c>
      <c r="E493" t="s">
        <v>488</v>
      </c>
      <c r="F493">
        <v>6</v>
      </c>
      <c r="G493">
        <f>VLOOKUP(E493,Const!$A$2:$B$23,2,FALSE)</f>
        <v>4</v>
      </c>
      <c r="H493"/>
      <c r="I493" t="str">
        <f t="shared" si="9"/>
        <v>APWORKS 2024.2 - PHASE 3: QA Environment Upgrade</v>
      </c>
    </row>
    <row r="494" spans="1:9" x14ac:dyDescent="0.25">
      <c r="A494" t="s">
        <v>1</v>
      </c>
      <c r="B494" t="s">
        <v>5</v>
      </c>
      <c r="C494" t="s">
        <v>11</v>
      </c>
      <c r="D494" t="s">
        <v>12</v>
      </c>
      <c r="E494" t="s">
        <v>488</v>
      </c>
      <c r="F494">
        <v>5.5</v>
      </c>
      <c r="G494">
        <f>VLOOKUP(E494,Const!$A$2:$B$23,2,FALSE)</f>
        <v>4</v>
      </c>
      <c r="H494"/>
      <c r="I494" t="str">
        <f t="shared" si="9"/>
        <v>APWORKS 2024.2 - PHASE 3: Project Overhead</v>
      </c>
    </row>
    <row r="495" spans="1:9" x14ac:dyDescent="0.25">
      <c r="A495" t="s">
        <v>1</v>
      </c>
      <c r="B495" t="s">
        <v>5</v>
      </c>
      <c r="C495" t="s">
        <v>11</v>
      </c>
      <c r="D495" t="s">
        <v>14</v>
      </c>
      <c r="E495" t="s">
        <v>488</v>
      </c>
      <c r="F495">
        <v>17</v>
      </c>
      <c r="G495">
        <f>VLOOKUP(E495,Const!$A$2:$B$23,2,FALSE)</f>
        <v>4</v>
      </c>
      <c r="I495" t="str">
        <f t="shared" si="9"/>
        <v>APWORKS 2024.2 - PHASE 4: Project Overhead</v>
      </c>
    </row>
    <row r="496" spans="1:9" x14ac:dyDescent="0.25">
      <c r="A496" t="s">
        <v>1</v>
      </c>
      <c r="B496" t="s">
        <v>96</v>
      </c>
      <c r="C496" t="s">
        <v>104</v>
      </c>
      <c r="D496" t="s">
        <v>17</v>
      </c>
      <c r="E496" t="s">
        <v>488</v>
      </c>
      <c r="F496">
        <v>3</v>
      </c>
      <c r="G496">
        <f>VLOOKUP(E496,Const!$A$2:$B$23,2,FALSE)</f>
        <v>4</v>
      </c>
      <c r="H496" s="40">
        <f>IFERROR(VLOOKUP($I496,'Planned Dev'!$D$4:$V$1390,5+G496,FALSE),0)</f>
        <v>0</v>
      </c>
      <c r="I496" t="str">
        <f t="shared" si="9"/>
        <v>APWORKS 2024.2 - PHASE 4: A report to spot check the invoices processed</v>
      </c>
    </row>
    <row r="497" spans="1:9" x14ac:dyDescent="0.25">
      <c r="A497" t="s">
        <v>1</v>
      </c>
      <c r="B497" t="s">
        <v>96</v>
      </c>
      <c r="C497" t="s">
        <v>101</v>
      </c>
      <c r="D497" t="s">
        <v>17</v>
      </c>
      <c r="E497" t="s">
        <v>488</v>
      </c>
      <c r="F497">
        <v>11.5</v>
      </c>
      <c r="G497">
        <f>VLOOKUP(E497,Const!$A$2:$B$23,2,FALSE)</f>
        <v>4</v>
      </c>
      <c r="H497" s="40">
        <f>IFERROR(VLOOKUP($I497,'Planned Dev'!$D$4:$V$1390,5+G497,FALSE),0)</f>
        <v>0</v>
      </c>
      <c r="I497" t="str">
        <f t="shared" si="9"/>
        <v>APWORKS 2024.2 - PHASE 4: EDI: Generate PDF - Updates</v>
      </c>
    </row>
    <row r="498" spans="1:9" x14ac:dyDescent="0.25">
      <c r="A498" t="s">
        <v>1</v>
      </c>
      <c r="B498" t="s">
        <v>96</v>
      </c>
      <c r="C498" t="s">
        <v>11</v>
      </c>
      <c r="D498" t="s">
        <v>7</v>
      </c>
      <c r="E498" t="s">
        <v>488</v>
      </c>
      <c r="F498">
        <v>1</v>
      </c>
      <c r="G498">
        <f>VLOOKUP(E498,Const!$A$2:$B$23,2,FALSE)</f>
        <v>4</v>
      </c>
      <c r="H498"/>
      <c r="I498" t="str">
        <f t="shared" si="9"/>
        <v>APWORKS 2024.2 - PHASE 4: Project Overhead</v>
      </c>
    </row>
    <row r="499" spans="1:9" x14ac:dyDescent="0.25">
      <c r="A499" t="s">
        <v>1</v>
      </c>
      <c r="B499" t="s">
        <v>96</v>
      </c>
      <c r="C499" t="s">
        <v>11</v>
      </c>
      <c r="D499" t="s">
        <v>12</v>
      </c>
      <c r="E499" t="s">
        <v>488</v>
      </c>
      <c r="F499">
        <v>6</v>
      </c>
      <c r="G499">
        <f>VLOOKUP(E499,Const!$A$2:$B$23,2,FALSE)</f>
        <v>4</v>
      </c>
      <c r="H499"/>
      <c r="I499" t="str">
        <f t="shared" si="9"/>
        <v>APWORKS 2024.2 - PHASE 4: Project Overhead</v>
      </c>
    </row>
    <row r="500" spans="1:9" x14ac:dyDescent="0.25">
      <c r="A500" t="s">
        <v>1</v>
      </c>
      <c r="B500" t="s">
        <v>96</v>
      </c>
      <c r="C500" t="s">
        <v>11</v>
      </c>
      <c r="D500" t="s">
        <v>14</v>
      </c>
      <c r="E500" t="s">
        <v>488</v>
      </c>
      <c r="F500">
        <v>7</v>
      </c>
      <c r="G500">
        <f>VLOOKUP(E500,Const!$A$2:$B$23,2,FALSE)</f>
        <v>4</v>
      </c>
      <c r="H500"/>
      <c r="I500" t="str">
        <f t="shared" si="9"/>
        <v>NEXELUS 2024.1 SP2: Project Overhead</v>
      </c>
    </row>
    <row r="501" spans="1:9" x14ac:dyDescent="0.25">
      <c r="A501" t="s">
        <v>1</v>
      </c>
      <c r="B501" t="s">
        <v>23</v>
      </c>
      <c r="C501" t="s">
        <v>67</v>
      </c>
      <c r="D501" t="s">
        <v>19</v>
      </c>
      <c r="E501" t="s">
        <v>488</v>
      </c>
      <c r="F501">
        <v>2</v>
      </c>
      <c r="G501">
        <f>VLOOKUP(E501,Const!$A$2:$B$23,2,FALSE)</f>
        <v>4</v>
      </c>
      <c r="H501" s="40">
        <f>IFERROR(VLOOKUP($I501,'Planned QA'!$D$4:$V$1390,5+G501,FALSE),0)</f>
        <v>0</v>
      </c>
      <c r="I501" t="str">
        <f t="shared" si="9"/>
        <v>NEXELUS 2024.1 SP2: eConnect shell change to service</v>
      </c>
    </row>
    <row r="502" spans="1:9" x14ac:dyDescent="0.25">
      <c r="A502" t="s">
        <v>1</v>
      </c>
      <c r="B502" t="s">
        <v>23</v>
      </c>
      <c r="C502" t="s">
        <v>11</v>
      </c>
      <c r="D502" t="s">
        <v>7</v>
      </c>
      <c r="E502" t="s">
        <v>488</v>
      </c>
      <c r="F502">
        <v>1</v>
      </c>
      <c r="G502">
        <f>VLOOKUP(E502,Const!$A$2:$B$23,2,FALSE)</f>
        <v>4</v>
      </c>
      <c r="H502"/>
      <c r="I502" t="str">
        <f t="shared" si="9"/>
        <v>NEXELUS 2024.1 SP2: Project Overhead</v>
      </c>
    </row>
    <row r="503" spans="1:9" x14ac:dyDescent="0.25">
      <c r="A503" t="s">
        <v>1</v>
      </c>
      <c r="B503" t="s">
        <v>23</v>
      </c>
      <c r="C503" t="s">
        <v>11</v>
      </c>
      <c r="D503" t="s">
        <v>2</v>
      </c>
      <c r="E503" t="s">
        <v>488</v>
      </c>
      <c r="F503">
        <v>10</v>
      </c>
      <c r="G503">
        <f>VLOOKUP(E503,Const!$A$2:$B$23,2,FALSE)</f>
        <v>4</v>
      </c>
      <c r="H503" s="40">
        <f>IFERROR(VLOOKUP($I503,'Planned BugFix'!$D$4:$V$1390,5+G503,FALSE),0)</f>
        <v>0</v>
      </c>
      <c r="I503" t="str">
        <f t="shared" si="9"/>
        <v>NEXELUS 2024.1 SP2: Project Overhead</v>
      </c>
    </row>
    <row r="504" spans="1:9" x14ac:dyDescent="0.25">
      <c r="A504" t="s">
        <v>1</v>
      </c>
      <c r="B504" t="s">
        <v>23</v>
      </c>
      <c r="C504" t="s">
        <v>11</v>
      </c>
      <c r="D504" t="s">
        <v>12</v>
      </c>
      <c r="E504" t="s">
        <v>488</v>
      </c>
      <c r="F504">
        <v>5</v>
      </c>
      <c r="G504">
        <f>VLOOKUP(E504,Const!$A$2:$B$23,2,FALSE)</f>
        <v>4</v>
      </c>
      <c r="H504"/>
      <c r="I504" t="str">
        <f t="shared" si="9"/>
        <v>NEXELUS 2024.1 SP2: Project Overhead</v>
      </c>
    </row>
    <row r="505" spans="1:9" x14ac:dyDescent="0.25">
      <c r="A505" t="s">
        <v>1</v>
      </c>
      <c r="B505" t="s">
        <v>23</v>
      </c>
      <c r="C505" t="s">
        <v>11</v>
      </c>
      <c r="D505" t="s">
        <v>13</v>
      </c>
      <c r="E505" t="s">
        <v>488</v>
      </c>
      <c r="F505">
        <v>10.5</v>
      </c>
      <c r="G505">
        <f>VLOOKUP(E505,Const!$A$2:$B$23,2,FALSE)</f>
        <v>4</v>
      </c>
      <c r="H505" s="3"/>
      <c r="I505" t="str">
        <f t="shared" si="9"/>
        <v>NEXELUS 2024.1 SP2: Project Overhead</v>
      </c>
    </row>
    <row r="506" spans="1:9" x14ac:dyDescent="0.25">
      <c r="A506" t="s">
        <v>1</v>
      </c>
      <c r="B506" t="s">
        <v>23</v>
      </c>
      <c r="C506" t="s">
        <v>11</v>
      </c>
      <c r="D506" t="s">
        <v>90</v>
      </c>
      <c r="E506" t="s">
        <v>488</v>
      </c>
      <c r="F506">
        <v>9</v>
      </c>
      <c r="G506">
        <f>VLOOKUP(E506,Const!$A$2:$B$23,2,FALSE)</f>
        <v>4</v>
      </c>
      <c r="H506" s="3"/>
      <c r="I506" t="str">
        <f t="shared" si="9"/>
        <v>NEXELUS 2024.1 SP2: Project Overhead</v>
      </c>
    </row>
    <row r="507" spans="1:9" x14ac:dyDescent="0.25">
      <c r="A507" t="s">
        <v>1</v>
      </c>
      <c r="B507" t="s">
        <v>23</v>
      </c>
      <c r="C507" t="s">
        <v>11</v>
      </c>
      <c r="D507" t="s">
        <v>14</v>
      </c>
      <c r="E507" t="s">
        <v>488</v>
      </c>
      <c r="F507">
        <v>2</v>
      </c>
      <c r="G507">
        <f>VLOOKUP(E507,Const!$A$2:$B$23,2,FALSE)</f>
        <v>4</v>
      </c>
      <c r="H507" s="3"/>
      <c r="I507" t="str">
        <f t="shared" si="9"/>
        <v>PR-0013: Project Overhead</v>
      </c>
    </row>
    <row r="508" spans="1:9" x14ac:dyDescent="0.25">
      <c r="A508" t="s">
        <v>1</v>
      </c>
      <c r="B508" t="s">
        <v>512</v>
      </c>
      <c r="C508" t="s">
        <v>4</v>
      </c>
      <c r="D508" t="s">
        <v>7</v>
      </c>
      <c r="E508" t="s">
        <v>488</v>
      </c>
      <c r="F508">
        <v>2</v>
      </c>
      <c r="G508">
        <f>VLOOKUP(E508,Const!$A$2:$B$23,2,FALSE)</f>
        <v>4</v>
      </c>
      <c r="I508" t="str">
        <f t="shared" si="9"/>
        <v>PR-0013: Analysis of production issues reported by support team</v>
      </c>
    </row>
    <row r="509" spans="1:9" x14ac:dyDescent="0.25">
      <c r="A509" t="s">
        <v>1</v>
      </c>
      <c r="B509" t="s">
        <v>512</v>
      </c>
      <c r="C509" t="s">
        <v>25</v>
      </c>
      <c r="D509" t="s">
        <v>14</v>
      </c>
      <c r="E509" t="s">
        <v>488</v>
      </c>
      <c r="F509">
        <v>7.5</v>
      </c>
      <c r="G509">
        <f>VLOOKUP(E509,Const!$A$2:$B$23,2,FALSE)</f>
        <v>4</v>
      </c>
      <c r="H509"/>
      <c r="I509" t="str">
        <f t="shared" si="9"/>
        <v>PR-0013: Meetings, mails, communication, TFS, Interviews</v>
      </c>
    </row>
    <row r="510" spans="1:9" x14ac:dyDescent="0.25">
      <c r="A510" t="s">
        <v>1</v>
      </c>
      <c r="B510" t="s">
        <v>512</v>
      </c>
      <c r="C510" t="s">
        <v>25</v>
      </c>
      <c r="D510" t="s">
        <v>99</v>
      </c>
      <c r="E510" t="s">
        <v>488</v>
      </c>
      <c r="F510">
        <v>7.5</v>
      </c>
      <c r="G510">
        <f>VLOOKUP(E510,Const!$A$2:$B$23,2,FALSE)</f>
        <v>4</v>
      </c>
      <c r="I510" t="str">
        <f t="shared" si="9"/>
        <v>PR-0013: Meetings, mails, communication, TFS, Interviews</v>
      </c>
    </row>
    <row r="511" spans="1:9" x14ac:dyDescent="0.25">
      <c r="A511" t="s">
        <v>1</v>
      </c>
      <c r="B511" t="s">
        <v>512</v>
      </c>
      <c r="C511" t="s">
        <v>26</v>
      </c>
      <c r="D511" t="s">
        <v>13</v>
      </c>
      <c r="E511" t="s">
        <v>488</v>
      </c>
      <c r="F511">
        <v>11.5</v>
      </c>
      <c r="G511">
        <f>VLOOKUP(E511,Const!$A$2:$B$23,2,FALSE)</f>
        <v>4</v>
      </c>
      <c r="I511" t="str">
        <f t="shared" si="9"/>
        <v>Support and Maintenance: Session with US team</v>
      </c>
    </row>
    <row r="512" spans="1:9" x14ac:dyDescent="0.25">
      <c r="A512" t="s">
        <v>1</v>
      </c>
      <c r="B512" t="s">
        <v>514</v>
      </c>
      <c r="C512" t="s">
        <v>28</v>
      </c>
      <c r="D512" t="s">
        <v>30</v>
      </c>
      <c r="E512" t="s">
        <v>488</v>
      </c>
      <c r="F512">
        <v>7</v>
      </c>
      <c r="G512">
        <f>VLOOKUP(E512,Const!$A$2:$B$23,2,FALSE)</f>
        <v>4</v>
      </c>
      <c r="I512" t="str">
        <f t="shared" si="9"/>
        <v>Support and Maintenance: Time</v>
      </c>
    </row>
    <row r="513" spans="1:9" x14ac:dyDescent="0.25">
      <c r="A513" t="s">
        <v>1</v>
      </c>
      <c r="B513" t="s">
        <v>514</v>
      </c>
      <c r="C513" t="s">
        <v>28</v>
      </c>
      <c r="D513" t="s">
        <v>99</v>
      </c>
      <c r="E513" t="s">
        <v>488</v>
      </c>
      <c r="F513">
        <v>2</v>
      </c>
      <c r="G513">
        <f>VLOOKUP(E513,Const!$A$2:$B$23,2,FALSE)</f>
        <v>4</v>
      </c>
      <c r="H513"/>
      <c r="I513" t="str">
        <f t="shared" si="9"/>
        <v>NEXELUS 2024.2: Time</v>
      </c>
    </row>
    <row r="514" spans="1:9" x14ac:dyDescent="0.25">
      <c r="A514" t="s">
        <v>530</v>
      </c>
      <c r="B514" t="s">
        <v>511</v>
      </c>
      <c r="C514" t="s">
        <v>29</v>
      </c>
      <c r="D514" t="s">
        <v>30</v>
      </c>
      <c r="E514" t="s">
        <v>488</v>
      </c>
      <c r="F514">
        <v>61</v>
      </c>
      <c r="G514">
        <f>VLOOKUP(E514,Const!$A$2:$B$23,2,FALSE)</f>
        <v>4</v>
      </c>
      <c r="H514"/>
      <c r="I514" t="str">
        <f t="shared" si="9"/>
        <v>Support and Maintenance: Support Items</v>
      </c>
    </row>
    <row r="515" spans="1:9" x14ac:dyDescent="0.25">
      <c r="A515" t="s">
        <v>530</v>
      </c>
      <c r="B515" t="s">
        <v>514</v>
      </c>
      <c r="C515" t="s">
        <v>28</v>
      </c>
      <c r="D515" t="s">
        <v>99</v>
      </c>
      <c r="E515" t="s">
        <v>488</v>
      </c>
      <c r="F515">
        <v>88</v>
      </c>
      <c r="G515">
        <f>VLOOKUP(E515,Const!$A$2:$B$23,2,FALSE)</f>
        <v>4</v>
      </c>
      <c r="I515" t="str">
        <f t="shared" ref="I515:I578" si="10">CONCATENATE(TRIM(B516),": ",C515)</f>
        <v>APWORKS 2024.2 - PHASE 3: Time</v>
      </c>
    </row>
    <row r="516" spans="1:9" x14ac:dyDescent="0.25">
      <c r="A516" t="s">
        <v>31</v>
      </c>
      <c r="B516" t="s">
        <v>5</v>
      </c>
      <c r="C516" t="s">
        <v>15</v>
      </c>
      <c r="D516" t="s">
        <v>17</v>
      </c>
      <c r="E516" t="s">
        <v>488</v>
      </c>
      <c r="F516">
        <v>4.5</v>
      </c>
      <c r="G516">
        <f>VLOOKUP(E516,Const!$A$2:$B$23,2,FALSE)</f>
        <v>4</v>
      </c>
      <c r="H516" s="40">
        <f>IFERROR(VLOOKUP($I516,'Planned Dev'!$D$4:$V$1390,5+G516,FALSE),0)</f>
        <v>0</v>
      </c>
      <c r="I516" t="str">
        <f t="shared" si="10"/>
        <v>APWORKS 2024.2 - PHASE 3: Associate vendor/stations/sites to multiple pay to</v>
      </c>
    </row>
    <row r="517" spans="1:9" x14ac:dyDescent="0.25">
      <c r="A517" t="s">
        <v>31</v>
      </c>
      <c r="B517" t="s">
        <v>5</v>
      </c>
      <c r="C517" t="s">
        <v>16</v>
      </c>
      <c r="D517" t="s">
        <v>2</v>
      </c>
      <c r="E517" t="s">
        <v>488</v>
      </c>
      <c r="F517">
        <v>5.5</v>
      </c>
      <c r="G517">
        <f>VLOOKUP(E517,Const!$A$2:$B$23,2,FALSE)</f>
        <v>4</v>
      </c>
      <c r="H517" s="40">
        <f>IFERROR(VLOOKUP($I517,'Planned BugFix'!$D$4:$V$1390,5+G517,FALSE),0)</f>
        <v>0</v>
      </c>
      <c r="I517" t="str">
        <f t="shared" si="10"/>
        <v>APWORKS 2024.2 - PHASE 3: Broadcast Invoice: EDI File Processing</v>
      </c>
    </row>
    <row r="518" spans="1:9" x14ac:dyDescent="0.25">
      <c r="A518" t="s">
        <v>31</v>
      </c>
      <c r="B518" t="s">
        <v>5</v>
      </c>
      <c r="C518" t="s">
        <v>32</v>
      </c>
      <c r="D518" t="s">
        <v>17</v>
      </c>
      <c r="E518" t="s">
        <v>488</v>
      </c>
      <c r="F518">
        <v>19</v>
      </c>
      <c r="G518">
        <f>VLOOKUP(E518,Const!$A$2:$B$23,2,FALSE)</f>
        <v>4</v>
      </c>
      <c r="H518" s="40">
        <f>IFERROR(VLOOKUP($I518,'Planned Dev'!$D$4:$V$1390,5+G518,FALSE),0)</f>
        <v>0</v>
      </c>
      <c r="I518" t="str">
        <f t="shared" si="10"/>
        <v>APWORKS 2024.2 - PHASE 3: Enhancement in vendor mapping(Parse Table)</v>
      </c>
    </row>
    <row r="519" spans="1:9" x14ac:dyDescent="0.25">
      <c r="A519" t="s">
        <v>31</v>
      </c>
      <c r="B519" t="s">
        <v>5</v>
      </c>
      <c r="C519" t="s">
        <v>33</v>
      </c>
      <c r="D519" t="s">
        <v>2</v>
      </c>
      <c r="E519" t="s">
        <v>488</v>
      </c>
      <c r="F519">
        <v>3</v>
      </c>
      <c r="G519">
        <f>VLOOKUP(E519,Const!$A$2:$B$23,2,FALSE)</f>
        <v>4</v>
      </c>
      <c r="H519" s="40">
        <f>IFERROR(VLOOKUP($I519,'Planned BugFix'!$D$4:$V$1390,5+G519,FALSE),0)</f>
        <v>0</v>
      </c>
      <c r="I519" t="str">
        <f t="shared" si="10"/>
        <v>APWORKS 2024.2 - PHASE 4: Vendor/stations/sites associated to multiple pay to.</v>
      </c>
    </row>
    <row r="520" spans="1:9" x14ac:dyDescent="0.25">
      <c r="A520" t="s">
        <v>31</v>
      </c>
      <c r="B520" t="s">
        <v>96</v>
      </c>
      <c r="C520" t="s">
        <v>100</v>
      </c>
      <c r="D520" t="s">
        <v>17</v>
      </c>
      <c r="E520" t="s">
        <v>488</v>
      </c>
      <c r="F520">
        <v>3.5</v>
      </c>
      <c r="G520">
        <f>VLOOKUP(E520,Const!$A$2:$B$23,2,FALSE)</f>
        <v>4</v>
      </c>
      <c r="H520" s="40">
        <f>IFERROR(VLOOKUP($I520,'Planned Dev'!$D$4:$V$1390,5+G520,FALSE),0)</f>
        <v>0</v>
      </c>
      <c r="I520" t="str">
        <f t="shared" si="10"/>
        <v>APWORKS PHASE2: Production: Project should be available on summary as well.</v>
      </c>
    </row>
    <row r="521" spans="1:9" x14ac:dyDescent="0.25">
      <c r="A521" t="s">
        <v>31</v>
      </c>
      <c r="B521" t="s">
        <v>513</v>
      </c>
      <c r="C521" t="s">
        <v>3</v>
      </c>
      <c r="D521" t="s">
        <v>2</v>
      </c>
      <c r="E521" t="s">
        <v>488</v>
      </c>
      <c r="F521">
        <v>4.5</v>
      </c>
      <c r="G521">
        <f>VLOOKUP(E521,Const!$A$2:$B$23,2,FALSE)</f>
        <v>4</v>
      </c>
      <c r="H521" s="40">
        <f>IFERROR(VLOOKUP($I521,'Planned BugFix'!$D$4:$V$1390,5+G521,FALSE),0)</f>
        <v>0</v>
      </c>
      <c r="I521" t="str">
        <f t="shared" si="10"/>
        <v>NEXELUS 2024.1 SP2: Regular bug fixing activity</v>
      </c>
    </row>
    <row r="522" spans="1:9" x14ac:dyDescent="0.25">
      <c r="A522" t="s">
        <v>31</v>
      </c>
      <c r="B522" t="s">
        <v>23</v>
      </c>
      <c r="C522" t="s">
        <v>93</v>
      </c>
      <c r="D522" t="s">
        <v>2</v>
      </c>
      <c r="E522" t="s">
        <v>488</v>
      </c>
      <c r="F522">
        <v>7.5</v>
      </c>
      <c r="G522">
        <f>VLOOKUP(E522,Const!$A$2:$B$23,2,FALSE)</f>
        <v>4</v>
      </c>
      <c r="H522" s="40">
        <f>IFERROR(VLOOKUP($I522,'Planned BugFix'!$D$4:$V$1390,5+G522,FALSE),0)</f>
        <v>0</v>
      </c>
      <c r="I522" t="str">
        <f t="shared" si="10"/>
        <v>NEXELUS 2024.1 SP2: Billing by Media Type</v>
      </c>
    </row>
    <row r="523" spans="1:9" x14ac:dyDescent="0.25">
      <c r="A523" t="s">
        <v>31</v>
      </c>
      <c r="B523" t="s">
        <v>23</v>
      </c>
      <c r="C523" t="s">
        <v>89</v>
      </c>
      <c r="D523" t="s">
        <v>17</v>
      </c>
      <c r="E523" t="s">
        <v>488</v>
      </c>
      <c r="F523">
        <v>4.5</v>
      </c>
      <c r="G523">
        <f>VLOOKUP(E523,Const!$A$2:$B$23,2,FALSE)</f>
        <v>4</v>
      </c>
      <c r="H523" s="40">
        <f>IFERROR(VLOOKUP($I523,'Planned Dev'!$D$4:$V$1390,5+G523,FALSE),0)</f>
        <v>0</v>
      </c>
      <c r="I523" t="str">
        <f t="shared" si="10"/>
        <v>NEXELUS 2024.1 SP2: Client Profile: Media &gt; Flag to make the vendor inactive</v>
      </c>
    </row>
    <row r="524" spans="1:9" x14ac:dyDescent="0.25">
      <c r="A524" t="s">
        <v>31</v>
      </c>
      <c r="B524" t="s">
        <v>23</v>
      </c>
      <c r="C524" t="s">
        <v>24</v>
      </c>
      <c r="D524" t="s">
        <v>17</v>
      </c>
      <c r="E524" t="s">
        <v>488</v>
      </c>
      <c r="F524">
        <v>3.5</v>
      </c>
      <c r="G524">
        <f>VLOOKUP(E524,Const!$A$2:$B$23,2,FALSE)</f>
        <v>4</v>
      </c>
      <c r="H524" s="40">
        <f>IFERROR(VLOOKUP($I524,'Planned Dev'!$D$4:$V$1390,5+G524,FALSE),0)</f>
        <v>0</v>
      </c>
      <c r="I524" t="str">
        <f t="shared" si="10"/>
        <v>PR-0013: Generate Client Schedule Lines based on media type</v>
      </c>
    </row>
    <row r="525" spans="1:9" x14ac:dyDescent="0.25">
      <c r="A525" t="s">
        <v>31</v>
      </c>
      <c r="B525" t="s">
        <v>512</v>
      </c>
      <c r="C525" t="s">
        <v>35</v>
      </c>
      <c r="D525" t="s">
        <v>2</v>
      </c>
      <c r="E525" t="s">
        <v>488</v>
      </c>
      <c r="F525">
        <v>6</v>
      </c>
      <c r="G525">
        <f>VLOOKUP(E525,Const!$A$2:$B$23,2,FALSE)</f>
        <v>4</v>
      </c>
      <c r="H525" s="40">
        <f>IFERROR(VLOOKUP($I525,'Planned BugFix'!$D$4:$V$1390,5+G525,FALSE),0)</f>
        <v>0</v>
      </c>
      <c r="I525" t="str">
        <f t="shared" si="10"/>
        <v>PR-0013: Development of new project/assignment/task</v>
      </c>
    </row>
    <row r="526" spans="1:9" x14ac:dyDescent="0.25">
      <c r="A526" t="s">
        <v>31</v>
      </c>
      <c r="B526" t="s">
        <v>512</v>
      </c>
      <c r="C526" t="s">
        <v>35</v>
      </c>
      <c r="D526" t="s">
        <v>30</v>
      </c>
      <c r="E526" t="s">
        <v>488</v>
      </c>
      <c r="F526">
        <v>5</v>
      </c>
      <c r="G526">
        <f>VLOOKUP(E526,Const!$A$2:$B$23,2,FALSE)</f>
        <v>4</v>
      </c>
      <c r="H526"/>
      <c r="I526" t="str">
        <f t="shared" si="10"/>
        <v>PR-0013: Development of new project/assignment/task</v>
      </c>
    </row>
    <row r="527" spans="1:9" x14ac:dyDescent="0.25">
      <c r="A527" t="s">
        <v>31</v>
      </c>
      <c r="B527" t="s">
        <v>512</v>
      </c>
      <c r="C527" t="s">
        <v>25</v>
      </c>
      <c r="D527" t="s">
        <v>7</v>
      </c>
      <c r="E527" t="s">
        <v>488</v>
      </c>
      <c r="F527">
        <v>64</v>
      </c>
      <c r="G527">
        <f>VLOOKUP(E527,Const!$A$2:$B$23,2,FALSE)</f>
        <v>4</v>
      </c>
      <c r="I527" t="str">
        <f t="shared" si="10"/>
        <v>PR-0013: Meetings, mails, communication, TFS, Interviews</v>
      </c>
    </row>
    <row r="528" spans="1:9" x14ac:dyDescent="0.25">
      <c r="A528" t="s">
        <v>31</v>
      </c>
      <c r="B528" t="s">
        <v>512</v>
      </c>
      <c r="C528" t="s">
        <v>25</v>
      </c>
      <c r="D528" t="s">
        <v>13</v>
      </c>
      <c r="E528" t="s">
        <v>488</v>
      </c>
      <c r="F528">
        <v>1.5</v>
      </c>
      <c r="G528">
        <f>VLOOKUP(E528,Const!$A$2:$B$23,2,FALSE)</f>
        <v>4</v>
      </c>
      <c r="I528" t="str">
        <f t="shared" si="10"/>
        <v>PR-0013: Meetings, mails, communication, TFS, Interviews</v>
      </c>
    </row>
    <row r="529" spans="1:9" x14ac:dyDescent="0.25">
      <c r="A529" t="s">
        <v>31</v>
      </c>
      <c r="B529" t="s">
        <v>512</v>
      </c>
      <c r="C529" t="s">
        <v>27</v>
      </c>
      <c r="D529" t="s">
        <v>7</v>
      </c>
      <c r="E529" t="s">
        <v>488</v>
      </c>
      <c r="F529">
        <v>20.5</v>
      </c>
      <c r="G529">
        <f>VLOOKUP(E529,Const!$A$2:$B$23,2,FALSE)</f>
        <v>4</v>
      </c>
      <c r="H529"/>
      <c r="I529" t="str">
        <f t="shared" si="10"/>
        <v>Support and Maintenance: Time Off - Un Planned</v>
      </c>
    </row>
    <row r="530" spans="1:9" x14ac:dyDescent="0.25">
      <c r="A530" t="s">
        <v>31</v>
      </c>
      <c r="B530" t="s">
        <v>514</v>
      </c>
      <c r="C530" t="s">
        <v>28</v>
      </c>
      <c r="D530" t="s">
        <v>30</v>
      </c>
      <c r="E530" t="s">
        <v>488</v>
      </c>
      <c r="F530">
        <v>4.5</v>
      </c>
      <c r="G530">
        <f>VLOOKUP(E530,Const!$A$2:$B$23,2,FALSE)</f>
        <v>4</v>
      </c>
      <c r="I530" t="str">
        <f t="shared" si="10"/>
        <v>AP WORKFLOW: Time</v>
      </c>
    </row>
    <row r="531" spans="1:9" x14ac:dyDescent="0.25">
      <c r="A531" t="s">
        <v>37</v>
      </c>
      <c r="B531" t="s">
        <v>510</v>
      </c>
      <c r="C531" t="s">
        <v>3</v>
      </c>
      <c r="D531" t="s">
        <v>2</v>
      </c>
      <c r="E531" t="s">
        <v>488</v>
      </c>
      <c r="F531">
        <v>3</v>
      </c>
      <c r="G531">
        <f>VLOOKUP(E531,Const!$A$2:$B$23,2,FALSE)</f>
        <v>4</v>
      </c>
      <c r="H531" s="40">
        <f>IFERROR(VLOOKUP($I531,'Planned BugFix'!$D$4:$V$1390,5+G531,FALSE),0)</f>
        <v>0</v>
      </c>
      <c r="I531" t="str">
        <f t="shared" si="10"/>
        <v>APWORKS 2024.2 - PHASE 3: Regular bug fixing activity</v>
      </c>
    </row>
    <row r="532" spans="1:9" x14ac:dyDescent="0.25">
      <c r="A532" t="s">
        <v>37</v>
      </c>
      <c r="B532" t="s">
        <v>5</v>
      </c>
      <c r="C532" t="s">
        <v>8</v>
      </c>
      <c r="D532" t="s">
        <v>2</v>
      </c>
      <c r="E532" t="s">
        <v>488</v>
      </c>
      <c r="F532">
        <v>14</v>
      </c>
      <c r="G532">
        <f>VLOOKUP(E532,Const!$A$2:$B$23,2,FALSE)</f>
        <v>4</v>
      </c>
      <c r="H532" s="40">
        <f>IFERROR(VLOOKUP($I532,'Planned BugFix'!$D$4:$V$1390,5+G532,FALSE),0)</f>
        <v>0</v>
      </c>
      <c r="I532" t="str">
        <f t="shared" si="10"/>
        <v>APWORKS 2024.2 - PHASE 3: Ability to assign Employees to Roles by Media type and by Client</v>
      </c>
    </row>
    <row r="533" spans="1:9" x14ac:dyDescent="0.25">
      <c r="A533" t="s">
        <v>37</v>
      </c>
      <c r="B533" t="s">
        <v>5</v>
      </c>
      <c r="C533" t="s">
        <v>43</v>
      </c>
      <c r="D533" t="s">
        <v>2</v>
      </c>
      <c r="E533" t="s">
        <v>488</v>
      </c>
      <c r="F533">
        <v>8</v>
      </c>
      <c r="G533">
        <f>VLOOKUP(E533,Const!$A$2:$B$23,2,FALSE)</f>
        <v>4</v>
      </c>
      <c r="H533" s="40">
        <f>IFERROR(VLOOKUP($I533,'Planned BugFix'!$D$4:$V$1390,5+G533,FALSE),0)</f>
        <v>0</v>
      </c>
      <c r="I533" t="str">
        <f t="shared" si="10"/>
        <v>APWORKS 2024.2 - PHASE 3: Apply discount based on Payment terms settings</v>
      </c>
    </row>
    <row r="534" spans="1:9" x14ac:dyDescent="0.25">
      <c r="A534" t="s">
        <v>37</v>
      </c>
      <c r="B534" t="s">
        <v>5</v>
      </c>
      <c r="C534" t="s">
        <v>15</v>
      </c>
      <c r="D534" t="s">
        <v>2</v>
      </c>
      <c r="E534" t="s">
        <v>488</v>
      </c>
      <c r="F534">
        <v>3</v>
      </c>
      <c r="G534">
        <f>VLOOKUP(E534,Const!$A$2:$B$23,2,FALSE)</f>
        <v>4</v>
      </c>
      <c r="H534" s="40">
        <f>IFERROR(VLOOKUP($I534,'Planned BugFix'!$D$4:$V$1390,5+G534,FALSE),0)</f>
        <v>0</v>
      </c>
      <c r="I534" t="str">
        <f t="shared" si="10"/>
        <v>APWORKS 2024.2 - PHASE 3: Associate vendor/stations/sites to multiple pay to</v>
      </c>
    </row>
    <row r="535" spans="1:9" x14ac:dyDescent="0.25">
      <c r="A535" t="s">
        <v>37</v>
      </c>
      <c r="B535" t="s">
        <v>5</v>
      </c>
      <c r="C535" t="s">
        <v>38</v>
      </c>
      <c r="D535" t="s">
        <v>2</v>
      </c>
      <c r="E535" t="s">
        <v>488</v>
      </c>
      <c r="F535">
        <v>5</v>
      </c>
      <c r="G535">
        <f>VLOOKUP(E535,Const!$A$2:$B$23,2,FALSE)</f>
        <v>4</v>
      </c>
      <c r="H535" s="40">
        <f>IFERROR(VLOOKUP($I535,'Planned BugFix'!$D$4:$V$1390,5+G535,FALSE),0)</f>
        <v>0</v>
      </c>
      <c r="I535" t="str">
        <f t="shared" si="10"/>
        <v>APWORKS 2024.2 - PHASE 3: Broadcast Invoice: Invoice View UI</v>
      </c>
    </row>
    <row r="536" spans="1:9" x14ac:dyDescent="0.25">
      <c r="A536" t="s">
        <v>37</v>
      </c>
      <c r="B536" t="s">
        <v>5</v>
      </c>
      <c r="C536" t="s">
        <v>38</v>
      </c>
      <c r="D536" t="s">
        <v>17</v>
      </c>
      <c r="E536" t="s">
        <v>488</v>
      </c>
      <c r="F536">
        <v>6</v>
      </c>
      <c r="G536">
        <f>VLOOKUP(E536,Const!$A$2:$B$23,2,FALSE)</f>
        <v>4</v>
      </c>
      <c r="H536" s="40">
        <f>IFERROR(VLOOKUP($I536,'Planned Dev'!$D$4:$V$1390,5+G536,FALSE),0)</f>
        <v>0</v>
      </c>
      <c r="I536" t="str">
        <f t="shared" si="10"/>
        <v>APWORKS 2024.2 - PHASE 3: Broadcast Invoice: Invoice View UI</v>
      </c>
    </row>
    <row r="537" spans="1:9" x14ac:dyDescent="0.25">
      <c r="A537" t="s">
        <v>37</v>
      </c>
      <c r="B537" t="s">
        <v>5</v>
      </c>
      <c r="C537" t="s">
        <v>21</v>
      </c>
      <c r="D537" t="s">
        <v>2</v>
      </c>
      <c r="E537" t="s">
        <v>488</v>
      </c>
      <c r="F537">
        <v>3</v>
      </c>
      <c r="G537">
        <f>VLOOKUP(E537,Const!$A$2:$B$23,2,FALSE)</f>
        <v>4</v>
      </c>
      <c r="H537" s="40">
        <f>IFERROR(VLOOKUP($I537,'Planned BugFix'!$D$4:$V$1390,5+G537,FALSE),0)</f>
        <v>0</v>
      </c>
      <c r="I537" t="str">
        <f t="shared" si="10"/>
        <v>APWORKS 2024.2 - PHASE 3: Customer Information: Select Client on Vendor Invoice</v>
      </c>
    </row>
    <row r="538" spans="1:9" x14ac:dyDescent="0.25">
      <c r="A538" t="s">
        <v>37</v>
      </c>
      <c r="B538" t="s">
        <v>5</v>
      </c>
      <c r="C538" t="s">
        <v>86</v>
      </c>
      <c r="D538" t="s">
        <v>17</v>
      </c>
      <c r="E538" t="s">
        <v>488</v>
      </c>
      <c r="F538">
        <v>10</v>
      </c>
      <c r="G538">
        <f>VLOOKUP(E538,Const!$A$2:$B$23,2,FALSE)</f>
        <v>4</v>
      </c>
      <c r="H538" s="40">
        <f>IFERROR(VLOOKUP($I538,'Planned Dev'!$D$4:$V$1390,5+G538,FALSE),0)</f>
        <v>0</v>
      </c>
      <c r="I538" t="str">
        <f t="shared" si="10"/>
        <v>APWORKS 2024.2 - PHASE 3: Invoice Editing: Make the tax editable</v>
      </c>
    </row>
    <row r="539" spans="1:9" x14ac:dyDescent="0.25">
      <c r="A539" t="s">
        <v>37</v>
      </c>
      <c r="B539" t="s">
        <v>5</v>
      </c>
      <c r="C539" t="s">
        <v>86</v>
      </c>
      <c r="D539" t="s">
        <v>19</v>
      </c>
      <c r="E539" t="s">
        <v>488</v>
      </c>
      <c r="F539">
        <v>1</v>
      </c>
      <c r="G539">
        <f>VLOOKUP(E539,Const!$A$2:$B$23,2,FALSE)</f>
        <v>4</v>
      </c>
      <c r="H539" s="40">
        <f>IFERROR(VLOOKUP($I539,'Planned QA'!$D$4:$V$1390,5+G539,FALSE),0)</f>
        <v>0</v>
      </c>
      <c r="I539" t="str">
        <f t="shared" si="10"/>
        <v>APWORKS 2024.2 - PHASE 3: Invoice Editing: Make the tax editable</v>
      </c>
    </row>
    <row r="540" spans="1:9" x14ac:dyDescent="0.25">
      <c r="A540" t="s">
        <v>37</v>
      </c>
      <c r="B540" t="s">
        <v>5</v>
      </c>
      <c r="C540" t="s">
        <v>87</v>
      </c>
      <c r="D540" t="s">
        <v>2</v>
      </c>
      <c r="E540" t="s">
        <v>488</v>
      </c>
      <c r="F540">
        <v>3</v>
      </c>
      <c r="G540">
        <f>VLOOKUP(E540,Const!$A$2:$B$23,2,FALSE)</f>
        <v>4</v>
      </c>
      <c r="H540" s="40">
        <f>IFERROR(VLOOKUP($I540,'Planned BugFix'!$D$4:$V$1390,5+G540,FALSE),0)</f>
        <v>0</v>
      </c>
      <c r="I540" t="str">
        <f t="shared" si="10"/>
        <v>APWORKS 2024.2 - PHASE 3: Remove Site column from vendor lookup</v>
      </c>
    </row>
    <row r="541" spans="1:9" x14ac:dyDescent="0.25">
      <c r="A541" t="s">
        <v>37</v>
      </c>
      <c r="B541" t="s">
        <v>5</v>
      </c>
      <c r="C541" t="s">
        <v>87</v>
      </c>
      <c r="D541" t="s">
        <v>17</v>
      </c>
      <c r="E541" t="s">
        <v>488</v>
      </c>
      <c r="F541">
        <v>3</v>
      </c>
      <c r="G541">
        <f>VLOOKUP(E541,Const!$A$2:$B$23,2,FALSE)</f>
        <v>4</v>
      </c>
      <c r="H541" s="40">
        <f>IFERROR(VLOOKUP($I541,'Planned Dev'!$D$4:$V$1390,5+G541,FALSE),0)</f>
        <v>0</v>
      </c>
      <c r="I541" t="str">
        <f t="shared" si="10"/>
        <v>APWORKS 2024.2 - PHASE 3: Remove Site column from vendor lookup</v>
      </c>
    </row>
    <row r="542" spans="1:9" x14ac:dyDescent="0.25">
      <c r="A542" t="s">
        <v>37</v>
      </c>
      <c r="B542" t="s">
        <v>5</v>
      </c>
      <c r="C542" t="s">
        <v>88</v>
      </c>
      <c r="D542" t="s">
        <v>7</v>
      </c>
      <c r="E542" t="s">
        <v>488</v>
      </c>
      <c r="F542">
        <v>6</v>
      </c>
      <c r="G542">
        <f>VLOOKUP(E542,Const!$A$2:$B$23,2,FALSE)</f>
        <v>4</v>
      </c>
      <c r="I542" t="str">
        <f t="shared" si="10"/>
        <v>APWORKS 2024.2 - PHASE 3: Vendor Map: Vendor Popup: Remove identifier currency filter</v>
      </c>
    </row>
    <row r="543" spans="1:9" x14ac:dyDescent="0.25">
      <c r="A543" t="s">
        <v>37</v>
      </c>
      <c r="B543" t="s">
        <v>5</v>
      </c>
      <c r="C543" t="s">
        <v>88</v>
      </c>
      <c r="D543" t="s">
        <v>2</v>
      </c>
      <c r="E543" t="s">
        <v>488</v>
      </c>
      <c r="F543">
        <v>2</v>
      </c>
      <c r="G543">
        <f>VLOOKUP(E543,Const!$A$2:$B$23,2,FALSE)</f>
        <v>4</v>
      </c>
      <c r="H543" s="40">
        <f>IFERROR(VLOOKUP($I543,'Planned BugFix'!$D$4:$V$1390,5+G543,FALSE),0)</f>
        <v>0</v>
      </c>
      <c r="I543" t="str">
        <f t="shared" si="10"/>
        <v>APWORKS 2024.2 - PHASE 3: Vendor Map: Vendor Popup: Remove identifier currency filter</v>
      </c>
    </row>
    <row r="544" spans="1:9" x14ac:dyDescent="0.25">
      <c r="A544" t="s">
        <v>37</v>
      </c>
      <c r="B544" t="s">
        <v>5</v>
      </c>
      <c r="C544" t="s">
        <v>88</v>
      </c>
      <c r="D544" t="s">
        <v>17</v>
      </c>
      <c r="E544" t="s">
        <v>488</v>
      </c>
      <c r="F544">
        <v>5</v>
      </c>
      <c r="G544">
        <f>VLOOKUP(E544,Const!$A$2:$B$23,2,FALSE)</f>
        <v>4</v>
      </c>
      <c r="H544" s="40">
        <f>IFERROR(VLOOKUP($I544,'Planned Dev'!$D$4:$V$1390,5+G544,FALSE),0)</f>
        <v>0</v>
      </c>
      <c r="I544" t="str">
        <f t="shared" si="10"/>
        <v>APWORKS 2024.2 - PHASE 4: Vendor Map: Vendor Popup: Remove identifier currency filter</v>
      </c>
    </row>
    <row r="545" spans="1:9" x14ac:dyDescent="0.25">
      <c r="A545" t="s">
        <v>37</v>
      </c>
      <c r="B545" t="s">
        <v>96</v>
      </c>
      <c r="C545" t="s">
        <v>109</v>
      </c>
      <c r="D545" t="s">
        <v>17</v>
      </c>
      <c r="E545" t="s">
        <v>488</v>
      </c>
      <c r="F545">
        <v>8</v>
      </c>
      <c r="G545">
        <f>VLOOKUP(E545,Const!$A$2:$B$23,2,FALSE)</f>
        <v>4</v>
      </c>
      <c r="H545" s="40">
        <f>IFERROR(VLOOKUP($I545,'Planned Dev'!$D$4:$V$1390,5+G545,FALSE),0)</f>
        <v>0</v>
      </c>
      <c r="I545" t="str">
        <f t="shared" si="10"/>
        <v>APWORKS 2024.2 - PHASE 4: Apply variable name for Site in vendor mapping</v>
      </c>
    </row>
    <row r="546" spans="1:9" x14ac:dyDescent="0.25">
      <c r="A546" t="s">
        <v>37</v>
      </c>
      <c r="B546" t="s">
        <v>96</v>
      </c>
      <c r="C546" t="s">
        <v>102</v>
      </c>
      <c r="D546" t="s">
        <v>7</v>
      </c>
      <c r="E546" t="s">
        <v>488</v>
      </c>
      <c r="F546">
        <v>2</v>
      </c>
      <c r="G546">
        <f>VLOOKUP(E546,Const!$A$2:$B$23,2,FALSE)</f>
        <v>4</v>
      </c>
      <c r="I546" t="str">
        <f t="shared" si="10"/>
        <v>APWORKS 2024.2 - PHASE 4: Approval routing</v>
      </c>
    </row>
    <row r="547" spans="1:9" x14ac:dyDescent="0.25">
      <c r="A547" t="s">
        <v>37</v>
      </c>
      <c r="B547" t="s">
        <v>96</v>
      </c>
      <c r="C547" t="s">
        <v>102</v>
      </c>
      <c r="D547" t="s">
        <v>17</v>
      </c>
      <c r="E547" t="s">
        <v>488</v>
      </c>
      <c r="F547">
        <v>35</v>
      </c>
      <c r="G547">
        <f>VLOOKUP(E547,Const!$A$2:$B$23,2,FALSE)</f>
        <v>4</v>
      </c>
      <c r="H547" s="40">
        <f>IFERROR(VLOOKUP($I547,'Planned Dev'!$D$4:$V$1390,5+G547,FALSE),0)</f>
        <v>0</v>
      </c>
      <c r="I547" t="str">
        <f t="shared" si="10"/>
        <v>APWORKS 2024.2 - PHASE 4: Approval routing</v>
      </c>
    </row>
    <row r="548" spans="1:9" x14ac:dyDescent="0.25">
      <c r="A548" t="s">
        <v>37</v>
      </c>
      <c r="B548" t="s">
        <v>96</v>
      </c>
      <c r="C548" t="s">
        <v>102</v>
      </c>
      <c r="D548" t="s">
        <v>19</v>
      </c>
      <c r="E548" t="s">
        <v>488</v>
      </c>
      <c r="F548">
        <v>0.5</v>
      </c>
      <c r="G548">
        <f>VLOOKUP(E548,Const!$A$2:$B$23,2,FALSE)</f>
        <v>4</v>
      </c>
      <c r="H548" s="40">
        <f>IFERROR(VLOOKUP($I548,'Planned QA'!$D$4:$V$1390,5+G548,FALSE),0)</f>
        <v>0</v>
      </c>
      <c r="I548" t="str">
        <f t="shared" si="10"/>
        <v>APWORKS 2024.2 - PHASE 4: Approval routing</v>
      </c>
    </row>
    <row r="549" spans="1:9" x14ac:dyDescent="0.25">
      <c r="A549" t="s">
        <v>37</v>
      </c>
      <c r="B549" t="s">
        <v>96</v>
      </c>
      <c r="C549" t="s">
        <v>100</v>
      </c>
      <c r="D549" t="s">
        <v>17</v>
      </c>
      <c r="E549" t="s">
        <v>488</v>
      </c>
      <c r="F549">
        <v>8</v>
      </c>
      <c r="G549">
        <f>VLOOKUP(E549,Const!$A$2:$B$23,2,FALSE)</f>
        <v>4</v>
      </c>
      <c r="H549" s="40">
        <f>IFERROR(VLOOKUP($I549,'Planned Dev'!$D$4:$V$1390,5+G549,FALSE),0)</f>
        <v>0</v>
      </c>
      <c r="I549" t="str">
        <f t="shared" si="10"/>
        <v>APWORKS 2024.2 - PHASE 4: Production: Project should be available on summary as well.</v>
      </c>
    </row>
    <row r="550" spans="1:9" x14ac:dyDescent="0.25">
      <c r="A550" t="s">
        <v>37</v>
      </c>
      <c r="B550" t="s">
        <v>96</v>
      </c>
      <c r="C550" t="s">
        <v>11</v>
      </c>
      <c r="D550" t="s">
        <v>13</v>
      </c>
      <c r="E550" t="s">
        <v>488</v>
      </c>
      <c r="F550">
        <v>3</v>
      </c>
      <c r="G550">
        <f>VLOOKUP(E550,Const!$A$2:$B$23,2,FALSE)</f>
        <v>4</v>
      </c>
      <c r="I550" t="str">
        <f t="shared" si="10"/>
        <v>APWORKS PHASE2: Project Overhead</v>
      </c>
    </row>
    <row r="551" spans="1:9" x14ac:dyDescent="0.25">
      <c r="A551" t="s">
        <v>37</v>
      </c>
      <c r="B551" t="s">
        <v>513</v>
      </c>
      <c r="C551" t="s">
        <v>3</v>
      </c>
      <c r="D551" t="s">
        <v>2</v>
      </c>
      <c r="E551" t="s">
        <v>488</v>
      </c>
      <c r="F551">
        <v>4</v>
      </c>
      <c r="G551">
        <f>VLOOKUP(E551,Const!$A$2:$B$23,2,FALSE)</f>
        <v>4</v>
      </c>
      <c r="H551" s="40">
        <f>IFERROR(VLOOKUP($I551,'Planned BugFix'!$D$4:$V$1390,5+G551,FALSE),0)</f>
        <v>0</v>
      </c>
      <c r="I551" t="str">
        <f t="shared" si="10"/>
        <v>PR-0013: Regular bug fixing activity</v>
      </c>
    </row>
    <row r="552" spans="1:9" x14ac:dyDescent="0.25">
      <c r="A552" t="s">
        <v>37</v>
      </c>
      <c r="B552" t="s">
        <v>512</v>
      </c>
      <c r="C552" t="s">
        <v>36</v>
      </c>
      <c r="D552" t="s">
        <v>13</v>
      </c>
      <c r="E552" t="s">
        <v>488</v>
      </c>
      <c r="F552">
        <v>23.5</v>
      </c>
      <c r="G552">
        <f>VLOOKUP(E552,Const!$A$2:$B$23,2,FALSE)</f>
        <v>4</v>
      </c>
      <c r="H552"/>
      <c r="I552" t="str">
        <f t="shared" si="10"/>
        <v>PR-0013: Internal Meetings</v>
      </c>
    </row>
    <row r="553" spans="1:9" x14ac:dyDescent="0.25">
      <c r="A553" t="s">
        <v>37</v>
      </c>
      <c r="B553" t="s">
        <v>512</v>
      </c>
      <c r="C553" t="s">
        <v>27</v>
      </c>
      <c r="D553" t="s">
        <v>64</v>
      </c>
      <c r="E553" t="s">
        <v>488</v>
      </c>
      <c r="F553">
        <v>10</v>
      </c>
      <c r="G553">
        <f>VLOOKUP(E553,Const!$A$2:$B$23,2,FALSE)</f>
        <v>4</v>
      </c>
      <c r="I553" t="str">
        <f>CONCATENATE(TRIM(B553),": ",C553)</f>
        <v>PR-0013: Time Off - Un Planned</v>
      </c>
    </row>
    <row r="554" spans="1:9" x14ac:dyDescent="0.25">
      <c r="A554" t="s">
        <v>44</v>
      </c>
      <c r="B554" t="s">
        <v>515</v>
      </c>
      <c r="C554" t="s">
        <v>13</v>
      </c>
      <c r="D554" t="s">
        <v>13</v>
      </c>
      <c r="E554" t="s">
        <v>488</v>
      </c>
      <c r="F554">
        <v>13</v>
      </c>
      <c r="G554">
        <f>VLOOKUP(E554,Const!$A$2:$B$23,2,FALSE)</f>
        <v>4</v>
      </c>
      <c r="H554" s="3"/>
      <c r="I554" t="str">
        <f t="shared" si="10"/>
        <v>AP WORKFLOW: Meetings</v>
      </c>
    </row>
    <row r="555" spans="1:9" x14ac:dyDescent="0.25">
      <c r="A555" t="s">
        <v>44</v>
      </c>
      <c r="B555" t="s">
        <v>510</v>
      </c>
      <c r="C555" t="s">
        <v>25</v>
      </c>
      <c r="D555" t="s">
        <v>64</v>
      </c>
      <c r="E555" t="s">
        <v>488</v>
      </c>
      <c r="F555">
        <v>8</v>
      </c>
      <c r="G555">
        <f>VLOOKUP(E555,Const!$A$2:$B$23,2,FALSE)</f>
        <v>4</v>
      </c>
      <c r="I555" t="str">
        <f>CONCATENATE(TRIM(B555),": ",C555)</f>
        <v>AP WORKFLOW: Meetings, mails, communication, TFS, Interviews</v>
      </c>
    </row>
    <row r="556" spans="1:9" x14ac:dyDescent="0.25">
      <c r="A556" t="s">
        <v>44</v>
      </c>
      <c r="B556" t="s">
        <v>510</v>
      </c>
      <c r="C556" t="s">
        <v>3</v>
      </c>
      <c r="D556" t="s">
        <v>2</v>
      </c>
      <c r="E556" t="s">
        <v>488</v>
      </c>
      <c r="F556">
        <v>4</v>
      </c>
      <c r="G556">
        <f>VLOOKUP(E556,Const!$A$2:$B$23,2,FALSE)</f>
        <v>4</v>
      </c>
      <c r="H556" s="40">
        <f>IFERROR(VLOOKUP($I556,'Planned BugFix'!$D$4:$V$1390,5+G556,FALSE),0)</f>
        <v>0</v>
      </c>
      <c r="I556" t="str">
        <f t="shared" si="10"/>
        <v>APWORKS 2024.2 - PHASE 3: Regular bug fixing activity</v>
      </c>
    </row>
    <row r="557" spans="1:9" x14ac:dyDescent="0.25">
      <c r="A557" t="s">
        <v>44</v>
      </c>
      <c r="B557" t="s">
        <v>5</v>
      </c>
      <c r="C557" t="s">
        <v>6</v>
      </c>
      <c r="D557" t="s">
        <v>2</v>
      </c>
      <c r="E557" t="s">
        <v>488</v>
      </c>
      <c r="F557">
        <v>12</v>
      </c>
      <c r="G557">
        <f>VLOOKUP(E557,Const!$A$2:$B$23,2,FALSE)</f>
        <v>4</v>
      </c>
      <c r="H557" s="40">
        <f>IFERROR(VLOOKUP($I557,'Planned BugFix'!$D$4:$V$1390,5+G557,FALSE),0)</f>
        <v>0</v>
      </c>
      <c r="I557" t="str">
        <f t="shared" si="10"/>
        <v>APWORKS 2024.2 - PHASE 3: Ability to automatically attach additional documents to Invoice</v>
      </c>
    </row>
    <row r="558" spans="1:9" x14ac:dyDescent="0.25">
      <c r="A558" t="s">
        <v>44</v>
      </c>
      <c r="B558" t="s">
        <v>5</v>
      </c>
      <c r="C558" t="s">
        <v>6</v>
      </c>
      <c r="D558" t="s">
        <v>17</v>
      </c>
      <c r="E558" t="s">
        <v>488</v>
      </c>
      <c r="F558">
        <v>4</v>
      </c>
      <c r="G558">
        <f>VLOOKUP(E558,Const!$A$2:$B$23,2,FALSE)</f>
        <v>4</v>
      </c>
      <c r="H558" s="40">
        <f>IFERROR(VLOOKUP($I558,'Planned Dev'!$D$4:$V$1390,5+G558,FALSE),0)</f>
        <v>0</v>
      </c>
      <c r="I558" t="str">
        <f t="shared" si="10"/>
        <v>APWORKS 2024.2 - PHASE 3: Ability to automatically attach additional documents to Invoice</v>
      </c>
    </row>
    <row r="559" spans="1:9" x14ac:dyDescent="0.25">
      <c r="A559" t="s">
        <v>44</v>
      </c>
      <c r="B559" t="s">
        <v>5</v>
      </c>
      <c r="C559" t="s">
        <v>94</v>
      </c>
      <c r="D559" t="s">
        <v>2</v>
      </c>
      <c r="E559" t="s">
        <v>488</v>
      </c>
      <c r="F559">
        <v>6</v>
      </c>
      <c r="G559">
        <f>VLOOKUP(E559,Const!$A$2:$B$23,2,FALSE)</f>
        <v>4</v>
      </c>
      <c r="H559" s="40">
        <f>IFERROR(VLOOKUP($I559,'Planned BugFix'!$D$4:$V$1390,5+G559,FALSE),0)</f>
        <v>0</v>
      </c>
      <c r="I559" t="str">
        <f t="shared" si="10"/>
        <v>APWORKS 2024.2 - PHASE 3: Google Drive - Split Process and show documents in queue</v>
      </c>
    </row>
    <row r="560" spans="1:9" x14ac:dyDescent="0.25">
      <c r="A560" t="s">
        <v>44</v>
      </c>
      <c r="B560" t="s">
        <v>5</v>
      </c>
      <c r="C560" t="s">
        <v>94</v>
      </c>
      <c r="D560" t="s">
        <v>17</v>
      </c>
      <c r="E560" t="s">
        <v>488</v>
      </c>
      <c r="F560">
        <v>31</v>
      </c>
      <c r="G560">
        <f>VLOOKUP(E560,Const!$A$2:$B$23,2,FALSE)</f>
        <v>4</v>
      </c>
      <c r="H560" s="40">
        <f>IFERROR(VLOOKUP($I560,'Planned Dev'!$D$4:$V$1390,5+G560,FALSE),0)</f>
        <v>0</v>
      </c>
      <c r="I560" t="str">
        <f t="shared" si="10"/>
        <v>APWORKS 2024.2 - PHASE 3: Google Drive - Split Process and show documents in queue</v>
      </c>
    </row>
    <row r="561" spans="1:9" x14ac:dyDescent="0.25">
      <c r="A561" t="s">
        <v>44</v>
      </c>
      <c r="B561" t="s">
        <v>5</v>
      </c>
      <c r="C561" t="s">
        <v>94</v>
      </c>
      <c r="D561" t="s">
        <v>19</v>
      </c>
      <c r="E561" t="s">
        <v>488</v>
      </c>
      <c r="F561">
        <v>3</v>
      </c>
      <c r="G561">
        <f>VLOOKUP(E561,Const!$A$2:$B$23,2,FALSE)</f>
        <v>4</v>
      </c>
      <c r="H561" s="40">
        <f>IFERROR(VLOOKUP($I561,'Planned QA'!$D$4:$V$1390,5+G561,FALSE),0)</f>
        <v>0</v>
      </c>
      <c r="I561" t="str">
        <f t="shared" si="10"/>
        <v>APWORKS 2024.2 - PHASE 3: Google Drive - Split Process and show documents in queue</v>
      </c>
    </row>
    <row r="562" spans="1:9" x14ac:dyDescent="0.25">
      <c r="A562" t="s">
        <v>44</v>
      </c>
      <c r="B562" t="s">
        <v>5</v>
      </c>
      <c r="C562" t="s">
        <v>11</v>
      </c>
      <c r="D562" t="s">
        <v>90</v>
      </c>
      <c r="E562" t="s">
        <v>488</v>
      </c>
      <c r="F562">
        <v>5</v>
      </c>
      <c r="G562">
        <f>VLOOKUP(E562,Const!$A$2:$B$23,2,FALSE)</f>
        <v>4</v>
      </c>
      <c r="I562" t="str">
        <f t="shared" si="10"/>
        <v>APWORKS 2024.2 - PHASE 3: Project Overhead</v>
      </c>
    </row>
    <row r="563" spans="1:9" x14ac:dyDescent="0.25">
      <c r="A563" t="s">
        <v>44</v>
      </c>
      <c r="B563" t="s">
        <v>5</v>
      </c>
      <c r="C563" t="s">
        <v>20</v>
      </c>
      <c r="D563" t="s">
        <v>2</v>
      </c>
      <c r="E563" t="s">
        <v>488</v>
      </c>
      <c r="F563">
        <v>20</v>
      </c>
      <c r="G563">
        <f>VLOOKUP(E563,Const!$A$2:$B$23,2,FALSE)</f>
        <v>4</v>
      </c>
      <c r="H563" s="40">
        <f>IFERROR(VLOOKUP($I563,'Planned BugFix'!$D$4:$V$1390,5+G563,FALSE),0)</f>
        <v>0</v>
      </c>
      <c r="I563" t="str">
        <f t="shared" si="10"/>
        <v>APWORKS 2024.2 - PHASE 3: Switch Company on Invoice</v>
      </c>
    </row>
    <row r="564" spans="1:9" x14ac:dyDescent="0.25">
      <c r="A564" t="s">
        <v>44</v>
      </c>
      <c r="B564" t="s">
        <v>5</v>
      </c>
      <c r="C564" t="s">
        <v>20</v>
      </c>
      <c r="D564" t="s">
        <v>19</v>
      </c>
      <c r="E564" t="s">
        <v>488</v>
      </c>
      <c r="F564">
        <v>3</v>
      </c>
      <c r="G564">
        <f>VLOOKUP(E564,Const!$A$2:$B$23,2,FALSE)</f>
        <v>4</v>
      </c>
      <c r="H564" s="40">
        <f>IFERROR(VLOOKUP($I564,'Planned QA'!$D$4:$V$1390,5+G564,FALSE),0)</f>
        <v>0</v>
      </c>
      <c r="I564" t="str">
        <f t="shared" si="10"/>
        <v>APWORKS 2024.2 - PHASE 4: Switch Company on Invoice</v>
      </c>
    </row>
    <row r="565" spans="1:9" x14ac:dyDescent="0.25">
      <c r="A565" t="s">
        <v>44</v>
      </c>
      <c r="B565" t="s">
        <v>96</v>
      </c>
      <c r="C565" t="s">
        <v>97</v>
      </c>
      <c r="D565" t="s">
        <v>17</v>
      </c>
      <c r="E565" t="s">
        <v>488</v>
      </c>
      <c r="F565">
        <v>8</v>
      </c>
      <c r="G565">
        <f>VLOOKUP(E565,Const!$A$2:$B$23,2,FALSE)</f>
        <v>4</v>
      </c>
      <c r="H565" s="40">
        <f>IFERROR(VLOOKUP($I565,'Planned Dev'!$D$4:$V$1390,5+G565,FALSE),0)</f>
        <v>0</v>
      </c>
      <c r="I565" t="str">
        <f t="shared" si="10"/>
        <v>APWORKS 2024.2 - PHASE 4: Approve upto last level and auto post.</v>
      </c>
    </row>
    <row r="566" spans="1:9" x14ac:dyDescent="0.25">
      <c r="A566" t="s">
        <v>44</v>
      </c>
      <c r="B566" t="s">
        <v>96</v>
      </c>
      <c r="C566" t="s">
        <v>97</v>
      </c>
      <c r="D566" t="s">
        <v>19</v>
      </c>
      <c r="E566" t="s">
        <v>488</v>
      </c>
      <c r="F566">
        <v>1</v>
      </c>
      <c r="G566">
        <f>VLOOKUP(E566,Const!$A$2:$B$23,2,FALSE)</f>
        <v>4</v>
      </c>
      <c r="H566" s="40">
        <f>IFERROR(VLOOKUP($I566,'Planned QA'!$D$4:$V$1390,5+G566,FALSE),0)</f>
        <v>0</v>
      </c>
      <c r="I566" t="str">
        <f t="shared" si="10"/>
        <v>APWORKS 2024.2 - PHASE 4: Approve upto last level and auto post.</v>
      </c>
    </row>
    <row r="567" spans="1:9" x14ac:dyDescent="0.25">
      <c r="A567" t="s">
        <v>44</v>
      </c>
      <c r="B567" t="s">
        <v>96</v>
      </c>
      <c r="C567" t="s">
        <v>105</v>
      </c>
      <c r="D567" t="s">
        <v>7</v>
      </c>
      <c r="E567" t="s">
        <v>488</v>
      </c>
      <c r="F567">
        <v>1</v>
      </c>
      <c r="G567">
        <f>VLOOKUP(E567,Const!$A$2:$B$23,2,FALSE)</f>
        <v>4</v>
      </c>
      <c r="I567" t="str">
        <f t="shared" si="10"/>
        <v>APWORKS 2024.2 - PHASE 4: EDI file updating and upload</v>
      </c>
    </row>
    <row r="568" spans="1:9" x14ac:dyDescent="0.25">
      <c r="A568" t="s">
        <v>44</v>
      </c>
      <c r="B568" t="s">
        <v>96</v>
      </c>
      <c r="C568" t="s">
        <v>105</v>
      </c>
      <c r="D568" t="s">
        <v>17</v>
      </c>
      <c r="E568" t="s">
        <v>488</v>
      </c>
      <c r="F568">
        <v>11</v>
      </c>
      <c r="G568">
        <f>VLOOKUP(E568,Const!$A$2:$B$23,2,FALSE)</f>
        <v>4</v>
      </c>
      <c r="H568" s="40">
        <f>IFERROR(VLOOKUP($I568,'Planned Dev'!$D$4:$V$1390,5+G568,FALSE),0)</f>
        <v>0</v>
      </c>
      <c r="I568" t="str">
        <f t="shared" si="10"/>
        <v>APWORKS 2024.2 - PHASE 4: EDI file updating and upload</v>
      </c>
    </row>
    <row r="569" spans="1:9" x14ac:dyDescent="0.25">
      <c r="A569" t="s">
        <v>44</v>
      </c>
      <c r="B569" t="s">
        <v>96</v>
      </c>
      <c r="C569" t="s">
        <v>106</v>
      </c>
      <c r="D569" t="s">
        <v>17</v>
      </c>
      <c r="E569" t="s">
        <v>488</v>
      </c>
      <c r="F569">
        <v>12</v>
      </c>
      <c r="G569">
        <f>VLOOKUP(E569,Const!$A$2:$B$23,2,FALSE)</f>
        <v>4</v>
      </c>
      <c r="H569" s="40">
        <f>IFERROR(VLOOKUP($I569,'Planned Dev'!$D$4:$V$1390,5+G569,FALSE),0)</f>
        <v>0</v>
      </c>
      <c r="I569" t="str">
        <f t="shared" si="10"/>
        <v>APWORKS 2024.2 - PHASE 4: PDF based broadcast invoices - Invoice Scan</v>
      </c>
    </row>
    <row r="570" spans="1:9" x14ac:dyDescent="0.25">
      <c r="A570" t="s">
        <v>44</v>
      </c>
      <c r="B570" t="s">
        <v>96</v>
      </c>
      <c r="C570" t="s">
        <v>106</v>
      </c>
      <c r="D570" t="s">
        <v>19</v>
      </c>
      <c r="E570" t="s">
        <v>488</v>
      </c>
      <c r="F570">
        <v>2</v>
      </c>
      <c r="G570">
        <f>VLOOKUP(E570,Const!$A$2:$B$23,2,FALSE)</f>
        <v>4</v>
      </c>
      <c r="H570" s="40">
        <f>IFERROR(VLOOKUP($I570,'Planned QA'!$D$4:$V$1390,5+G570,FALSE),0)</f>
        <v>0</v>
      </c>
      <c r="I570" t="str">
        <f t="shared" si="10"/>
        <v>APWORKS 2024.2 - PHASE 4: PDF based broadcast invoices - Invoice Scan</v>
      </c>
    </row>
    <row r="571" spans="1:9" x14ac:dyDescent="0.25">
      <c r="A571" t="s">
        <v>44</v>
      </c>
      <c r="B571" t="s">
        <v>96</v>
      </c>
      <c r="C571" t="s">
        <v>108</v>
      </c>
      <c r="D571" t="s">
        <v>17</v>
      </c>
      <c r="E571" t="s">
        <v>488</v>
      </c>
      <c r="F571">
        <v>3</v>
      </c>
      <c r="G571">
        <f>VLOOKUP(E571,Const!$A$2:$B$23,2,FALSE)</f>
        <v>4</v>
      </c>
      <c r="H571" s="40">
        <f>IFERROR(VLOOKUP($I571,'Planned Dev'!$D$4:$V$1390,5+G571,FALSE),0)</f>
        <v>0</v>
      </c>
      <c r="I571" t="str">
        <f t="shared" si="10"/>
        <v>APWORKS 2024.2 - PHASE 4: Production: Auto populate lines based PO during scanning</v>
      </c>
    </row>
    <row r="572" spans="1:9" x14ac:dyDescent="0.25">
      <c r="A572" t="s">
        <v>44</v>
      </c>
      <c r="B572" t="s">
        <v>96</v>
      </c>
      <c r="C572" t="s">
        <v>107</v>
      </c>
      <c r="D572" t="s">
        <v>17</v>
      </c>
      <c r="E572" t="s">
        <v>488</v>
      </c>
      <c r="F572">
        <v>8</v>
      </c>
      <c r="G572">
        <f>VLOOKUP(E572,Const!$A$2:$B$23,2,FALSE)</f>
        <v>4</v>
      </c>
      <c r="H572" s="40">
        <f>IFERROR(VLOOKUP($I572,'Planned Dev'!$D$4:$V$1390,5+G572,FALSE),0)</f>
        <v>0</v>
      </c>
      <c r="I572" t="str">
        <f t="shared" si="10"/>
        <v>APWORKS 2024.2 - PHASE 4: Production: show keyvalue pairs for level2 mapping</v>
      </c>
    </row>
    <row r="573" spans="1:9" x14ac:dyDescent="0.25">
      <c r="A573" t="s">
        <v>44</v>
      </c>
      <c r="B573" t="s">
        <v>96</v>
      </c>
      <c r="C573" t="s">
        <v>11</v>
      </c>
      <c r="D573" t="s">
        <v>90</v>
      </c>
      <c r="E573" t="s">
        <v>488</v>
      </c>
      <c r="F573">
        <v>6</v>
      </c>
      <c r="G573">
        <f>VLOOKUP(E573,Const!$A$2:$B$23,2,FALSE)</f>
        <v>4</v>
      </c>
      <c r="H573" s="3"/>
      <c r="I573" t="str">
        <f t="shared" si="10"/>
        <v>APWORKS 2024.2 - PHASE 4: Project Overhead</v>
      </c>
    </row>
    <row r="574" spans="1:9" x14ac:dyDescent="0.25">
      <c r="A574" t="s">
        <v>44</v>
      </c>
      <c r="B574" t="s">
        <v>96</v>
      </c>
      <c r="C574" t="s">
        <v>98</v>
      </c>
      <c r="D574" t="s">
        <v>2</v>
      </c>
      <c r="E574" t="s">
        <v>488</v>
      </c>
      <c r="F574">
        <v>1</v>
      </c>
      <c r="G574">
        <f>VLOOKUP(E574,Const!$A$2:$B$23,2,FALSE)</f>
        <v>4</v>
      </c>
      <c r="H574" s="40">
        <f>IFERROR(VLOOKUP($I574,'Planned BugFix'!$D$4:$V$1390,5+G574,FALSE),0)</f>
        <v>0</v>
      </c>
      <c r="I574" t="str">
        <f t="shared" si="10"/>
        <v>APWORKS 2024.2 - PHASE 4: Stamp multiple approvers.</v>
      </c>
    </row>
    <row r="575" spans="1:9" x14ac:dyDescent="0.25">
      <c r="A575" t="s">
        <v>44</v>
      </c>
      <c r="B575" t="s">
        <v>96</v>
      </c>
      <c r="C575" t="s">
        <v>98</v>
      </c>
      <c r="D575" t="s">
        <v>17</v>
      </c>
      <c r="E575" t="s">
        <v>488</v>
      </c>
      <c r="F575">
        <v>8</v>
      </c>
      <c r="G575">
        <f>VLOOKUP(E575,Const!$A$2:$B$23,2,FALSE)</f>
        <v>4</v>
      </c>
      <c r="H575" s="40">
        <f>IFERROR(VLOOKUP($I575,'Planned Dev'!$D$4:$V$1390,5+G575,FALSE),0)</f>
        <v>0</v>
      </c>
      <c r="I575" t="str">
        <f t="shared" si="10"/>
        <v>APWORKS 2024.2 - PHASE 4: Stamp multiple approvers.</v>
      </c>
    </row>
    <row r="576" spans="1:9" x14ac:dyDescent="0.25">
      <c r="A576" t="s">
        <v>44</v>
      </c>
      <c r="B576" t="s">
        <v>96</v>
      </c>
      <c r="C576" t="s">
        <v>98</v>
      </c>
      <c r="D576" t="s">
        <v>19</v>
      </c>
      <c r="E576" t="s">
        <v>488</v>
      </c>
      <c r="F576">
        <v>1</v>
      </c>
      <c r="G576">
        <f>VLOOKUP(E576,Const!$A$2:$B$23,2,FALSE)</f>
        <v>4</v>
      </c>
      <c r="H576" s="40">
        <f>IFERROR(VLOOKUP($I576,'Planned QA'!$D$4:$V$1390,5+G576,FALSE),0)</f>
        <v>0</v>
      </c>
      <c r="I576" t="str">
        <f t="shared" si="10"/>
        <v>AD-0001: Stamp multiple approvers.</v>
      </c>
    </row>
    <row r="577" spans="1:9" x14ac:dyDescent="0.25">
      <c r="A577" t="s">
        <v>45</v>
      </c>
      <c r="B577" t="s">
        <v>515</v>
      </c>
      <c r="C577" t="s">
        <v>28</v>
      </c>
      <c r="D577" t="s">
        <v>13</v>
      </c>
      <c r="E577" t="s">
        <v>488</v>
      </c>
      <c r="F577">
        <v>38.5</v>
      </c>
      <c r="G577">
        <f>VLOOKUP(E577,Const!$A$2:$B$23,2,FALSE)</f>
        <v>4</v>
      </c>
      <c r="H577" s="3"/>
      <c r="I577" t="str">
        <f t="shared" si="10"/>
        <v>APWORKS 2024.2 - PHASE 3: Time</v>
      </c>
    </row>
    <row r="578" spans="1:9" x14ac:dyDescent="0.25">
      <c r="A578" t="s">
        <v>45</v>
      </c>
      <c r="B578" t="s">
        <v>5</v>
      </c>
      <c r="C578" t="s">
        <v>11</v>
      </c>
      <c r="D578" t="s">
        <v>13</v>
      </c>
      <c r="E578" t="s">
        <v>488</v>
      </c>
      <c r="F578">
        <v>11.5</v>
      </c>
      <c r="G578">
        <f>VLOOKUP(E578,Const!$A$2:$B$23,2,FALSE)</f>
        <v>4</v>
      </c>
      <c r="H578"/>
      <c r="I578" t="str">
        <f t="shared" si="10"/>
        <v>NEXELUS 2024.1 SP2: Project Overhead</v>
      </c>
    </row>
    <row r="579" spans="1:9" x14ac:dyDescent="0.25">
      <c r="A579" t="s">
        <v>45</v>
      </c>
      <c r="B579" t="s">
        <v>23</v>
      </c>
      <c r="C579" t="s">
        <v>24</v>
      </c>
      <c r="D579" t="s">
        <v>17</v>
      </c>
      <c r="E579" t="s">
        <v>488</v>
      </c>
      <c r="F579">
        <v>16</v>
      </c>
      <c r="G579">
        <f>VLOOKUP(E579,Const!$A$2:$B$23,2,FALSE)</f>
        <v>4</v>
      </c>
      <c r="H579" s="40">
        <f>IFERROR(VLOOKUP($I579,'Planned Dev'!$D$4:$V$1390,5+G579,FALSE),0)</f>
        <v>0</v>
      </c>
      <c r="I579" t="str">
        <f t="shared" ref="I579:I642" si="11">CONCATENATE(TRIM(B580),": ",C579)</f>
        <v>NEXELUS 2024.1 SP2: Generate Client Schedule Lines based on media type</v>
      </c>
    </row>
    <row r="580" spans="1:9" x14ac:dyDescent="0.25">
      <c r="A580" t="s">
        <v>45</v>
      </c>
      <c r="B580" t="s">
        <v>23</v>
      </c>
      <c r="C580" t="s">
        <v>24</v>
      </c>
      <c r="D580" t="s">
        <v>19</v>
      </c>
      <c r="E580" t="s">
        <v>488</v>
      </c>
      <c r="F580">
        <v>5</v>
      </c>
      <c r="G580">
        <f>VLOOKUP(E580,Const!$A$2:$B$23,2,FALSE)</f>
        <v>4</v>
      </c>
      <c r="H580" s="40">
        <f>IFERROR(VLOOKUP($I580,'Planned QA'!$D$4:$V$1390,5+G580,FALSE),0)</f>
        <v>0</v>
      </c>
      <c r="I580" t="str">
        <f t="shared" si="11"/>
        <v>NEXELUS 2024.1 SP2: Generate Client Schedule Lines based on media type</v>
      </c>
    </row>
    <row r="581" spans="1:9" x14ac:dyDescent="0.25">
      <c r="A581" t="s">
        <v>45</v>
      </c>
      <c r="B581" t="s">
        <v>23</v>
      </c>
      <c r="C581" t="s">
        <v>11</v>
      </c>
      <c r="D581" t="s">
        <v>46</v>
      </c>
      <c r="E581" t="s">
        <v>488</v>
      </c>
      <c r="F581">
        <v>25</v>
      </c>
      <c r="G581">
        <f>VLOOKUP(E581,Const!$A$2:$B$23,2,FALSE)</f>
        <v>4</v>
      </c>
      <c r="H581"/>
      <c r="I581" t="str">
        <f t="shared" si="11"/>
        <v>NEXELUS 2024.1 SP2: Project Overhead</v>
      </c>
    </row>
    <row r="582" spans="1:9" x14ac:dyDescent="0.25">
      <c r="A582" t="s">
        <v>45</v>
      </c>
      <c r="B582" t="s">
        <v>23</v>
      </c>
      <c r="C582" t="s">
        <v>92</v>
      </c>
      <c r="D582" t="s">
        <v>13</v>
      </c>
      <c r="E582" t="s">
        <v>488</v>
      </c>
      <c r="F582">
        <v>4.5</v>
      </c>
      <c r="G582">
        <f>VLOOKUP(E582,Const!$A$2:$B$23,2,FALSE)</f>
        <v>4</v>
      </c>
      <c r="H582"/>
      <c r="I582" t="str">
        <f t="shared" si="11"/>
        <v>PR-0013: UDF &amp; Naming Convention in RFP - Nexelus RFP(Exp and Imp)</v>
      </c>
    </row>
    <row r="583" spans="1:9" x14ac:dyDescent="0.25">
      <c r="A583" t="s">
        <v>45</v>
      </c>
      <c r="B583" t="s">
        <v>512</v>
      </c>
      <c r="C583" t="s">
        <v>4</v>
      </c>
      <c r="D583" t="s">
        <v>99</v>
      </c>
      <c r="E583" t="s">
        <v>488</v>
      </c>
      <c r="F583">
        <v>8</v>
      </c>
      <c r="G583">
        <f>VLOOKUP(E583,Const!$A$2:$B$23,2,FALSE)</f>
        <v>4</v>
      </c>
      <c r="H583" s="3"/>
      <c r="I583" t="str">
        <f t="shared" si="11"/>
        <v>PR-0013: Analysis of production issues reported by support team</v>
      </c>
    </row>
    <row r="584" spans="1:9" x14ac:dyDescent="0.25">
      <c r="A584" t="s">
        <v>45</v>
      </c>
      <c r="B584" t="s">
        <v>512</v>
      </c>
      <c r="C584" t="s">
        <v>30</v>
      </c>
      <c r="D584" t="s">
        <v>30</v>
      </c>
      <c r="E584" t="s">
        <v>488</v>
      </c>
      <c r="F584">
        <v>4</v>
      </c>
      <c r="G584">
        <f>VLOOKUP(E584,Const!$A$2:$B$23,2,FALSE)</f>
        <v>4</v>
      </c>
      <c r="H584"/>
      <c r="I584" t="str">
        <f t="shared" si="11"/>
        <v>PR-0013: Client Items</v>
      </c>
    </row>
    <row r="585" spans="1:9" x14ac:dyDescent="0.25">
      <c r="A585" t="s">
        <v>45</v>
      </c>
      <c r="B585" t="s">
        <v>512</v>
      </c>
      <c r="C585" t="s">
        <v>25</v>
      </c>
      <c r="D585" t="s">
        <v>99</v>
      </c>
      <c r="E585" t="s">
        <v>488</v>
      </c>
      <c r="F585">
        <v>0.75</v>
      </c>
      <c r="G585">
        <f>VLOOKUP(E585,Const!$A$2:$B$23,2,FALSE)</f>
        <v>4</v>
      </c>
      <c r="H585" s="3"/>
      <c r="I585" t="str">
        <f t="shared" si="11"/>
        <v>PR-0013: Meetings, mails, communication, TFS, Interviews</v>
      </c>
    </row>
    <row r="586" spans="1:9" x14ac:dyDescent="0.25">
      <c r="A586" t="s">
        <v>45</v>
      </c>
      <c r="B586" t="s">
        <v>512</v>
      </c>
      <c r="C586" t="s">
        <v>26</v>
      </c>
      <c r="D586" t="s">
        <v>30</v>
      </c>
      <c r="E586" t="s">
        <v>488</v>
      </c>
      <c r="F586">
        <v>15.5</v>
      </c>
      <c r="G586">
        <f>VLOOKUP(E586,Const!$A$2:$B$23,2,FALSE)</f>
        <v>4</v>
      </c>
      <c r="H586"/>
      <c r="I586" t="str">
        <f t="shared" si="11"/>
        <v>PR-0013: Session with US team</v>
      </c>
    </row>
    <row r="587" spans="1:9" x14ac:dyDescent="0.25">
      <c r="A587" t="s">
        <v>45</v>
      </c>
      <c r="B587" t="s">
        <v>512</v>
      </c>
      <c r="C587" t="s">
        <v>26</v>
      </c>
      <c r="D587" t="s">
        <v>13</v>
      </c>
      <c r="E587" t="s">
        <v>488</v>
      </c>
      <c r="F587">
        <v>4</v>
      </c>
      <c r="G587">
        <f>VLOOKUP(E587,Const!$A$2:$B$23,2,FALSE)</f>
        <v>4</v>
      </c>
      <c r="H587"/>
      <c r="I587" t="str">
        <f t="shared" si="11"/>
        <v>AD-0001: Session with US team</v>
      </c>
    </row>
    <row r="588" spans="1:9" x14ac:dyDescent="0.25">
      <c r="A588" t="s">
        <v>535</v>
      </c>
      <c r="B588" t="s">
        <v>515</v>
      </c>
      <c r="C588" t="s">
        <v>536</v>
      </c>
      <c r="D588" t="s">
        <v>47</v>
      </c>
      <c r="E588" t="s">
        <v>488</v>
      </c>
      <c r="F588">
        <v>89</v>
      </c>
      <c r="G588">
        <f>VLOOKUP(E588,Const!$A$2:$B$23,2,FALSE)</f>
        <v>4</v>
      </c>
      <c r="H588" s="3"/>
      <c r="I588" t="str">
        <f t="shared" si="11"/>
        <v>AD-0001: HR ad Admin Activities</v>
      </c>
    </row>
    <row r="589" spans="1:9" x14ac:dyDescent="0.25">
      <c r="A589" t="s">
        <v>535</v>
      </c>
      <c r="B589" t="s">
        <v>515</v>
      </c>
      <c r="C589" t="s">
        <v>536</v>
      </c>
      <c r="D589" t="s">
        <v>537</v>
      </c>
      <c r="E589" t="s">
        <v>488</v>
      </c>
      <c r="F589">
        <v>40</v>
      </c>
      <c r="G589">
        <f>VLOOKUP(E589,Const!$A$2:$B$23,2,FALSE)</f>
        <v>4</v>
      </c>
      <c r="I589" t="str">
        <f t="shared" si="11"/>
        <v>AD-0001: HR ad Admin Activities</v>
      </c>
    </row>
    <row r="590" spans="1:9" x14ac:dyDescent="0.25">
      <c r="A590" t="s">
        <v>535</v>
      </c>
      <c r="B590" t="s">
        <v>515</v>
      </c>
      <c r="C590" t="s">
        <v>536</v>
      </c>
      <c r="D590" t="s">
        <v>538</v>
      </c>
      <c r="E590" t="s">
        <v>488</v>
      </c>
      <c r="F590">
        <v>4</v>
      </c>
      <c r="G590">
        <f>VLOOKUP(E590,Const!$A$2:$B$23,2,FALSE)</f>
        <v>4</v>
      </c>
      <c r="I590" t="str">
        <f t="shared" si="11"/>
        <v>AD-0001: HR ad Admin Activities</v>
      </c>
    </row>
    <row r="591" spans="1:9" x14ac:dyDescent="0.25">
      <c r="A591" t="s">
        <v>535</v>
      </c>
      <c r="B591" t="s">
        <v>515</v>
      </c>
      <c r="C591" t="s">
        <v>13</v>
      </c>
      <c r="D591" t="s">
        <v>13</v>
      </c>
      <c r="E591" t="s">
        <v>488</v>
      </c>
      <c r="F591">
        <v>5</v>
      </c>
      <c r="G591">
        <f>VLOOKUP(E591,Const!$A$2:$B$23,2,FALSE)</f>
        <v>4</v>
      </c>
      <c r="I591" t="str">
        <f t="shared" si="11"/>
        <v>AD-0001: Meetings</v>
      </c>
    </row>
    <row r="592" spans="1:9" x14ac:dyDescent="0.25">
      <c r="A592" t="s">
        <v>535</v>
      </c>
      <c r="B592" t="s">
        <v>515</v>
      </c>
      <c r="C592" t="s">
        <v>539</v>
      </c>
      <c r="D592" t="s">
        <v>47</v>
      </c>
      <c r="E592" t="s">
        <v>488</v>
      </c>
      <c r="F592">
        <v>17.5</v>
      </c>
      <c r="G592">
        <f>VLOOKUP(E592,Const!$A$2:$B$23,2,FALSE)</f>
        <v>4</v>
      </c>
      <c r="I592" t="str">
        <f t="shared" si="11"/>
        <v>AD-0001: Network and infrastructure Support</v>
      </c>
    </row>
    <row r="593" spans="1:9" x14ac:dyDescent="0.25">
      <c r="A593" t="s">
        <v>535</v>
      </c>
      <c r="B593" t="s">
        <v>515</v>
      </c>
      <c r="C593" t="s">
        <v>48</v>
      </c>
      <c r="D593" t="s">
        <v>537</v>
      </c>
      <c r="E593" t="s">
        <v>488</v>
      </c>
      <c r="F593">
        <v>5</v>
      </c>
      <c r="G593">
        <f>VLOOKUP(E593,Const!$A$2:$B$23,2,FALSE)</f>
        <v>4</v>
      </c>
      <c r="I593" t="str">
        <f t="shared" si="11"/>
        <v>AP WORKFLOW: Taxes and Bank Related</v>
      </c>
    </row>
    <row r="594" spans="1:9" x14ac:dyDescent="0.25">
      <c r="A594" t="s">
        <v>49</v>
      </c>
      <c r="B594" t="s">
        <v>510</v>
      </c>
      <c r="C594" t="s">
        <v>57</v>
      </c>
      <c r="D594" t="s">
        <v>46</v>
      </c>
      <c r="E594" t="s">
        <v>488</v>
      </c>
      <c r="F594">
        <v>3</v>
      </c>
      <c r="G594">
        <f>VLOOKUP(E594,Const!$A$2:$B$23,2,FALSE)</f>
        <v>4</v>
      </c>
      <c r="I594" t="str">
        <f t="shared" si="11"/>
        <v>AP WORKFLOW: Document review/understanding Requirement Specifications</v>
      </c>
    </row>
    <row r="595" spans="1:9" x14ac:dyDescent="0.25">
      <c r="A595" t="s">
        <v>49</v>
      </c>
      <c r="B595" t="s">
        <v>510</v>
      </c>
      <c r="C595" t="s">
        <v>36</v>
      </c>
      <c r="D595" t="s">
        <v>13</v>
      </c>
      <c r="E595" t="s">
        <v>488</v>
      </c>
      <c r="F595">
        <v>6</v>
      </c>
      <c r="G595">
        <f>VLOOKUP(E595,Const!$A$2:$B$23,2,FALSE)</f>
        <v>4</v>
      </c>
      <c r="H595"/>
      <c r="I595" t="str">
        <f t="shared" si="11"/>
        <v>AP WORKFLOW: Internal Meetings</v>
      </c>
    </row>
    <row r="596" spans="1:9" x14ac:dyDescent="0.25">
      <c r="A596" t="s">
        <v>49</v>
      </c>
      <c r="B596" t="s">
        <v>510</v>
      </c>
      <c r="C596" t="s">
        <v>54</v>
      </c>
      <c r="D596" t="s">
        <v>19</v>
      </c>
      <c r="E596" t="s">
        <v>488</v>
      </c>
      <c r="F596">
        <v>5</v>
      </c>
      <c r="G596">
        <f>VLOOKUP(E596,Const!$A$2:$B$23,2,FALSE)</f>
        <v>4</v>
      </c>
      <c r="H596" s="40">
        <f>IFERROR(VLOOKUP($I596,'Planned QA'!$D$4:$V$1390,5+G596,FALSE),0)</f>
        <v>0</v>
      </c>
      <c r="I596" t="str">
        <f t="shared" si="11"/>
        <v>APWORKS 2024.2 - PHASE 3: Regular testing and QA new project/assignment/task</v>
      </c>
    </row>
    <row r="597" spans="1:9" x14ac:dyDescent="0.25">
      <c r="A597" t="s">
        <v>49</v>
      </c>
      <c r="B597" t="s">
        <v>5</v>
      </c>
      <c r="C597" t="s">
        <v>6</v>
      </c>
      <c r="D597" t="s">
        <v>19</v>
      </c>
      <c r="E597" t="s">
        <v>488</v>
      </c>
      <c r="F597">
        <v>10</v>
      </c>
      <c r="G597">
        <f>VLOOKUP(E597,Const!$A$2:$B$23,2,FALSE)</f>
        <v>4</v>
      </c>
      <c r="H597" s="40">
        <f>IFERROR(VLOOKUP($I597,'Planned QA'!$D$4:$V$1390,5+G597,FALSE),0)</f>
        <v>0</v>
      </c>
      <c r="I597" t="str">
        <f t="shared" si="11"/>
        <v>APWORKS 2024.2 - PHASE 3: Ability to automatically attach additional documents to Invoice</v>
      </c>
    </row>
    <row r="598" spans="1:9" x14ac:dyDescent="0.25">
      <c r="A598" t="s">
        <v>49</v>
      </c>
      <c r="B598" t="s">
        <v>5</v>
      </c>
      <c r="C598" t="s">
        <v>51</v>
      </c>
      <c r="D598" t="s">
        <v>19</v>
      </c>
      <c r="E598" t="s">
        <v>488</v>
      </c>
      <c r="F598">
        <v>2</v>
      </c>
      <c r="G598">
        <f>VLOOKUP(E598,Const!$A$2:$B$23,2,FALSE)</f>
        <v>4</v>
      </c>
      <c r="H598" s="40">
        <f>IFERROR(VLOOKUP($I598,'Planned QA'!$D$4:$V$1390,5+G598,FALSE),0)</f>
        <v>0</v>
      </c>
      <c r="I598" t="str">
        <f t="shared" si="11"/>
        <v>APWORKS 2024.2 - PHASE 3: Add Media Type/Service type/Roles</v>
      </c>
    </row>
    <row r="599" spans="1:9" x14ac:dyDescent="0.25">
      <c r="A599" t="s">
        <v>49</v>
      </c>
      <c r="B599" t="s">
        <v>5</v>
      </c>
      <c r="C599" t="s">
        <v>43</v>
      </c>
      <c r="D599" t="s">
        <v>19</v>
      </c>
      <c r="E599" t="s">
        <v>488</v>
      </c>
      <c r="F599">
        <v>12.5</v>
      </c>
      <c r="G599">
        <f>VLOOKUP(E599,Const!$A$2:$B$23,2,FALSE)</f>
        <v>4</v>
      </c>
      <c r="H599" s="40">
        <f>IFERROR(VLOOKUP($I599,'Planned QA'!$D$4:$V$1390,5+G599,FALSE),0)</f>
        <v>0</v>
      </c>
      <c r="I599" t="str">
        <f t="shared" si="11"/>
        <v>APWORKS 2024.2 - PHASE 3: Apply discount based on Payment terms settings</v>
      </c>
    </row>
    <row r="600" spans="1:9" x14ac:dyDescent="0.25">
      <c r="A600" t="s">
        <v>49</v>
      </c>
      <c r="B600" t="s">
        <v>5</v>
      </c>
      <c r="C600" t="s">
        <v>103</v>
      </c>
      <c r="D600" t="s">
        <v>19</v>
      </c>
      <c r="E600" t="s">
        <v>488</v>
      </c>
      <c r="F600">
        <v>1</v>
      </c>
      <c r="G600">
        <f>VLOOKUP(E600,Const!$A$2:$B$23,2,FALSE)</f>
        <v>4</v>
      </c>
      <c r="H600" s="40">
        <f>IFERROR(VLOOKUP($I600,'Planned QA'!$D$4:$V$1390,5+G600,FALSE),0)</f>
        <v>0</v>
      </c>
      <c r="I600" t="str">
        <f t="shared" si="11"/>
        <v>APWORKS 2024.2 - PHASE 3: Forward Inv to user OR select user when invoice is Pending Apr</v>
      </c>
    </row>
    <row r="601" spans="1:9" x14ac:dyDescent="0.25">
      <c r="A601" t="s">
        <v>49</v>
      </c>
      <c r="B601" t="s">
        <v>5</v>
      </c>
      <c r="C601" t="s">
        <v>94</v>
      </c>
      <c r="D601" t="s">
        <v>19</v>
      </c>
      <c r="E601" t="s">
        <v>488</v>
      </c>
      <c r="F601">
        <v>4</v>
      </c>
      <c r="G601">
        <f>VLOOKUP(E601,Const!$A$2:$B$23,2,FALSE)</f>
        <v>4</v>
      </c>
      <c r="H601" s="40">
        <f>IFERROR(VLOOKUP($I601,'Planned QA'!$D$4:$V$1390,5+G601,FALSE),0)</f>
        <v>0</v>
      </c>
      <c r="I601" t="str">
        <f t="shared" si="11"/>
        <v>APWORKS 2024.2 - PHASE 3: Google Drive - Split Process and show documents in queue</v>
      </c>
    </row>
    <row r="602" spans="1:9" x14ac:dyDescent="0.25">
      <c r="A602" t="s">
        <v>49</v>
      </c>
      <c r="B602" t="s">
        <v>5</v>
      </c>
      <c r="C602" t="s">
        <v>86</v>
      </c>
      <c r="D602" t="s">
        <v>13</v>
      </c>
      <c r="E602" t="s">
        <v>488</v>
      </c>
      <c r="F602">
        <v>1</v>
      </c>
      <c r="G602">
        <f>VLOOKUP(E602,Const!$A$2:$B$23,2,FALSE)</f>
        <v>4</v>
      </c>
      <c r="I602" t="str">
        <f t="shared" si="11"/>
        <v>APWORKS 2024.2 - PHASE 3: Invoice Editing: Make the tax editable</v>
      </c>
    </row>
    <row r="603" spans="1:9" x14ac:dyDescent="0.25">
      <c r="A603" t="s">
        <v>49</v>
      </c>
      <c r="B603" t="s">
        <v>5</v>
      </c>
      <c r="C603" t="s">
        <v>86</v>
      </c>
      <c r="D603" t="s">
        <v>19</v>
      </c>
      <c r="E603" t="s">
        <v>488</v>
      </c>
      <c r="F603">
        <v>9</v>
      </c>
      <c r="G603">
        <f>VLOOKUP(E603,Const!$A$2:$B$23,2,FALSE)</f>
        <v>4</v>
      </c>
      <c r="H603" s="40">
        <f>IFERROR(VLOOKUP($I603,'Planned QA'!$D$4:$V$1390,5+G603,FALSE),0)</f>
        <v>0</v>
      </c>
      <c r="I603" t="str">
        <f t="shared" si="11"/>
        <v>APWORKS 2024.2 - PHASE 3: Invoice Editing: Make the tax editable</v>
      </c>
    </row>
    <row r="604" spans="1:9" x14ac:dyDescent="0.25">
      <c r="A604" t="s">
        <v>49</v>
      </c>
      <c r="B604" t="s">
        <v>5</v>
      </c>
      <c r="C604" t="s">
        <v>87</v>
      </c>
      <c r="D604" t="s">
        <v>19</v>
      </c>
      <c r="E604" t="s">
        <v>488</v>
      </c>
      <c r="F604">
        <v>1</v>
      </c>
      <c r="G604">
        <f>VLOOKUP(E604,Const!$A$2:$B$23,2,FALSE)</f>
        <v>4</v>
      </c>
      <c r="H604" s="40">
        <f>IFERROR(VLOOKUP($I604,'Planned QA'!$D$4:$V$1390,5+G604,FALSE),0)</f>
        <v>0</v>
      </c>
      <c r="I604" t="str">
        <f t="shared" si="11"/>
        <v>APWORKS 2024.2 - PHASE 3: Remove Site column from vendor lookup</v>
      </c>
    </row>
    <row r="605" spans="1:9" x14ac:dyDescent="0.25">
      <c r="A605" t="s">
        <v>49</v>
      </c>
      <c r="B605" t="s">
        <v>5</v>
      </c>
      <c r="C605" t="s">
        <v>42</v>
      </c>
      <c r="D605" t="s">
        <v>19</v>
      </c>
      <c r="E605" t="s">
        <v>488</v>
      </c>
      <c r="F605">
        <v>2.5</v>
      </c>
      <c r="G605">
        <f>VLOOKUP(E605,Const!$A$2:$B$23,2,FALSE)</f>
        <v>4</v>
      </c>
      <c r="H605" s="40">
        <f>IFERROR(VLOOKUP($I605,'Planned QA'!$D$4:$V$1390,5+G605,FALSE),0)</f>
        <v>0</v>
      </c>
      <c r="I605" t="str">
        <f t="shared" si="11"/>
        <v>APWORKS 2024.2 - PHASE 3: Route invoice from one company - company identification</v>
      </c>
    </row>
    <row r="606" spans="1:9" x14ac:dyDescent="0.25">
      <c r="A606" t="s">
        <v>49</v>
      </c>
      <c r="B606" t="s">
        <v>5</v>
      </c>
      <c r="C606" t="s">
        <v>20</v>
      </c>
      <c r="D606" t="s">
        <v>19</v>
      </c>
      <c r="E606" t="s">
        <v>488</v>
      </c>
      <c r="F606">
        <v>3</v>
      </c>
      <c r="G606">
        <f>VLOOKUP(E606,Const!$A$2:$B$23,2,FALSE)</f>
        <v>4</v>
      </c>
      <c r="H606" s="40">
        <f>IFERROR(VLOOKUP($I606,'Planned QA'!$D$4:$V$1390,5+G606,FALSE),0)</f>
        <v>0</v>
      </c>
      <c r="I606" t="str">
        <f t="shared" si="11"/>
        <v>APWORKS 2024.2 - PHASE 3: Switch Company on Invoice</v>
      </c>
    </row>
    <row r="607" spans="1:9" x14ac:dyDescent="0.25">
      <c r="A607" t="s">
        <v>49</v>
      </c>
      <c r="B607" t="s">
        <v>5</v>
      </c>
      <c r="C607" t="s">
        <v>88</v>
      </c>
      <c r="D607" t="s">
        <v>19</v>
      </c>
      <c r="E607" t="s">
        <v>488</v>
      </c>
      <c r="F607">
        <v>2</v>
      </c>
      <c r="G607">
        <f>VLOOKUP(E607,Const!$A$2:$B$23,2,FALSE)</f>
        <v>4</v>
      </c>
      <c r="H607" s="40">
        <f>IFERROR(VLOOKUP($I607,'Planned QA'!$D$4:$V$1390,5+G607,FALSE),0)</f>
        <v>0</v>
      </c>
      <c r="I607" t="str">
        <f t="shared" si="11"/>
        <v>APWORKS 2024.2 - PHASE 4: Vendor Map: Vendor Popup: Remove identifier currency filter</v>
      </c>
    </row>
    <row r="608" spans="1:9" x14ac:dyDescent="0.25">
      <c r="A608" t="s">
        <v>49</v>
      </c>
      <c r="B608" t="s">
        <v>96</v>
      </c>
      <c r="C608" t="s">
        <v>102</v>
      </c>
      <c r="D608" t="s">
        <v>7</v>
      </c>
      <c r="E608" t="s">
        <v>488</v>
      </c>
      <c r="F608">
        <v>5</v>
      </c>
      <c r="G608">
        <f>VLOOKUP(E608,Const!$A$2:$B$23,2,FALSE)</f>
        <v>4</v>
      </c>
      <c r="H608"/>
      <c r="I608" t="str">
        <f t="shared" si="11"/>
        <v>APWORKS 2024.2 - PHASE 4: Approval routing</v>
      </c>
    </row>
    <row r="609" spans="1:9" x14ac:dyDescent="0.25">
      <c r="A609" t="s">
        <v>49</v>
      </c>
      <c r="B609" t="s">
        <v>96</v>
      </c>
      <c r="C609" t="s">
        <v>102</v>
      </c>
      <c r="D609" t="s">
        <v>19</v>
      </c>
      <c r="E609" t="s">
        <v>488</v>
      </c>
      <c r="F609">
        <v>3</v>
      </c>
      <c r="G609">
        <f>VLOOKUP(E609,Const!$A$2:$B$23,2,FALSE)</f>
        <v>4</v>
      </c>
      <c r="H609" s="40">
        <f>IFERROR(VLOOKUP($I609,'Planned QA'!$D$4:$V$1390,5+G609,FALSE),0)</f>
        <v>0</v>
      </c>
      <c r="I609" t="str">
        <f t="shared" si="11"/>
        <v>APWORKS 2024.2 - PHASE 4: Approval routing</v>
      </c>
    </row>
    <row r="610" spans="1:9" x14ac:dyDescent="0.25">
      <c r="A610" t="s">
        <v>49</v>
      </c>
      <c r="B610" t="s">
        <v>96</v>
      </c>
      <c r="C610" t="s">
        <v>97</v>
      </c>
      <c r="D610" t="s">
        <v>19</v>
      </c>
      <c r="E610" t="s">
        <v>488</v>
      </c>
      <c r="F610">
        <v>3</v>
      </c>
      <c r="G610">
        <f>VLOOKUP(E610,Const!$A$2:$B$23,2,FALSE)</f>
        <v>4</v>
      </c>
      <c r="H610" s="40">
        <f>IFERROR(VLOOKUP($I610,'Planned QA'!$D$4:$V$1390,5+G610,FALSE),0)</f>
        <v>0</v>
      </c>
      <c r="I610" t="str">
        <f t="shared" si="11"/>
        <v>APWORKS 2024.2 - PHASE 4: Approve upto last level and auto post.</v>
      </c>
    </row>
    <row r="611" spans="1:9" x14ac:dyDescent="0.25">
      <c r="A611" t="s">
        <v>49</v>
      </c>
      <c r="B611" t="s">
        <v>96</v>
      </c>
      <c r="C611" t="s">
        <v>11</v>
      </c>
      <c r="D611" t="s">
        <v>13</v>
      </c>
      <c r="E611" t="s">
        <v>488</v>
      </c>
      <c r="F611">
        <v>5</v>
      </c>
      <c r="G611">
        <f>VLOOKUP(E611,Const!$A$2:$B$23,2,FALSE)</f>
        <v>4</v>
      </c>
      <c r="I611" t="str">
        <f t="shared" si="11"/>
        <v>APWORKS PHASE2: Project Overhead</v>
      </c>
    </row>
    <row r="612" spans="1:9" x14ac:dyDescent="0.25">
      <c r="A612" t="s">
        <v>49</v>
      </c>
      <c r="B612" t="s">
        <v>513</v>
      </c>
      <c r="C612" t="s">
        <v>54</v>
      </c>
      <c r="D612" t="s">
        <v>19</v>
      </c>
      <c r="E612" t="s">
        <v>488</v>
      </c>
      <c r="F612">
        <v>33</v>
      </c>
      <c r="G612">
        <f>VLOOKUP(E612,Const!$A$2:$B$23,2,FALSE)</f>
        <v>4</v>
      </c>
      <c r="H612" s="40">
        <f>IFERROR(VLOOKUP($I612,'Planned QA'!$D$4:$V$1390,5+G612,FALSE),0)</f>
        <v>0</v>
      </c>
      <c r="I612" t="str">
        <f t="shared" si="11"/>
        <v>Support and Maintenance: Regular testing and QA new project/assignment/task</v>
      </c>
    </row>
    <row r="613" spans="1:9" x14ac:dyDescent="0.25">
      <c r="A613" t="s">
        <v>49</v>
      </c>
      <c r="B613" t="s">
        <v>514</v>
      </c>
      <c r="C613" t="s">
        <v>28</v>
      </c>
      <c r="D613" t="s">
        <v>30</v>
      </c>
      <c r="E613" t="s">
        <v>488</v>
      </c>
      <c r="F613">
        <v>56</v>
      </c>
      <c r="G613">
        <f>VLOOKUP(E613,Const!$A$2:$B$23,2,FALSE)</f>
        <v>4</v>
      </c>
      <c r="I613" t="str">
        <f t="shared" si="11"/>
        <v>AP WORKFLOW: Time</v>
      </c>
    </row>
    <row r="614" spans="1:9" x14ac:dyDescent="0.25">
      <c r="A614" t="s">
        <v>56</v>
      </c>
      <c r="B614" t="s">
        <v>510</v>
      </c>
      <c r="C614" t="s">
        <v>4</v>
      </c>
      <c r="D614" t="s">
        <v>19</v>
      </c>
      <c r="E614" t="s">
        <v>488</v>
      </c>
      <c r="F614">
        <v>3</v>
      </c>
      <c r="G614">
        <f>VLOOKUP(E614,Const!$A$2:$B$23,2,FALSE)</f>
        <v>4</v>
      </c>
      <c r="H614" s="40">
        <f>IFERROR(VLOOKUP($I614,'Planned QA'!$D$4:$V$1390,5+G614,FALSE),0)</f>
        <v>0</v>
      </c>
      <c r="I614" t="str">
        <f t="shared" si="11"/>
        <v>APWORKS 2024.2 - PHASE 3: Analysis of production issues reported by support team</v>
      </c>
    </row>
    <row r="615" spans="1:9" x14ac:dyDescent="0.25">
      <c r="A615" t="s">
        <v>56</v>
      </c>
      <c r="B615" t="s">
        <v>5</v>
      </c>
      <c r="C615" t="s">
        <v>46</v>
      </c>
      <c r="D615" t="s">
        <v>46</v>
      </c>
      <c r="E615" t="s">
        <v>488</v>
      </c>
      <c r="F615">
        <v>1.5</v>
      </c>
      <c r="G615">
        <f>VLOOKUP(E615,Const!$A$2:$B$23,2,FALSE)</f>
        <v>4</v>
      </c>
      <c r="H615" s="3"/>
      <c r="I615" t="str">
        <f t="shared" si="11"/>
        <v>NEXELUS 2024.1 SP2: Documentation</v>
      </c>
    </row>
    <row r="616" spans="1:9" x14ac:dyDescent="0.25">
      <c r="A616" t="s">
        <v>56</v>
      </c>
      <c r="B616" t="s">
        <v>23</v>
      </c>
      <c r="C616" t="s">
        <v>34</v>
      </c>
      <c r="D616" t="s">
        <v>19</v>
      </c>
      <c r="E616" t="s">
        <v>488</v>
      </c>
      <c r="F616">
        <v>20</v>
      </c>
      <c r="G616">
        <f>VLOOKUP(E616,Const!$A$2:$B$23,2,FALSE)</f>
        <v>4</v>
      </c>
      <c r="H616" s="40">
        <f>IFERROR(VLOOKUP($I616,'Planned QA'!$D$4:$V$1390,5+G616,FALSE),0)</f>
        <v>12</v>
      </c>
      <c r="I616" t="str">
        <f t="shared" si="11"/>
        <v>NEXELUS 2024.1 SP2: Backup Table for vendor/client lines relationship</v>
      </c>
    </row>
    <row r="617" spans="1:9" x14ac:dyDescent="0.25">
      <c r="A617" t="s">
        <v>56</v>
      </c>
      <c r="B617" t="s">
        <v>23</v>
      </c>
      <c r="C617" t="s">
        <v>93</v>
      </c>
      <c r="D617" t="s">
        <v>50</v>
      </c>
      <c r="E617" t="s">
        <v>488</v>
      </c>
      <c r="F617">
        <v>3</v>
      </c>
      <c r="G617">
        <f>VLOOKUP(E617,Const!$A$2:$B$23,2,FALSE)</f>
        <v>4</v>
      </c>
      <c r="I617" t="str">
        <f t="shared" si="11"/>
        <v>NEXELUS 2024.1 SP2: Billing by Media Type</v>
      </c>
    </row>
    <row r="618" spans="1:9" x14ac:dyDescent="0.25">
      <c r="A618" t="s">
        <v>56</v>
      </c>
      <c r="B618" t="s">
        <v>23</v>
      </c>
      <c r="C618" t="s">
        <v>46</v>
      </c>
      <c r="D618" t="s">
        <v>46</v>
      </c>
      <c r="E618" t="s">
        <v>488</v>
      </c>
      <c r="F618">
        <v>2</v>
      </c>
      <c r="G618">
        <f>VLOOKUP(E618,Const!$A$2:$B$23,2,FALSE)</f>
        <v>4</v>
      </c>
      <c r="I618" t="str">
        <f t="shared" si="11"/>
        <v>NEXELUS 2024.1 SP2: Documentation</v>
      </c>
    </row>
    <row r="619" spans="1:9" x14ac:dyDescent="0.25">
      <c r="A619" t="s">
        <v>56</v>
      </c>
      <c r="B619" t="s">
        <v>23</v>
      </c>
      <c r="C619" t="s">
        <v>67</v>
      </c>
      <c r="D619" t="s">
        <v>19</v>
      </c>
      <c r="E619" t="s">
        <v>488</v>
      </c>
      <c r="F619">
        <v>7</v>
      </c>
      <c r="G619">
        <f>VLOOKUP(E619,Const!$A$2:$B$23,2,FALSE)</f>
        <v>4</v>
      </c>
      <c r="H619" s="40">
        <f>IFERROR(VLOOKUP($I619,'Planned QA'!$D$4:$V$1390,5+G619,FALSE),0)</f>
        <v>0</v>
      </c>
      <c r="I619" t="str">
        <f t="shared" si="11"/>
        <v>NEXELUS 2024.1 SP2: eConnect shell change to service</v>
      </c>
    </row>
    <row r="620" spans="1:9" x14ac:dyDescent="0.25">
      <c r="A620" t="s">
        <v>56</v>
      </c>
      <c r="B620" t="s">
        <v>23</v>
      </c>
      <c r="C620" t="s">
        <v>24</v>
      </c>
      <c r="D620" t="s">
        <v>50</v>
      </c>
      <c r="E620" t="s">
        <v>488</v>
      </c>
      <c r="F620">
        <v>3</v>
      </c>
      <c r="G620">
        <f>VLOOKUP(E620,Const!$A$2:$B$23,2,FALSE)</f>
        <v>4</v>
      </c>
      <c r="I620" t="str">
        <f t="shared" si="11"/>
        <v>NEXELUS 2024.1 SP2: Generate Client Schedule Lines based on media type</v>
      </c>
    </row>
    <row r="621" spans="1:9" x14ac:dyDescent="0.25">
      <c r="A621" t="s">
        <v>56</v>
      </c>
      <c r="B621" t="s">
        <v>23</v>
      </c>
      <c r="C621" t="s">
        <v>92</v>
      </c>
      <c r="D621" t="s">
        <v>50</v>
      </c>
      <c r="E621" t="s">
        <v>488</v>
      </c>
      <c r="F621">
        <v>6</v>
      </c>
      <c r="G621">
        <f>VLOOKUP(E621,Const!$A$2:$B$23,2,FALSE)</f>
        <v>4</v>
      </c>
      <c r="H621" s="3"/>
      <c r="I621" t="str">
        <f t="shared" si="11"/>
        <v>NEXELUS 2024.2: UDF &amp; Naming Convention in RFP - Nexelus RFP(Exp and Imp)</v>
      </c>
    </row>
    <row r="622" spans="1:9" x14ac:dyDescent="0.25">
      <c r="A622" t="s">
        <v>56</v>
      </c>
      <c r="B622" t="s">
        <v>511</v>
      </c>
      <c r="C622" t="s">
        <v>57</v>
      </c>
      <c r="D622" t="s">
        <v>7</v>
      </c>
      <c r="E622" t="s">
        <v>488</v>
      </c>
      <c r="F622">
        <v>2</v>
      </c>
      <c r="G622">
        <f>VLOOKUP(E622,Const!$A$2:$B$23,2,FALSE)</f>
        <v>4</v>
      </c>
      <c r="H622"/>
      <c r="I622" t="str">
        <f t="shared" si="11"/>
        <v>NEXELUS 2024.2: Document review/understanding Requirement Specifications</v>
      </c>
    </row>
    <row r="623" spans="1:9" x14ac:dyDescent="0.25">
      <c r="A623" t="s">
        <v>56</v>
      </c>
      <c r="B623" t="s">
        <v>511</v>
      </c>
      <c r="C623" t="s">
        <v>57</v>
      </c>
      <c r="D623" t="s">
        <v>46</v>
      </c>
      <c r="E623" t="s">
        <v>488</v>
      </c>
      <c r="F623">
        <v>3</v>
      </c>
      <c r="G623">
        <f>VLOOKUP(E623,Const!$A$2:$B$23,2,FALSE)</f>
        <v>4</v>
      </c>
      <c r="I623" t="str">
        <f t="shared" si="11"/>
        <v>NEXELUS 2024.2: Document review/understanding Requirement Specifications</v>
      </c>
    </row>
    <row r="624" spans="1:9" x14ac:dyDescent="0.25">
      <c r="A624" t="s">
        <v>56</v>
      </c>
      <c r="B624" t="s">
        <v>511</v>
      </c>
      <c r="C624" t="s">
        <v>57</v>
      </c>
      <c r="D624" t="s">
        <v>19</v>
      </c>
      <c r="E624" t="s">
        <v>488</v>
      </c>
      <c r="F624">
        <v>15</v>
      </c>
      <c r="G624">
        <f>VLOOKUP(E624,Const!$A$2:$B$23,2,FALSE)</f>
        <v>4</v>
      </c>
      <c r="H624" s="40">
        <f>IFERROR(VLOOKUP($I624,'Planned QA'!$D$4:$V$1390,5+G624,FALSE),0)</f>
        <v>0</v>
      </c>
      <c r="I624" t="str">
        <f t="shared" si="11"/>
        <v>PR-0013: Document review/understanding Requirement Specifications</v>
      </c>
    </row>
    <row r="625" spans="1:9" x14ac:dyDescent="0.25">
      <c r="A625" t="s">
        <v>56</v>
      </c>
      <c r="B625" t="s">
        <v>512</v>
      </c>
      <c r="C625" t="s">
        <v>4</v>
      </c>
      <c r="D625" t="s">
        <v>7</v>
      </c>
      <c r="E625" t="s">
        <v>488</v>
      </c>
      <c r="F625">
        <v>8</v>
      </c>
      <c r="G625">
        <f>VLOOKUP(E625,Const!$A$2:$B$23,2,FALSE)</f>
        <v>4</v>
      </c>
      <c r="H625"/>
      <c r="I625" t="str">
        <f t="shared" si="11"/>
        <v>PR-0013: Analysis of production issues reported by support team</v>
      </c>
    </row>
    <row r="626" spans="1:9" x14ac:dyDescent="0.25">
      <c r="A626" t="s">
        <v>56</v>
      </c>
      <c r="B626" t="s">
        <v>512</v>
      </c>
      <c r="C626" t="s">
        <v>4</v>
      </c>
      <c r="D626" t="s">
        <v>19</v>
      </c>
      <c r="E626" t="s">
        <v>488</v>
      </c>
      <c r="F626">
        <v>5.5</v>
      </c>
      <c r="G626">
        <f>VLOOKUP(E626,Const!$A$2:$B$23,2,FALSE)</f>
        <v>4</v>
      </c>
      <c r="H626" s="40">
        <f>IFERROR(VLOOKUP($I626,'Planned QA'!$D$4:$V$1390,5+G626,FALSE),0)</f>
        <v>0</v>
      </c>
      <c r="I626" t="str">
        <f t="shared" si="11"/>
        <v>PR-0013: Analysis of production issues reported by support team</v>
      </c>
    </row>
    <row r="627" spans="1:9" x14ac:dyDescent="0.25">
      <c r="A627" t="s">
        <v>56</v>
      </c>
      <c r="B627" t="s">
        <v>512</v>
      </c>
      <c r="C627" t="s">
        <v>22</v>
      </c>
      <c r="D627" t="s">
        <v>19</v>
      </c>
      <c r="E627" t="s">
        <v>488</v>
      </c>
      <c r="F627">
        <v>42</v>
      </c>
      <c r="G627">
        <f>VLOOKUP(E627,Const!$A$2:$B$23,2,FALSE)</f>
        <v>4</v>
      </c>
      <c r="H627" s="40">
        <f>IFERROR(VLOOKUP($I627,'Planned QA'!$D$4:$V$1390,5+G627,FALSE),0)</f>
        <v>0</v>
      </c>
      <c r="I627" t="str">
        <f t="shared" si="11"/>
        <v>PR-0013: Cient UAT Upgrade</v>
      </c>
    </row>
    <row r="628" spans="1:9" x14ac:dyDescent="0.25">
      <c r="A628" t="s">
        <v>56</v>
      </c>
      <c r="B628" t="s">
        <v>512</v>
      </c>
      <c r="C628" t="s">
        <v>62</v>
      </c>
      <c r="D628" t="s">
        <v>69</v>
      </c>
      <c r="E628" t="s">
        <v>488</v>
      </c>
      <c r="F628">
        <v>6.5</v>
      </c>
      <c r="G628">
        <f>VLOOKUP(E628,Const!$A$2:$B$23,2,FALSE)</f>
        <v>4</v>
      </c>
      <c r="I628" t="str">
        <f t="shared" si="11"/>
        <v>PR-0013: In-house Training</v>
      </c>
    </row>
    <row r="629" spans="1:9" x14ac:dyDescent="0.25">
      <c r="A629" t="s">
        <v>56</v>
      </c>
      <c r="B629" t="s">
        <v>512</v>
      </c>
      <c r="C629" t="s">
        <v>36</v>
      </c>
      <c r="D629" t="s">
        <v>13</v>
      </c>
      <c r="E629" t="s">
        <v>488</v>
      </c>
      <c r="F629">
        <v>28</v>
      </c>
      <c r="G629">
        <f>VLOOKUP(E629,Const!$A$2:$B$23,2,FALSE)</f>
        <v>4</v>
      </c>
      <c r="I629" t="str">
        <f t="shared" si="11"/>
        <v>PR-0013: Internal Meetings</v>
      </c>
    </row>
    <row r="630" spans="1:9" x14ac:dyDescent="0.25">
      <c r="A630" t="s">
        <v>56</v>
      </c>
      <c r="B630" t="s">
        <v>512</v>
      </c>
      <c r="C630" t="s">
        <v>25</v>
      </c>
      <c r="D630" t="s">
        <v>13</v>
      </c>
      <c r="E630" t="s">
        <v>488</v>
      </c>
      <c r="F630">
        <v>2</v>
      </c>
      <c r="G630">
        <f>VLOOKUP(E630,Const!$A$2:$B$23,2,FALSE)</f>
        <v>4</v>
      </c>
      <c r="I630" t="str">
        <f t="shared" si="11"/>
        <v>PR-0013: Meetings, mails, communication, TFS, Interviews</v>
      </c>
    </row>
    <row r="631" spans="1:9" x14ac:dyDescent="0.25">
      <c r="A631" t="s">
        <v>56</v>
      </c>
      <c r="B631" t="s">
        <v>512</v>
      </c>
      <c r="C631" t="s">
        <v>27</v>
      </c>
      <c r="D631" t="s">
        <v>64</v>
      </c>
      <c r="E631" t="s">
        <v>488</v>
      </c>
      <c r="F631">
        <v>7.5</v>
      </c>
      <c r="G631">
        <f>VLOOKUP(E631,Const!$A$2:$B$23,2,FALSE)</f>
        <v>4</v>
      </c>
      <c r="I631" t="str">
        <f>CONCATENATE(TRIM(B631),": ",C631)</f>
        <v>PR-0013: Time Off - Un Planned</v>
      </c>
    </row>
    <row r="632" spans="1:9" x14ac:dyDescent="0.25">
      <c r="A632" t="s">
        <v>58</v>
      </c>
      <c r="B632" t="s">
        <v>23</v>
      </c>
      <c r="C632" t="s">
        <v>93</v>
      </c>
      <c r="D632" t="s">
        <v>17</v>
      </c>
      <c r="E632" t="s">
        <v>488</v>
      </c>
      <c r="F632">
        <v>38.5</v>
      </c>
      <c r="G632">
        <f>VLOOKUP(E632,Const!$A$2:$B$23,2,FALSE)</f>
        <v>4</v>
      </c>
      <c r="H632" s="40">
        <f>IFERROR(VLOOKUP($I632,'Planned Dev'!$D$4:$V$1390,5+G632,FALSE),0)</f>
        <v>0</v>
      </c>
      <c r="I632" t="str">
        <f t="shared" si="11"/>
        <v>NEXELUS 2024.1 SP2: Billing by Media Type</v>
      </c>
    </row>
    <row r="633" spans="1:9" x14ac:dyDescent="0.25">
      <c r="A633" t="s">
        <v>58</v>
      </c>
      <c r="B633" t="s">
        <v>23</v>
      </c>
      <c r="C633" t="s">
        <v>93</v>
      </c>
      <c r="D633" t="s">
        <v>46</v>
      </c>
      <c r="E633" t="s">
        <v>488</v>
      </c>
      <c r="F633">
        <v>2</v>
      </c>
      <c r="G633">
        <f>VLOOKUP(E633,Const!$A$2:$B$23,2,FALSE)</f>
        <v>4</v>
      </c>
      <c r="H633"/>
      <c r="I633" t="str">
        <f t="shared" si="11"/>
        <v>NEXELUS 2024.1 SP2: Billing by Media Type</v>
      </c>
    </row>
    <row r="634" spans="1:9" x14ac:dyDescent="0.25">
      <c r="A634" t="s">
        <v>58</v>
      </c>
      <c r="B634" t="s">
        <v>23</v>
      </c>
      <c r="C634" t="s">
        <v>93</v>
      </c>
      <c r="D634" t="s">
        <v>13</v>
      </c>
      <c r="E634" t="s">
        <v>488</v>
      </c>
      <c r="F634">
        <v>1.75</v>
      </c>
      <c r="G634">
        <f>VLOOKUP(E634,Const!$A$2:$B$23,2,FALSE)</f>
        <v>4</v>
      </c>
      <c r="H634"/>
      <c r="I634" t="str">
        <f t="shared" si="11"/>
        <v>NEXELUS 2024.1 SP2: Billing by Media Type</v>
      </c>
    </row>
    <row r="635" spans="1:9" x14ac:dyDescent="0.25">
      <c r="A635" t="s">
        <v>58</v>
      </c>
      <c r="B635" t="s">
        <v>23</v>
      </c>
      <c r="C635" t="s">
        <v>93</v>
      </c>
      <c r="D635" t="s">
        <v>19</v>
      </c>
      <c r="E635" t="s">
        <v>488</v>
      </c>
      <c r="F635">
        <v>4.75</v>
      </c>
      <c r="G635">
        <f>VLOOKUP(E635,Const!$A$2:$B$23,2,FALSE)</f>
        <v>4</v>
      </c>
      <c r="H635" s="40">
        <f>IFERROR(VLOOKUP($I635,'Planned QA'!$D$4:$V$1390,5+G635,FALSE),0)</f>
        <v>0</v>
      </c>
      <c r="I635" t="str">
        <f t="shared" si="11"/>
        <v>NEXELUS 2024.1 SP2: Billing by Media Type</v>
      </c>
    </row>
    <row r="636" spans="1:9" x14ac:dyDescent="0.25">
      <c r="A636" t="s">
        <v>58</v>
      </c>
      <c r="B636" t="s">
        <v>23</v>
      </c>
      <c r="C636" t="s">
        <v>24</v>
      </c>
      <c r="D636" t="s">
        <v>2</v>
      </c>
      <c r="E636" t="s">
        <v>488</v>
      </c>
      <c r="F636">
        <v>0</v>
      </c>
      <c r="G636">
        <f>VLOOKUP(E636,Const!$A$2:$B$23,2,FALSE)</f>
        <v>4</v>
      </c>
      <c r="H636" s="40">
        <f>IFERROR(VLOOKUP($I636,'Planned BugFix'!$D$4:$V$1390,5+G636,FALSE),0)</f>
        <v>0</v>
      </c>
      <c r="I636" t="str">
        <f t="shared" si="11"/>
        <v>NEXELUS 2024.1 SP2: Generate Client Schedule Lines based on media type</v>
      </c>
    </row>
    <row r="637" spans="1:9" x14ac:dyDescent="0.25">
      <c r="A637" t="s">
        <v>58</v>
      </c>
      <c r="B637" t="s">
        <v>23</v>
      </c>
      <c r="C637" t="s">
        <v>24</v>
      </c>
      <c r="D637" t="s">
        <v>17</v>
      </c>
      <c r="E637" t="s">
        <v>488</v>
      </c>
      <c r="F637">
        <v>0</v>
      </c>
      <c r="G637">
        <f>VLOOKUP(E637,Const!$A$2:$B$23,2,FALSE)</f>
        <v>4</v>
      </c>
      <c r="H637" s="40">
        <f>IFERROR(VLOOKUP($I637,'Planned Dev'!$D$4:$V$1390,5+G637,FALSE),0)</f>
        <v>0</v>
      </c>
      <c r="I637" t="str">
        <f t="shared" si="11"/>
        <v>NEXELUS 2024.1 SP2: Generate Client Schedule Lines based on media type</v>
      </c>
    </row>
    <row r="638" spans="1:9" x14ac:dyDescent="0.25">
      <c r="A638" t="s">
        <v>58</v>
      </c>
      <c r="B638" t="s">
        <v>23</v>
      </c>
      <c r="C638" t="s">
        <v>11</v>
      </c>
      <c r="D638" t="s">
        <v>12</v>
      </c>
      <c r="E638" t="s">
        <v>488</v>
      </c>
      <c r="F638">
        <v>0.3</v>
      </c>
      <c r="G638">
        <f>VLOOKUP(E638,Const!$A$2:$B$23,2,FALSE)</f>
        <v>4</v>
      </c>
      <c r="H638"/>
      <c r="I638" t="str">
        <f t="shared" si="11"/>
        <v>NEXELUS 2024.1 SP2: Project Overhead</v>
      </c>
    </row>
    <row r="639" spans="1:9" x14ac:dyDescent="0.25">
      <c r="A639" t="s">
        <v>58</v>
      </c>
      <c r="B639" t="s">
        <v>23</v>
      </c>
      <c r="C639" t="s">
        <v>11</v>
      </c>
      <c r="D639" t="s">
        <v>90</v>
      </c>
      <c r="E639" t="s">
        <v>488</v>
      </c>
      <c r="F639">
        <v>1</v>
      </c>
      <c r="G639">
        <f>VLOOKUP(E639,Const!$A$2:$B$23,2,FALSE)</f>
        <v>4</v>
      </c>
      <c r="I639" t="str">
        <f t="shared" si="11"/>
        <v>NEXELUS 2024.1 SP2: Project Overhead</v>
      </c>
    </row>
    <row r="640" spans="1:9" x14ac:dyDescent="0.25">
      <c r="A640" t="s">
        <v>58</v>
      </c>
      <c r="B640" t="s">
        <v>23</v>
      </c>
      <c r="C640" t="s">
        <v>91</v>
      </c>
      <c r="D640" t="s">
        <v>17</v>
      </c>
      <c r="E640" t="s">
        <v>488</v>
      </c>
      <c r="F640">
        <v>24</v>
      </c>
      <c r="G640">
        <f>VLOOKUP(E640,Const!$A$2:$B$23,2,FALSE)</f>
        <v>4</v>
      </c>
      <c r="H640" s="40">
        <f>IFERROR(VLOOKUP($I640,'Planned Dev'!$D$4:$V$1390,5+G640,FALSE),0)</f>
        <v>0</v>
      </c>
      <c r="I640" t="str">
        <f t="shared" si="11"/>
        <v>NEXELUS 2024.1 SP2: UDF &amp; Naming Convention in Nexelus - Export on Proposal</v>
      </c>
    </row>
    <row r="641" spans="1:9" x14ac:dyDescent="0.25">
      <c r="A641" t="s">
        <v>58</v>
      </c>
      <c r="B641" t="s">
        <v>23</v>
      </c>
      <c r="C641" t="s">
        <v>92</v>
      </c>
      <c r="D641" t="s">
        <v>17</v>
      </c>
      <c r="E641" t="s">
        <v>488</v>
      </c>
      <c r="F641">
        <v>13</v>
      </c>
      <c r="G641">
        <f>VLOOKUP(E641,Const!$A$2:$B$23,2,FALSE)</f>
        <v>4</v>
      </c>
      <c r="H641" s="40">
        <f>IFERROR(VLOOKUP($I641,'Planned Dev'!$D$4:$V$1390,5+G641,FALSE),0)</f>
        <v>0</v>
      </c>
      <c r="I641" t="str">
        <f t="shared" si="11"/>
        <v>NEXELUS 2024.1 SP2: UDF &amp; Naming Convention in RFP - Nexelus RFP(Exp and Imp)</v>
      </c>
    </row>
    <row r="642" spans="1:9" x14ac:dyDescent="0.25">
      <c r="A642" t="s">
        <v>58</v>
      </c>
      <c r="B642" t="s">
        <v>23</v>
      </c>
      <c r="C642" t="s">
        <v>92</v>
      </c>
      <c r="D642" t="s">
        <v>19</v>
      </c>
      <c r="E642" t="s">
        <v>488</v>
      </c>
      <c r="F642">
        <v>3.5</v>
      </c>
      <c r="G642">
        <f>VLOOKUP(E642,Const!$A$2:$B$23,2,FALSE)</f>
        <v>4</v>
      </c>
      <c r="H642" s="40">
        <f>IFERROR(VLOOKUP($I642,'Planned QA'!$D$4:$V$1390,5+G642,FALSE),0)</f>
        <v>0</v>
      </c>
      <c r="I642" t="str">
        <f t="shared" si="11"/>
        <v>NEXELUS 2024.1 SP2: UDF &amp; Naming Convention in RFP - Nexelus RFP(Exp and Imp)</v>
      </c>
    </row>
    <row r="643" spans="1:9" x14ac:dyDescent="0.25">
      <c r="A643" t="s">
        <v>58</v>
      </c>
      <c r="B643" t="s">
        <v>23</v>
      </c>
      <c r="C643" t="s">
        <v>59</v>
      </c>
      <c r="D643" t="s">
        <v>2</v>
      </c>
      <c r="E643" t="s">
        <v>488</v>
      </c>
      <c r="F643">
        <v>43</v>
      </c>
      <c r="G643">
        <f>VLOOKUP(E643,Const!$A$2:$B$23,2,FALSE)</f>
        <v>4</v>
      </c>
      <c r="H643" s="40">
        <f>IFERROR(VLOOKUP($I643,'Planned BugFix'!$D$4:$V$1390,5+G643,FALSE),0)</f>
        <v>0.9</v>
      </c>
      <c r="I643" t="str">
        <f t="shared" ref="I643:I706" si="12">CONCATENATE(TRIM(B644),": ",C643)</f>
        <v>NEXELUS 2024.1 SP2: UDF &amp; Naming Convention in Vendor Portal - Proposal Import/exp</v>
      </c>
    </row>
    <row r="644" spans="1:9" x14ac:dyDescent="0.25">
      <c r="A644" t="s">
        <v>58</v>
      </c>
      <c r="B644" t="s">
        <v>23</v>
      </c>
      <c r="C644" t="s">
        <v>59</v>
      </c>
      <c r="D644" t="s">
        <v>17</v>
      </c>
      <c r="E644" t="s">
        <v>488</v>
      </c>
      <c r="F644">
        <v>8</v>
      </c>
      <c r="G644">
        <f>VLOOKUP(E644,Const!$A$2:$B$23,2,FALSE)</f>
        <v>4</v>
      </c>
      <c r="H644" s="40">
        <f>IFERROR(VLOOKUP($I644,'Planned Dev'!$D$4:$V$1390,5+G644,FALSE),0)</f>
        <v>0</v>
      </c>
      <c r="I644" t="str">
        <f t="shared" si="12"/>
        <v>NEXELUS 2024.2: UDF &amp; Naming Convention in Vendor Portal - Proposal Import/exp</v>
      </c>
    </row>
    <row r="645" spans="1:9" x14ac:dyDescent="0.25">
      <c r="A645" t="s">
        <v>58</v>
      </c>
      <c r="B645" t="s">
        <v>511</v>
      </c>
      <c r="C645" t="s">
        <v>30</v>
      </c>
      <c r="D645" t="s">
        <v>17</v>
      </c>
      <c r="E645" t="s">
        <v>488</v>
      </c>
      <c r="F645">
        <v>0</v>
      </c>
      <c r="G645">
        <f>VLOOKUP(E645,Const!$A$2:$B$23,2,FALSE)</f>
        <v>4</v>
      </c>
      <c r="H645" s="40">
        <f>IFERROR(VLOOKUP($I645,'Planned Dev'!$D$4:$V$1390,5+G645,FALSE),0)</f>
        <v>0</v>
      </c>
      <c r="I645" t="str">
        <f t="shared" si="12"/>
        <v>NEXELUS 2024.2: Client Items</v>
      </c>
    </row>
    <row r="646" spans="1:9" x14ac:dyDescent="0.25">
      <c r="A646" t="s">
        <v>58</v>
      </c>
      <c r="B646" t="s">
        <v>511</v>
      </c>
      <c r="C646" t="s">
        <v>25</v>
      </c>
      <c r="D646" t="s">
        <v>13</v>
      </c>
      <c r="E646" t="s">
        <v>488</v>
      </c>
      <c r="F646">
        <v>2</v>
      </c>
      <c r="G646">
        <f>VLOOKUP(E646,Const!$A$2:$B$23,2,FALSE)</f>
        <v>4</v>
      </c>
      <c r="H646"/>
      <c r="I646" t="str">
        <f t="shared" si="12"/>
        <v>PR-0013: Meetings, mails, communication, TFS, Interviews</v>
      </c>
    </row>
    <row r="647" spans="1:9" x14ac:dyDescent="0.25">
      <c r="A647" t="s">
        <v>58</v>
      </c>
      <c r="B647" t="s">
        <v>512</v>
      </c>
      <c r="C647" t="s">
        <v>62</v>
      </c>
      <c r="D647" t="s">
        <v>95</v>
      </c>
      <c r="E647" t="s">
        <v>488</v>
      </c>
      <c r="F647">
        <v>5.5</v>
      </c>
      <c r="G647">
        <f>VLOOKUP(E647,Const!$A$2:$B$23,2,FALSE)</f>
        <v>4</v>
      </c>
      <c r="I647" t="str">
        <f t="shared" si="12"/>
        <v>PR-0013: In-house Training</v>
      </c>
    </row>
    <row r="648" spans="1:9" x14ac:dyDescent="0.25">
      <c r="A648" t="s">
        <v>58</v>
      </c>
      <c r="B648" t="s">
        <v>512</v>
      </c>
      <c r="C648" t="s">
        <v>36</v>
      </c>
      <c r="D648" t="s">
        <v>13</v>
      </c>
      <c r="E648" t="s">
        <v>488</v>
      </c>
      <c r="F648">
        <v>5.15</v>
      </c>
      <c r="G648">
        <f>VLOOKUP(E648,Const!$A$2:$B$23,2,FALSE)</f>
        <v>4</v>
      </c>
      <c r="I648" t="str">
        <f t="shared" si="12"/>
        <v>PR-0013: Internal Meetings</v>
      </c>
    </row>
    <row r="649" spans="1:9" x14ac:dyDescent="0.25">
      <c r="A649" t="s">
        <v>58</v>
      </c>
      <c r="B649" t="s">
        <v>512</v>
      </c>
      <c r="C649" t="s">
        <v>27</v>
      </c>
      <c r="D649" t="s">
        <v>64</v>
      </c>
      <c r="E649" t="s">
        <v>488</v>
      </c>
      <c r="F649">
        <v>8</v>
      </c>
      <c r="G649">
        <f>VLOOKUP(E649,Const!$A$2:$B$23,2,FALSE)</f>
        <v>4</v>
      </c>
      <c r="I649" t="str">
        <f>CONCATENATE(TRIM(B649),": ",C649)</f>
        <v>PR-0013: Time Off - Un Planned</v>
      </c>
    </row>
    <row r="650" spans="1:9" x14ac:dyDescent="0.25">
      <c r="A650" t="s">
        <v>60</v>
      </c>
      <c r="B650" t="s">
        <v>515</v>
      </c>
      <c r="C650" t="s">
        <v>13</v>
      </c>
      <c r="D650" t="s">
        <v>13</v>
      </c>
      <c r="E650" t="s">
        <v>488</v>
      </c>
      <c r="F650">
        <v>6</v>
      </c>
      <c r="G650">
        <f>VLOOKUP(E650,Const!$A$2:$B$23,2,FALSE)</f>
        <v>4</v>
      </c>
      <c r="H650" s="3"/>
      <c r="I650" t="str">
        <f t="shared" si="12"/>
        <v>AD-0001: Meetings</v>
      </c>
    </row>
    <row r="651" spans="1:9" x14ac:dyDescent="0.25">
      <c r="A651" t="s">
        <v>60</v>
      </c>
      <c r="B651" t="s">
        <v>515</v>
      </c>
      <c r="C651" t="s">
        <v>28</v>
      </c>
      <c r="D651" t="s">
        <v>64</v>
      </c>
      <c r="E651" t="s">
        <v>488</v>
      </c>
      <c r="F651">
        <v>8</v>
      </c>
      <c r="G651">
        <f>VLOOKUP(E651,Const!$A$2:$B$23,2,FALSE)</f>
        <v>4</v>
      </c>
      <c r="H651" s="3"/>
      <c r="I651" t="str">
        <f>CONCATENATE(TRIM(B651),": ",C651)</f>
        <v>AD-0001: Time</v>
      </c>
    </row>
    <row r="652" spans="1:9" x14ac:dyDescent="0.25">
      <c r="A652" t="s">
        <v>60</v>
      </c>
      <c r="B652" t="s">
        <v>515</v>
      </c>
      <c r="C652" t="s">
        <v>28</v>
      </c>
      <c r="D652" t="s">
        <v>70</v>
      </c>
      <c r="E652" t="s">
        <v>488</v>
      </c>
      <c r="F652">
        <v>1</v>
      </c>
      <c r="G652">
        <f>VLOOKUP(E652,Const!$A$2:$B$23,2,FALSE)</f>
        <v>4</v>
      </c>
      <c r="H652" s="3"/>
      <c r="I652" t="str">
        <f t="shared" si="12"/>
        <v>APWORKS 2024.2 - PHASE 3: Time</v>
      </c>
    </row>
    <row r="653" spans="1:9" x14ac:dyDescent="0.25">
      <c r="A653" t="s">
        <v>60</v>
      </c>
      <c r="B653" t="s">
        <v>5</v>
      </c>
      <c r="C653" t="s">
        <v>16</v>
      </c>
      <c r="D653" t="s">
        <v>19</v>
      </c>
      <c r="E653" t="s">
        <v>488</v>
      </c>
      <c r="F653">
        <v>33</v>
      </c>
      <c r="G653">
        <f>VLOOKUP(E653,Const!$A$2:$B$23,2,FALSE)</f>
        <v>4</v>
      </c>
      <c r="H653" s="40">
        <f>IFERROR(VLOOKUP($I653,'Planned QA'!$D$4:$V$1390,5+G653,FALSE),0)</f>
        <v>0</v>
      </c>
      <c r="I653" t="str">
        <f t="shared" si="12"/>
        <v>APWORKS 2024.2 - PHASE 3: Broadcast Invoice: EDI File Processing</v>
      </c>
    </row>
    <row r="654" spans="1:9" x14ac:dyDescent="0.25">
      <c r="A654" t="s">
        <v>60</v>
      </c>
      <c r="B654" t="s">
        <v>5</v>
      </c>
      <c r="C654" t="s">
        <v>10</v>
      </c>
      <c r="D654" t="s">
        <v>19</v>
      </c>
      <c r="E654" t="s">
        <v>488</v>
      </c>
      <c r="F654">
        <v>31</v>
      </c>
      <c r="G654">
        <f>VLOOKUP(E654,Const!$A$2:$B$23,2,FALSE)</f>
        <v>4</v>
      </c>
      <c r="H654" s="40">
        <f>IFERROR(VLOOKUP($I654,'Planned QA'!$D$4:$V$1390,5+G654,FALSE),0)</f>
        <v>0</v>
      </c>
      <c r="I654" t="str">
        <f t="shared" si="12"/>
        <v>APWORKS 2024.2 - PHASE 3: Google Drive integration. (Setup and Integration development)</v>
      </c>
    </row>
    <row r="655" spans="1:9" x14ac:dyDescent="0.25">
      <c r="A655" t="s">
        <v>60</v>
      </c>
      <c r="B655" t="s">
        <v>5</v>
      </c>
      <c r="C655" t="s">
        <v>42</v>
      </c>
      <c r="D655" t="s">
        <v>19</v>
      </c>
      <c r="E655" t="s">
        <v>488</v>
      </c>
      <c r="F655">
        <v>3</v>
      </c>
      <c r="G655">
        <f>VLOOKUP(E655,Const!$A$2:$B$23,2,FALSE)</f>
        <v>4</v>
      </c>
      <c r="H655" s="40">
        <f>IFERROR(VLOOKUP($I655,'Planned QA'!$D$4:$V$1390,5+G655,FALSE),0)</f>
        <v>0</v>
      </c>
      <c r="I655" t="str">
        <f t="shared" si="12"/>
        <v>APWORKS 2024.2 - PHASE 3: Route invoice from one company - company identification</v>
      </c>
    </row>
    <row r="656" spans="1:9" x14ac:dyDescent="0.25">
      <c r="A656" t="s">
        <v>60</v>
      </c>
      <c r="B656" t="s">
        <v>5</v>
      </c>
      <c r="C656" t="s">
        <v>20</v>
      </c>
      <c r="D656" t="s">
        <v>19</v>
      </c>
      <c r="E656" t="s">
        <v>488</v>
      </c>
      <c r="F656">
        <v>4</v>
      </c>
      <c r="G656">
        <f>VLOOKUP(E656,Const!$A$2:$B$23,2,FALSE)</f>
        <v>4</v>
      </c>
      <c r="H656" s="40">
        <f>IFERROR(VLOOKUP($I656,'Planned QA'!$D$4:$V$1390,5+G656,FALSE),0)</f>
        <v>0</v>
      </c>
      <c r="I656" t="str">
        <f t="shared" si="12"/>
        <v>APWORKS 2024.2 - PHASE 4: Switch Company on Invoice</v>
      </c>
    </row>
    <row r="657" spans="1:9" x14ac:dyDescent="0.25">
      <c r="A657" t="s">
        <v>60</v>
      </c>
      <c r="B657" t="s">
        <v>96</v>
      </c>
      <c r="C657" t="s">
        <v>114</v>
      </c>
      <c r="D657" t="s">
        <v>19</v>
      </c>
      <c r="E657" t="s">
        <v>488</v>
      </c>
      <c r="F657">
        <v>5</v>
      </c>
      <c r="G657">
        <f>VLOOKUP(E657,Const!$A$2:$B$23,2,FALSE)</f>
        <v>4</v>
      </c>
      <c r="H657" s="40">
        <f>IFERROR(VLOOKUP($I657,'Planned QA'!$D$4:$V$1390,5+G657,FALSE),0)</f>
        <v>0</v>
      </c>
      <c r="I657" t="str">
        <f t="shared" si="12"/>
        <v>NEXELUS 2024.1 SP2: Google Drive Setup (company configuration UI)</v>
      </c>
    </row>
    <row r="658" spans="1:9" x14ac:dyDescent="0.25">
      <c r="A658" t="s">
        <v>60</v>
      </c>
      <c r="B658" t="s">
        <v>23</v>
      </c>
      <c r="C658" t="s">
        <v>46</v>
      </c>
      <c r="D658" t="s">
        <v>46</v>
      </c>
      <c r="E658" t="s">
        <v>488</v>
      </c>
      <c r="F658">
        <v>4</v>
      </c>
      <c r="G658">
        <f>VLOOKUP(E658,Const!$A$2:$B$23,2,FALSE)</f>
        <v>4</v>
      </c>
      <c r="H658" s="3"/>
      <c r="I658" t="str">
        <f t="shared" si="12"/>
        <v>NEXELUS 2024.1 SP2: Documentation</v>
      </c>
    </row>
    <row r="659" spans="1:9" x14ac:dyDescent="0.25">
      <c r="A659" t="s">
        <v>60</v>
      </c>
      <c r="B659" t="s">
        <v>23</v>
      </c>
      <c r="C659" t="s">
        <v>120</v>
      </c>
      <c r="D659" t="s">
        <v>19</v>
      </c>
      <c r="E659" t="s">
        <v>488</v>
      </c>
      <c r="F659">
        <v>5</v>
      </c>
      <c r="G659">
        <f>VLOOKUP(E659,Const!$A$2:$B$23,2,FALSE)</f>
        <v>4</v>
      </c>
      <c r="H659" s="40">
        <f>IFERROR(VLOOKUP($I659,'Planned QA'!$D$4:$V$1390,5+G659,FALSE),0)</f>
        <v>0</v>
      </c>
      <c r="I659" t="str">
        <f t="shared" si="12"/>
        <v>PR-0013: Media Plan Approval</v>
      </c>
    </row>
    <row r="660" spans="1:9" x14ac:dyDescent="0.25">
      <c r="A660" t="s">
        <v>60</v>
      </c>
      <c r="B660" t="s">
        <v>512</v>
      </c>
      <c r="C660" t="s">
        <v>36</v>
      </c>
      <c r="D660" t="s">
        <v>13</v>
      </c>
      <c r="E660" t="s">
        <v>488</v>
      </c>
      <c r="F660">
        <v>9</v>
      </c>
      <c r="G660">
        <f>VLOOKUP(E660,Const!$A$2:$B$23,2,FALSE)</f>
        <v>4</v>
      </c>
      <c r="H660" s="3"/>
      <c r="I660" t="str">
        <f t="shared" si="12"/>
        <v>PR-0013: Internal Meetings</v>
      </c>
    </row>
    <row r="661" spans="1:9" x14ac:dyDescent="0.25">
      <c r="A661" t="s">
        <v>60</v>
      </c>
      <c r="B661" t="s">
        <v>512</v>
      </c>
      <c r="C661" t="s">
        <v>27</v>
      </c>
      <c r="D661" t="s">
        <v>64</v>
      </c>
      <c r="E661" t="s">
        <v>488</v>
      </c>
      <c r="F661">
        <v>12</v>
      </c>
      <c r="G661">
        <f>VLOOKUP(E661,Const!$A$2:$B$23,2,FALSE)</f>
        <v>4</v>
      </c>
      <c r="H661" s="3"/>
      <c r="I661" t="str">
        <f>CONCATENATE(TRIM(B661),": ",C661)</f>
        <v>PR-0013: Time Off - Un Planned</v>
      </c>
    </row>
    <row r="662" spans="1:9" x14ac:dyDescent="0.25">
      <c r="A662" t="s">
        <v>60</v>
      </c>
      <c r="B662" t="s">
        <v>514</v>
      </c>
      <c r="C662" t="s">
        <v>28</v>
      </c>
      <c r="D662" t="s">
        <v>30</v>
      </c>
      <c r="E662" t="s">
        <v>488</v>
      </c>
      <c r="F662">
        <v>47</v>
      </c>
      <c r="G662">
        <f>VLOOKUP(E662,Const!$A$2:$B$23,2,FALSE)</f>
        <v>4</v>
      </c>
      <c r="H662" s="3"/>
      <c r="I662" t="str">
        <f t="shared" si="12"/>
        <v>APWORKS 2024.2 - PHASE 4: Time</v>
      </c>
    </row>
    <row r="663" spans="1:9" x14ac:dyDescent="0.25">
      <c r="A663" t="s">
        <v>61</v>
      </c>
      <c r="B663" t="s">
        <v>96</v>
      </c>
      <c r="C663" t="s">
        <v>11</v>
      </c>
      <c r="D663" t="s">
        <v>90</v>
      </c>
      <c r="E663" t="s">
        <v>488</v>
      </c>
      <c r="F663">
        <v>16</v>
      </c>
      <c r="G663">
        <f>VLOOKUP(E663,Const!$A$2:$B$23,2,FALSE)</f>
        <v>4</v>
      </c>
      <c r="H663" s="3"/>
      <c r="I663" t="str">
        <f t="shared" si="12"/>
        <v>APWORKS PHASE2: Project Overhead</v>
      </c>
    </row>
    <row r="664" spans="1:9" x14ac:dyDescent="0.25">
      <c r="A664" t="s">
        <v>61</v>
      </c>
      <c r="B664" t="s">
        <v>513</v>
      </c>
      <c r="C664" t="s">
        <v>3</v>
      </c>
      <c r="D664" t="s">
        <v>2</v>
      </c>
      <c r="E664" t="s">
        <v>488</v>
      </c>
      <c r="F664">
        <v>2</v>
      </c>
      <c r="G664">
        <f>VLOOKUP(E664,Const!$A$2:$B$23,2,FALSE)</f>
        <v>4</v>
      </c>
      <c r="H664" s="40">
        <f>IFERROR(VLOOKUP($I664,'Planned BugFix'!$D$4:$V$1390,5+G664,FALSE),0)</f>
        <v>0</v>
      </c>
      <c r="I664" t="str">
        <f t="shared" si="12"/>
        <v>NEXELUS 2024.2: Regular bug fixing activity</v>
      </c>
    </row>
    <row r="665" spans="1:9" x14ac:dyDescent="0.25">
      <c r="A665" t="s">
        <v>61</v>
      </c>
      <c r="B665" t="s">
        <v>511</v>
      </c>
      <c r="C665" t="s">
        <v>3</v>
      </c>
      <c r="D665" t="s">
        <v>2</v>
      </c>
      <c r="E665" t="s">
        <v>488</v>
      </c>
      <c r="F665">
        <v>6</v>
      </c>
      <c r="G665">
        <f>VLOOKUP(E665,Const!$A$2:$B$23,2,FALSE)</f>
        <v>4</v>
      </c>
      <c r="H665" s="40">
        <f>IFERROR(VLOOKUP($I665,'Planned BugFix'!$D$4:$V$1390,5+G665,FALSE),0)</f>
        <v>0</v>
      </c>
      <c r="I665" t="str">
        <f t="shared" si="12"/>
        <v>NEXELUS 2024.2: Regular bug fixing activity</v>
      </c>
    </row>
    <row r="666" spans="1:9" x14ac:dyDescent="0.25">
      <c r="A666" t="s">
        <v>61</v>
      </c>
      <c r="B666" t="s">
        <v>511</v>
      </c>
      <c r="C666" t="s">
        <v>29</v>
      </c>
      <c r="D666" t="s">
        <v>7</v>
      </c>
      <c r="E666" t="s">
        <v>488</v>
      </c>
      <c r="F666">
        <v>1</v>
      </c>
      <c r="G666">
        <f>VLOOKUP(E666,Const!$A$2:$B$23,2,FALSE)</f>
        <v>4</v>
      </c>
      <c r="I666" t="str">
        <f t="shared" si="12"/>
        <v>Support and Maintenance: Support Items</v>
      </c>
    </row>
    <row r="667" spans="1:9" x14ac:dyDescent="0.25">
      <c r="A667" t="s">
        <v>61</v>
      </c>
      <c r="B667" t="s">
        <v>514</v>
      </c>
      <c r="C667" t="s">
        <v>28</v>
      </c>
      <c r="D667" t="s">
        <v>30</v>
      </c>
      <c r="E667" t="s">
        <v>488</v>
      </c>
      <c r="F667">
        <v>143</v>
      </c>
      <c r="G667">
        <f>VLOOKUP(E667,Const!$A$2:$B$23,2,FALSE)</f>
        <v>4</v>
      </c>
      <c r="I667" t="str">
        <f t="shared" si="12"/>
        <v>AP WORKFLOW: Time</v>
      </c>
    </row>
    <row r="668" spans="1:9" x14ac:dyDescent="0.25">
      <c r="A668" t="s">
        <v>63</v>
      </c>
      <c r="B668" t="s">
        <v>510</v>
      </c>
      <c r="C668" t="s">
        <v>54</v>
      </c>
      <c r="D668" t="s">
        <v>7</v>
      </c>
      <c r="E668" t="s">
        <v>488</v>
      </c>
      <c r="F668">
        <v>8</v>
      </c>
      <c r="G668">
        <f>VLOOKUP(E668,Const!$A$2:$B$23,2,FALSE)</f>
        <v>4</v>
      </c>
      <c r="I668" t="str">
        <f t="shared" si="12"/>
        <v>APWORKS 2024.2 - PHASE 3: Regular testing and QA new project/assignment/task</v>
      </c>
    </row>
    <row r="669" spans="1:9" x14ac:dyDescent="0.25">
      <c r="A669" t="s">
        <v>63</v>
      </c>
      <c r="B669" t="s">
        <v>5</v>
      </c>
      <c r="C669" t="s">
        <v>8</v>
      </c>
      <c r="D669" t="s">
        <v>19</v>
      </c>
      <c r="E669" t="s">
        <v>488</v>
      </c>
      <c r="F669">
        <v>4</v>
      </c>
      <c r="G669">
        <f>VLOOKUP(E669,Const!$A$2:$B$23,2,FALSE)</f>
        <v>4</v>
      </c>
      <c r="H669" s="40">
        <f>IFERROR(VLOOKUP($I669,'Planned QA'!$D$4:$V$1390,5+G669,FALSE),0)</f>
        <v>0</v>
      </c>
      <c r="I669" t="str">
        <f t="shared" si="12"/>
        <v>APWORKS 2024.2 - PHASE 3: Ability to assign Employees to Roles by Media type and by Client</v>
      </c>
    </row>
    <row r="670" spans="1:9" x14ac:dyDescent="0.25">
      <c r="A670" t="s">
        <v>63</v>
      </c>
      <c r="B670" t="s">
        <v>5</v>
      </c>
      <c r="C670" t="s">
        <v>51</v>
      </c>
      <c r="D670" t="s">
        <v>19</v>
      </c>
      <c r="E670" t="s">
        <v>488</v>
      </c>
      <c r="F670">
        <v>4</v>
      </c>
      <c r="G670">
        <f>VLOOKUP(E670,Const!$A$2:$B$23,2,FALSE)</f>
        <v>4</v>
      </c>
      <c r="H670" s="40">
        <f>IFERROR(VLOOKUP($I670,'Planned QA'!$D$4:$V$1390,5+G670,FALSE),0)</f>
        <v>0</v>
      </c>
      <c r="I670" t="str">
        <f t="shared" si="12"/>
        <v>APWORKS 2024.2 - PHASE 3: Add Media Type/Service type/Roles</v>
      </c>
    </row>
    <row r="671" spans="1:9" x14ac:dyDescent="0.25">
      <c r="A671" t="s">
        <v>63</v>
      </c>
      <c r="B671" t="s">
        <v>5</v>
      </c>
      <c r="C671" t="s">
        <v>43</v>
      </c>
      <c r="D671" t="s">
        <v>19</v>
      </c>
      <c r="E671" t="s">
        <v>488</v>
      </c>
      <c r="F671">
        <v>2</v>
      </c>
      <c r="G671">
        <f>VLOOKUP(E671,Const!$A$2:$B$23,2,FALSE)</f>
        <v>4</v>
      </c>
      <c r="H671" s="40">
        <f>IFERROR(VLOOKUP($I671,'Planned QA'!$D$4:$V$1390,5+G671,FALSE),0)</f>
        <v>0</v>
      </c>
      <c r="I671" t="str">
        <f t="shared" si="12"/>
        <v>APWORKS 2024.2 - PHASE 3: Apply discount based on Payment terms settings</v>
      </c>
    </row>
    <row r="672" spans="1:9" x14ac:dyDescent="0.25">
      <c r="A672" t="s">
        <v>63</v>
      </c>
      <c r="B672" t="s">
        <v>5</v>
      </c>
      <c r="C672" t="s">
        <v>21</v>
      </c>
      <c r="D672" t="s">
        <v>19</v>
      </c>
      <c r="E672" t="s">
        <v>488</v>
      </c>
      <c r="F672">
        <v>6</v>
      </c>
      <c r="G672">
        <f>VLOOKUP(E672,Const!$A$2:$B$23,2,FALSE)</f>
        <v>4</v>
      </c>
      <c r="H672" s="40">
        <f>IFERROR(VLOOKUP($I672,'Planned QA'!$D$4:$V$1390,5+G672,FALSE),0)</f>
        <v>0</v>
      </c>
      <c r="I672" t="str">
        <f t="shared" si="12"/>
        <v>APWORKS 2024.2 - PHASE 3: Customer Information: Select Client on Vendor Invoice</v>
      </c>
    </row>
    <row r="673" spans="1:9" x14ac:dyDescent="0.25">
      <c r="A673" t="s">
        <v>63</v>
      </c>
      <c r="B673" t="s">
        <v>5</v>
      </c>
      <c r="C673" t="s">
        <v>86</v>
      </c>
      <c r="D673" t="s">
        <v>7</v>
      </c>
      <c r="E673" t="s">
        <v>488</v>
      </c>
      <c r="F673">
        <v>2</v>
      </c>
      <c r="G673">
        <f>VLOOKUP(E673,Const!$A$2:$B$23,2,FALSE)</f>
        <v>4</v>
      </c>
      <c r="I673" t="str">
        <f t="shared" si="12"/>
        <v>APWORKS 2024.2 - PHASE 3: Invoice Editing: Make the tax editable</v>
      </c>
    </row>
    <row r="674" spans="1:9" x14ac:dyDescent="0.25">
      <c r="A674" t="s">
        <v>63</v>
      </c>
      <c r="B674" t="s">
        <v>5</v>
      </c>
      <c r="C674" t="s">
        <v>87</v>
      </c>
      <c r="D674" t="s">
        <v>19</v>
      </c>
      <c r="E674" t="s">
        <v>488</v>
      </c>
      <c r="F674">
        <v>1</v>
      </c>
      <c r="G674">
        <f>VLOOKUP(E674,Const!$A$2:$B$23,2,FALSE)</f>
        <v>4</v>
      </c>
      <c r="H674" s="40">
        <f>IFERROR(VLOOKUP($I674,'Planned QA'!$D$4:$V$1390,5+G674,FALSE),0)</f>
        <v>0</v>
      </c>
      <c r="I674" t="str">
        <f t="shared" si="12"/>
        <v>APWORKS 2024.2 - PHASE 3: Remove Site column from vendor lookup</v>
      </c>
    </row>
    <row r="675" spans="1:9" x14ac:dyDescent="0.25">
      <c r="A675" t="s">
        <v>63</v>
      </c>
      <c r="B675" t="s">
        <v>5</v>
      </c>
      <c r="C675" t="s">
        <v>33</v>
      </c>
      <c r="D675" t="s">
        <v>19</v>
      </c>
      <c r="E675" t="s">
        <v>488</v>
      </c>
      <c r="F675">
        <v>2</v>
      </c>
      <c r="G675">
        <f>VLOOKUP(E675,Const!$A$2:$B$23,2,FALSE)</f>
        <v>4</v>
      </c>
      <c r="H675" s="40">
        <f>IFERROR(VLOOKUP($I675,'Planned QA'!$D$4:$V$1390,5+G675,FALSE),0)</f>
        <v>0</v>
      </c>
      <c r="I675" t="str">
        <f t="shared" si="12"/>
        <v>APWORKS 2024.2 - PHASE 4: Vendor/stations/sites associated to multiple pay to.</v>
      </c>
    </row>
    <row r="676" spans="1:9" x14ac:dyDescent="0.25">
      <c r="A676" t="s">
        <v>63</v>
      </c>
      <c r="B676" t="s">
        <v>96</v>
      </c>
      <c r="C676" t="s">
        <v>97</v>
      </c>
      <c r="D676" t="s">
        <v>7</v>
      </c>
      <c r="E676" t="s">
        <v>488</v>
      </c>
      <c r="F676">
        <v>4</v>
      </c>
      <c r="G676">
        <f>VLOOKUP(E676,Const!$A$2:$B$23,2,FALSE)</f>
        <v>4</v>
      </c>
      <c r="I676" t="str">
        <f t="shared" si="12"/>
        <v>APWORKS 2024.2 - PHASE 4: Approve upto last level and auto post.</v>
      </c>
    </row>
    <row r="677" spans="1:9" x14ac:dyDescent="0.25">
      <c r="A677" t="s">
        <v>63</v>
      </c>
      <c r="B677" t="s">
        <v>96</v>
      </c>
      <c r="C677" t="s">
        <v>97</v>
      </c>
      <c r="D677" t="s">
        <v>19</v>
      </c>
      <c r="E677" t="s">
        <v>488</v>
      </c>
      <c r="F677">
        <v>6</v>
      </c>
      <c r="G677">
        <f>VLOOKUP(E677,Const!$A$2:$B$23,2,FALSE)</f>
        <v>4</v>
      </c>
      <c r="H677" s="40">
        <f>IFERROR(VLOOKUP($I677,'Planned QA'!$D$4:$V$1390,5+G677,FALSE),0)</f>
        <v>0</v>
      </c>
      <c r="I677" t="str">
        <f t="shared" si="12"/>
        <v>APWORKS 2024.2 - PHASE 4: Approve upto last level and auto post.</v>
      </c>
    </row>
    <row r="678" spans="1:9" x14ac:dyDescent="0.25">
      <c r="A678" t="s">
        <v>63</v>
      </c>
      <c r="B678" t="s">
        <v>96</v>
      </c>
      <c r="C678" t="s">
        <v>110</v>
      </c>
      <c r="D678" t="s">
        <v>7</v>
      </c>
      <c r="E678" t="s">
        <v>488</v>
      </c>
      <c r="F678">
        <v>2</v>
      </c>
      <c r="G678">
        <f>VLOOKUP(E678,Const!$A$2:$B$23,2,FALSE)</f>
        <v>4</v>
      </c>
      <c r="I678" t="str">
        <f t="shared" si="12"/>
        <v>APWORKS 2024.2 - PHASE 4: Currency Changes on Vendor Map</v>
      </c>
    </row>
    <row r="679" spans="1:9" x14ac:dyDescent="0.25">
      <c r="A679" t="s">
        <v>63</v>
      </c>
      <c r="B679" t="s">
        <v>96</v>
      </c>
      <c r="C679" t="s">
        <v>111</v>
      </c>
      <c r="D679" t="s">
        <v>2</v>
      </c>
      <c r="E679" t="s">
        <v>488</v>
      </c>
      <c r="F679">
        <v>12</v>
      </c>
      <c r="G679">
        <f>VLOOKUP(E679,Const!$A$2:$B$23,2,FALSE)</f>
        <v>4</v>
      </c>
      <c r="H679" s="40">
        <f>IFERROR(VLOOKUP($I679,'Planned BugFix'!$D$4:$V$1390,5+G679,FALSE),0)</f>
        <v>0</v>
      </c>
      <c r="I679" t="str">
        <f t="shared" si="12"/>
        <v>APWORKS 2024.2 - PHASE 4: Integration Testing</v>
      </c>
    </row>
    <row r="680" spans="1:9" x14ac:dyDescent="0.25">
      <c r="A680" t="s">
        <v>63</v>
      </c>
      <c r="B680" t="s">
        <v>96</v>
      </c>
      <c r="C680" t="s">
        <v>108</v>
      </c>
      <c r="D680" t="s">
        <v>19</v>
      </c>
      <c r="E680" t="s">
        <v>488</v>
      </c>
      <c r="F680">
        <v>3</v>
      </c>
      <c r="G680">
        <f>VLOOKUP(E680,Const!$A$2:$B$23,2,FALSE)</f>
        <v>4</v>
      </c>
      <c r="H680" s="40">
        <f>IFERROR(VLOOKUP($I680,'Planned QA'!$D$4:$V$1390,5+G680,FALSE),0)</f>
        <v>4</v>
      </c>
      <c r="I680" t="str">
        <f t="shared" si="12"/>
        <v>APWORKS 2024.2 - PHASE 4: Production: Auto populate lines based PO during scanning</v>
      </c>
    </row>
    <row r="681" spans="1:9" x14ac:dyDescent="0.25">
      <c r="A681" t="s">
        <v>63</v>
      </c>
      <c r="B681" t="s">
        <v>96</v>
      </c>
      <c r="C681" t="s">
        <v>98</v>
      </c>
      <c r="D681" t="s">
        <v>19</v>
      </c>
      <c r="E681" t="s">
        <v>488</v>
      </c>
      <c r="F681">
        <v>1</v>
      </c>
      <c r="G681">
        <f>VLOOKUP(E681,Const!$A$2:$B$23,2,FALSE)</f>
        <v>4</v>
      </c>
      <c r="H681" s="40">
        <f>IFERROR(VLOOKUP($I681,'Planned QA'!$D$4:$V$1390,5+G681,FALSE),0)</f>
        <v>0</v>
      </c>
      <c r="I681" t="str">
        <f t="shared" si="12"/>
        <v>APWORKS PHASE2: Stamp multiple approvers.</v>
      </c>
    </row>
    <row r="682" spans="1:9" x14ac:dyDescent="0.25">
      <c r="A682" t="s">
        <v>63</v>
      </c>
      <c r="B682" t="s">
        <v>513</v>
      </c>
      <c r="C682" t="s">
        <v>65</v>
      </c>
      <c r="D682" t="s">
        <v>19</v>
      </c>
      <c r="E682" t="s">
        <v>488</v>
      </c>
      <c r="F682">
        <v>16</v>
      </c>
      <c r="G682">
        <f>VLOOKUP(E682,Const!$A$2:$B$23,2,FALSE)</f>
        <v>4</v>
      </c>
      <c r="H682" s="40">
        <f>IFERROR(VLOOKUP($I682,'Planned QA'!$D$4:$V$1390,5+G682,FALSE),0)</f>
        <v>0</v>
      </c>
      <c r="I682" t="str">
        <f t="shared" si="12"/>
        <v>APWORKS PHASE2: QA Environment Upgrade</v>
      </c>
    </row>
    <row r="683" spans="1:9" x14ac:dyDescent="0.25">
      <c r="A683" t="s">
        <v>63</v>
      </c>
      <c r="B683" t="s">
        <v>513</v>
      </c>
      <c r="C683" t="s">
        <v>54</v>
      </c>
      <c r="D683" t="s">
        <v>19</v>
      </c>
      <c r="E683" t="s">
        <v>488</v>
      </c>
      <c r="F683">
        <v>23</v>
      </c>
      <c r="G683">
        <f>VLOOKUP(E683,Const!$A$2:$B$23,2,FALSE)</f>
        <v>4</v>
      </c>
      <c r="H683" s="40">
        <f>IFERROR(VLOOKUP($I683,'Planned QA'!$D$4:$V$1390,5+G683,FALSE),0)</f>
        <v>0</v>
      </c>
      <c r="I683" t="str">
        <f t="shared" si="12"/>
        <v>PR-0013: Regular testing and QA new project/assignment/task</v>
      </c>
    </row>
    <row r="684" spans="1:9" x14ac:dyDescent="0.25">
      <c r="A684" t="s">
        <v>63</v>
      </c>
      <c r="B684" t="s">
        <v>512</v>
      </c>
      <c r="C684" t="s">
        <v>22</v>
      </c>
      <c r="D684" t="s">
        <v>7</v>
      </c>
      <c r="E684" t="s">
        <v>488</v>
      </c>
      <c r="F684">
        <v>2</v>
      </c>
      <c r="G684">
        <f>VLOOKUP(E684,Const!$A$2:$B$23,2,FALSE)</f>
        <v>4</v>
      </c>
      <c r="I684" t="str">
        <f t="shared" si="12"/>
        <v>PR-0013: Cient UAT Upgrade</v>
      </c>
    </row>
    <row r="685" spans="1:9" x14ac:dyDescent="0.25">
      <c r="A685" t="s">
        <v>63</v>
      </c>
      <c r="B685" t="s">
        <v>512</v>
      </c>
      <c r="C685" t="s">
        <v>62</v>
      </c>
      <c r="D685" t="s">
        <v>95</v>
      </c>
      <c r="E685" t="s">
        <v>488</v>
      </c>
      <c r="F685">
        <v>2</v>
      </c>
      <c r="G685">
        <f>VLOOKUP(E685,Const!$A$2:$B$23,2,FALSE)</f>
        <v>4</v>
      </c>
      <c r="I685" t="str">
        <f t="shared" si="12"/>
        <v>PR-0013: In-house Training</v>
      </c>
    </row>
    <row r="686" spans="1:9" x14ac:dyDescent="0.25">
      <c r="A686" t="s">
        <v>63</v>
      </c>
      <c r="B686" t="s">
        <v>512</v>
      </c>
      <c r="C686" t="s">
        <v>36</v>
      </c>
      <c r="D686" t="s">
        <v>13</v>
      </c>
      <c r="E686" t="s">
        <v>488</v>
      </c>
      <c r="F686">
        <v>1</v>
      </c>
      <c r="G686">
        <f>VLOOKUP(E686,Const!$A$2:$B$23,2,FALSE)</f>
        <v>4</v>
      </c>
      <c r="I686" t="str">
        <f t="shared" si="12"/>
        <v>PR-0013: Internal Meetings</v>
      </c>
    </row>
    <row r="687" spans="1:9" x14ac:dyDescent="0.25">
      <c r="A687" t="s">
        <v>63</v>
      </c>
      <c r="B687" t="s">
        <v>512</v>
      </c>
      <c r="C687" t="s">
        <v>25</v>
      </c>
      <c r="D687" t="s">
        <v>13</v>
      </c>
      <c r="E687" t="s">
        <v>488</v>
      </c>
      <c r="F687">
        <v>1</v>
      </c>
      <c r="G687">
        <f>VLOOKUP(E687,Const!$A$2:$B$23,2,FALSE)</f>
        <v>4</v>
      </c>
      <c r="I687" t="str">
        <f t="shared" si="12"/>
        <v>PR-0013: Meetings, mails, communication, TFS, Interviews</v>
      </c>
    </row>
    <row r="688" spans="1:9" x14ac:dyDescent="0.25">
      <c r="A688" t="s">
        <v>63</v>
      </c>
      <c r="B688" t="s">
        <v>512</v>
      </c>
      <c r="C688" t="s">
        <v>65</v>
      </c>
      <c r="D688" t="s">
        <v>19</v>
      </c>
      <c r="E688" t="s">
        <v>488</v>
      </c>
      <c r="F688">
        <v>4</v>
      </c>
      <c r="G688">
        <f>VLOOKUP(E688,Const!$A$2:$B$23,2,FALSE)</f>
        <v>4</v>
      </c>
      <c r="H688" s="40">
        <f>IFERROR(VLOOKUP($I688,'Planned QA'!$D$4:$V$1390,5+G688,FALSE),0)</f>
        <v>0</v>
      </c>
      <c r="I688" t="str">
        <f t="shared" si="12"/>
        <v>PR-0013: QA Environment Upgrade</v>
      </c>
    </row>
    <row r="689" spans="1:9" x14ac:dyDescent="0.25">
      <c r="A689" t="s">
        <v>63</v>
      </c>
      <c r="B689" t="s">
        <v>512</v>
      </c>
      <c r="C689" t="s">
        <v>77</v>
      </c>
      <c r="D689" t="s">
        <v>64</v>
      </c>
      <c r="E689" t="s">
        <v>488</v>
      </c>
      <c r="F689">
        <v>32</v>
      </c>
      <c r="G689">
        <f>VLOOKUP(E689,Const!$A$2:$B$23,2,FALSE)</f>
        <v>4</v>
      </c>
      <c r="I689" t="str">
        <f t="shared" ref="I689:I690" si="13">CONCATENATE(TRIM(B689),": ",C689)</f>
        <v>PR-0013: Time Off - Planned</v>
      </c>
    </row>
    <row r="690" spans="1:9" x14ac:dyDescent="0.25">
      <c r="A690" t="s">
        <v>63</v>
      </c>
      <c r="B690" t="s">
        <v>512</v>
      </c>
      <c r="C690" t="s">
        <v>27</v>
      </c>
      <c r="D690" t="s">
        <v>64</v>
      </c>
      <c r="E690" t="s">
        <v>488</v>
      </c>
      <c r="F690">
        <v>24</v>
      </c>
      <c r="G690">
        <f>VLOOKUP(E690,Const!$A$2:$B$23,2,FALSE)</f>
        <v>4</v>
      </c>
      <c r="I690" t="str">
        <f t="shared" si="13"/>
        <v>PR-0013: Time Off - Un Planned</v>
      </c>
    </row>
    <row r="691" spans="1:9" x14ac:dyDescent="0.25">
      <c r="A691" t="s">
        <v>63</v>
      </c>
      <c r="B691" t="s">
        <v>514</v>
      </c>
      <c r="C691" t="s">
        <v>28</v>
      </c>
      <c r="D691" t="s">
        <v>30</v>
      </c>
      <c r="E691" t="s">
        <v>488</v>
      </c>
      <c r="F691">
        <v>8</v>
      </c>
      <c r="G691">
        <f>VLOOKUP(E691,Const!$A$2:$B$23,2,FALSE)</f>
        <v>4</v>
      </c>
      <c r="I691" t="str">
        <f t="shared" si="12"/>
        <v>AD-0001: Time</v>
      </c>
    </row>
    <row r="692" spans="1:9" x14ac:dyDescent="0.25">
      <c r="A692" t="s">
        <v>66</v>
      </c>
      <c r="B692" t="s">
        <v>515</v>
      </c>
      <c r="C692" t="s">
        <v>13</v>
      </c>
      <c r="D692" t="s">
        <v>13</v>
      </c>
      <c r="E692" t="s">
        <v>488</v>
      </c>
      <c r="F692">
        <v>1.05</v>
      </c>
      <c r="G692">
        <f>VLOOKUP(E692,Const!$A$2:$B$23,2,FALSE)</f>
        <v>4</v>
      </c>
      <c r="I692" t="str">
        <f t="shared" si="12"/>
        <v>AD-0001: Meetings</v>
      </c>
    </row>
    <row r="693" spans="1:9" x14ac:dyDescent="0.25">
      <c r="A693" t="s">
        <v>66</v>
      </c>
      <c r="B693" t="s">
        <v>515</v>
      </c>
      <c r="C693" t="s">
        <v>13</v>
      </c>
      <c r="D693" t="s">
        <v>95</v>
      </c>
      <c r="E693" t="s">
        <v>488</v>
      </c>
      <c r="F693">
        <v>2.2999999999999998</v>
      </c>
      <c r="G693">
        <f>VLOOKUP(E693,Const!$A$2:$B$23,2,FALSE)</f>
        <v>4</v>
      </c>
      <c r="I693" t="str">
        <f t="shared" si="12"/>
        <v>AD-0001: Meetings</v>
      </c>
    </row>
    <row r="694" spans="1:9" x14ac:dyDescent="0.25">
      <c r="A694" t="s">
        <v>66</v>
      </c>
      <c r="B694" t="s">
        <v>515</v>
      </c>
      <c r="C694" t="s">
        <v>48</v>
      </c>
      <c r="D694" t="s">
        <v>47</v>
      </c>
      <c r="E694" t="s">
        <v>488</v>
      </c>
      <c r="F694">
        <v>1</v>
      </c>
      <c r="G694">
        <f>VLOOKUP(E694,Const!$A$2:$B$23,2,FALSE)</f>
        <v>4</v>
      </c>
      <c r="I694" t="str">
        <f t="shared" si="12"/>
        <v>AD-0001: Taxes and Bank Related</v>
      </c>
    </row>
    <row r="695" spans="1:9" x14ac:dyDescent="0.25">
      <c r="A695" t="s">
        <v>66</v>
      </c>
      <c r="B695" t="s">
        <v>515</v>
      </c>
      <c r="C695" t="s">
        <v>28</v>
      </c>
      <c r="D695" t="s">
        <v>70</v>
      </c>
      <c r="E695" t="s">
        <v>488</v>
      </c>
      <c r="F695">
        <v>3.3</v>
      </c>
      <c r="G695">
        <f>VLOOKUP(E695,Const!$A$2:$B$23,2,FALSE)</f>
        <v>4</v>
      </c>
      <c r="I695" t="str">
        <f t="shared" si="12"/>
        <v>AD-0001: Time</v>
      </c>
    </row>
    <row r="696" spans="1:9" x14ac:dyDescent="0.25">
      <c r="A696" t="s">
        <v>66</v>
      </c>
      <c r="B696" t="s">
        <v>515</v>
      </c>
      <c r="C696" t="s">
        <v>28</v>
      </c>
      <c r="D696" t="s">
        <v>68</v>
      </c>
      <c r="E696" t="s">
        <v>488</v>
      </c>
      <c r="F696">
        <v>2.6</v>
      </c>
      <c r="G696">
        <f>VLOOKUP(E696,Const!$A$2:$B$23,2,FALSE)</f>
        <v>4</v>
      </c>
      <c r="I696" t="str">
        <f t="shared" si="12"/>
        <v>AP WORKFLOW: Time</v>
      </c>
    </row>
    <row r="697" spans="1:9" x14ac:dyDescent="0.25">
      <c r="A697" t="s">
        <v>66</v>
      </c>
      <c r="B697" t="s">
        <v>510</v>
      </c>
      <c r="C697" t="s">
        <v>62</v>
      </c>
      <c r="D697" t="s">
        <v>7</v>
      </c>
      <c r="E697" t="s">
        <v>488</v>
      </c>
      <c r="F697">
        <v>1</v>
      </c>
      <c r="G697">
        <f>VLOOKUP(E697,Const!$A$2:$B$23,2,FALSE)</f>
        <v>4</v>
      </c>
      <c r="I697" t="str">
        <f t="shared" si="12"/>
        <v>NEXELUS 2024.1 SP2: In-house Training</v>
      </c>
    </row>
    <row r="698" spans="1:9" x14ac:dyDescent="0.25">
      <c r="A698" t="s">
        <v>66</v>
      </c>
      <c r="B698" t="s">
        <v>23</v>
      </c>
      <c r="C698" t="s">
        <v>93</v>
      </c>
      <c r="D698" t="s">
        <v>17</v>
      </c>
      <c r="E698" t="s">
        <v>488</v>
      </c>
      <c r="F698">
        <v>10.3</v>
      </c>
      <c r="G698">
        <f>VLOOKUP(E698,Const!$A$2:$B$23,2,FALSE)</f>
        <v>4</v>
      </c>
      <c r="H698" s="40">
        <f>IFERROR(VLOOKUP($I698,'Planned Dev'!$D$4:$V$1390,5+G698,FALSE),0)</f>
        <v>0</v>
      </c>
      <c r="I698" t="str">
        <f t="shared" si="12"/>
        <v>NEXELUS 2024.1 SP2: Billing by Media Type</v>
      </c>
    </row>
    <row r="699" spans="1:9" x14ac:dyDescent="0.25">
      <c r="A699" t="s">
        <v>66</v>
      </c>
      <c r="B699" t="s">
        <v>23</v>
      </c>
      <c r="C699" t="s">
        <v>93</v>
      </c>
      <c r="D699" t="s">
        <v>68</v>
      </c>
      <c r="E699" t="s">
        <v>488</v>
      </c>
      <c r="F699">
        <v>2.2999999999999998</v>
      </c>
      <c r="G699">
        <f>VLOOKUP(E699,Const!$A$2:$B$23,2,FALSE)</f>
        <v>4</v>
      </c>
      <c r="I699" t="str">
        <f t="shared" si="12"/>
        <v>NEXELUS 2024.1 SP2: Billing by Media Type</v>
      </c>
    </row>
    <row r="700" spans="1:9" x14ac:dyDescent="0.25">
      <c r="A700" t="s">
        <v>66</v>
      </c>
      <c r="B700" t="s">
        <v>23</v>
      </c>
      <c r="C700" t="s">
        <v>93</v>
      </c>
      <c r="D700" t="s">
        <v>19</v>
      </c>
      <c r="E700" t="s">
        <v>488</v>
      </c>
      <c r="F700">
        <v>1</v>
      </c>
      <c r="G700">
        <f>VLOOKUP(E700,Const!$A$2:$B$23,2,FALSE)</f>
        <v>4</v>
      </c>
      <c r="H700" s="40">
        <f>IFERROR(VLOOKUP($I700,'Planned QA'!$D$4:$V$1390,5+G700,FALSE),0)</f>
        <v>0</v>
      </c>
      <c r="I700" t="str">
        <f t="shared" si="12"/>
        <v>NEXELUS 2024.1 SP2: Billing by Media Type</v>
      </c>
    </row>
    <row r="701" spans="1:9" x14ac:dyDescent="0.25">
      <c r="A701" t="s">
        <v>66</v>
      </c>
      <c r="B701" t="s">
        <v>23</v>
      </c>
      <c r="C701" t="s">
        <v>89</v>
      </c>
      <c r="D701" t="s">
        <v>17</v>
      </c>
      <c r="E701" t="s">
        <v>488</v>
      </c>
      <c r="F701">
        <v>5</v>
      </c>
      <c r="G701">
        <f>VLOOKUP(E701,Const!$A$2:$B$23,2,FALSE)</f>
        <v>4</v>
      </c>
      <c r="H701" s="40">
        <f>IFERROR(VLOOKUP($I701,'Planned Dev'!$D$4:$V$1390,5+G701,FALSE),0)</f>
        <v>0</v>
      </c>
      <c r="I701" t="str">
        <f t="shared" si="12"/>
        <v>NEXELUS 2024.1 SP2: Client Profile: Media &gt; Flag to make the vendor inactive</v>
      </c>
    </row>
    <row r="702" spans="1:9" x14ac:dyDescent="0.25">
      <c r="A702" t="s">
        <v>66</v>
      </c>
      <c r="B702" t="s">
        <v>23</v>
      </c>
      <c r="C702" t="s">
        <v>89</v>
      </c>
      <c r="D702" t="s">
        <v>68</v>
      </c>
      <c r="E702" t="s">
        <v>488</v>
      </c>
      <c r="F702">
        <v>3.6</v>
      </c>
      <c r="G702">
        <f>VLOOKUP(E702,Const!$A$2:$B$23,2,FALSE)</f>
        <v>4</v>
      </c>
      <c r="I702" t="str">
        <f t="shared" si="12"/>
        <v>NEXELUS 2024.1 SP2: Client Profile: Media &gt; Flag to make the vendor inactive</v>
      </c>
    </row>
    <row r="703" spans="1:9" x14ac:dyDescent="0.25">
      <c r="A703" t="s">
        <v>66</v>
      </c>
      <c r="B703" t="s">
        <v>23</v>
      </c>
      <c r="C703" t="s">
        <v>67</v>
      </c>
      <c r="D703" t="s">
        <v>17</v>
      </c>
      <c r="E703" t="s">
        <v>488</v>
      </c>
      <c r="F703">
        <v>21.2</v>
      </c>
      <c r="G703">
        <f>VLOOKUP(E703,Const!$A$2:$B$23,2,FALSE)</f>
        <v>4</v>
      </c>
      <c r="H703" s="40">
        <f>IFERROR(VLOOKUP($I703,'Planned Dev'!$D$4:$V$1390,5+G703,FALSE),0)</f>
        <v>0</v>
      </c>
      <c r="I703" t="str">
        <f t="shared" si="12"/>
        <v>NEXELUS 2024.1 SP2: eConnect shell change to service</v>
      </c>
    </row>
    <row r="704" spans="1:9" x14ac:dyDescent="0.25">
      <c r="A704" t="s">
        <v>66</v>
      </c>
      <c r="B704" t="s">
        <v>23</v>
      </c>
      <c r="C704" t="s">
        <v>67</v>
      </c>
      <c r="D704" t="s">
        <v>13</v>
      </c>
      <c r="E704" t="s">
        <v>488</v>
      </c>
      <c r="F704">
        <v>1</v>
      </c>
      <c r="G704">
        <f>VLOOKUP(E704,Const!$A$2:$B$23,2,FALSE)</f>
        <v>4</v>
      </c>
      <c r="I704" t="str">
        <f t="shared" si="12"/>
        <v>NEXELUS 2024.1 SP2: eConnect shell change to service</v>
      </c>
    </row>
    <row r="705" spans="1:9" x14ac:dyDescent="0.25">
      <c r="A705" t="s">
        <v>66</v>
      </c>
      <c r="B705" t="s">
        <v>23</v>
      </c>
      <c r="C705" t="s">
        <v>67</v>
      </c>
      <c r="D705" t="s">
        <v>68</v>
      </c>
      <c r="E705" t="s">
        <v>488</v>
      </c>
      <c r="F705">
        <v>8</v>
      </c>
      <c r="G705">
        <f>VLOOKUP(E705,Const!$A$2:$B$23,2,FALSE)</f>
        <v>4</v>
      </c>
      <c r="I705" t="str">
        <f t="shared" si="12"/>
        <v>NEXELUS 2024.1 SP2: eConnect shell change to service</v>
      </c>
    </row>
    <row r="706" spans="1:9" x14ac:dyDescent="0.25">
      <c r="A706" t="s">
        <v>66</v>
      </c>
      <c r="B706" t="s">
        <v>23</v>
      </c>
      <c r="C706" t="s">
        <v>67</v>
      </c>
      <c r="D706" t="s">
        <v>19</v>
      </c>
      <c r="E706" t="s">
        <v>488</v>
      </c>
      <c r="F706">
        <v>5.3</v>
      </c>
      <c r="G706">
        <f>VLOOKUP(E706,Const!$A$2:$B$23,2,FALSE)</f>
        <v>4</v>
      </c>
      <c r="H706" s="40">
        <f>IFERROR(VLOOKUP($I706,'Planned QA'!$D$4:$V$1390,5+G706,FALSE),0)</f>
        <v>0</v>
      </c>
      <c r="I706" t="str">
        <f t="shared" si="12"/>
        <v>NEXELUS 2024.1 SP2: eConnect shell change to service</v>
      </c>
    </row>
    <row r="707" spans="1:9" x14ac:dyDescent="0.25">
      <c r="A707" t="s">
        <v>66</v>
      </c>
      <c r="B707" t="s">
        <v>23</v>
      </c>
      <c r="C707" t="s">
        <v>24</v>
      </c>
      <c r="D707" t="s">
        <v>17</v>
      </c>
      <c r="E707" t="s">
        <v>488</v>
      </c>
      <c r="F707">
        <v>26.6</v>
      </c>
      <c r="G707">
        <f>VLOOKUP(E707,Const!$A$2:$B$23,2,FALSE)</f>
        <v>4</v>
      </c>
      <c r="H707" s="40">
        <f>IFERROR(VLOOKUP($I707,'Planned Dev'!$D$4:$V$1390,5+G707,FALSE),0)</f>
        <v>0</v>
      </c>
      <c r="I707" t="str">
        <f t="shared" ref="I707:I770" si="14">CONCATENATE(TRIM(B708),": ",C707)</f>
        <v>NEXELUS 2024.1 SP2: Generate Client Schedule Lines based on media type</v>
      </c>
    </row>
    <row r="708" spans="1:9" x14ac:dyDescent="0.25">
      <c r="A708" t="s">
        <v>66</v>
      </c>
      <c r="B708" t="s">
        <v>23</v>
      </c>
      <c r="C708" t="s">
        <v>24</v>
      </c>
      <c r="D708" t="s">
        <v>13</v>
      </c>
      <c r="E708" t="s">
        <v>488</v>
      </c>
      <c r="F708">
        <v>3.5</v>
      </c>
      <c r="G708">
        <f>VLOOKUP(E708,Const!$A$2:$B$23,2,FALSE)</f>
        <v>4</v>
      </c>
      <c r="I708" t="str">
        <f t="shared" si="14"/>
        <v>NEXELUS 2024.1 SP2: Generate Client Schedule Lines based on media type</v>
      </c>
    </row>
    <row r="709" spans="1:9" x14ac:dyDescent="0.25">
      <c r="A709" t="s">
        <v>66</v>
      </c>
      <c r="B709" t="s">
        <v>23</v>
      </c>
      <c r="C709" t="s">
        <v>24</v>
      </c>
      <c r="D709" t="s">
        <v>68</v>
      </c>
      <c r="E709" t="s">
        <v>488</v>
      </c>
      <c r="F709">
        <v>23.6</v>
      </c>
      <c r="G709">
        <f>VLOOKUP(E709,Const!$A$2:$B$23,2,FALSE)</f>
        <v>4</v>
      </c>
      <c r="I709" t="str">
        <f t="shared" si="14"/>
        <v>NEXELUS 2024.1 SP2: Generate Client Schedule Lines based on media type</v>
      </c>
    </row>
    <row r="710" spans="1:9" x14ac:dyDescent="0.25">
      <c r="A710" t="s">
        <v>66</v>
      </c>
      <c r="B710" t="s">
        <v>23</v>
      </c>
      <c r="C710" t="s">
        <v>24</v>
      </c>
      <c r="D710" t="s">
        <v>19</v>
      </c>
      <c r="E710" t="s">
        <v>488</v>
      </c>
      <c r="F710">
        <v>4.75</v>
      </c>
      <c r="G710">
        <f>VLOOKUP(E710,Const!$A$2:$B$23,2,FALSE)</f>
        <v>4</v>
      </c>
      <c r="H710" s="40">
        <f>IFERROR(VLOOKUP($I710,'Planned QA'!$D$4:$V$1390,5+G710,FALSE),0)</f>
        <v>0</v>
      </c>
      <c r="I710" t="str">
        <f t="shared" si="14"/>
        <v>NEXELUS 2024.2: Generate Client Schedule Lines based on media type</v>
      </c>
    </row>
    <row r="711" spans="1:9" x14ac:dyDescent="0.25">
      <c r="A711" t="s">
        <v>66</v>
      </c>
      <c r="B711" t="s">
        <v>511</v>
      </c>
      <c r="C711" t="s">
        <v>62</v>
      </c>
      <c r="D711" t="s">
        <v>13</v>
      </c>
      <c r="E711" t="s">
        <v>488</v>
      </c>
      <c r="F711">
        <v>3</v>
      </c>
      <c r="G711">
        <f>VLOOKUP(E711,Const!$A$2:$B$23,2,FALSE)</f>
        <v>4</v>
      </c>
      <c r="I711" t="str">
        <f t="shared" si="14"/>
        <v>PR-0013: In-house Training</v>
      </c>
    </row>
    <row r="712" spans="1:9" x14ac:dyDescent="0.25">
      <c r="A712" t="s">
        <v>66</v>
      </c>
      <c r="B712" t="s">
        <v>512</v>
      </c>
      <c r="C712" t="s">
        <v>62</v>
      </c>
      <c r="D712" t="s">
        <v>69</v>
      </c>
      <c r="E712" t="s">
        <v>488</v>
      </c>
      <c r="F712">
        <v>24</v>
      </c>
      <c r="G712">
        <f>VLOOKUP(E712,Const!$A$2:$B$23,2,FALSE)</f>
        <v>4</v>
      </c>
      <c r="I712" t="str">
        <f t="shared" si="14"/>
        <v>PR-0013: In-house Training</v>
      </c>
    </row>
    <row r="713" spans="1:9" x14ac:dyDescent="0.25">
      <c r="A713" t="s">
        <v>66</v>
      </c>
      <c r="B713" t="s">
        <v>512</v>
      </c>
      <c r="C713" t="s">
        <v>27</v>
      </c>
      <c r="D713" t="s">
        <v>64</v>
      </c>
      <c r="E713" t="s">
        <v>488</v>
      </c>
      <c r="F713">
        <v>8</v>
      </c>
      <c r="G713">
        <f>VLOOKUP(E713,Const!$A$2:$B$23,2,FALSE)</f>
        <v>4</v>
      </c>
      <c r="I713" t="str">
        <f>CONCATENATE(TRIM(B713),": ",C713)</f>
        <v>PR-0013: Time Off - Un Planned</v>
      </c>
    </row>
    <row r="714" spans="1:9" x14ac:dyDescent="0.25">
      <c r="A714" t="s">
        <v>543</v>
      </c>
      <c r="B714" t="s">
        <v>515</v>
      </c>
      <c r="C714" t="s">
        <v>539</v>
      </c>
      <c r="D714" t="s">
        <v>47</v>
      </c>
      <c r="E714" t="s">
        <v>488</v>
      </c>
      <c r="F714">
        <v>160</v>
      </c>
      <c r="G714">
        <f>VLOOKUP(E714,Const!$A$2:$B$23,2,FALSE)</f>
        <v>4</v>
      </c>
      <c r="I714" t="str">
        <f t="shared" si="14"/>
        <v>AD-0001: Network and infrastructure Support</v>
      </c>
    </row>
    <row r="715" spans="1:9" x14ac:dyDescent="0.25">
      <c r="A715" t="s">
        <v>543</v>
      </c>
      <c r="B715" t="s">
        <v>515</v>
      </c>
      <c r="C715" t="s">
        <v>539</v>
      </c>
      <c r="D715" t="s">
        <v>70</v>
      </c>
      <c r="E715" t="s">
        <v>488</v>
      </c>
      <c r="F715">
        <v>8</v>
      </c>
      <c r="G715">
        <f>VLOOKUP(E715,Const!$A$2:$B$23,2,FALSE)</f>
        <v>4</v>
      </c>
      <c r="I715" t="str">
        <f t="shared" si="14"/>
        <v>AD-0001: Network and infrastructure Support</v>
      </c>
    </row>
    <row r="716" spans="1:9" x14ac:dyDescent="0.25">
      <c r="A716" t="s">
        <v>544</v>
      </c>
      <c r="B716" t="s">
        <v>515</v>
      </c>
      <c r="C716" t="s">
        <v>536</v>
      </c>
      <c r="D716" t="s">
        <v>538</v>
      </c>
      <c r="E716" t="s">
        <v>488</v>
      </c>
      <c r="F716">
        <v>4</v>
      </c>
      <c r="G716">
        <f>VLOOKUP(E716,Const!$A$2:$B$23,2,FALSE)</f>
        <v>4</v>
      </c>
      <c r="I716" t="str">
        <f t="shared" si="14"/>
        <v>AD-0001: HR ad Admin Activities</v>
      </c>
    </row>
    <row r="717" spans="1:9" x14ac:dyDescent="0.25">
      <c r="A717" t="s">
        <v>544</v>
      </c>
      <c r="B717" t="s">
        <v>515</v>
      </c>
      <c r="C717" t="s">
        <v>28</v>
      </c>
      <c r="D717" t="s">
        <v>47</v>
      </c>
      <c r="E717" t="s">
        <v>488</v>
      </c>
      <c r="F717">
        <v>20</v>
      </c>
      <c r="G717">
        <f>VLOOKUP(E717,Const!$A$2:$B$23,2,FALSE)</f>
        <v>4</v>
      </c>
      <c r="I717" t="str">
        <f t="shared" si="14"/>
        <v>AD-0001: Time</v>
      </c>
    </row>
    <row r="718" spans="1:9" x14ac:dyDescent="0.25">
      <c r="A718" t="s">
        <v>544</v>
      </c>
      <c r="B718" t="s">
        <v>515</v>
      </c>
      <c r="C718" t="s">
        <v>28</v>
      </c>
      <c r="D718" t="s">
        <v>64</v>
      </c>
      <c r="E718" t="s">
        <v>488</v>
      </c>
      <c r="F718">
        <v>22</v>
      </c>
      <c r="G718">
        <f>VLOOKUP(E718,Const!$A$2:$B$23,2,FALSE)</f>
        <v>4</v>
      </c>
      <c r="I718" t="str">
        <f>CONCATENATE(TRIM(B718),": ",C718)</f>
        <v>AD-0001: Time</v>
      </c>
    </row>
    <row r="719" spans="1:9" x14ac:dyDescent="0.25">
      <c r="A719" t="s">
        <v>544</v>
      </c>
      <c r="B719" t="s">
        <v>515</v>
      </c>
      <c r="C719" t="s">
        <v>28</v>
      </c>
      <c r="D719" t="s">
        <v>13</v>
      </c>
      <c r="E719" t="s">
        <v>488</v>
      </c>
      <c r="F719">
        <v>33</v>
      </c>
      <c r="G719">
        <f>VLOOKUP(E719,Const!$A$2:$B$23,2,FALSE)</f>
        <v>4</v>
      </c>
      <c r="I719" t="str">
        <f t="shared" si="14"/>
        <v>AD-0001: Time</v>
      </c>
    </row>
    <row r="720" spans="1:9" x14ac:dyDescent="0.25">
      <c r="A720" t="s">
        <v>544</v>
      </c>
      <c r="B720" t="s">
        <v>515</v>
      </c>
      <c r="C720" t="s">
        <v>28</v>
      </c>
      <c r="D720" t="s">
        <v>545</v>
      </c>
      <c r="E720" t="s">
        <v>488</v>
      </c>
      <c r="F720">
        <v>38</v>
      </c>
      <c r="G720">
        <f>VLOOKUP(E720,Const!$A$2:$B$23,2,FALSE)</f>
        <v>4</v>
      </c>
      <c r="I720" t="str">
        <f t="shared" si="14"/>
        <v>AD-0001: Time</v>
      </c>
    </row>
    <row r="721" spans="1:9" x14ac:dyDescent="0.25">
      <c r="A721" t="s">
        <v>544</v>
      </c>
      <c r="B721" t="s">
        <v>515</v>
      </c>
      <c r="C721" t="s">
        <v>28</v>
      </c>
      <c r="D721" t="s">
        <v>546</v>
      </c>
      <c r="E721" t="s">
        <v>488</v>
      </c>
      <c r="F721">
        <v>4</v>
      </c>
      <c r="G721">
        <f>VLOOKUP(E721,Const!$A$2:$B$23,2,FALSE)</f>
        <v>4</v>
      </c>
      <c r="I721" t="str">
        <f t="shared" si="14"/>
        <v>APWORKS 2024.2 - PHASE 4: Time</v>
      </c>
    </row>
    <row r="722" spans="1:9" x14ac:dyDescent="0.25">
      <c r="A722" t="s">
        <v>544</v>
      </c>
      <c r="B722" t="s">
        <v>96</v>
      </c>
      <c r="C722" t="s">
        <v>11</v>
      </c>
      <c r="D722" t="s">
        <v>12</v>
      </c>
      <c r="E722" t="s">
        <v>488</v>
      </c>
      <c r="F722">
        <v>7</v>
      </c>
      <c r="G722">
        <f>VLOOKUP(E722,Const!$A$2:$B$23,2,FALSE)</f>
        <v>4</v>
      </c>
      <c r="H722"/>
      <c r="I722" t="str">
        <f t="shared" si="14"/>
        <v>PR-0013: Project Overhead</v>
      </c>
    </row>
    <row r="723" spans="1:9" x14ac:dyDescent="0.25">
      <c r="A723" t="s">
        <v>544</v>
      </c>
      <c r="B723" t="s">
        <v>512</v>
      </c>
      <c r="C723" t="s">
        <v>26</v>
      </c>
      <c r="D723" t="s">
        <v>13</v>
      </c>
      <c r="E723" t="s">
        <v>488</v>
      </c>
      <c r="F723">
        <v>20</v>
      </c>
      <c r="G723">
        <f>VLOOKUP(E723,Const!$A$2:$B$23,2,FALSE)</f>
        <v>4</v>
      </c>
      <c r="I723" t="str">
        <f t="shared" si="14"/>
        <v>AD-0001: Session with US team</v>
      </c>
    </row>
    <row r="724" spans="1:9" x14ac:dyDescent="0.25">
      <c r="A724" t="s">
        <v>1</v>
      </c>
      <c r="B724" t="s">
        <v>515</v>
      </c>
      <c r="C724" t="s">
        <v>13</v>
      </c>
      <c r="D724" t="s">
        <v>13</v>
      </c>
      <c r="E724" t="s">
        <v>489</v>
      </c>
      <c r="F724">
        <v>32</v>
      </c>
      <c r="G724">
        <f>VLOOKUP(E724,Const!$A$2:$B$23,2,FALSE)</f>
        <v>5</v>
      </c>
      <c r="H724" s="3"/>
      <c r="I724" t="str">
        <f t="shared" si="14"/>
        <v>AP WORKFLOW: Meetings</v>
      </c>
    </row>
    <row r="725" spans="1:9" x14ac:dyDescent="0.25">
      <c r="A725" t="s">
        <v>1</v>
      </c>
      <c r="B725" t="s">
        <v>510</v>
      </c>
      <c r="C725" t="s">
        <v>76</v>
      </c>
      <c r="D725" t="s">
        <v>64</v>
      </c>
      <c r="E725" t="s">
        <v>489</v>
      </c>
      <c r="F725">
        <v>8</v>
      </c>
      <c r="G725">
        <f>VLOOKUP(E725,Const!$A$2:$B$23,2,FALSE)</f>
        <v>5</v>
      </c>
      <c r="H725"/>
      <c r="I725" t="str">
        <f>CONCATENATE(TRIM(B725),": ",C725)</f>
        <v>AP WORKFLOW: National Gazetted Holidays</v>
      </c>
    </row>
    <row r="726" spans="1:9" x14ac:dyDescent="0.25">
      <c r="A726" t="s">
        <v>1</v>
      </c>
      <c r="B726" t="s">
        <v>96</v>
      </c>
      <c r="C726" t="s">
        <v>115</v>
      </c>
      <c r="D726" t="s">
        <v>9</v>
      </c>
      <c r="E726" t="s">
        <v>489</v>
      </c>
      <c r="F726">
        <v>1</v>
      </c>
      <c r="G726">
        <f>VLOOKUP(E726,Const!$A$2:$B$23,2,FALSE)</f>
        <v>5</v>
      </c>
      <c r="H726"/>
      <c r="I726" t="str">
        <f t="shared" si="14"/>
        <v>APWORKS 2024.2 - PHASE 4: PDF based broadcast invoices - Import / Export lines</v>
      </c>
    </row>
    <row r="727" spans="1:9" x14ac:dyDescent="0.25">
      <c r="A727" t="s">
        <v>1</v>
      </c>
      <c r="B727" t="s">
        <v>96</v>
      </c>
      <c r="C727" t="s">
        <v>11</v>
      </c>
      <c r="D727" t="s">
        <v>12</v>
      </c>
      <c r="E727" t="s">
        <v>489</v>
      </c>
      <c r="F727">
        <v>8</v>
      </c>
      <c r="G727">
        <f>VLOOKUP(E727,Const!$A$2:$B$23,2,FALSE)</f>
        <v>5</v>
      </c>
      <c r="H727"/>
      <c r="I727" t="str">
        <f t="shared" si="14"/>
        <v>APWORKS 2024.2 - PHASE 4: Project Overhead</v>
      </c>
    </row>
    <row r="728" spans="1:9" x14ac:dyDescent="0.25">
      <c r="A728" t="s">
        <v>1</v>
      </c>
      <c r="B728" t="s">
        <v>96</v>
      </c>
      <c r="C728" t="s">
        <v>11</v>
      </c>
      <c r="D728" t="s">
        <v>13</v>
      </c>
      <c r="E728" t="s">
        <v>489</v>
      </c>
      <c r="F728">
        <v>1</v>
      </c>
      <c r="G728">
        <f>VLOOKUP(E728,Const!$A$2:$B$23,2,FALSE)</f>
        <v>5</v>
      </c>
      <c r="H728"/>
      <c r="I728" t="str">
        <f t="shared" si="14"/>
        <v>APWORKS 2024.2 - PHASE 4: Project Overhead</v>
      </c>
    </row>
    <row r="729" spans="1:9" x14ac:dyDescent="0.25">
      <c r="A729" t="s">
        <v>1</v>
      </c>
      <c r="B729" t="s">
        <v>96</v>
      </c>
      <c r="C729" t="s">
        <v>11</v>
      </c>
      <c r="D729" t="s">
        <v>14</v>
      </c>
      <c r="E729" t="s">
        <v>489</v>
      </c>
      <c r="F729">
        <v>16.5</v>
      </c>
      <c r="G729">
        <f>VLOOKUP(E729,Const!$A$2:$B$23,2,FALSE)</f>
        <v>5</v>
      </c>
      <c r="H729"/>
      <c r="I729" t="str">
        <f t="shared" si="14"/>
        <v>NEXELUS 2024.1 SP2: Project Overhead</v>
      </c>
    </row>
    <row r="730" spans="1:9" x14ac:dyDescent="0.25">
      <c r="A730" t="s">
        <v>1</v>
      </c>
      <c r="B730" t="s">
        <v>23</v>
      </c>
      <c r="C730" t="s">
        <v>116</v>
      </c>
      <c r="D730" t="s">
        <v>7</v>
      </c>
      <c r="E730" t="s">
        <v>489</v>
      </c>
      <c r="F730">
        <v>0.5</v>
      </c>
      <c r="G730">
        <f>VLOOKUP(E730,Const!$A$2:$B$23,2,FALSE)</f>
        <v>5</v>
      </c>
      <c r="H730" s="3"/>
      <c r="I730" t="str">
        <f t="shared" si="14"/>
        <v>NEXELUS 2024.1 SP2: AdTech Fee commission</v>
      </c>
    </row>
    <row r="731" spans="1:9" x14ac:dyDescent="0.25">
      <c r="A731" t="s">
        <v>1</v>
      </c>
      <c r="B731" t="s">
        <v>23</v>
      </c>
      <c r="C731" t="s">
        <v>116</v>
      </c>
      <c r="D731" t="s">
        <v>9</v>
      </c>
      <c r="E731" t="s">
        <v>489</v>
      </c>
      <c r="F731">
        <v>1.5</v>
      </c>
      <c r="G731">
        <f>VLOOKUP(E731,Const!$A$2:$B$23,2,FALSE)</f>
        <v>5</v>
      </c>
      <c r="I731" t="str">
        <f t="shared" si="14"/>
        <v>NEXELUS 2024.1 SP2: AdTech Fee commission</v>
      </c>
    </row>
    <row r="732" spans="1:9" x14ac:dyDescent="0.25">
      <c r="A732" t="s">
        <v>1</v>
      </c>
      <c r="B732" t="s">
        <v>23</v>
      </c>
      <c r="C732" t="s">
        <v>67</v>
      </c>
      <c r="D732" t="s">
        <v>19</v>
      </c>
      <c r="E732" t="s">
        <v>489</v>
      </c>
      <c r="F732">
        <v>1</v>
      </c>
      <c r="G732">
        <f>VLOOKUP(E732,Const!$A$2:$B$23,2,FALSE)</f>
        <v>5</v>
      </c>
      <c r="H732" s="40">
        <f>IFERROR(VLOOKUP($I732,'Planned QA'!$D$4:$V$1390,5+G732,FALSE),0)</f>
        <v>0</v>
      </c>
      <c r="I732" t="str">
        <f t="shared" si="14"/>
        <v>NEXELUS 2024.1 SP2: eConnect shell change to service</v>
      </c>
    </row>
    <row r="733" spans="1:9" x14ac:dyDescent="0.25">
      <c r="A733" t="s">
        <v>1</v>
      </c>
      <c r="B733" t="s">
        <v>23</v>
      </c>
      <c r="C733" t="s">
        <v>112</v>
      </c>
      <c r="D733" t="s">
        <v>9</v>
      </c>
      <c r="E733" t="s">
        <v>489</v>
      </c>
      <c r="F733">
        <v>2.5</v>
      </c>
      <c r="G733">
        <f>VLOOKUP(E733,Const!$A$2:$B$23,2,FALSE)</f>
        <v>5</v>
      </c>
      <c r="I733" t="str">
        <f t="shared" si="14"/>
        <v>NEXELUS 2024.1 SP2: Enhancement for Visual Indicators and Flighting Details in Place</v>
      </c>
    </row>
    <row r="734" spans="1:9" x14ac:dyDescent="0.25">
      <c r="A734" t="s">
        <v>1</v>
      </c>
      <c r="B734" t="s">
        <v>23</v>
      </c>
      <c r="C734" t="s">
        <v>24</v>
      </c>
      <c r="D734" t="s">
        <v>2</v>
      </c>
      <c r="E734" t="s">
        <v>489</v>
      </c>
      <c r="F734">
        <v>10.5</v>
      </c>
      <c r="G734">
        <f>VLOOKUP(E734,Const!$A$2:$B$23,2,FALSE)</f>
        <v>5</v>
      </c>
      <c r="H734" s="40">
        <f>IFERROR(VLOOKUP($I734,'Planned BugFix'!$D$4:$V$1390,5+G734,FALSE),0)</f>
        <v>0</v>
      </c>
      <c r="I734" t="str">
        <f t="shared" si="14"/>
        <v>NEXELUS 2024.1 SP2: Generate Client Schedule Lines based on media type</v>
      </c>
    </row>
    <row r="735" spans="1:9" x14ac:dyDescent="0.25">
      <c r="A735" t="s">
        <v>1</v>
      </c>
      <c r="B735" t="s">
        <v>23</v>
      </c>
      <c r="C735" t="s">
        <v>24</v>
      </c>
      <c r="D735" t="s">
        <v>9</v>
      </c>
      <c r="E735" t="s">
        <v>489</v>
      </c>
      <c r="F735">
        <v>3</v>
      </c>
      <c r="G735">
        <f>VLOOKUP(E735,Const!$A$2:$B$23,2,FALSE)</f>
        <v>5</v>
      </c>
      <c r="H735"/>
      <c r="I735" t="str">
        <f t="shared" si="14"/>
        <v>NEXELUS 2024.1 SP2: Generate Client Schedule Lines based on media type</v>
      </c>
    </row>
    <row r="736" spans="1:9" x14ac:dyDescent="0.25">
      <c r="A736" t="s">
        <v>1</v>
      </c>
      <c r="B736" t="s">
        <v>23</v>
      </c>
      <c r="C736" t="s">
        <v>117</v>
      </c>
      <c r="D736" t="s">
        <v>7</v>
      </c>
      <c r="E736" t="s">
        <v>489</v>
      </c>
      <c r="F736">
        <v>1</v>
      </c>
      <c r="G736">
        <f>VLOOKUP(E736,Const!$A$2:$B$23,2,FALSE)</f>
        <v>5</v>
      </c>
      <c r="H736"/>
      <c r="I736" t="str">
        <f t="shared" si="14"/>
        <v>NEXELUS 2024.1 SP2: Media Plan: Import/Export Flighting</v>
      </c>
    </row>
    <row r="737" spans="1:9" x14ac:dyDescent="0.25">
      <c r="A737" t="s">
        <v>1</v>
      </c>
      <c r="B737" t="s">
        <v>23</v>
      </c>
      <c r="C737" t="s">
        <v>11</v>
      </c>
      <c r="D737" t="s">
        <v>7</v>
      </c>
      <c r="E737" t="s">
        <v>489</v>
      </c>
      <c r="F737">
        <v>2</v>
      </c>
      <c r="G737">
        <f>VLOOKUP(E737,Const!$A$2:$B$23,2,FALSE)</f>
        <v>5</v>
      </c>
      <c r="I737" t="str">
        <f t="shared" si="14"/>
        <v>NEXELUS 2024.1 SP2: Project Overhead</v>
      </c>
    </row>
    <row r="738" spans="1:9" x14ac:dyDescent="0.25">
      <c r="A738" t="s">
        <v>1</v>
      </c>
      <c r="B738" t="s">
        <v>23</v>
      </c>
      <c r="C738" t="s">
        <v>11</v>
      </c>
      <c r="D738" t="s">
        <v>14</v>
      </c>
      <c r="E738" t="s">
        <v>489</v>
      </c>
      <c r="F738">
        <v>2</v>
      </c>
      <c r="G738">
        <f>VLOOKUP(E738,Const!$A$2:$B$23,2,FALSE)</f>
        <v>5</v>
      </c>
      <c r="H738"/>
      <c r="I738" t="str">
        <f t="shared" si="14"/>
        <v>NEXELUS 2024.1 SP2: Project Overhead</v>
      </c>
    </row>
    <row r="739" spans="1:9" x14ac:dyDescent="0.25">
      <c r="A739" t="s">
        <v>1</v>
      </c>
      <c r="B739" t="s">
        <v>23</v>
      </c>
      <c r="C739" t="s">
        <v>118</v>
      </c>
      <c r="D739" t="s">
        <v>7</v>
      </c>
      <c r="E739" t="s">
        <v>489</v>
      </c>
      <c r="F739">
        <v>1</v>
      </c>
      <c r="G739">
        <f>VLOOKUP(E739,Const!$A$2:$B$23,2,FALSE)</f>
        <v>5</v>
      </c>
      <c r="H739" s="3"/>
      <c r="I739" t="str">
        <f t="shared" si="14"/>
        <v>PR-0013: Restrict Self Approval - Time and expense</v>
      </c>
    </row>
    <row r="740" spans="1:9" x14ac:dyDescent="0.25">
      <c r="A740" t="s">
        <v>1</v>
      </c>
      <c r="B740" t="s">
        <v>512</v>
      </c>
      <c r="C740" t="s">
        <v>25</v>
      </c>
      <c r="D740" t="s">
        <v>99</v>
      </c>
      <c r="E740" t="s">
        <v>489</v>
      </c>
      <c r="F740">
        <v>17</v>
      </c>
      <c r="G740">
        <f>VLOOKUP(E740,Const!$A$2:$B$23,2,FALSE)</f>
        <v>5</v>
      </c>
      <c r="I740" t="str">
        <f t="shared" si="14"/>
        <v>PR-0013: Meetings, mails, communication, TFS, Interviews</v>
      </c>
    </row>
    <row r="741" spans="1:9" x14ac:dyDescent="0.25">
      <c r="A741" t="s">
        <v>1</v>
      </c>
      <c r="B741" t="s">
        <v>512</v>
      </c>
      <c r="C741" t="s">
        <v>77</v>
      </c>
      <c r="D741" t="s">
        <v>64</v>
      </c>
      <c r="E741" t="s">
        <v>489</v>
      </c>
      <c r="F741">
        <v>16</v>
      </c>
      <c r="G741">
        <f>VLOOKUP(E741,Const!$A$2:$B$23,2,FALSE)</f>
        <v>5</v>
      </c>
      <c r="I741" t="str">
        <f t="shared" ref="I741:I742" si="15">CONCATENATE(TRIM(B741),": ",C741)</f>
        <v>PR-0013: Time Off - Planned</v>
      </c>
    </row>
    <row r="742" spans="1:9" x14ac:dyDescent="0.25">
      <c r="A742" t="s">
        <v>1</v>
      </c>
      <c r="B742" t="s">
        <v>512</v>
      </c>
      <c r="C742" t="s">
        <v>27</v>
      </c>
      <c r="D742" t="s">
        <v>64</v>
      </c>
      <c r="E742" t="s">
        <v>489</v>
      </c>
      <c r="F742">
        <v>14</v>
      </c>
      <c r="G742">
        <f>VLOOKUP(E742,Const!$A$2:$B$23,2,FALSE)</f>
        <v>5</v>
      </c>
      <c r="H742"/>
      <c r="I742" t="str">
        <f t="shared" si="15"/>
        <v>PR-0013: Time Off - Un Planned</v>
      </c>
    </row>
    <row r="743" spans="1:9" x14ac:dyDescent="0.25">
      <c r="A743" t="s">
        <v>1</v>
      </c>
      <c r="B743" t="s">
        <v>514</v>
      </c>
      <c r="C743" t="s">
        <v>28</v>
      </c>
      <c r="D743" t="s">
        <v>30</v>
      </c>
      <c r="E743" t="s">
        <v>489</v>
      </c>
      <c r="F743">
        <v>36</v>
      </c>
      <c r="G743">
        <f>VLOOKUP(E743,Const!$A$2:$B$23,2,FALSE)</f>
        <v>5</v>
      </c>
      <c r="H743"/>
      <c r="I743" t="str">
        <f t="shared" si="14"/>
        <v>Support and Maintenance: Time</v>
      </c>
    </row>
    <row r="744" spans="1:9" x14ac:dyDescent="0.25">
      <c r="A744" t="s">
        <v>1</v>
      </c>
      <c r="B744" t="s">
        <v>514</v>
      </c>
      <c r="C744" t="s">
        <v>28</v>
      </c>
      <c r="D744" t="s">
        <v>99</v>
      </c>
      <c r="E744" t="s">
        <v>489</v>
      </c>
      <c r="F744">
        <v>5</v>
      </c>
      <c r="G744">
        <f>VLOOKUP(E744,Const!$A$2:$B$23,2,FALSE)</f>
        <v>5</v>
      </c>
      <c r="H744"/>
      <c r="I744" t="str">
        <f t="shared" si="14"/>
        <v>Support and Maintenance: Time</v>
      </c>
    </row>
    <row r="745" spans="1:9" x14ac:dyDescent="0.25">
      <c r="A745" t="s">
        <v>530</v>
      </c>
      <c r="B745" t="s">
        <v>514</v>
      </c>
      <c r="C745" t="s">
        <v>28</v>
      </c>
      <c r="D745" t="s">
        <v>99</v>
      </c>
      <c r="E745" t="s">
        <v>489</v>
      </c>
      <c r="F745">
        <v>184</v>
      </c>
      <c r="G745">
        <f>VLOOKUP(E745,Const!$A$2:$B$23,2,FALSE)</f>
        <v>5</v>
      </c>
      <c r="I745" t="str">
        <f t="shared" si="14"/>
        <v>APWORKS 2024.2 - PHASE 3: Time</v>
      </c>
    </row>
    <row r="746" spans="1:9" x14ac:dyDescent="0.25">
      <c r="A746" t="s">
        <v>31</v>
      </c>
      <c r="B746" t="s">
        <v>5</v>
      </c>
      <c r="C746" t="s">
        <v>32</v>
      </c>
      <c r="D746" t="s">
        <v>2</v>
      </c>
      <c r="E746" t="s">
        <v>489</v>
      </c>
      <c r="F746">
        <v>12</v>
      </c>
      <c r="G746">
        <f>VLOOKUP(E746,Const!$A$2:$B$23,2,FALSE)</f>
        <v>5</v>
      </c>
      <c r="H746" s="40">
        <f>IFERROR(VLOOKUP($I746,'Planned BugFix'!$D$4:$V$1390,5+G746,FALSE),0)</f>
        <v>0</v>
      </c>
      <c r="I746" t="str">
        <f t="shared" si="14"/>
        <v>APWORKS 2024.2 - PHASE 3: Enhancement in vendor mapping(Parse Table)</v>
      </c>
    </row>
    <row r="747" spans="1:9" x14ac:dyDescent="0.25">
      <c r="A747" t="s">
        <v>31</v>
      </c>
      <c r="B747" t="s">
        <v>5</v>
      </c>
      <c r="C747" t="s">
        <v>32</v>
      </c>
      <c r="D747" t="s">
        <v>17</v>
      </c>
      <c r="E747" t="s">
        <v>489</v>
      </c>
      <c r="F747">
        <v>13.5</v>
      </c>
      <c r="G747">
        <f>VLOOKUP(E747,Const!$A$2:$B$23,2,FALSE)</f>
        <v>5</v>
      </c>
      <c r="H747" s="40">
        <f>IFERROR(VLOOKUP($I747,'Planned Dev'!$D$4:$V$1390,5+G747,FALSE),0)</f>
        <v>0</v>
      </c>
      <c r="I747" t="str">
        <f t="shared" si="14"/>
        <v>APWORKS 2024.2 - PHASE 4: Enhancement in vendor mapping(Parse Table)</v>
      </c>
    </row>
    <row r="748" spans="1:9" x14ac:dyDescent="0.25">
      <c r="A748" t="s">
        <v>31</v>
      </c>
      <c r="B748" t="s">
        <v>96</v>
      </c>
      <c r="C748" t="s">
        <v>102</v>
      </c>
      <c r="D748" t="s">
        <v>2</v>
      </c>
      <c r="E748" t="s">
        <v>489</v>
      </c>
      <c r="F748">
        <v>7</v>
      </c>
      <c r="G748">
        <f>VLOOKUP(E748,Const!$A$2:$B$23,2,FALSE)</f>
        <v>5</v>
      </c>
      <c r="H748" s="40">
        <f>IFERROR(VLOOKUP($I748,'Planned BugFix'!$D$4:$V$1390,5+G748,FALSE),0)</f>
        <v>0</v>
      </c>
      <c r="I748" t="str">
        <f t="shared" si="14"/>
        <v>APWORKS 2024.2 - PHASE 4: Approval routing</v>
      </c>
    </row>
    <row r="749" spans="1:9" x14ac:dyDescent="0.25">
      <c r="A749" t="s">
        <v>31</v>
      </c>
      <c r="B749" t="s">
        <v>96</v>
      </c>
      <c r="C749" t="s">
        <v>105</v>
      </c>
      <c r="D749" t="s">
        <v>17</v>
      </c>
      <c r="E749" t="s">
        <v>489</v>
      </c>
      <c r="F749">
        <v>5</v>
      </c>
      <c r="G749">
        <f>VLOOKUP(E749,Const!$A$2:$B$23,2,FALSE)</f>
        <v>5</v>
      </c>
      <c r="H749" s="40">
        <f>IFERROR(VLOOKUP($I749,'Planned Dev'!$D$4:$V$1390,5+G749,FALSE),0)</f>
        <v>0</v>
      </c>
      <c r="I749" t="str">
        <f t="shared" si="14"/>
        <v>NEXELUS 2024.1 SP2: EDI file updating and upload</v>
      </c>
    </row>
    <row r="750" spans="1:9" x14ac:dyDescent="0.25">
      <c r="A750" t="s">
        <v>31</v>
      </c>
      <c r="B750" t="s">
        <v>23</v>
      </c>
      <c r="C750" t="s">
        <v>116</v>
      </c>
      <c r="D750" t="s">
        <v>17</v>
      </c>
      <c r="E750" t="s">
        <v>489</v>
      </c>
      <c r="F750">
        <v>20</v>
      </c>
      <c r="G750">
        <f>VLOOKUP(E750,Const!$A$2:$B$23,2,FALSE)</f>
        <v>5</v>
      </c>
      <c r="H750" s="40">
        <f>IFERROR(VLOOKUP($I750,'Planned Dev'!$D$4:$V$1390,5+G750,FALSE),0)</f>
        <v>0</v>
      </c>
      <c r="I750" t="str">
        <f t="shared" si="14"/>
        <v>NEXELUS 2024.1 SP2: AdTech Fee commission</v>
      </c>
    </row>
    <row r="751" spans="1:9" x14ac:dyDescent="0.25">
      <c r="A751" t="s">
        <v>31</v>
      </c>
      <c r="B751" t="s">
        <v>23</v>
      </c>
      <c r="C751" t="s">
        <v>93</v>
      </c>
      <c r="D751" t="s">
        <v>2</v>
      </c>
      <c r="E751" t="s">
        <v>489</v>
      </c>
      <c r="F751">
        <v>3.5</v>
      </c>
      <c r="G751">
        <f>VLOOKUP(E751,Const!$A$2:$B$23,2,FALSE)</f>
        <v>5</v>
      </c>
      <c r="H751" s="40">
        <f>IFERROR(VLOOKUP($I751,'Planned BugFix'!$D$4:$V$1390,5+G751,FALSE),0)</f>
        <v>0</v>
      </c>
      <c r="I751" t="str">
        <f t="shared" si="14"/>
        <v>NEXELUS 2024.1 SP2: Billing by Media Type</v>
      </c>
    </row>
    <row r="752" spans="1:9" x14ac:dyDescent="0.25">
      <c r="A752" t="s">
        <v>31</v>
      </c>
      <c r="B752" t="s">
        <v>23</v>
      </c>
      <c r="C752" t="s">
        <v>93</v>
      </c>
      <c r="D752" t="s">
        <v>17</v>
      </c>
      <c r="E752" t="s">
        <v>489</v>
      </c>
      <c r="F752">
        <v>9</v>
      </c>
      <c r="G752">
        <f>VLOOKUP(E752,Const!$A$2:$B$23,2,FALSE)</f>
        <v>5</v>
      </c>
      <c r="H752" s="40">
        <f>IFERROR(VLOOKUP($I752,'Planned Dev'!$D$4:$V$1390,5+G752,FALSE),0)</f>
        <v>0</v>
      </c>
      <c r="I752" t="str">
        <f t="shared" si="14"/>
        <v>NEXELUS 2024.1 SP2: Billing by Media Type</v>
      </c>
    </row>
    <row r="753" spans="1:9" x14ac:dyDescent="0.25">
      <c r="A753" t="s">
        <v>31</v>
      </c>
      <c r="B753" t="s">
        <v>23</v>
      </c>
      <c r="C753" t="s">
        <v>24</v>
      </c>
      <c r="D753" t="s">
        <v>17</v>
      </c>
      <c r="E753" t="s">
        <v>489</v>
      </c>
      <c r="F753">
        <v>7</v>
      </c>
      <c r="G753">
        <f>VLOOKUP(E753,Const!$A$2:$B$23,2,FALSE)</f>
        <v>5</v>
      </c>
      <c r="H753" s="40">
        <f>IFERROR(VLOOKUP($I753,'Planned Dev'!$D$4:$V$1390,5+G753,FALSE),0)</f>
        <v>0</v>
      </c>
      <c r="I753" t="str">
        <f t="shared" si="14"/>
        <v>NEXELUS 2024.1 SP2: Generate Client Schedule Lines based on media type</v>
      </c>
    </row>
    <row r="754" spans="1:9" x14ac:dyDescent="0.25">
      <c r="A754" t="s">
        <v>31</v>
      </c>
      <c r="B754" t="s">
        <v>23</v>
      </c>
      <c r="C754" t="s">
        <v>118</v>
      </c>
      <c r="D754" t="s">
        <v>17</v>
      </c>
      <c r="E754" t="s">
        <v>489</v>
      </c>
      <c r="F754">
        <v>2</v>
      </c>
      <c r="G754">
        <f>VLOOKUP(E754,Const!$A$2:$B$23,2,FALSE)</f>
        <v>5</v>
      </c>
      <c r="H754" s="40">
        <f>IFERROR(VLOOKUP($I754,'Planned Dev'!$D$4:$V$1390,5+G754,FALSE),0)</f>
        <v>0</v>
      </c>
      <c r="I754" t="str">
        <f t="shared" si="14"/>
        <v>NEXELUS SUPPORT: Restrict Self Approval - Time and expense</v>
      </c>
    </row>
    <row r="755" spans="1:9" x14ac:dyDescent="0.25">
      <c r="A755" t="s">
        <v>31</v>
      </c>
      <c r="B755" t="s">
        <v>516</v>
      </c>
      <c r="C755" t="s">
        <v>119</v>
      </c>
      <c r="D755" t="s">
        <v>99</v>
      </c>
      <c r="E755" t="s">
        <v>489</v>
      </c>
      <c r="F755">
        <v>1.5</v>
      </c>
      <c r="G755">
        <f>VLOOKUP(E755,Const!$A$2:$B$23,2,FALSE)</f>
        <v>5</v>
      </c>
      <c r="H755"/>
      <c r="I755" t="str">
        <f t="shared" si="14"/>
        <v>PR-0013: Maintenance Activity</v>
      </c>
    </row>
    <row r="756" spans="1:9" x14ac:dyDescent="0.25">
      <c r="A756" t="s">
        <v>31</v>
      </c>
      <c r="B756" t="s">
        <v>512</v>
      </c>
      <c r="C756" t="s">
        <v>25</v>
      </c>
      <c r="D756" t="s">
        <v>7</v>
      </c>
      <c r="E756" t="s">
        <v>489</v>
      </c>
      <c r="F756">
        <v>18.5</v>
      </c>
      <c r="G756">
        <f>VLOOKUP(E756,Const!$A$2:$B$23,2,FALSE)</f>
        <v>5</v>
      </c>
      <c r="I756" t="str">
        <f t="shared" si="14"/>
        <v>PR-0013: Meetings, mails, communication, TFS, Interviews</v>
      </c>
    </row>
    <row r="757" spans="1:9" x14ac:dyDescent="0.25">
      <c r="A757" t="s">
        <v>31</v>
      </c>
      <c r="B757" t="s">
        <v>512</v>
      </c>
      <c r="C757" t="s">
        <v>25</v>
      </c>
      <c r="D757" t="s">
        <v>17</v>
      </c>
      <c r="E757" t="s">
        <v>489</v>
      </c>
      <c r="F757">
        <v>55</v>
      </c>
      <c r="G757">
        <f>VLOOKUP(E757,Const!$A$2:$B$23,2,FALSE)</f>
        <v>5</v>
      </c>
      <c r="H757" s="40">
        <f>IFERROR(VLOOKUP($I757,'Planned Dev'!$D$4:$V$1390,5+G757,FALSE),0)</f>
        <v>0</v>
      </c>
      <c r="I757" t="str">
        <f t="shared" si="14"/>
        <v>PR-0013: Meetings, mails, communication, TFS, Interviews</v>
      </c>
    </row>
    <row r="758" spans="1:9" x14ac:dyDescent="0.25">
      <c r="A758" t="s">
        <v>31</v>
      </c>
      <c r="B758" t="s">
        <v>512</v>
      </c>
      <c r="C758" t="s">
        <v>25</v>
      </c>
      <c r="D758" t="s">
        <v>70</v>
      </c>
      <c r="E758" t="s">
        <v>489</v>
      </c>
      <c r="F758">
        <v>1.5</v>
      </c>
      <c r="G758">
        <f>VLOOKUP(E758,Const!$A$2:$B$23,2,FALSE)</f>
        <v>5</v>
      </c>
      <c r="H758"/>
      <c r="I758" t="str">
        <f t="shared" si="14"/>
        <v>PR-0013: Meetings, mails, communication, TFS, Interviews</v>
      </c>
    </row>
    <row r="759" spans="1:9" x14ac:dyDescent="0.25">
      <c r="A759" t="s">
        <v>31</v>
      </c>
      <c r="B759" t="s">
        <v>512</v>
      </c>
      <c r="C759" t="s">
        <v>77</v>
      </c>
      <c r="D759" t="s">
        <v>64</v>
      </c>
      <c r="E759" t="s">
        <v>489</v>
      </c>
      <c r="F759">
        <v>8</v>
      </c>
      <c r="G759">
        <f>VLOOKUP(E759,Const!$A$2:$B$23,2,FALSE)</f>
        <v>5</v>
      </c>
      <c r="H759"/>
      <c r="I759" t="str">
        <f t="shared" ref="I759:I760" si="16">CONCATENATE(TRIM(B759),": ",C759)</f>
        <v>PR-0013: Time Off - Planned</v>
      </c>
    </row>
    <row r="760" spans="1:9" x14ac:dyDescent="0.25">
      <c r="A760" t="s">
        <v>31</v>
      </c>
      <c r="B760" t="s">
        <v>512</v>
      </c>
      <c r="C760" t="s">
        <v>27</v>
      </c>
      <c r="D760" t="s">
        <v>64</v>
      </c>
      <c r="E760" t="s">
        <v>489</v>
      </c>
      <c r="F760">
        <v>8</v>
      </c>
      <c r="G760">
        <f>VLOOKUP(E760,Const!$A$2:$B$23,2,FALSE)</f>
        <v>5</v>
      </c>
      <c r="H760"/>
      <c r="I760" t="str">
        <f t="shared" si="16"/>
        <v>PR-0013: Time Off - Un Planned</v>
      </c>
    </row>
    <row r="761" spans="1:9" x14ac:dyDescent="0.25">
      <c r="A761" t="s">
        <v>37</v>
      </c>
      <c r="B761" t="s">
        <v>510</v>
      </c>
      <c r="C761" t="s">
        <v>3</v>
      </c>
      <c r="D761" t="s">
        <v>2</v>
      </c>
      <c r="E761" t="s">
        <v>489</v>
      </c>
      <c r="F761">
        <v>22</v>
      </c>
      <c r="G761">
        <f>VLOOKUP(E761,Const!$A$2:$B$23,2,FALSE)</f>
        <v>5</v>
      </c>
      <c r="H761" s="40">
        <f>IFERROR(VLOOKUP($I761,'Planned BugFix'!$D$4:$V$1390,5+G761,FALSE),0)</f>
        <v>0</v>
      </c>
      <c r="I761" t="str">
        <f t="shared" si="14"/>
        <v>APWORKS 2024.2 - PHASE 4: Regular bug fixing activity</v>
      </c>
    </row>
    <row r="762" spans="1:9" x14ac:dyDescent="0.25">
      <c r="A762" t="s">
        <v>37</v>
      </c>
      <c r="B762" t="s">
        <v>96</v>
      </c>
      <c r="C762" t="s">
        <v>109</v>
      </c>
      <c r="D762" t="s">
        <v>19</v>
      </c>
      <c r="E762" t="s">
        <v>489</v>
      </c>
      <c r="F762">
        <v>2</v>
      </c>
      <c r="G762">
        <f>VLOOKUP(E762,Const!$A$2:$B$23,2,FALSE)</f>
        <v>5</v>
      </c>
      <c r="H762" s="40">
        <f>IFERROR(VLOOKUP($I762,'Planned QA'!$D$4:$V$1390,5+G762,FALSE),0)</f>
        <v>0</v>
      </c>
      <c r="I762" t="str">
        <f t="shared" si="14"/>
        <v>APWORKS 2024.2 - PHASE 4: Apply variable name for Site in vendor mapping</v>
      </c>
    </row>
    <row r="763" spans="1:9" x14ac:dyDescent="0.25">
      <c r="A763" t="s">
        <v>37</v>
      </c>
      <c r="B763" t="s">
        <v>96</v>
      </c>
      <c r="C763" t="s">
        <v>102</v>
      </c>
      <c r="D763" t="s">
        <v>7</v>
      </c>
      <c r="E763" t="s">
        <v>489</v>
      </c>
      <c r="F763">
        <v>1</v>
      </c>
      <c r="G763">
        <f>VLOOKUP(E763,Const!$A$2:$B$23,2,FALSE)</f>
        <v>5</v>
      </c>
      <c r="I763" t="str">
        <f t="shared" si="14"/>
        <v>APWORKS 2024.2 - PHASE 4: Approval routing</v>
      </c>
    </row>
    <row r="764" spans="1:9" x14ac:dyDescent="0.25">
      <c r="A764" t="s">
        <v>37</v>
      </c>
      <c r="B764" t="s">
        <v>96</v>
      </c>
      <c r="C764" t="s">
        <v>102</v>
      </c>
      <c r="D764" t="s">
        <v>2</v>
      </c>
      <c r="E764" t="s">
        <v>489</v>
      </c>
      <c r="F764">
        <v>6</v>
      </c>
      <c r="G764">
        <f>VLOOKUP(E764,Const!$A$2:$B$23,2,FALSE)</f>
        <v>5</v>
      </c>
      <c r="H764" s="40">
        <f>IFERROR(VLOOKUP($I764,'Planned BugFix'!$D$4:$V$1390,5+G764,FALSE),0)</f>
        <v>0</v>
      </c>
      <c r="I764" t="str">
        <f t="shared" si="14"/>
        <v>APWORKS 2024.2 - PHASE 4: Approval routing</v>
      </c>
    </row>
    <row r="765" spans="1:9" x14ac:dyDescent="0.25">
      <c r="A765" t="s">
        <v>37</v>
      </c>
      <c r="B765" t="s">
        <v>96</v>
      </c>
      <c r="C765" t="s">
        <v>102</v>
      </c>
      <c r="D765" t="s">
        <v>17</v>
      </c>
      <c r="E765" t="s">
        <v>489</v>
      </c>
      <c r="F765">
        <v>27</v>
      </c>
      <c r="G765">
        <f>VLOOKUP(E765,Const!$A$2:$B$23,2,FALSE)</f>
        <v>5</v>
      </c>
      <c r="H765" s="40">
        <f>IFERROR(VLOOKUP($I765,'Planned Dev'!$D$4:$V$1390,5+G765,FALSE),0)</f>
        <v>0</v>
      </c>
      <c r="I765" t="str">
        <f t="shared" si="14"/>
        <v>APWORKS 2024.2 - PHASE 4: Approval routing</v>
      </c>
    </row>
    <row r="766" spans="1:9" x14ac:dyDescent="0.25">
      <c r="A766" t="s">
        <v>37</v>
      </c>
      <c r="B766" t="s">
        <v>96</v>
      </c>
      <c r="C766" t="s">
        <v>102</v>
      </c>
      <c r="D766" t="s">
        <v>19</v>
      </c>
      <c r="E766" t="s">
        <v>489</v>
      </c>
      <c r="F766">
        <v>4</v>
      </c>
      <c r="G766">
        <f>VLOOKUP(E766,Const!$A$2:$B$23,2,FALSE)</f>
        <v>5</v>
      </c>
      <c r="H766" s="40">
        <f>IFERROR(VLOOKUP($I766,'Planned QA'!$D$4:$V$1390,5+G766,FALSE),0)</f>
        <v>0</v>
      </c>
      <c r="I766" t="str">
        <f t="shared" si="14"/>
        <v>APWORKS 2024.2 - PHASE 4: Approval routing</v>
      </c>
    </row>
    <row r="767" spans="1:9" x14ac:dyDescent="0.25">
      <c r="A767" t="s">
        <v>37</v>
      </c>
      <c r="B767" t="s">
        <v>96</v>
      </c>
      <c r="C767" t="s">
        <v>113</v>
      </c>
      <c r="D767" t="s">
        <v>2</v>
      </c>
      <c r="E767" t="s">
        <v>489</v>
      </c>
      <c r="F767">
        <v>1</v>
      </c>
      <c r="G767">
        <f>VLOOKUP(E767,Const!$A$2:$B$23,2,FALSE)</f>
        <v>5</v>
      </c>
      <c r="H767" s="40">
        <f>IFERROR(VLOOKUP($I767,'Planned BugFix'!$D$4:$V$1390,5+G767,FALSE),0)</f>
        <v>0</v>
      </c>
      <c r="I767" t="str">
        <f t="shared" si="14"/>
        <v>APWORKS 2024.2 - PHASE 4: Report &gt;&gt; Vendor Invoices: we need the discount field to show up</v>
      </c>
    </row>
    <row r="768" spans="1:9" x14ac:dyDescent="0.25">
      <c r="A768" t="s">
        <v>37</v>
      </c>
      <c r="B768" t="s">
        <v>96</v>
      </c>
      <c r="C768" t="s">
        <v>113</v>
      </c>
      <c r="D768" t="s">
        <v>17</v>
      </c>
      <c r="E768" t="s">
        <v>489</v>
      </c>
      <c r="F768">
        <v>4</v>
      </c>
      <c r="G768">
        <f>VLOOKUP(E768,Const!$A$2:$B$23,2,FALSE)</f>
        <v>5</v>
      </c>
      <c r="H768" s="40">
        <f>IFERROR(VLOOKUP($I768,'Planned Dev'!$D$4:$V$1390,5+G768,FALSE),0)</f>
        <v>0</v>
      </c>
      <c r="I768" t="str">
        <f t="shared" si="14"/>
        <v>APWORKS 2024.2 - PHASE 4: Report &gt;&gt; Vendor Invoices: we need the discount field to show up</v>
      </c>
    </row>
    <row r="769" spans="1:9" x14ac:dyDescent="0.25">
      <c r="A769" t="s">
        <v>37</v>
      </c>
      <c r="B769" t="s">
        <v>96</v>
      </c>
      <c r="C769" t="s">
        <v>293</v>
      </c>
      <c r="D769" t="s">
        <v>17</v>
      </c>
      <c r="E769" t="s">
        <v>489</v>
      </c>
      <c r="F769">
        <v>5</v>
      </c>
      <c r="G769">
        <f>VLOOKUP(E769,Const!$A$2:$B$23,2,FALSE)</f>
        <v>5</v>
      </c>
      <c r="H769" s="40">
        <f>IFERROR(VLOOKUP($I769,'Planned Dev'!$D$4:$V$1390,5+G769,FALSE),0)</f>
        <v>0</v>
      </c>
      <c r="I769" t="str">
        <f t="shared" si="14"/>
        <v>APWORKS 2024.2 PHASE 5: Vendor mapping enhancement for Non-media</v>
      </c>
    </row>
    <row r="770" spans="1:9" x14ac:dyDescent="0.25">
      <c r="A770" t="s">
        <v>37</v>
      </c>
      <c r="B770" t="s">
        <v>517</v>
      </c>
      <c r="C770" t="s">
        <v>114</v>
      </c>
      <c r="D770" t="s">
        <v>7</v>
      </c>
      <c r="E770" t="s">
        <v>489</v>
      </c>
      <c r="F770">
        <v>4</v>
      </c>
      <c r="G770">
        <f>VLOOKUP(E770,Const!$A$2:$B$23,2,FALSE)</f>
        <v>5</v>
      </c>
      <c r="H770"/>
      <c r="I770" t="str">
        <f t="shared" si="14"/>
        <v>APWORKS 2024.2 PHASE 5: Google Drive Setup (company configuration UI)</v>
      </c>
    </row>
    <row r="771" spans="1:9" x14ac:dyDescent="0.25">
      <c r="A771" t="s">
        <v>37</v>
      </c>
      <c r="B771" t="s">
        <v>517</v>
      </c>
      <c r="C771" t="s">
        <v>114</v>
      </c>
      <c r="D771" t="s">
        <v>17</v>
      </c>
      <c r="E771" t="s">
        <v>489</v>
      </c>
      <c r="F771">
        <v>10</v>
      </c>
      <c r="G771">
        <f>VLOOKUP(E771,Const!$A$2:$B$23,2,FALSE)</f>
        <v>5</v>
      </c>
      <c r="H771" s="40">
        <f>IFERROR(VLOOKUP($I771,'Planned Dev'!$D$4:$V$1390,5+G771,FALSE),0)</f>
        <v>0</v>
      </c>
      <c r="I771" t="str">
        <f t="shared" ref="I771:I834" si="17">CONCATENATE(TRIM(B772),": ",C771)</f>
        <v>APWORKS PHASE2: Google Drive Setup (company configuration UI)</v>
      </c>
    </row>
    <row r="772" spans="1:9" x14ac:dyDescent="0.25">
      <c r="A772" t="s">
        <v>37</v>
      </c>
      <c r="B772" t="s">
        <v>513</v>
      </c>
      <c r="C772" t="s">
        <v>3</v>
      </c>
      <c r="D772" t="s">
        <v>2</v>
      </c>
      <c r="E772" t="s">
        <v>489</v>
      </c>
      <c r="F772">
        <v>28.5</v>
      </c>
      <c r="G772">
        <f>VLOOKUP(E772,Const!$A$2:$B$23,2,FALSE)</f>
        <v>5</v>
      </c>
      <c r="H772" s="40">
        <f>IFERROR(VLOOKUP($I772,'Planned BugFix'!$D$4:$V$1390,5+G772,FALSE),0)</f>
        <v>0</v>
      </c>
      <c r="I772" t="str">
        <f t="shared" si="17"/>
        <v>PR-0013: Regular bug fixing activity</v>
      </c>
    </row>
    <row r="773" spans="1:9" x14ac:dyDescent="0.25">
      <c r="A773" t="s">
        <v>37</v>
      </c>
      <c r="B773" t="s">
        <v>512</v>
      </c>
      <c r="C773" t="s">
        <v>30</v>
      </c>
      <c r="D773" t="s">
        <v>2</v>
      </c>
      <c r="E773" t="s">
        <v>489</v>
      </c>
      <c r="F773">
        <v>3</v>
      </c>
      <c r="G773">
        <f>VLOOKUP(E773,Const!$A$2:$B$23,2,FALSE)</f>
        <v>5</v>
      </c>
      <c r="H773" s="40">
        <f>IFERROR(VLOOKUP($I773,'Planned BugFix'!$D$4:$V$1390,5+G773,FALSE),0)</f>
        <v>0</v>
      </c>
      <c r="I773" t="str">
        <f t="shared" si="17"/>
        <v>PR-0013: Client Items</v>
      </c>
    </row>
    <row r="774" spans="1:9" x14ac:dyDescent="0.25">
      <c r="A774" t="s">
        <v>37</v>
      </c>
      <c r="B774" t="s">
        <v>512</v>
      </c>
      <c r="C774" t="s">
        <v>30</v>
      </c>
      <c r="D774" t="s">
        <v>30</v>
      </c>
      <c r="E774" t="s">
        <v>489</v>
      </c>
      <c r="F774">
        <v>12</v>
      </c>
      <c r="G774">
        <f>VLOOKUP(E774,Const!$A$2:$B$23,2,FALSE)</f>
        <v>5</v>
      </c>
      <c r="I774" t="str">
        <f t="shared" si="17"/>
        <v>PR-0013: Client Items</v>
      </c>
    </row>
    <row r="775" spans="1:9" x14ac:dyDescent="0.25">
      <c r="A775" t="s">
        <v>37</v>
      </c>
      <c r="B775" t="s">
        <v>512</v>
      </c>
      <c r="C775" t="s">
        <v>62</v>
      </c>
      <c r="D775" t="s">
        <v>13</v>
      </c>
      <c r="E775" t="s">
        <v>489</v>
      </c>
      <c r="F775">
        <v>2.5</v>
      </c>
      <c r="G775">
        <f>VLOOKUP(E775,Const!$A$2:$B$23,2,FALSE)</f>
        <v>5</v>
      </c>
      <c r="H775"/>
      <c r="I775" t="str">
        <f t="shared" si="17"/>
        <v>PR-0013: In-house Training</v>
      </c>
    </row>
    <row r="776" spans="1:9" x14ac:dyDescent="0.25">
      <c r="A776" t="s">
        <v>37</v>
      </c>
      <c r="B776" t="s">
        <v>512</v>
      </c>
      <c r="C776" t="s">
        <v>62</v>
      </c>
      <c r="D776" t="s">
        <v>95</v>
      </c>
      <c r="E776" t="s">
        <v>489</v>
      </c>
      <c r="F776">
        <v>5</v>
      </c>
      <c r="G776">
        <f>VLOOKUP(E776,Const!$A$2:$B$23,2,FALSE)</f>
        <v>5</v>
      </c>
      <c r="H776"/>
      <c r="I776" t="str">
        <f t="shared" si="17"/>
        <v>PR-0013: In-house Training</v>
      </c>
    </row>
    <row r="777" spans="1:9" x14ac:dyDescent="0.25">
      <c r="A777" t="s">
        <v>37</v>
      </c>
      <c r="B777" t="s">
        <v>512</v>
      </c>
      <c r="C777" t="s">
        <v>36</v>
      </c>
      <c r="D777" t="s">
        <v>13</v>
      </c>
      <c r="E777" t="s">
        <v>489</v>
      </c>
      <c r="F777">
        <v>26</v>
      </c>
      <c r="G777">
        <f>VLOOKUP(E777,Const!$A$2:$B$23,2,FALSE)</f>
        <v>5</v>
      </c>
      <c r="I777" t="str">
        <f t="shared" si="17"/>
        <v>PR-0013: Internal Meetings</v>
      </c>
    </row>
    <row r="778" spans="1:9" x14ac:dyDescent="0.25">
      <c r="A778" t="s">
        <v>37</v>
      </c>
      <c r="B778" t="s">
        <v>512</v>
      </c>
      <c r="C778" t="s">
        <v>77</v>
      </c>
      <c r="D778" t="s">
        <v>64</v>
      </c>
      <c r="E778" t="s">
        <v>489</v>
      </c>
      <c r="F778">
        <v>8</v>
      </c>
      <c r="G778">
        <f>VLOOKUP(E778,Const!$A$2:$B$23,2,FALSE)</f>
        <v>5</v>
      </c>
      <c r="H778"/>
      <c r="I778" t="str">
        <f t="shared" ref="I778:I779" si="18">CONCATENATE(TRIM(B778),": ",C778)</f>
        <v>PR-0013: Time Off - Planned</v>
      </c>
    </row>
    <row r="779" spans="1:9" x14ac:dyDescent="0.25">
      <c r="A779" t="s">
        <v>37</v>
      </c>
      <c r="B779" t="s">
        <v>512</v>
      </c>
      <c r="C779" t="s">
        <v>27</v>
      </c>
      <c r="D779" t="s">
        <v>64</v>
      </c>
      <c r="E779" t="s">
        <v>489</v>
      </c>
      <c r="F779">
        <v>5</v>
      </c>
      <c r="G779">
        <f>VLOOKUP(E779,Const!$A$2:$B$23,2,FALSE)</f>
        <v>5</v>
      </c>
      <c r="H779"/>
      <c r="I779" t="str">
        <f t="shared" si="18"/>
        <v>PR-0013: Time Off - Un Planned</v>
      </c>
    </row>
    <row r="780" spans="1:9" x14ac:dyDescent="0.25">
      <c r="A780" t="s">
        <v>44</v>
      </c>
      <c r="B780" t="s">
        <v>515</v>
      </c>
      <c r="C780" t="s">
        <v>13</v>
      </c>
      <c r="D780" t="s">
        <v>13</v>
      </c>
      <c r="E780" t="s">
        <v>489</v>
      </c>
      <c r="F780">
        <v>42</v>
      </c>
      <c r="G780">
        <f>VLOOKUP(E780,Const!$A$2:$B$23,2,FALSE)</f>
        <v>5</v>
      </c>
      <c r="H780" s="3"/>
      <c r="I780" t="str">
        <f t="shared" si="17"/>
        <v>AP WORKFLOW: Meetings</v>
      </c>
    </row>
    <row r="781" spans="1:9" x14ac:dyDescent="0.25">
      <c r="A781" t="s">
        <v>44</v>
      </c>
      <c r="B781" t="s">
        <v>510</v>
      </c>
      <c r="C781" t="s">
        <v>76</v>
      </c>
      <c r="D781" t="s">
        <v>64</v>
      </c>
      <c r="E781" t="s">
        <v>489</v>
      </c>
      <c r="F781">
        <v>8</v>
      </c>
      <c r="G781">
        <f>VLOOKUP(E781,Const!$A$2:$B$23,2,FALSE)</f>
        <v>5</v>
      </c>
      <c r="H781"/>
      <c r="I781" t="str">
        <f>CONCATENATE(TRIM(B781),": ",C781)</f>
        <v>AP WORKFLOW: National Gazetted Holidays</v>
      </c>
    </row>
    <row r="782" spans="1:9" x14ac:dyDescent="0.25">
      <c r="A782" t="s">
        <v>44</v>
      </c>
      <c r="B782" t="s">
        <v>510</v>
      </c>
      <c r="C782" t="s">
        <v>3</v>
      </c>
      <c r="D782" t="s">
        <v>2</v>
      </c>
      <c r="E782" t="s">
        <v>489</v>
      </c>
      <c r="F782">
        <v>14</v>
      </c>
      <c r="G782">
        <f>VLOOKUP(E782,Const!$A$2:$B$23,2,FALSE)</f>
        <v>5</v>
      </c>
      <c r="H782" s="40">
        <f>IFERROR(VLOOKUP($I782,'Planned BugFix'!$D$4:$V$1390,5+G782,FALSE),0)</f>
        <v>0</v>
      </c>
      <c r="I782" t="str">
        <f t="shared" si="17"/>
        <v>APWORKS 2024.2 - PHASE 4: Regular bug fixing activity</v>
      </c>
    </row>
    <row r="783" spans="1:9" x14ac:dyDescent="0.25">
      <c r="A783" t="s">
        <v>44</v>
      </c>
      <c r="B783" t="s">
        <v>96</v>
      </c>
      <c r="C783" t="s">
        <v>115</v>
      </c>
      <c r="D783" t="s">
        <v>17</v>
      </c>
      <c r="E783" t="s">
        <v>489</v>
      </c>
      <c r="F783">
        <v>6</v>
      </c>
      <c r="G783">
        <f>VLOOKUP(E783,Const!$A$2:$B$23,2,FALSE)</f>
        <v>5</v>
      </c>
      <c r="H783" s="40">
        <f>IFERROR(VLOOKUP($I783,'Planned Dev'!$D$4:$V$1390,5+G783,FALSE),0)</f>
        <v>0</v>
      </c>
      <c r="I783" t="str">
        <f t="shared" si="17"/>
        <v>APWORKS 2024.2 - PHASE 4: PDF based broadcast invoices - Import / Export lines</v>
      </c>
    </row>
    <row r="784" spans="1:9" x14ac:dyDescent="0.25">
      <c r="A784" t="s">
        <v>44</v>
      </c>
      <c r="B784" t="s">
        <v>96</v>
      </c>
      <c r="C784" t="s">
        <v>106</v>
      </c>
      <c r="D784" t="s">
        <v>17</v>
      </c>
      <c r="E784" t="s">
        <v>489</v>
      </c>
      <c r="F784">
        <v>40</v>
      </c>
      <c r="G784">
        <f>VLOOKUP(E784,Const!$A$2:$B$23,2,FALSE)</f>
        <v>5</v>
      </c>
      <c r="H784" s="40">
        <f>IFERROR(VLOOKUP($I784,'Planned Dev'!$D$4:$V$1390,5+G784,FALSE),0)</f>
        <v>0</v>
      </c>
      <c r="I784" t="str">
        <f t="shared" si="17"/>
        <v>APWORKS 2024.2 - PHASE 4: PDF based broadcast invoices - Invoice Scan</v>
      </c>
    </row>
    <row r="785" spans="1:9" x14ac:dyDescent="0.25">
      <c r="A785" t="s">
        <v>44</v>
      </c>
      <c r="B785" t="s">
        <v>96</v>
      </c>
      <c r="C785" t="s">
        <v>518</v>
      </c>
      <c r="D785" t="s">
        <v>17</v>
      </c>
      <c r="E785" t="s">
        <v>489</v>
      </c>
      <c r="F785">
        <v>4</v>
      </c>
      <c r="G785">
        <f>VLOOKUP(E785,Const!$A$2:$B$23,2,FALSE)</f>
        <v>5</v>
      </c>
      <c r="H785" s="40">
        <f>IFERROR(VLOOKUP($I785,'Planned Dev'!$D$4:$V$1390,5+G785,FALSE),0)</f>
        <v>0</v>
      </c>
      <c r="I785" t="str">
        <f t="shared" si="17"/>
        <v>APWORKS 2024.2 - PHASE 4: PDF based broadcast invoices - Model List</v>
      </c>
    </row>
    <row r="786" spans="1:9" x14ac:dyDescent="0.25">
      <c r="A786" t="s">
        <v>44</v>
      </c>
      <c r="B786" t="s">
        <v>96</v>
      </c>
      <c r="C786" t="s">
        <v>11</v>
      </c>
      <c r="D786" t="s">
        <v>7</v>
      </c>
      <c r="E786" t="s">
        <v>489</v>
      </c>
      <c r="F786">
        <v>2</v>
      </c>
      <c r="G786">
        <f>VLOOKUP(E786,Const!$A$2:$B$23,2,FALSE)</f>
        <v>5</v>
      </c>
      <c r="H786"/>
      <c r="I786" t="str">
        <f t="shared" si="17"/>
        <v>APWORKS 2024.2 - PHASE 4: Project Overhead</v>
      </c>
    </row>
    <row r="787" spans="1:9" x14ac:dyDescent="0.25">
      <c r="A787" t="s">
        <v>44</v>
      </c>
      <c r="B787" t="s">
        <v>96</v>
      </c>
      <c r="C787" t="s">
        <v>11</v>
      </c>
      <c r="D787" t="s">
        <v>12</v>
      </c>
      <c r="E787" t="s">
        <v>489</v>
      </c>
      <c r="F787">
        <v>3</v>
      </c>
      <c r="G787">
        <f>VLOOKUP(E787,Const!$A$2:$B$23,2,FALSE)</f>
        <v>5</v>
      </c>
      <c r="H787"/>
      <c r="I787" t="str">
        <f t="shared" si="17"/>
        <v>APWORKS 2024.2 - PHASE 4: Project Overhead</v>
      </c>
    </row>
    <row r="788" spans="1:9" x14ac:dyDescent="0.25">
      <c r="A788" t="s">
        <v>44</v>
      </c>
      <c r="B788" t="s">
        <v>96</v>
      </c>
      <c r="C788" t="s">
        <v>11</v>
      </c>
      <c r="D788" t="s">
        <v>13</v>
      </c>
      <c r="E788" t="s">
        <v>489</v>
      </c>
      <c r="F788">
        <v>5</v>
      </c>
      <c r="G788">
        <f>VLOOKUP(E788,Const!$A$2:$B$23,2,FALSE)</f>
        <v>5</v>
      </c>
      <c r="H788" s="3"/>
      <c r="I788" t="str">
        <f t="shared" si="17"/>
        <v>APWORKS 2024.2 - PHASE 4: Project Overhead</v>
      </c>
    </row>
    <row r="789" spans="1:9" x14ac:dyDescent="0.25">
      <c r="A789" t="s">
        <v>44</v>
      </c>
      <c r="B789" t="s">
        <v>96</v>
      </c>
      <c r="C789" t="s">
        <v>11</v>
      </c>
      <c r="D789" t="s">
        <v>90</v>
      </c>
      <c r="E789" t="s">
        <v>489</v>
      </c>
      <c r="F789">
        <v>51</v>
      </c>
      <c r="G789">
        <f>VLOOKUP(E789,Const!$A$2:$B$23,2,FALSE)</f>
        <v>5</v>
      </c>
      <c r="H789"/>
      <c r="I789" t="str">
        <f t="shared" si="17"/>
        <v>PR-0013: Project Overhead</v>
      </c>
    </row>
    <row r="790" spans="1:9" x14ac:dyDescent="0.25">
      <c r="A790" t="s">
        <v>45</v>
      </c>
      <c r="B790" t="s">
        <v>512</v>
      </c>
      <c r="C790" t="s">
        <v>26</v>
      </c>
      <c r="D790" t="s">
        <v>30</v>
      </c>
      <c r="E790" t="s">
        <v>489</v>
      </c>
      <c r="F790">
        <v>2</v>
      </c>
      <c r="G790">
        <f>VLOOKUP(E790,Const!$A$2:$B$23,2,FALSE)</f>
        <v>5</v>
      </c>
      <c r="H790"/>
      <c r="I790" t="str">
        <f t="shared" si="17"/>
        <v>AD-0001: Session with US team</v>
      </c>
    </row>
    <row r="791" spans="1:9" x14ac:dyDescent="0.25">
      <c r="A791" t="s">
        <v>535</v>
      </c>
      <c r="B791" t="s">
        <v>515</v>
      </c>
      <c r="C791" t="s">
        <v>536</v>
      </c>
      <c r="D791" t="s">
        <v>47</v>
      </c>
      <c r="E791" t="s">
        <v>489</v>
      </c>
      <c r="F791">
        <v>12</v>
      </c>
      <c r="G791">
        <f>VLOOKUP(E791,Const!$A$2:$B$23,2,FALSE)</f>
        <v>5</v>
      </c>
      <c r="H791" s="3"/>
      <c r="I791" t="str">
        <f t="shared" si="17"/>
        <v>AD-0001: HR ad Admin Activities</v>
      </c>
    </row>
    <row r="792" spans="1:9" x14ac:dyDescent="0.25">
      <c r="A792" t="s">
        <v>535</v>
      </c>
      <c r="B792" t="s">
        <v>515</v>
      </c>
      <c r="C792" t="s">
        <v>536</v>
      </c>
      <c r="D792" t="s">
        <v>537</v>
      </c>
      <c r="E792" t="s">
        <v>489</v>
      </c>
      <c r="F792">
        <v>64</v>
      </c>
      <c r="G792">
        <f>VLOOKUP(E792,Const!$A$2:$B$23,2,FALSE)</f>
        <v>5</v>
      </c>
      <c r="I792" t="str">
        <f t="shared" si="17"/>
        <v>AD-0001: HR ad Admin Activities</v>
      </c>
    </row>
    <row r="793" spans="1:9" x14ac:dyDescent="0.25">
      <c r="A793" t="s">
        <v>535</v>
      </c>
      <c r="B793" t="s">
        <v>515</v>
      </c>
      <c r="C793" t="s">
        <v>13</v>
      </c>
      <c r="D793" t="s">
        <v>13</v>
      </c>
      <c r="E793" t="s">
        <v>489</v>
      </c>
      <c r="F793">
        <v>22</v>
      </c>
      <c r="G793">
        <f>VLOOKUP(E793,Const!$A$2:$B$23,2,FALSE)</f>
        <v>5</v>
      </c>
      <c r="I793" t="str">
        <f t="shared" si="17"/>
        <v>AD-0001: Meetings</v>
      </c>
    </row>
    <row r="794" spans="1:9" x14ac:dyDescent="0.25">
      <c r="A794" t="s">
        <v>535</v>
      </c>
      <c r="B794" t="s">
        <v>515</v>
      </c>
      <c r="C794" t="s">
        <v>539</v>
      </c>
      <c r="D794" t="s">
        <v>47</v>
      </c>
      <c r="E794" t="s">
        <v>489</v>
      </c>
      <c r="F794">
        <v>61</v>
      </c>
      <c r="G794">
        <f>VLOOKUP(E794,Const!$A$2:$B$23,2,FALSE)</f>
        <v>5</v>
      </c>
      <c r="I794" t="str">
        <f t="shared" si="17"/>
        <v>AD-0001: Network and infrastructure Support</v>
      </c>
    </row>
    <row r="795" spans="1:9" x14ac:dyDescent="0.25">
      <c r="A795" t="s">
        <v>535</v>
      </c>
      <c r="B795" t="s">
        <v>515</v>
      </c>
      <c r="C795" t="s">
        <v>48</v>
      </c>
      <c r="D795" t="s">
        <v>47</v>
      </c>
      <c r="E795" t="s">
        <v>489</v>
      </c>
      <c r="F795">
        <v>10</v>
      </c>
      <c r="G795">
        <f>VLOOKUP(E795,Const!$A$2:$B$23,2,FALSE)</f>
        <v>5</v>
      </c>
      <c r="I795" t="str">
        <f t="shared" si="17"/>
        <v>PR-0013: Taxes and Bank Related</v>
      </c>
    </row>
    <row r="796" spans="1:9" x14ac:dyDescent="0.25">
      <c r="A796" t="s">
        <v>535</v>
      </c>
      <c r="B796" t="s">
        <v>512</v>
      </c>
      <c r="C796" t="s">
        <v>25</v>
      </c>
      <c r="D796" t="s">
        <v>99</v>
      </c>
      <c r="E796" t="s">
        <v>489</v>
      </c>
      <c r="F796">
        <v>1</v>
      </c>
      <c r="G796">
        <f>VLOOKUP(E796,Const!$A$2:$B$23,2,FALSE)</f>
        <v>5</v>
      </c>
      <c r="H796" s="3"/>
      <c r="I796" t="str">
        <f t="shared" si="17"/>
        <v>AP WORKFLOW: Meetings, mails, communication, TFS, Interviews</v>
      </c>
    </row>
    <row r="797" spans="1:9" x14ac:dyDescent="0.25">
      <c r="A797" t="s">
        <v>49</v>
      </c>
      <c r="B797" t="s">
        <v>510</v>
      </c>
      <c r="C797" t="s">
        <v>55</v>
      </c>
      <c r="D797" t="s">
        <v>7</v>
      </c>
      <c r="E797" t="s">
        <v>489</v>
      </c>
      <c r="F797">
        <v>3</v>
      </c>
      <c r="G797">
        <f>VLOOKUP(E797,Const!$A$2:$B$23,2,FALSE)</f>
        <v>5</v>
      </c>
      <c r="I797" t="str">
        <f t="shared" si="17"/>
        <v>APWORKS 2024.2 - PHASE 3: Analysis of the new project/assignment/task</v>
      </c>
    </row>
    <row r="798" spans="1:9" x14ac:dyDescent="0.25">
      <c r="A798" t="s">
        <v>49</v>
      </c>
      <c r="B798" t="s">
        <v>5</v>
      </c>
      <c r="C798" t="s">
        <v>43</v>
      </c>
      <c r="D798" t="s">
        <v>19</v>
      </c>
      <c r="E798" t="s">
        <v>489</v>
      </c>
      <c r="F798">
        <v>1</v>
      </c>
      <c r="G798">
        <f>VLOOKUP(E798,Const!$A$2:$B$23,2,FALSE)</f>
        <v>5</v>
      </c>
      <c r="H798" s="40">
        <f>IFERROR(VLOOKUP($I798,'Planned QA'!$D$4:$V$1390,5+G798,FALSE),0)</f>
        <v>0</v>
      </c>
      <c r="I798" t="str">
        <f t="shared" si="17"/>
        <v>APWORKS 2024.2 - PHASE 3: Apply discount based on Payment terms settings</v>
      </c>
    </row>
    <row r="799" spans="1:9" x14ac:dyDescent="0.25">
      <c r="A799" t="s">
        <v>49</v>
      </c>
      <c r="B799" t="s">
        <v>5</v>
      </c>
      <c r="C799" t="s">
        <v>20</v>
      </c>
      <c r="D799" t="s">
        <v>19</v>
      </c>
      <c r="E799" t="s">
        <v>489</v>
      </c>
      <c r="F799">
        <v>1</v>
      </c>
      <c r="G799">
        <f>VLOOKUP(E799,Const!$A$2:$B$23,2,FALSE)</f>
        <v>5</v>
      </c>
      <c r="H799" s="40">
        <f>IFERROR(VLOOKUP($I799,'Planned QA'!$D$4:$V$1390,5+G799,FALSE),0)</f>
        <v>0</v>
      </c>
      <c r="I799" t="str">
        <f t="shared" si="17"/>
        <v>APWORKS 2024.2 - PHASE 4: Switch Company on Invoice</v>
      </c>
    </row>
    <row r="800" spans="1:9" x14ac:dyDescent="0.25">
      <c r="A800" t="s">
        <v>49</v>
      </c>
      <c r="B800" t="s">
        <v>96</v>
      </c>
      <c r="C800" t="s">
        <v>104</v>
      </c>
      <c r="D800" t="s">
        <v>19</v>
      </c>
      <c r="E800" t="s">
        <v>489</v>
      </c>
      <c r="F800">
        <v>1</v>
      </c>
      <c r="G800">
        <f>VLOOKUP(E800,Const!$A$2:$B$23,2,FALSE)</f>
        <v>5</v>
      </c>
      <c r="H800" s="40">
        <f>IFERROR(VLOOKUP($I800,'Planned QA'!$D$4:$V$1390,5+G800,FALSE),0)</f>
        <v>3</v>
      </c>
      <c r="I800" t="str">
        <f t="shared" si="17"/>
        <v>APWORKS 2024.2 - PHASE 4: A report to spot check the invoices processed</v>
      </c>
    </row>
    <row r="801" spans="1:9" x14ac:dyDescent="0.25">
      <c r="A801" t="s">
        <v>49</v>
      </c>
      <c r="B801" t="s">
        <v>96</v>
      </c>
      <c r="C801" t="s">
        <v>109</v>
      </c>
      <c r="D801" t="s">
        <v>19</v>
      </c>
      <c r="E801" t="s">
        <v>489</v>
      </c>
      <c r="F801">
        <v>1</v>
      </c>
      <c r="G801">
        <f>VLOOKUP(E801,Const!$A$2:$B$23,2,FALSE)</f>
        <v>5</v>
      </c>
      <c r="H801" s="40">
        <f>IFERROR(VLOOKUP($I801,'Planned QA'!$D$4:$V$1390,5+G801,FALSE),0)</f>
        <v>0</v>
      </c>
      <c r="I801" t="str">
        <f t="shared" si="17"/>
        <v>APWORKS 2024.2 - PHASE 4: Apply variable name for Site in vendor mapping</v>
      </c>
    </row>
    <row r="802" spans="1:9" x14ac:dyDescent="0.25">
      <c r="A802" t="s">
        <v>49</v>
      </c>
      <c r="B802" t="s">
        <v>96</v>
      </c>
      <c r="C802" t="s">
        <v>102</v>
      </c>
      <c r="D802" t="s">
        <v>50</v>
      </c>
      <c r="E802" t="s">
        <v>489</v>
      </c>
      <c r="F802">
        <v>8</v>
      </c>
      <c r="G802">
        <f>VLOOKUP(E802,Const!$A$2:$B$23,2,FALSE)</f>
        <v>5</v>
      </c>
      <c r="I802" t="str">
        <f t="shared" si="17"/>
        <v>APWORKS 2024.2 - PHASE 4: Approval routing</v>
      </c>
    </row>
    <row r="803" spans="1:9" x14ac:dyDescent="0.25">
      <c r="A803" t="s">
        <v>49</v>
      </c>
      <c r="B803" t="s">
        <v>96</v>
      </c>
      <c r="C803" t="s">
        <v>102</v>
      </c>
      <c r="D803" t="s">
        <v>19</v>
      </c>
      <c r="E803" t="s">
        <v>489</v>
      </c>
      <c r="F803">
        <v>18</v>
      </c>
      <c r="G803">
        <f>VLOOKUP(E803,Const!$A$2:$B$23,2,FALSE)</f>
        <v>5</v>
      </c>
      <c r="H803" s="40">
        <f>IFERROR(VLOOKUP($I803,'Planned QA'!$D$4:$V$1390,5+G803,FALSE),0)</f>
        <v>0</v>
      </c>
      <c r="I803" t="str">
        <f t="shared" si="17"/>
        <v>APWORKS 2024.2 - PHASE 4: Approval routing</v>
      </c>
    </row>
    <row r="804" spans="1:9" x14ac:dyDescent="0.25">
      <c r="A804" t="s">
        <v>49</v>
      </c>
      <c r="B804" t="s">
        <v>96</v>
      </c>
      <c r="C804" t="s">
        <v>97</v>
      </c>
      <c r="D804" t="s">
        <v>19</v>
      </c>
      <c r="E804" t="s">
        <v>489</v>
      </c>
      <c r="F804">
        <v>1</v>
      </c>
      <c r="G804">
        <f>VLOOKUP(E804,Const!$A$2:$B$23,2,FALSE)</f>
        <v>5</v>
      </c>
      <c r="H804" s="40">
        <f>IFERROR(VLOOKUP($I804,'Planned QA'!$D$4:$V$1390,5+G804,FALSE),0)</f>
        <v>0</v>
      </c>
      <c r="I804" t="str">
        <f t="shared" si="17"/>
        <v>APWORKS 2024.2 - PHASE 4: Approve upto last level and auto post.</v>
      </c>
    </row>
    <row r="805" spans="1:9" x14ac:dyDescent="0.25">
      <c r="A805" t="s">
        <v>49</v>
      </c>
      <c r="B805" t="s">
        <v>96</v>
      </c>
      <c r="C805" t="s">
        <v>105</v>
      </c>
      <c r="D805" t="s">
        <v>7</v>
      </c>
      <c r="E805" t="s">
        <v>489</v>
      </c>
      <c r="F805">
        <v>3</v>
      </c>
      <c r="G805">
        <f>VLOOKUP(E805,Const!$A$2:$B$23,2,FALSE)</f>
        <v>5</v>
      </c>
      <c r="I805" t="str">
        <f t="shared" si="17"/>
        <v>APWORKS 2024.2 - PHASE 4: EDI file updating and upload</v>
      </c>
    </row>
    <row r="806" spans="1:9" x14ac:dyDescent="0.25">
      <c r="A806" t="s">
        <v>49</v>
      </c>
      <c r="B806" t="s">
        <v>96</v>
      </c>
      <c r="C806" t="s">
        <v>105</v>
      </c>
      <c r="D806" t="s">
        <v>19</v>
      </c>
      <c r="E806" t="s">
        <v>489</v>
      </c>
      <c r="F806">
        <v>15</v>
      </c>
      <c r="G806">
        <f>VLOOKUP(E806,Const!$A$2:$B$23,2,FALSE)</f>
        <v>5</v>
      </c>
      <c r="H806" s="40">
        <f>IFERROR(VLOOKUP($I806,'Planned QA'!$D$4:$V$1390,5+G806,FALSE),0)</f>
        <v>0</v>
      </c>
      <c r="I806" t="str">
        <f t="shared" si="17"/>
        <v>APWORKS 2024.2 - PHASE 4: EDI file updating and upload</v>
      </c>
    </row>
    <row r="807" spans="1:9" x14ac:dyDescent="0.25">
      <c r="A807" t="s">
        <v>49</v>
      </c>
      <c r="B807" t="s">
        <v>96</v>
      </c>
      <c r="C807" t="s">
        <v>101</v>
      </c>
      <c r="D807" t="s">
        <v>19</v>
      </c>
      <c r="E807" t="s">
        <v>489</v>
      </c>
      <c r="F807">
        <v>2</v>
      </c>
      <c r="G807">
        <f>VLOOKUP(E807,Const!$A$2:$B$23,2,FALSE)</f>
        <v>5</v>
      </c>
      <c r="H807" s="40">
        <f>IFERROR(VLOOKUP($I807,'Planned QA'!$D$4:$V$1390,5+G807,FALSE),0)</f>
        <v>0</v>
      </c>
      <c r="I807" t="str">
        <f t="shared" si="17"/>
        <v>APWORKS 2024.2 - PHASE 4: EDI: Generate PDF - Updates</v>
      </c>
    </row>
    <row r="808" spans="1:9" x14ac:dyDescent="0.25">
      <c r="A808" t="s">
        <v>49</v>
      </c>
      <c r="B808" t="s">
        <v>96</v>
      </c>
      <c r="C808" t="s">
        <v>106</v>
      </c>
      <c r="D808" t="s">
        <v>19</v>
      </c>
      <c r="E808" t="s">
        <v>489</v>
      </c>
      <c r="F808">
        <v>2</v>
      </c>
      <c r="G808">
        <f>VLOOKUP(E808,Const!$A$2:$B$23,2,FALSE)</f>
        <v>5</v>
      </c>
      <c r="H808" s="40">
        <f>IFERROR(VLOOKUP($I808,'Planned QA'!$D$4:$V$1390,5+G808,FALSE),0)</f>
        <v>0</v>
      </c>
      <c r="I808" t="str">
        <f t="shared" si="17"/>
        <v>APWORKS 2024.2 - PHASE 4: PDF based broadcast invoices - Invoice Scan</v>
      </c>
    </row>
    <row r="809" spans="1:9" x14ac:dyDescent="0.25">
      <c r="A809" t="s">
        <v>49</v>
      </c>
      <c r="B809" t="s">
        <v>96</v>
      </c>
      <c r="C809" t="s">
        <v>100</v>
      </c>
      <c r="D809" t="s">
        <v>19</v>
      </c>
      <c r="E809" t="s">
        <v>489</v>
      </c>
      <c r="F809">
        <v>1</v>
      </c>
      <c r="G809">
        <f>VLOOKUP(E809,Const!$A$2:$B$23,2,FALSE)</f>
        <v>5</v>
      </c>
      <c r="H809" s="40">
        <f>IFERROR(VLOOKUP($I809,'Planned QA'!$D$4:$V$1390,5+G809,FALSE),0)</f>
        <v>0</v>
      </c>
      <c r="I809" t="str">
        <f t="shared" si="17"/>
        <v>APWORKS 2024.2 - PHASE 4: Production: Project should be available on summary as well.</v>
      </c>
    </row>
    <row r="810" spans="1:9" x14ac:dyDescent="0.25">
      <c r="A810" t="s">
        <v>49</v>
      </c>
      <c r="B810" t="s">
        <v>96</v>
      </c>
      <c r="C810" t="s">
        <v>11</v>
      </c>
      <c r="D810" t="s">
        <v>7</v>
      </c>
      <c r="E810" t="s">
        <v>489</v>
      </c>
      <c r="F810">
        <v>6</v>
      </c>
      <c r="G810">
        <f>VLOOKUP(E810,Const!$A$2:$B$23,2,FALSE)</f>
        <v>5</v>
      </c>
      <c r="H810" s="3"/>
      <c r="I810" t="str">
        <f t="shared" si="17"/>
        <v>APWORKS 2024.2 - PHASE 4: Project Overhead</v>
      </c>
    </row>
    <row r="811" spans="1:9" x14ac:dyDescent="0.25">
      <c r="A811" t="s">
        <v>49</v>
      </c>
      <c r="B811" t="s">
        <v>96</v>
      </c>
      <c r="C811" t="s">
        <v>11</v>
      </c>
      <c r="D811" t="s">
        <v>13</v>
      </c>
      <c r="E811" t="s">
        <v>489</v>
      </c>
      <c r="F811">
        <v>4</v>
      </c>
      <c r="G811">
        <f>VLOOKUP(E811,Const!$A$2:$B$23,2,FALSE)</f>
        <v>5</v>
      </c>
      <c r="I811" t="str">
        <f t="shared" si="17"/>
        <v>APWORKS 2024.2 - PHASE 4: Project Overhead</v>
      </c>
    </row>
    <row r="812" spans="1:9" x14ac:dyDescent="0.25">
      <c r="A812" t="s">
        <v>49</v>
      </c>
      <c r="B812" t="s">
        <v>96</v>
      </c>
      <c r="C812" t="s">
        <v>113</v>
      </c>
      <c r="D812" t="s">
        <v>19</v>
      </c>
      <c r="E812" t="s">
        <v>489</v>
      </c>
      <c r="F812">
        <v>1</v>
      </c>
      <c r="G812">
        <f>VLOOKUP(E812,Const!$A$2:$B$23,2,FALSE)</f>
        <v>5</v>
      </c>
      <c r="H812" s="40">
        <f>IFERROR(VLOOKUP($I812,'Planned QA'!$D$4:$V$1390,5+G812,FALSE),0)</f>
        <v>0</v>
      </c>
      <c r="I812" t="str">
        <f t="shared" si="17"/>
        <v>APWORKS 2024.2 PHASE 5: Report &gt;&gt; Vendor Invoices: we need the discount field to show up</v>
      </c>
    </row>
    <row r="813" spans="1:9" x14ac:dyDescent="0.25">
      <c r="A813" t="s">
        <v>49</v>
      </c>
      <c r="B813" t="s">
        <v>517</v>
      </c>
      <c r="C813" t="s">
        <v>114</v>
      </c>
      <c r="D813" t="s">
        <v>19</v>
      </c>
      <c r="E813" t="s">
        <v>489</v>
      </c>
      <c r="F813">
        <v>2</v>
      </c>
      <c r="G813">
        <f>VLOOKUP(E813,Const!$A$2:$B$23,2,FALSE)</f>
        <v>5</v>
      </c>
      <c r="H813" s="40">
        <f>IFERROR(VLOOKUP($I813,'Planned QA'!$D$4:$V$1390,5+G813,FALSE),0)</f>
        <v>0</v>
      </c>
      <c r="I813" t="str">
        <f t="shared" si="17"/>
        <v>APWORKS 2024.2 PHASE 5: Google Drive Setup (company configuration UI)</v>
      </c>
    </row>
    <row r="814" spans="1:9" x14ac:dyDescent="0.25">
      <c r="A814" t="s">
        <v>49</v>
      </c>
      <c r="B814" t="s">
        <v>517</v>
      </c>
      <c r="C814" t="s">
        <v>11</v>
      </c>
      <c r="D814" t="s">
        <v>7</v>
      </c>
      <c r="E814" t="s">
        <v>489</v>
      </c>
      <c r="F814">
        <v>29</v>
      </c>
      <c r="G814">
        <f>VLOOKUP(E814,Const!$A$2:$B$23,2,FALSE)</f>
        <v>5</v>
      </c>
      <c r="I814" t="str">
        <f t="shared" si="17"/>
        <v>APWORKS 2024.2 PHASE 5: Project Overhead</v>
      </c>
    </row>
    <row r="815" spans="1:9" x14ac:dyDescent="0.25">
      <c r="A815" t="s">
        <v>49</v>
      </c>
      <c r="B815" t="s">
        <v>517</v>
      </c>
      <c r="C815" t="s">
        <v>11</v>
      </c>
      <c r="D815" t="s">
        <v>13</v>
      </c>
      <c r="E815" t="s">
        <v>489</v>
      </c>
      <c r="F815">
        <v>5</v>
      </c>
      <c r="G815">
        <f>VLOOKUP(E815,Const!$A$2:$B$23,2,FALSE)</f>
        <v>5</v>
      </c>
      <c r="I815" t="str">
        <f t="shared" si="17"/>
        <v>APWORKS PHASE2: Project Overhead</v>
      </c>
    </row>
    <row r="816" spans="1:9" x14ac:dyDescent="0.25">
      <c r="A816" t="s">
        <v>49</v>
      </c>
      <c r="B816" t="s">
        <v>513</v>
      </c>
      <c r="C816" t="s">
        <v>54</v>
      </c>
      <c r="D816" t="s">
        <v>19</v>
      </c>
      <c r="E816" t="s">
        <v>489</v>
      </c>
      <c r="F816">
        <v>4</v>
      </c>
      <c r="G816">
        <f>VLOOKUP(E816,Const!$A$2:$B$23,2,FALSE)</f>
        <v>5</v>
      </c>
      <c r="H816" s="40">
        <f>IFERROR(VLOOKUP($I816,'Planned QA'!$D$4:$V$1390,5+G816,FALSE),0)</f>
        <v>0</v>
      </c>
      <c r="I816" t="str">
        <f t="shared" si="17"/>
        <v>PR-0013: Regular testing and QA new project/assignment/task</v>
      </c>
    </row>
    <row r="817" spans="1:9" x14ac:dyDescent="0.25">
      <c r="A817" t="s">
        <v>49</v>
      </c>
      <c r="B817" t="s">
        <v>512</v>
      </c>
      <c r="C817" t="s">
        <v>25</v>
      </c>
      <c r="D817" t="s">
        <v>99</v>
      </c>
      <c r="E817" t="s">
        <v>489</v>
      </c>
      <c r="F817">
        <v>2</v>
      </c>
      <c r="G817">
        <f>VLOOKUP(E817,Const!$A$2:$B$23,2,FALSE)</f>
        <v>5</v>
      </c>
      <c r="I817" t="str">
        <f t="shared" si="17"/>
        <v>PR-0013: Meetings, mails, communication, TFS, Interviews</v>
      </c>
    </row>
    <row r="818" spans="1:9" x14ac:dyDescent="0.25">
      <c r="A818" t="s">
        <v>49</v>
      </c>
      <c r="B818" t="s">
        <v>512</v>
      </c>
      <c r="C818" t="s">
        <v>77</v>
      </c>
      <c r="D818" t="s">
        <v>64</v>
      </c>
      <c r="E818" t="s">
        <v>489</v>
      </c>
      <c r="F818">
        <v>24</v>
      </c>
      <c r="G818">
        <f>VLOOKUP(E818,Const!$A$2:$B$23,2,FALSE)</f>
        <v>5</v>
      </c>
      <c r="I818" t="str">
        <f t="shared" ref="I818:I819" si="19">CONCATENATE(TRIM(B818),": ",C818)</f>
        <v>PR-0013: Time Off - Planned</v>
      </c>
    </row>
    <row r="819" spans="1:9" x14ac:dyDescent="0.25">
      <c r="A819" t="s">
        <v>49</v>
      </c>
      <c r="B819" t="s">
        <v>512</v>
      </c>
      <c r="C819" t="s">
        <v>27</v>
      </c>
      <c r="D819" t="s">
        <v>64</v>
      </c>
      <c r="E819" t="s">
        <v>489</v>
      </c>
      <c r="F819">
        <v>8</v>
      </c>
      <c r="G819">
        <f>VLOOKUP(E819,Const!$A$2:$B$23,2,FALSE)</f>
        <v>5</v>
      </c>
      <c r="I819" t="str">
        <f t="shared" si="19"/>
        <v>PR-0013: Time Off - Un Planned</v>
      </c>
    </row>
    <row r="820" spans="1:9" x14ac:dyDescent="0.25">
      <c r="A820" t="s">
        <v>49</v>
      </c>
      <c r="B820" t="s">
        <v>514</v>
      </c>
      <c r="C820" t="s">
        <v>28</v>
      </c>
      <c r="D820" t="s">
        <v>30</v>
      </c>
      <c r="E820" t="s">
        <v>489</v>
      </c>
      <c r="F820">
        <v>31</v>
      </c>
      <c r="G820">
        <f>VLOOKUP(E820,Const!$A$2:$B$23,2,FALSE)</f>
        <v>5</v>
      </c>
      <c r="I820" t="str">
        <f t="shared" si="17"/>
        <v>Support and Maintenance: Time</v>
      </c>
    </row>
    <row r="821" spans="1:9" x14ac:dyDescent="0.25">
      <c r="A821" t="s">
        <v>49</v>
      </c>
      <c r="B821" t="s">
        <v>514</v>
      </c>
      <c r="C821" t="s">
        <v>28</v>
      </c>
      <c r="D821" t="s">
        <v>99</v>
      </c>
      <c r="E821" t="s">
        <v>489</v>
      </c>
      <c r="F821">
        <v>3</v>
      </c>
      <c r="G821">
        <f>VLOOKUP(E821,Const!$A$2:$B$23,2,FALSE)</f>
        <v>5</v>
      </c>
      <c r="I821" t="str">
        <f t="shared" si="17"/>
        <v>AP WORKFLOW: Time</v>
      </c>
    </row>
    <row r="822" spans="1:9" x14ac:dyDescent="0.25">
      <c r="A822" t="s">
        <v>56</v>
      </c>
      <c r="B822" t="s">
        <v>510</v>
      </c>
      <c r="C822" t="s">
        <v>4</v>
      </c>
      <c r="D822" t="s">
        <v>19</v>
      </c>
      <c r="E822" t="s">
        <v>489</v>
      </c>
      <c r="F822">
        <v>1</v>
      </c>
      <c r="G822">
        <f>VLOOKUP(E822,Const!$A$2:$B$23,2,FALSE)</f>
        <v>5</v>
      </c>
      <c r="H822" s="40">
        <f>IFERROR(VLOOKUP($I822,'Planned QA'!$D$4:$V$1390,5+G822,FALSE),0)</f>
        <v>0</v>
      </c>
      <c r="I822" t="str">
        <f t="shared" si="17"/>
        <v>NEXELUS 2024.1 SP2: Analysis of production issues reported by support team</v>
      </c>
    </row>
    <row r="823" spans="1:9" x14ac:dyDescent="0.25">
      <c r="A823" t="s">
        <v>56</v>
      </c>
      <c r="B823" t="s">
        <v>23</v>
      </c>
      <c r="C823" t="s">
        <v>116</v>
      </c>
      <c r="D823" t="s">
        <v>2</v>
      </c>
      <c r="E823" t="s">
        <v>489</v>
      </c>
      <c r="F823">
        <v>7</v>
      </c>
      <c r="G823">
        <f>VLOOKUP(E823,Const!$A$2:$B$23,2,FALSE)</f>
        <v>5</v>
      </c>
      <c r="H823" s="40">
        <f>IFERROR(VLOOKUP($I823,'Planned BugFix'!$D$4:$V$1390,5+G823,FALSE),0)</f>
        <v>0</v>
      </c>
      <c r="I823" t="str">
        <f t="shared" si="17"/>
        <v>NEXELUS 2024.1 SP2: AdTech Fee commission</v>
      </c>
    </row>
    <row r="824" spans="1:9" x14ac:dyDescent="0.25">
      <c r="A824" t="s">
        <v>56</v>
      </c>
      <c r="B824" t="s">
        <v>23</v>
      </c>
      <c r="C824" t="s">
        <v>116</v>
      </c>
      <c r="D824" t="s">
        <v>46</v>
      </c>
      <c r="E824" t="s">
        <v>489</v>
      </c>
      <c r="F824">
        <v>3</v>
      </c>
      <c r="G824">
        <f>VLOOKUP(E824,Const!$A$2:$B$23,2,FALSE)</f>
        <v>5</v>
      </c>
      <c r="I824" t="str">
        <f t="shared" si="17"/>
        <v>NEXELUS 2024.1 SP2: AdTech Fee commission</v>
      </c>
    </row>
    <row r="825" spans="1:9" x14ac:dyDescent="0.25">
      <c r="A825" t="s">
        <v>56</v>
      </c>
      <c r="B825" t="s">
        <v>23</v>
      </c>
      <c r="C825" t="s">
        <v>116</v>
      </c>
      <c r="D825" t="s">
        <v>19</v>
      </c>
      <c r="E825" t="s">
        <v>489</v>
      </c>
      <c r="F825">
        <v>15</v>
      </c>
      <c r="G825">
        <f>VLOOKUP(E825,Const!$A$2:$B$23,2,FALSE)</f>
        <v>5</v>
      </c>
      <c r="H825" s="40">
        <f>IFERROR(VLOOKUP($I825,'Planned QA'!$D$4:$V$1390,5+G825,FALSE),0)</f>
        <v>0</v>
      </c>
      <c r="I825" t="str">
        <f t="shared" si="17"/>
        <v>NEXELUS 2024.1 SP2: AdTech Fee commission</v>
      </c>
    </row>
    <row r="826" spans="1:9" x14ac:dyDescent="0.25">
      <c r="A826" t="s">
        <v>56</v>
      </c>
      <c r="B826" t="s">
        <v>23</v>
      </c>
      <c r="C826" t="s">
        <v>93</v>
      </c>
      <c r="D826" t="s">
        <v>2</v>
      </c>
      <c r="E826" t="s">
        <v>489</v>
      </c>
      <c r="F826">
        <v>4</v>
      </c>
      <c r="G826">
        <f>VLOOKUP(E826,Const!$A$2:$B$23,2,FALSE)</f>
        <v>5</v>
      </c>
      <c r="H826" s="40">
        <f>IFERROR(VLOOKUP($I826,'Planned BugFix'!$D$4:$V$1390,5+G826,FALSE),0)</f>
        <v>0</v>
      </c>
      <c r="I826" t="str">
        <f t="shared" si="17"/>
        <v>NEXELUS 2024.1 SP2: Billing by Media Type</v>
      </c>
    </row>
    <row r="827" spans="1:9" x14ac:dyDescent="0.25">
      <c r="A827" t="s">
        <v>56</v>
      </c>
      <c r="B827" t="s">
        <v>23</v>
      </c>
      <c r="C827" t="s">
        <v>93</v>
      </c>
      <c r="D827" t="s">
        <v>19</v>
      </c>
      <c r="E827" t="s">
        <v>489</v>
      </c>
      <c r="F827">
        <v>18</v>
      </c>
      <c r="G827">
        <f>VLOOKUP(E827,Const!$A$2:$B$23,2,FALSE)</f>
        <v>5</v>
      </c>
      <c r="H827" s="40">
        <f>IFERROR(VLOOKUP($I827,'Planned QA'!$D$4:$V$1390,5+G827,FALSE),0)</f>
        <v>40</v>
      </c>
      <c r="I827" t="str">
        <f t="shared" si="17"/>
        <v>NEXELUS 2024.1 SP2: Billing by Media Type</v>
      </c>
    </row>
    <row r="828" spans="1:9" x14ac:dyDescent="0.25">
      <c r="A828" t="s">
        <v>56</v>
      </c>
      <c r="B828" t="s">
        <v>23</v>
      </c>
      <c r="C828" t="s">
        <v>89</v>
      </c>
      <c r="D828" t="s">
        <v>2</v>
      </c>
      <c r="E828" t="s">
        <v>489</v>
      </c>
      <c r="F828">
        <v>3</v>
      </c>
      <c r="G828">
        <f>VLOOKUP(E828,Const!$A$2:$B$23,2,FALSE)</f>
        <v>5</v>
      </c>
      <c r="H828" s="40">
        <f>IFERROR(VLOOKUP($I828,'Planned BugFix'!$D$4:$V$1390,5+G828,FALSE),0)</f>
        <v>2</v>
      </c>
      <c r="I828" t="str">
        <f t="shared" si="17"/>
        <v>NEXELUS 2024.1 SP2: Client Profile: Media &gt; Flag to make the vendor inactive</v>
      </c>
    </row>
    <row r="829" spans="1:9" x14ac:dyDescent="0.25">
      <c r="A829" t="s">
        <v>56</v>
      </c>
      <c r="B829" t="s">
        <v>23</v>
      </c>
      <c r="C829" t="s">
        <v>89</v>
      </c>
      <c r="D829" t="s">
        <v>19</v>
      </c>
      <c r="E829" t="s">
        <v>489</v>
      </c>
      <c r="F829">
        <v>2</v>
      </c>
      <c r="G829">
        <f>VLOOKUP(E829,Const!$A$2:$B$23,2,FALSE)</f>
        <v>5</v>
      </c>
      <c r="H829" s="40">
        <f>IFERROR(VLOOKUP($I829,'Planned QA'!$D$4:$V$1390,5+G829,FALSE),0)</f>
        <v>0</v>
      </c>
      <c r="I829" t="str">
        <f t="shared" si="17"/>
        <v>NEXELUS 2024.1 SP2: Client Profile: Media &gt; Flag to make the vendor inactive</v>
      </c>
    </row>
    <row r="830" spans="1:9" x14ac:dyDescent="0.25">
      <c r="A830" t="s">
        <v>56</v>
      </c>
      <c r="B830" t="s">
        <v>23</v>
      </c>
      <c r="C830" t="s">
        <v>112</v>
      </c>
      <c r="D830" t="s">
        <v>19</v>
      </c>
      <c r="E830" t="s">
        <v>489</v>
      </c>
      <c r="F830">
        <v>1</v>
      </c>
      <c r="G830">
        <f>VLOOKUP(E830,Const!$A$2:$B$23,2,FALSE)</f>
        <v>5</v>
      </c>
      <c r="H830" s="40">
        <f>IFERROR(VLOOKUP($I830,'Planned QA'!$D$4:$V$1390,5+G830,FALSE),0)</f>
        <v>0</v>
      </c>
      <c r="I830" t="str">
        <f t="shared" si="17"/>
        <v>NEXELUS 2024.1 SP2: Enhancement for Visual Indicators and Flighting Details in Place</v>
      </c>
    </row>
    <row r="831" spans="1:9" x14ac:dyDescent="0.25">
      <c r="A831" t="s">
        <v>56</v>
      </c>
      <c r="B831" t="s">
        <v>23</v>
      </c>
      <c r="C831" t="s">
        <v>24</v>
      </c>
      <c r="D831" t="s">
        <v>2</v>
      </c>
      <c r="E831" t="s">
        <v>489</v>
      </c>
      <c r="F831">
        <v>2.5</v>
      </c>
      <c r="G831">
        <f>VLOOKUP(E831,Const!$A$2:$B$23,2,FALSE)</f>
        <v>5</v>
      </c>
      <c r="H831" s="40">
        <f>IFERROR(VLOOKUP($I831,'Planned BugFix'!$D$4:$V$1390,5+G831,FALSE),0)</f>
        <v>0</v>
      </c>
      <c r="I831" t="str">
        <f t="shared" si="17"/>
        <v>NEXELUS 2024.1 SP2: Generate Client Schedule Lines based on media type</v>
      </c>
    </row>
    <row r="832" spans="1:9" x14ac:dyDescent="0.25">
      <c r="A832" t="s">
        <v>56</v>
      </c>
      <c r="B832" t="s">
        <v>23</v>
      </c>
      <c r="C832" t="s">
        <v>24</v>
      </c>
      <c r="D832" t="s">
        <v>19</v>
      </c>
      <c r="E832" t="s">
        <v>489</v>
      </c>
      <c r="F832">
        <v>32</v>
      </c>
      <c r="G832">
        <f>VLOOKUP(E832,Const!$A$2:$B$23,2,FALSE)</f>
        <v>5</v>
      </c>
      <c r="H832" s="40">
        <f>IFERROR(VLOOKUP($I832,'Planned QA'!$D$4:$V$1390,5+G832,FALSE),0)</f>
        <v>0</v>
      </c>
      <c r="I832" t="str">
        <f t="shared" si="17"/>
        <v>NEXELUS 2024.1 SP2: Generate Client Schedule Lines based on media type</v>
      </c>
    </row>
    <row r="833" spans="1:9" x14ac:dyDescent="0.25">
      <c r="A833" t="s">
        <v>56</v>
      </c>
      <c r="B833" t="s">
        <v>23</v>
      </c>
      <c r="C833" t="s">
        <v>117</v>
      </c>
      <c r="D833" t="s">
        <v>19</v>
      </c>
      <c r="E833" t="s">
        <v>489</v>
      </c>
      <c r="F833">
        <v>2</v>
      </c>
      <c r="G833">
        <f>VLOOKUP(E833,Const!$A$2:$B$23,2,FALSE)</f>
        <v>5</v>
      </c>
      <c r="H833" s="40">
        <f>IFERROR(VLOOKUP($I833,'Planned QA'!$D$4:$V$1390,5+G833,FALSE),0)</f>
        <v>0</v>
      </c>
      <c r="I833" t="str">
        <f t="shared" si="17"/>
        <v>NEXELUS 2024.1 SP2: Media Plan: Import/Export Flighting</v>
      </c>
    </row>
    <row r="834" spans="1:9" x14ac:dyDescent="0.25">
      <c r="A834" t="s">
        <v>56</v>
      </c>
      <c r="B834" t="s">
        <v>23</v>
      </c>
      <c r="C834" t="s">
        <v>118</v>
      </c>
      <c r="D834" t="s">
        <v>19</v>
      </c>
      <c r="E834" t="s">
        <v>489</v>
      </c>
      <c r="F834">
        <v>5</v>
      </c>
      <c r="G834">
        <f>VLOOKUP(E834,Const!$A$2:$B$23,2,FALSE)</f>
        <v>5</v>
      </c>
      <c r="H834" s="40">
        <f>IFERROR(VLOOKUP($I834,'Planned QA'!$D$4:$V$1390,5+G834,FALSE),0)</f>
        <v>0</v>
      </c>
      <c r="I834" t="str">
        <f t="shared" si="17"/>
        <v>PR-0013: Restrict Self Approval - Time and expense</v>
      </c>
    </row>
    <row r="835" spans="1:9" x14ac:dyDescent="0.25">
      <c r="A835" t="s">
        <v>56</v>
      </c>
      <c r="B835" t="s">
        <v>512</v>
      </c>
      <c r="C835" t="s">
        <v>4</v>
      </c>
      <c r="D835" t="s">
        <v>7</v>
      </c>
      <c r="E835" t="s">
        <v>489</v>
      </c>
      <c r="F835">
        <v>2</v>
      </c>
      <c r="G835">
        <f>VLOOKUP(E835,Const!$A$2:$B$23,2,FALSE)</f>
        <v>5</v>
      </c>
      <c r="H835" s="3"/>
      <c r="I835" t="str">
        <f t="shared" ref="I835:I898" si="20">CONCATENATE(TRIM(B836),": ",C835)</f>
        <v>PR-0013: Analysis of production issues reported by support team</v>
      </c>
    </row>
    <row r="836" spans="1:9" x14ac:dyDescent="0.25">
      <c r="A836" t="s">
        <v>56</v>
      </c>
      <c r="B836" t="s">
        <v>512</v>
      </c>
      <c r="C836" t="s">
        <v>4</v>
      </c>
      <c r="D836" t="s">
        <v>19</v>
      </c>
      <c r="E836" t="s">
        <v>489</v>
      </c>
      <c r="F836">
        <v>14</v>
      </c>
      <c r="G836">
        <f>VLOOKUP(E836,Const!$A$2:$B$23,2,FALSE)</f>
        <v>5</v>
      </c>
      <c r="H836" s="40">
        <f>IFERROR(VLOOKUP($I836,'Planned QA'!$D$4:$V$1390,5+G836,FALSE),0)</f>
        <v>0</v>
      </c>
      <c r="I836" t="str">
        <f t="shared" si="20"/>
        <v>PR-0013: Analysis of production issues reported by support team</v>
      </c>
    </row>
    <row r="837" spans="1:9" x14ac:dyDescent="0.25">
      <c r="A837" t="s">
        <v>56</v>
      </c>
      <c r="B837" t="s">
        <v>512</v>
      </c>
      <c r="C837" t="s">
        <v>22</v>
      </c>
      <c r="D837" t="s">
        <v>19</v>
      </c>
      <c r="E837" t="s">
        <v>489</v>
      </c>
      <c r="F837">
        <v>5.5</v>
      </c>
      <c r="G837">
        <f>VLOOKUP(E837,Const!$A$2:$B$23,2,FALSE)</f>
        <v>5</v>
      </c>
      <c r="H837" s="40">
        <f>IFERROR(VLOOKUP($I837,'Planned QA'!$D$4:$V$1390,5+G837,FALSE),0)</f>
        <v>0</v>
      </c>
      <c r="I837" t="str">
        <f t="shared" si="20"/>
        <v>PR-0013: Cient UAT Upgrade</v>
      </c>
    </row>
    <row r="838" spans="1:9" x14ac:dyDescent="0.25">
      <c r="A838" t="s">
        <v>56</v>
      </c>
      <c r="B838" t="s">
        <v>512</v>
      </c>
      <c r="C838" t="s">
        <v>36</v>
      </c>
      <c r="D838" t="s">
        <v>46</v>
      </c>
      <c r="E838" t="s">
        <v>489</v>
      </c>
      <c r="F838">
        <v>10</v>
      </c>
      <c r="G838">
        <f>VLOOKUP(E838,Const!$A$2:$B$23,2,FALSE)</f>
        <v>5</v>
      </c>
      <c r="H838"/>
      <c r="I838" t="str">
        <f t="shared" si="20"/>
        <v>PR-0013: Internal Meetings</v>
      </c>
    </row>
    <row r="839" spans="1:9" x14ac:dyDescent="0.25">
      <c r="A839" t="s">
        <v>56</v>
      </c>
      <c r="B839" t="s">
        <v>512</v>
      </c>
      <c r="C839" t="s">
        <v>36</v>
      </c>
      <c r="D839" t="s">
        <v>13</v>
      </c>
      <c r="E839" t="s">
        <v>489</v>
      </c>
      <c r="F839">
        <v>30.5</v>
      </c>
      <c r="G839">
        <f>VLOOKUP(E839,Const!$A$2:$B$23,2,FALSE)</f>
        <v>5</v>
      </c>
      <c r="I839" t="str">
        <f t="shared" si="20"/>
        <v>PR-0013: Internal Meetings</v>
      </c>
    </row>
    <row r="840" spans="1:9" x14ac:dyDescent="0.25">
      <c r="A840" t="s">
        <v>56</v>
      </c>
      <c r="B840" t="s">
        <v>512</v>
      </c>
      <c r="C840" t="s">
        <v>77</v>
      </c>
      <c r="D840" t="s">
        <v>64</v>
      </c>
      <c r="E840" t="s">
        <v>489</v>
      </c>
      <c r="F840">
        <v>8</v>
      </c>
      <c r="G840">
        <f>VLOOKUP(E840,Const!$A$2:$B$23,2,FALSE)</f>
        <v>5</v>
      </c>
      <c r="H840" s="3"/>
      <c r="I840" t="str">
        <f t="shared" ref="I840:I841" si="21">CONCATENATE(TRIM(B840),": ",C840)</f>
        <v>PR-0013: Time Off - Planned</v>
      </c>
    </row>
    <row r="841" spans="1:9" x14ac:dyDescent="0.25">
      <c r="A841" t="s">
        <v>56</v>
      </c>
      <c r="B841" t="s">
        <v>512</v>
      </c>
      <c r="C841" t="s">
        <v>27</v>
      </c>
      <c r="D841" t="s">
        <v>64</v>
      </c>
      <c r="E841" t="s">
        <v>489</v>
      </c>
      <c r="F841">
        <v>6.5</v>
      </c>
      <c r="G841">
        <f>VLOOKUP(E841,Const!$A$2:$B$23,2,FALSE)</f>
        <v>5</v>
      </c>
      <c r="H841" s="3"/>
      <c r="I841" t="str">
        <f t="shared" si="21"/>
        <v>PR-0013: Time Off - Un Planned</v>
      </c>
    </row>
    <row r="842" spans="1:9" x14ac:dyDescent="0.25">
      <c r="A842" t="s">
        <v>58</v>
      </c>
      <c r="B842" t="s">
        <v>513</v>
      </c>
      <c r="C842" t="s">
        <v>62</v>
      </c>
      <c r="D842" t="s">
        <v>13</v>
      </c>
      <c r="E842" t="s">
        <v>489</v>
      </c>
      <c r="F842">
        <v>5.5</v>
      </c>
      <c r="G842">
        <f>VLOOKUP(E842,Const!$A$2:$B$23,2,FALSE)</f>
        <v>5</v>
      </c>
      <c r="I842" t="str">
        <f t="shared" si="20"/>
        <v>NEXELUS 2024.1 SP2: In-house Training</v>
      </c>
    </row>
    <row r="843" spans="1:9" x14ac:dyDescent="0.25">
      <c r="A843" t="s">
        <v>58</v>
      </c>
      <c r="B843" t="s">
        <v>23</v>
      </c>
      <c r="C843" t="s">
        <v>116</v>
      </c>
      <c r="D843" t="s">
        <v>2</v>
      </c>
      <c r="E843" t="s">
        <v>489</v>
      </c>
      <c r="F843">
        <v>2</v>
      </c>
      <c r="G843">
        <f>VLOOKUP(E843,Const!$A$2:$B$23,2,FALSE)</f>
        <v>5</v>
      </c>
      <c r="H843" s="40">
        <f>IFERROR(VLOOKUP($I843,'Planned BugFix'!$D$4:$V$1390,5+G843,FALSE),0)</f>
        <v>0</v>
      </c>
      <c r="I843" t="str">
        <f t="shared" si="20"/>
        <v>NEXELUS 2024.1 SP2: AdTech Fee commission</v>
      </c>
    </row>
    <row r="844" spans="1:9" x14ac:dyDescent="0.25">
      <c r="A844" t="s">
        <v>58</v>
      </c>
      <c r="B844" t="s">
        <v>23</v>
      </c>
      <c r="C844" t="s">
        <v>116</v>
      </c>
      <c r="D844" t="s">
        <v>17</v>
      </c>
      <c r="E844" t="s">
        <v>489</v>
      </c>
      <c r="F844">
        <v>23</v>
      </c>
      <c r="G844">
        <f>VLOOKUP(E844,Const!$A$2:$B$23,2,FALSE)</f>
        <v>5</v>
      </c>
      <c r="H844" s="40">
        <f>IFERROR(VLOOKUP($I844,'Planned Dev'!$D$4:$V$1390,5+G844,FALSE),0)</f>
        <v>0</v>
      </c>
      <c r="I844" t="str">
        <f t="shared" si="20"/>
        <v>NEXELUS 2024.1 SP2: AdTech Fee commission</v>
      </c>
    </row>
    <row r="845" spans="1:9" x14ac:dyDescent="0.25">
      <c r="A845" t="s">
        <v>58</v>
      </c>
      <c r="B845" t="s">
        <v>23</v>
      </c>
      <c r="C845" t="s">
        <v>116</v>
      </c>
      <c r="D845" t="s">
        <v>46</v>
      </c>
      <c r="E845" t="s">
        <v>489</v>
      </c>
      <c r="F845">
        <v>1</v>
      </c>
      <c r="G845">
        <f>VLOOKUP(E845,Const!$A$2:$B$23,2,FALSE)</f>
        <v>5</v>
      </c>
      <c r="H845"/>
      <c r="I845" t="str">
        <f t="shared" si="20"/>
        <v>NEXELUS 2024.1 SP2: AdTech Fee commission</v>
      </c>
    </row>
    <row r="846" spans="1:9" x14ac:dyDescent="0.25">
      <c r="A846" t="s">
        <v>58</v>
      </c>
      <c r="B846" t="s">
        <v>23</v>
      </c>
      <c r="C846" t="s">
        <v>116</v>
      </c>
      <c r="D846" t="s">
        <v>19</v>
      </c>
      <c r="E846" t="s">
        <v>489</v>
      </c>
      <c r="F846">
        <v>1.5</v>
      </c>
      <c r="G846">
        <f>VLOOKUP(E846,Const!$A$2:$B$23,2,FALSE)</f>
        <v>5</v>
      </c>
      <c r="H846" s="40">
        <f>IFERROR(VLOOKUP($I846,'Planned QA'!$D$4:$V$1390,5+G846,FALSE),0)</f>
        <v>0</v>
      </c>
      <c r="I846" t="str">
        <f t="shared" si="20"/>
        <v>NEXELUS 2024.1 SP2: AdTech Fee commission</v>
      </c>
    </row>
    <row r="847" spans="1:9" x14ac:dyDescent="0.25">
      <c r="A847" t="s">
        <v>58</v>
      </c>
      <c r="B847" t="s">
        <v>23</v>
      </c>
      <c r="C847" t="s">
        <v>93</v>
      </c>
      <c r="D847" t="s">
        <v>2</v>
      </c>
      <c r="E847" t="s">
        <v>489</v>
      </c>
      <c r="F847">
        <v>6.5</v>
      </c>
      <c r="G847">
        <f>VLOOKUP(E847,Const!$A$2:$B$23,2,FALSE)</f>
        <v>5</v>
      </c>
      <c r="H847" s="40">
        <f>IFERROR(VLOOKUP($I847,'Planned BugFix'!$D$4:$V$1390,5+G847,FALSE),0)</f>
        <v>0</v>
      </c>
      <c r="I847" t="str">
        <f t="shared" si="20"/>
        <v>NEXELUS 2024.1 SP2: Billing by Media Type</v>
      </c>
    </row>
    <row r="848" spans="1:9" x14ac:dyDescent="0.25">
      <c r="A848" t="s">
        <v>58</v>
      </c>
      <c r="B848" t="s">
        <v>23</v>
      </c>
      <c r="C848" t="s">
        <v>93</v>
      </c>
      <c r="D848" t="s">
        <v>17</v>
      </c>
      <c r="E848" t="s">
        <v>489</v>
      </c>
      <c r="F848">
        <v>5.5</v>
      </c>
      <c r="G848">
        <f>VLOOKUP(E848,Const!$A$2:$B$23,2,FALSE)</f>
        <v>5</v>
      </c>
      <c r="H848" s="40">
        <f>IFERROR(VLOOKUP($I848,'Planned Dev'!$D$4:$V$1390,5+G848,FALSE),0)</f>
        <v>0</v>
      </c>
      <c r="I848" t="str">
        <f t="shared" si="20"/>
        <v>NEXELUS 2024.1 SP2: Billing by Media Type</v>
      </c>
    </row>
    <row r="849" spans="1:9" x14ac:dyDescent="0.25">
      <c r="A849" t="s">
        <v>58</v>
      </c>
      <c r="B849" t="s">
        <v>23</v>
      </c>
      <c r="C849" t="s">
        <v>93</v>
      </c>
      <c r="D849" t="s">
        <v>46</v>
      </c>
      <c r="E849" t="s">
        <v>489</v>
      </c>
      <c r="F849">
        <v>1</v>
      </c>
      <c r="G849">
        <f>VLOOKUP(E849,Const!$A$2:$B$23,2,FALSE)</f>
        <v>5</v>
      </c>
      <c r="H849"/>
      <c r="I849" t="str">
        <f t="shared" si="20"/>
        <v>NEXELUS 2024.1 SP2: Billing by Media Type</v>
      </c>
    </row>
    <row r="850" spans="1:9" x14ac:dyDescent="0.25">
      <c r="A850" t="s">
        <v>58</v>
      </c>
      <c r="B850" t="s">
        <v>23</v>
      </c>
      <c r="C850" t="s">
        <v>93</v>
      </c>
      <c r="D850" t="s">
        <v>9</v>
      </c>
      <c r="E850" t="s">
        <v>489</v>
      </c>
      <c r="F850">
        <v>2</v>
      </c>
      <c r="G850">
        <f>VLOOKUP(E850,Const!$A$2:$B$23,2,FALSE)</f>
        <v>5</v>
      </c>
      <c r="I850" t="str">
        <f t="shared" si="20"/>
        <v>NEXELUS 2024.1 SP2: Billing by Media Type</v>
      </c>
    </row>
    <row r="851" spans="1:9" x14ac:dyDescent="0.25">
      <c r="A851" t="s">
        <v>58</v>
      </c>
      <c r="B851" t="s">
        <v>23</v>
      </c>
      <c r="C851" t="s">
        <v>93</v>
      </c>
      <c r="D851" t="s">
        <v>19</v>
      </c>
      <c r="E851" t="s">
        <v>489</v>
      </c>
      <c r="F851">
        <v>1.5</v>
      </c>
      <c r="G851">
        <f>VLOOKUP(E851,Const!$A$2:$B$23,2,FALSE)</f>
        <v>5</v>
      </c>
      <c r="H851" s="40">
        <f>IFERROR(VLOOKUP($I851,'Planned QA'!$D$4:$V$1390,5+G851,FALSE),0)</f>
        <v>40</v>
      </c>
      <c r="I851" t="str">
        <f t="shared" si="20"/>
        <v>NEXELUS 2024.1 SP2: Billing by Media Type</v>
      </c>
    </row>
    <row r="852" spans="1:9" x14ac:dyDescent="0.25">
      <c r="A852" t="s">
        <v>58</v>
      </c>
      <c r="B852" t="s">
        <v>23</v>
      </c>
      <c r="C852" t="s">
        <v>112</v>
      </c>
      <c r="D852" t="s">
        <v>2</v>
      </c>
      <c r="E852" t="s">
        <v>489</v>
      </c>
      <c r="F852">
        <v>11</v>
      </c>
      <c r="G852">
        <f>VLOOKUP(E852,Const!$A$2:$B$23,2,FALSE)</f>
        <v>5</v>
      </c>
      <c r="H852" s="40">
        <f>IFERROR(VLOOKUP($I852,'Planned BugFix'!$D$4:$V$1390,5+G852,FALSE),0)</f>
        <v>0</v>
      </c>
      <c r="I852" t="str">
        <f t="shared" si="20"/>
        <v>NEXELUS 2024.1 SP2: Enhancement for Visual Indicators and Flighting Details in Place</v>
      </c>
    </row>
    <row r="853" spans="1:9" x14ac:dyDescent="0.25">
      <c r="A853" t="s">
        <v>58</v>
      </c>
      <c r="B853" t="s">
        <v>23</v>
      </c>
      <c r="C853" t="s">
        <v>112</v>
      </c>
      <c r="D853" t="s">
        <v>17</v>
      </c>
      <c r="E853" t="s">
        <v>489</v>
      </c>
      <c r="F853">
        <v>30.25</v>
      </c>
      <c r="G853">
        <f>VLOOKUP(E853,Const!$A$2:$B$23,2,FALSE)</f>
        <v>5</v>
      </c>
      <c r="H853" s="40">
        <f>IFERROR(VLOOKUP($I853,'Planned Dev'!$D$4:$V$1390,5+G853,FALSE),0)</f>
        <v>0</v>
      </c>
      <c r="I853" t="str">
        <f t="shared" si="20"/>
        <v>NEXELUS 2024.1 SP2: Enhancement for Visual Indicators and Flighting Details in Place</v>
      </c>
    </row>
    <row r="854" spans="1:9" x14ac:dyDescent="0.25">
      <c r="A854" t="s">
        <v>58</v>
      </c>
      <c r="B854" t="s">
        <v>23</v>
      </c>
      <c r="C854" t="s">
        <v>112</v>
      </c>
      <c r="D854" t="s">
        <v>46</v>
      </c>
      <c r="E854" t="s">
        <v>489</v>
      </c>
      <c r="F854">
        <v>2</v>
      </c>
      <c r="G854">
        <f>VLOOKUP(E854,Const!$A$2:$B$23,2,FALSE)</f>
        <v>5</v>
      </c>
      <c r="H854"/>
      <c r="I854" t="str">
        <f t="shared" si="20"/>
        <v>NEXELUS 2024.1 SP2: Enhancement for Visual Indicators and Flighting Details in Place</v>
      </c>
    </row>
    <row r="855" spans="1:9" x14ac:dyDescent="0.25">
      <c r="A855" t="s">
        <v>58</v>
      </c>
      <c r="B855" t="s">
        <v>23</v>
      </c>
      <c r="C855" t="s">
        <v>112</v>
      </c>
      <c r="D855" t="s">
        <v>13</v>
      </c>
      <c r="E855" t="s">
        <v>489</v>
      </c>
      <c r="F855">
        <v>1</v>
      </c>
      <c r="G855">
        <f>VLOOKUP(E855,Const!$A$2:$B$23,2,FALSE)</f>
        <v>5</v>
      </c>
      <c r="H855"/>
      <c r="I855" t="str">
        <f t="shared" si="20"/>
        <v>NEXELUS 2024.1 SP2: Enhancement for Visual Indicators and Flighting Details in Place</v>
      </c>
    </row>
    <row r="856" spans="1:9" x14ac:dyDescent="0.25">
      <c r="A856" t="s">
        <v>58</v>
      </c>
      <c r="B856" t="s">
        <v>23</v>
      </c>
      <c r="C856" t="s">
        <v>112</v>
      </c>
      <c r="D856" t="s">
        <v>9</v>
      </c>
      <c r="E856" t="s">
        <v>489</v>
      </c>
      <c r="F856">
        <v>3</v>
      </c>
      <c r="G856">
        <f>VLOOKUP(E856,Const!$A$2:$B$23,2,FALSE)</f>
        <v>5</v>
      </c>
      <c r="I856" t="str">
        <f t="shared" si="20"/>
        <v>NEXELUS 2024.1 SP2: Enhancement for Visual Indicators and Flighting Details in Place</v>
      </c>
    </row>
    <row r="857" spans="1:9" x14ac:dyDescent="0.25">
      <c r="A857" t="s">
        <v>58</v>
      </c>
      <c r="B857" t="s">
        <v>23</v>
      </c>
      <c r="C857" t="s">
        <v>112</v>
      </c>
      <c r="D857" t="s">
        <v>19</v>
      </c>
      <c r="E857" t="s">
        <v>489</v>
      </c>
      <c r="F857">
        <v>15.5</v>
      </c>
      <c r="G857">
        <f>VLOOKUP(E857,Const!$A$2:$B$23,2,FALSE)</f>
        <v>5</v>
      </c>
      <c r="H857" s="40">
        <f>IFERROR(VLOOKUP($I857,'Planned QA'!$D$4:$V$1390,5+G857,FALSE),0)</f>
        <v>0</v>
      </c>
      <c r="I857" t="str">
        <f t="shared" si="20"/>
        <v>NEXELUS 2024.1 SP2: Enhancement for Visual Indicators and Flighting Details in Place</v>
      </c>
    </row>
    <row r="858" spans="1:9" x14ac:dyDescent="0.25">
      <c r="A858" t="s">
        <v>58</v>
      </c>
      <c r="B858" t="s">
        <v>23</v>
      </c>
      <c r="C858" t="s">
        <v>11</v>
      </c>
      <c r="D858" t="s">
        <v>12</v>
      </c>
      <c r="E858" t="s">
        <v>489</v>
      </c>
      <c r="F858">
        <v>6.5</v>
      </c>
      <c r="G858">
        <f>VLOOKUP(E858,Const!$A$2:$B$23,2,FALSE)</f>
        <v>5</v>
      </c>
      <c r="H858"/>
      <c r="I858" t="str">
        <f t="shared" si="20"/>
        <v>NEXELUS 2024.1 SP2: Project Overhead</v>
      </c>
    </row>
    <row r="859" spans="1:9" x14ac:dyDescent="0.25">
      <c r="A859" t="s">
        <v>58</v>
      </c>
      <c r="B859" t="s">
        <v>23</v>
      </c>
      <c r="C859" t="s">
        <v>91</v>
      </c>
      <c r="D859" t="s">
        <v>17</v>
      </c>
      <c r="E859" t="s">
        <v>489</v>
      </c>
      <c r="F859">
        <v>0.5</v>
      </c>
      <c r="G859">
        <f>VLOOKUP(E859,Const!$A$2:$B$23,2,FALSE)</f>
        <v>5</v>
      </c>
      <c r="H859" s="40">
        <f>IFERROR(VLOOKUP($I859,'Planned Dev'!$D$4:$V$1390,5+G859,FALSE),0)</f>
        <v>0</v>
      </c>
      <c r="I859" t="str">
        <f t="shared" si="20"/>
        <v>NEXELUS 2024.1 SP2: UDF &amp; Naming Convention in Nexelus - Export on Proposal</v>
      </c>
    </row>
    <row r="860" spans="1:9" x14ac:dyDescent="0.25">
      <c r="A860" t="s">
        <v>58</v>
      </c>
      <c r="B860" t="s">
        <v>23</v>
      </c>
      <c r="C860" t="s">
        <v>59</v>
      </c>
      <c r="D860" t="s">
        <v>17</v>
      </c>
      <c r="E860" t="s">
        <v>489</v>
      </c>
      <c r="F860">
        <v>0.5</v>
      </c>
      <c r="G860">
        <f>VLOOKUP(E860,Const!$A$2:$B$23,2,FALSE)</f>
        <v>5</v>
      </c>
      <c r="H860" s="40">
        <f>IFERROR(VLOOKUP($I860,'Planned Dev'!$D$4:$V$1390,5+G860,FALSE),0)</f>
        <v>0</v>
      </c>
      <c r="I860" t="str">
        <f t="shared" si="20"/>
        <v>PR-0013: UDF &amp; Naming Convention in Vendor Portal - Proposal Import/exp</v>
      </c>
    </row>
    <row r="861" spans="1:9" x14ac:dyDescent="0.25">
      <c r="A861" t="s">
        <v>58</v>
      </c>
      <c r="B861" t="s">
        <v>512</v>
      </c>
      <c r="C861" t="s">
        <v>62</v>
      </c>
      <c r="D861" t="s">
        <v>95</v>
      </c>
      <c r="E861" t="s">
        <v>489</v>
      </c>
      <c r="F861">
        <v>3</v>
      </c>
      <c r="G861">
        <f>VLOOKUP(E861,Const!$A$2:$B$23,2,FALSE)</f>
        <v>5</v>
      </c>
      <c r="I861" t="str">
        <f t="shared" si="20"/>
        <v>PR-0013: In-house Training</v>
      </c>
    </row>
    <row r="862" spans="1:9" x14ac:dyDescent="0.25">
      <c r="A862" t="s">
        <v>58</v>
      </c>
      <c r="B862" t="s">
        <v>512</v>
      </c>
      <c r="C862" t="s">
        <v>36</v>
      </c>
      <c r="D862" t="s">
        <v>2</v>
      </c>
      <c r="E862" t="s">
        <v>489</v>
      </c>
      <c r="F862">
        <v>1</v>
      </c>
      <c r="G862">
        <f>VLOOKUP(E862,Const!$A$2:$B$23,2,FALSE)</f>
        <v>5</v>
      </c>
      <c r="H862" s="40">
        <f>IFERROR(VLOOKUP($I862,'Planned BugFix'!$D$4:$V$1390,5+G862,FALSE),0)</f>
        <v>0</v>
      </c>
      <c r="I862" t="str">
        <f t="shared" si="20"/>
        <v>PR-0013: Internal Meetings</v>
      </c>
    </row>
    <row r="863" spans="1:9" x14ac:dyDescent="0.25">
      <c r="A863" t="s">
        <v>58</v>
      </c>
      <c r="B863" t="s">
        <v>512</v>
      </c>
      <c r="C863" t="s">
        <v>36</v>
      </c>
      <c r="D863" t="s">
        <v>13</v>
      </c>
      <c r="E863" t="s">
        <v>489</v>
      </c>
      <c r="F863">
        <v>17.25</v>
      </c>
      <c r="G863">
        <f>VLOOKUP(E863,Const!$A$2:$B$23,2,FALSE)</f>
        <v>5</v>
      </c>
      <c r="H863" s="3"/>
      <c r="I863" t="str">
        <f t="shared" si="20"/>
        <v>PR-0013: Internal Meetings</v>
      </c>
    </row>
    <row r="864" spans="1:9" x14ac:dyDescent="0.25">
      <c r="A864" t="s">
        <v>58</v>
      </c>
      <c r="B864" t="s">
        <v>512</v>
      </c>
      <c r="C864" t="s">
        <v>77</v>
      </c>
      <c r="D864" t="s">
        <v>64</v>
      </c>
      <c r="E864" t="s">
        <v>489</v>
      </c>
      <c r="F864">
        <v>32</v>
      </c>
      <c r="G864">
        <f>VLOOKUP(E864,Const!$A$2:$B$23,2,FALSE)</f>
        <v>5</v>
      </c>
      <c r="I864" t="str">
        <f t="shared" ref="I864:I865" si="22">CONCATENATE(TRIM(B864),": ",C864)</f>
        <v>PR-0013: Time Off - Planned</v>
      </c>
    </row>
    <row r="865" spans="1:9" x14ac:dyDescent="0.25">
      <c r="A865" t="s">
        <v>58</v>
      </c>
      <c r="B865" t="s">
        <v>512</v>
      </c>
      <c r="C865" t="s">
        <v>27</v>
      </c>
      <c r="D865" t="s">
        <v>64</v>
      </c>
      <c r="E865" t="s">
        <v>489</v>
      </c>
      <c r="F865">
        <v>4</v>
      </c>
      <c r="G865">
        <f>VLOOKUP(E865,Const!$A$2:$B$23,2,FALSE)</f>
        <v>5</v>
      </c>
      <c r="I865" t="str">
        <f t="shared" si="22"/>
        <v>PR-0013: Time Off - Un Planned</v>
      </c>
    </row>
    <row r="866" spans="1:9" x14ac:dyDescent="0.25">
      <c r="A866" t="s">
        <v>60</v>
      </c>
      <c r="B866" t="s">
        <v>515</v>
      </c>
      <c r="C866" t="s">
        <v>13</v>
      </c>
      <c r="D866" t="s">
        <v>13</v>
      </c>
      <c r="E866" t="s">
        <v>489</v>
      </c>
      <c r="F866">
        <v>8</v>
      </c>
      <c r="G866">
        <f>VLOOKUP(E866,Const!$A$2:$B$23,2,FALSE)</f>
        <v>5</v>
      </c>
      <c r="H866" s="3"/>
      <c r="I866" t="str">
        <f t="shared" si="20"/>
        <v>AD-0001: Meetings</v>
      </c>
    </row>
    <row r="867" spans="1:9" x14ac:dyDescent="0.25">
      <c r="A867" t="s">
        <v>60</v>
      </c>
      <c r="B867" t="s">
        <v>515</v>
      </c>
      <c r="C867" t="s">
        <v>28</v>
      </c>
      <c r="D867" t="s">
        <v>64</v>
      </c>
      <c r="E867" t="s">
        <v>489</v>
      </c>
      <c r="F867">
        <v>8</v>
      </c>
      <c r="G867">
        <f>VLOOKUP(E867,Const!$A$2:$B$23,2,FALSE)</f>
        <v>5</v>
      </c>
      <c r="I867" t="str">
        <f>CONCATENATE(TRIM(B867),": ",C867)</f>
        <v>AD-0001: Time</v>
      </c>
    </row>
    <row r="868" spans="1:9" x14ac:dyDescent="0.25">
      <c r="A868" t="s">
        <v>60</v>
      </c>
      <c r="B868" t="s">
        <v>515</v>
      </c>
      <c r="C868" t="s">
        <v>28</v>
      </c>
      <c r="D868" t="s">
        <v>70</v>
      </c>
      <c r="E868" t="s">
        <v>489</v>
      </c>
      <c r="F868">
        <v>1.5</v>
      </c>
      <c r="G868">
        <f>VLOOKUP(E868,Const!$A$2:$B$23,2,FALSE)</f>
        <v>5</v>
      </c>
      <c r="H868" s="3"/>
      <c r="I868" t="str">
        <f t="shared" si="20"/>
        <v>APWORKS 2024.2 - PHASE 3: Time</v>
      </c>
    </row>
    <row r="869" spans="1:9" x14ac:dyDescent="0.25">
      <c r="A869" t="s">
        <v>60</v>
      </c>
      <c r="B869" t="s">
        <v>5</v>
      </c>
      <c r="C869" t="s">
        <v>20</v>
      </c>
      <c r="D869" t="s">
        <v>2</v>
      </c>
      <c r="E869" t="s">
        <v>489</v>
      </c>
      <c r="F869">
        <v>5</v>
      </c>
      <c r="G869">
        <f>VLOOKUP(E869,Const!$A$2:$B$23,2,FALSE)</f>
        <v>5</v>
      </c>
      <c r="H869" s="40">
        <f>IFERROR(VLOOKUP($I869,'Planned BugFix'!$D$4:$V$1390,5+G869,FALSE),0)</f>
        <v>0</v>
      </c>
      <c r="I869" t="str">
        <f t="shared" si="20"/>
        <v>APWORKS 2024.2 - PHASE 4: Switch Company on Invoice</v>
      </c>
    </row>
    <row r="870" spans="1:9" x14ac:dyDescent="0.25">
      <c r="A870" t="s">
        <v>60</v>
      </c>
      <c r="B870" t="s">
        <v>96</v>
      </c>
      <c r="C870" t="s">
        <v>105</v>
      </c>
      <c r="D870" t="s">
        <v>19</v>
      </c>
      <c r="E870" t="s">
        <v>489</v>
      </c>
      <c r="F870">
        <v>3</v>
      </c>
      <c r="G870">
        <f>VLOOKUP(E870,Const!$A$2:$B$23,2,FALSE)</f>
        <v>5</v>
      </c>
      <c r="H870" s="40">
        <f>IFERROR(VLOOKUP($I870,'Planned QA'!$D$4:$V$1390,5+G870,FALSE),0)</f>
        <v>0</v>
      </c>
      <c r="I870" t="str">
        <f t="shared" si="20"/>
        <v>APWORKS 2024.2 - PHASE 4: EDI file updating and upload</v>
      </c>
    </row>
    <row r="871" spans="1:9" x14ac:dyDescent="0.25">
      <c r="A871" t="s">
        <v>60</v>
      </c>
      <c r="B871" t="s">
        <v>96</v>
      </c>
      <c r="C871" t="s">
        <v>114</v>
      </c>
      <c r="D871" t="s">
        <v>19</v>
      </c>
      <c r="E871" t="s">
        <v>489</v>
      </c>
      <c r="F871">
        <v>10</v>
      </c>
      <c r="G871">
        <f>VLOOKUP(E871,Const!$A$2:$B$23,2,FALSE)</f>
        <v>5</v>
      </c>
      <c r="H871" s="40">
        <f>IFERROR(VLOOKUP($I871,'Planned QA'!$D$4:$V$1390,5+G871,FALSE),0)</f>
        <v>0</v>
      </c>
      <c r="I871" t="str">
        <f t="shared" si="20"/>
        <v>APWORKS 2024.2 - PHASE 4: Google Drive Setup (company configuration UI)</v>
      </c>
    </row>
    <row r="872" spans="1:9" x14ac:dyDescent="0.25">
      <c r="A872" t="s">
        <v>60</v>
      </c>
      <c r="B872" t="s">
        <v>96</v>
      </c>
      <c r="C872" t="s">
        <v>11</v>
      </c>
      <c r="D872" t="s">
        <v>90</v>
      </c>
      <c r="E872" t="s">
        <v>489</v>
      </c>
      <c r="F872">
        <v>7</v>
      </c>
      <c r="G872">
        <f>VLOOKUP(E872,Const!$A$2:$B$23,2,FALSE)</f>
        <v>5</v>
      </c>
      <c r="H872" s="3"/>
      <c r="I872" t="str">
        <f t="shared" si="20"/>
        <v>APWORKS 2024.2 PHASE 5: Project Overhead</v>
      </c>
    </row>
    <row r="873" spans="1:9" x14ac:dyDescent="0.25">
      <c r="A873" t="s">
        <v>60</v>
      </c>
      <c r="B873" t="s">
        <v>517</v>
      </c>
      <c r="C873" t="s">
        <v>11</v>
      </c>
      <c r="D873" t="s">
        <v>7</v>
      </c>
      <c r="E873" t="s">
        <v>489</v>
      </c>
      <c r="F873">
        <v>5</v>
      </c>
      <c r="G873">
        <f>VLOOKUP(E873,Const!$A$2:$B$23,2,FALSE)</f>
        <v>5</v>
      </c>
      <c r="H873" s="3"/>
      <c r="I873" t="str">
        <f t="shared" si="20"/>
        <v>NEXELUS 2024.1 SP2: Project Overhead</v>
      </c>
    </row>
    <row r="874" spans="1:9" x14ac:dyDescent="0.25">
      <c r="A874" t="s">
        <v>60</v>
      </c>
      <c r="B874" t="s">
        <v>23</v>
      </c>
      <c r="C874" t="s">
        <v>116</v>
      </c>
      <c r="D874" t="s">
        <v>19</v>
      </c>
      <c r="E874" t="s">
        <v>489</v>
      </c>
      <c r="F874">
        <v>32</v>
      </c>
      <c r="G874">
        <f>VLOOKUP(E874,Const!$A$2:$B$23,2,FALSE)</f>
        <v>5</v>
      </c>
      <c r="H874" s="40">
        <f>IFERROR(VLOOKUP($I874,'Planned QA'!$D$4:$V$1390,5+G874,FALSE),0)</f>
        <v>0</v>
      </c>
      <c r="I874" t="str">
        <f t="shared" si="20"/>
        <v>NEXELUS 2024.1 SP2: AdTech Fee commission</v>
      </c>
    </row>
    <row r="875" spans="1:9" x14ac:dyDescent="0.25">
      <c r="A875" t="s">
        <v>60</v>
      </c>
      <c r="B875" t="s">
        <v>23</v>
      </c>
      <c r="C875" t="s">
        <v>93</v>
      </c>
      <c r="D875" t="s">
        <v>19</v>
      </c>
      <c r="E875" t="s">
        <v>489</v>
      </c>
      <c r="F875">
        <v>14</v>
      </c>
      <c r="G875">
        <f>VLOOKUP(E875,Const!$A$2:$B$23,2,FALSE)</f>
        <v>5</v>
      </c>
      <c r="H875" s="40">
        <f>IFERROR(VLOOKUP($I875,'Planned QA'!$D$4:$V$1390,5+G875,FALSE),0)</f>
        <v>40</v>
      </c>
      <c r="I875" t="str">
        <f t="shared" si="20"/>
        <v>NEXELUS 2024.1 SP2: Billing by Media Type</v>
      </c>
    </row>
    <row r="876" spans="1:9" x14ac:dyDescent="0.25">
      <c r="A876" t="s">
        <v>60</v>
      </c>
      <c r="B876" t="s">
        <v>23</v>
      </c>
      <c r="C876" t="s">
        <v>46</v>
      </c>
      <c r="D876" t="s">
        <v>46</v>
      </c>
      <c r="E876" t="s">
        <v>489</v>
      </c>
      <c r="F876">
        <v>10.5</v>
      </c>
      <c r="G876">
        <f>VLOOKUP(E876,Const!$A$2:$B$23,2,FALSE)</f>
        <v>5</v>
      </c>
      <c r="H876" s="3"/>
      <c r="I876" t="str">
        <f t="shared" si="20"/>
        <v>NEXELUS 2024.1 SP2: Documentation</v>
      </c>
    </row>
    <row r="877" spans="1:9" x14ac:dyDescent="0.25">
      <c r="A877" t="s">
        <v>60</v>
      </c>
      <c r="B877" t="s">
        <v>23</v>
      </c>
      <c r="C877" t="s">
        <v>46</v>
      </c>
      <c r="D877" t="s">
        <v>19</v>
      </c>
      <c r="E877" t="s">
        <v>489</v>
      </c>
      <c r="F877">
        <v>3</v>
      </c>
      <c r="G877">
        <f>VLOOKUP(E877,Const!$A$2:$B$23,2,FALSE)</f>
        <v>5</v>
      </c>
      <c r="H877" s="40">
        <f>IFERROR(VLOOKUP($I877,'Planned QA'!$D$4:$V$1390,5+G877,FALSE),0)</f>
        <v>0</v>
      </c>
      <c r="I877" t="str">
        <f t="shared" si="20"/>
        <v>NEXELUS 2024.1 SP2: Documentation</v>
      </c>
    </row>
    <row r="878" spans="1:9" x14ac:dyDescent="0.25">
      <c r="A878" t="s">
        <v>60</v>
      </c>
      <c r="B878" t="s">
        <v>23</v>
      </c>
      <c r="C878" t="s">
        <v>112</v>
      </c>
      <c r="D878" t="s">
        <v>19</v>
      </c>
      <c r="E878" t="s">
        <v>489</v>
      </c>
      <c r="F878">
        <v>17</v>
      </c>
      <c r="G878">
        <f>VLOOKUP(E878,Const!$A$2:$B$23,2,FALSE)</f>
        <v>5</v>
      </c>
      <c r="H878" s="40">
        <f>IFERROR(VLOOKUP($I878,'Planned QA'!$D$4:$V$1390,5+G878,FALSE),0)</f>
        <v>0</v>
      </c>
      <c r="I878" t="str">
        <f t="shared" si="20"/>
        <v>NEXELUS 2024.1 SP2: Enhancement for Visual Indicators and Flighting Details in Place</v>
      </c>
    </row>
    <row r="879" spans="1:9" x14ac:dyDescent="0.25">
      <c r="A879" t="s">
        <v>60</v>
      </c>
      <c r="B879" t="s">
        <v>23</v>
      </c>
      <c r="C879" t="s">
        <v>117</v>
      </c>
      <c r="D879" t="s">
        <v>19</v>
      </c>
      <c r="E879" t="s">
        <v>489</v>
      </c>
      <c r="F879">
        <v>14</v>
      </c>
      <c r="G879">
        <f>VLOOKUP(E879,Const!$A$2:$B$23,2,FALSE)</f>
        <v>5</v>
      </c>
      <c r="H879" s="40">
        <f>IFERROR(VLOOKUP($I879,'Planned QA'!$D$4:$V$1390,5+G879,FALSE),0)</f>
        <v>0</v>
      </c>
      <c r="I879" t="str">
        <f t="shared" si="20"/>
        <v>PR-0013: Media Plan: Import/Export Flighting</v>
      </c>
    </row>
    <row r="880" spans="1:9" x14ac:dyDescent="0.25">
      <c r="A880" t="s">
        <v>60</v>
      </c>
      <c r="B880" t="s">
        <v>512</v>
      </c>
      <c r="C880" t="s">
        <v>36</v>
      </c>
      <c r="D880" t="s">
        <v>13</v>
      </c>
      <c r="E880" t="s">
        <v>489</v>
      </c>
      <c r="F880">
        <v>10</v>
      </c>
      <c r="G880">
        <f>VLOOKUP(E880,Const!$A$2:$B$23,2,FALSE)</f>
        <v>5</v>
      </c>
      <c r="H880" s="3"/>
      <c r="I880" t="str">
        <f t="shared" si="20"/>
        <v>PR-0013: Internal Meetings</v>
      </c>
    </row>
    <row r="881" spans="1:9" x14ac:dyDescent="0.25">
      <c r="A881" t="s">
        <v>60</v>
      </c>
      <c r="B881" t="s">
        <v>512</v>
      </c>
      <c r="C881" t="s">
        <v>77</v>
      </c>
      <c r="D881" t="s">
        <v>64</v>
      </c>
      <c r="E881" t="s">
        <v>489</v>
      </c>
      <c r="F881">
        <v>8</v>
      </c>
      <c r="G881">
        <f>VLOOKUP(E881,Const!$A$2:$B$23,2,FALSE)</f>
        <v>5</v>
      </c>
      <c r="H881"/>
      <c r="I881" t="str">
        <f t="shared" ref="I881:I882" si="23">CONCATENATE(TRIM(B881),": ",C881)</f>
        <v>PR-0013: Time Off - Planned</v>
      </c>
    </row>
    <row r="882" spans="1:9" x14ac:dyDescent="0.25">
      <c r="A882" t="s">
        <v>60</v>
      </c>
      <c r="B882" t="s">
        <v>512</v>
      </c>
      <c r="C882" t="s">
        <v>27</v>
      </c>
      <c r="D882" t="s">
        <v>64</v>
      </c>
      <c r="E882" t="s">
        <v>489</v>
      </c>
      <c r="F882">
        <v>8</v>
      </c>
      <c r="G882">
        <f>VLOOKUP(E882,Const!$A$2:$B$23,2,FALSE)</f>
        <v>5</v>
      </c>
      <c r="H882"/>
      <c r="I882" t="str">
        <f t="shared" si="23"/>
        <v>PR-0013: Time Off - Un Planned</v>
      </c>
    </row>
    <row r="883" spans="1:9" x14ac:dyDescent="0.25">
      <c r="A883" t="s">
        <v>60</v>
      </c>
      <c r="B883" t="s">
        <v>514</v>
      </c>
      <c r="C883" t="s">
        <v>28</v>
      </c>
      <c r="D883" t="s">
        <v>30</v>
      </c>
      <c r="E883" t="s">
        <v>489</v>
      </c>
      <c r="F883">
        <v>4</v>
      </c>
      <c r="G883">
        <f>VLOOKUP(E883,Const!$A$2:$B$23,2,FALSE)</f>
        <v>5</v>
      </c>
      <c r="H883" s="3"/>
      <c r="I883" t="str">
        <f t="shared" si="20"/>
        <v>APWORKS 2024.2 - PHASE 4: Time</v>
      </c>
    </row>
    <row r="884" spans="1:9" x14ac:dyDescent="0.25">
      <c r="A884" t="s">
        <v>61</v>
      </c>
      <c r="B884" t="s">
        <v>96</v>
      </c>
      <c r="C884" t="s">
        <v>111</v>
      </c>
      <c r="D884" t="s">
        <v>2</v>
      </c>
      <c r="E884" t="s">
        <v>489</v>
      </c>
      <c r="F884">
        <v>85</v>
      </c>
      <c r="G884">
        <f>VLOOKUP(E884,Const!$A$2:$B$23,2,FALSE)</f>
        <v>5</v>
      </c>
      <c r="H884" s="40">
        <f>IFERROR(VLOOKUP($I884,'Planned BugFix'!$D$4:$V$1390,5+G884,FALSE),0)</f>
        <v>0</v>
      </c>
      <c r="I884" t="str">
        <f t="shared" si="20"/>
        <v>APWORKS 2024.2 - PHASE 4: Integration Testing</v>
      </c>
    </row>
    <row r="885" spans="1:9" x14ac:dyDescent="0.25">
      <c r="A885" t="s">
        <v>61</v>
      </c>
      <c r="B885" t="s">
        <v>96</v>
      </c>
      <c r="C885" t="s">
        <v>527</v>
      </c>
      <c r="D885" t="s">
        <v>17</v>
      </c>
      <c r="E885" t="s">
        <v>489</v>
      </c>
      <c r="F885">
        <v>4</v>
      </c>
      <c r="G885">
        <f>VLOOKUP(E885,Const!$A$2:$B$23,2,FALSE)</f>
        <v>5</v>
      </c>
      <c r="H885" s="40">
        <f>IFERROR(VLOOKUP($I885,'Planned Dev'!$D$4:$V$1390,5+G885,FALSE),0)</f>
        <v>0</v>
      </c>
      <c r="I885" t="str">
        <f t="shared" si="20"/>
        <v>NEXELUS 2024.1 SP2: Pull Client &amp; Sites, Service types as Media Types from Nexelus</v>
      </c>
    </row>
    <row r="886" spans="1:9" x14ac:dyDescent="0.25">
      <c r="A886" t="s">
        <v>61</v>
      </c>
      <c r="B886" t="s">
        <v>23</v>
      </c>
      <c r="C886" t="s">
        <v>93</v>
      </c>
      <c r="D886" t="s">
        <v>2</v>
      </c>
      <c r="E886" t="s">
        <v>489</v>
      </c>
      <c r="F886">
        <v>3</v>
      </c>
      <c r="G886">
        <f>VLOOKUP(E886,Const!$A$2:$B$23,2,FALSE)</f>
        <v>5</v>
      </c>
      <c r="H886" s="40">
        <f>IFERROR(VLOOKUP($I886,'Planned BugFix'!$D$4:$V$1390,5+G886,FALSE),0)</f>
        <v>0</v>
      </c>
      <c r="I886" t="str">
        <f t="shared" si="20"/>
        <v>NEXELUS 2024.1 SP2: Billing by Media Type</v>
      </c>
    </row>
    <row r="887" spans="1:9" x14ac:dyDescent="0.25">
      <c r="A887" t="s">
        <v>61</v>
      </c>
      <c r="B887" t="s">
        <v>23</v>
      </c>
      <c r="C887" t="s">
        <v>11</v>
      </c>
      <c r="D887" t="s">
        <v>7</v>
      </c>
      <c r="E887" t="s">
        <v>489</v>
      </c>
      <c r="F887">
        <v>1</v>
      </c>
      <c r="G887">
        <f>VLOOKUP(E887,Const!$A$2:$B$23,2,FALSE)</f>
        <v>5</v>
      </c>
      <c r="H887"/>
      <c r="I887" t="str">
        <f t="shared" si="20"/>
        <v>NEXELUS 2024.1 SP2: Project Overhead</v>
      </c>
    </row>
    <row r="888" spans="1:9" x14ac:dyDescent="0.25">
      <c r="A888" t="s">
        <v>61</v>
      </c>
      <c r="B888" t="s">
        <v>23</v>
      </c>
      <c r="C888" t="s">
        <v>11</v>
      </c>
      <c r="D888" t="s">
        <v>12</v>
      </c>
      <c r="E888" t="s">
        <v>489</v>
      </c>
      <c r="F888">
        <v>5</v>
      </c>
      <c r="G888">
        <f>VLOOKUP(E888,Const!$A$2:$B$23,2,FALSE)</f>
        <v>5</v>
      </c>
      <c r="H888"/>
      <c r="I888" t="str">
        <f t="shared" si="20"/>
        <v>NEXELUS SUPPORT: Project Overhead</v>
      </c>
    </row>
    <row r="889" spans="1:9" x14ac:dyDescent="0.25">
      <c r="A889" t="s">
        <v>61</v>
      </c>
      <c r="B889" t="s">
        <v>516</v>
      </c>
      <c r="C889" t="s">
        <v>119</v>
      </c>
      <c r="D889" t="s">
        <v>12</v>
      </c>
      <c r="E889" t="s">
        <v>489</v>
      </c>
      <c r="F889">
        <v>1</v>
      </c>
      <c r="G889">
        <f>VLOOKUP(E889,Const!$A$2:$B$23,2,FALSE)</f>
        <v>5</v>
      </c>
      <c r="H889"/>
      <c r="I889" t="str">
        <f t="shared" si="20"/>
        <v>PR-0013: Maintenance Activity</v>
      </c>
    </row>
    <row r="890" spans="1:9" x14ac:dyDescent="0.25">
      <c r="A890" t="s">
        <v>61</v>
      </c>
      <c r="B890" t="s">
        <v>512</v>
      </c>
      <c r="C890" t="s">
        <v>35</v>
      </c>
      <c r="D890" t="s">
        <v>17</v>
      </c>
      <c r="E890" t="s">
        <v>489</v>
      </c>
      <c r="F890">
        <v>3</v>
      </c>
      <c r="G890">
        <f>VLOOKUP(E890,Const!$A$2:$B$23,2,FALSE)</f>
        <v>5</v>
      </c>
      <c r="H890" s="40">
        <f>IFERROR(VLOOKUP($I890,'Planned Dev'!$D$4:$V$1390,5+G890,FALSE),0)</f>
        <v>0</v>
      </c>
      <c r="I890" t="str">
        <f t="shared" si="20"/>
        <v>PR-0013: Development of new project/assignment/task</v>
      </c>
    </row>
    <row r="891" spans="1:9" x14ac:dyDescent="0.25">
      <c r="A891" t="s">
        <v>61</v>
      </c>
      <c r="B891" t="s">
        <v>512</v>
      </c>
      <c r="C891" t="s">
        <v>25</v>
      </c>
      <c r="D891" t="s">
        <v>64</v>
      </c>
      <c r="E891" t="s">
        <v>489</v>
      </c>
      <c r="F891">
        <v>8</v>
      </c>
      <c r="G891">
        <f>VLOOKUP(E891,Const!$A$2:$B$23,2,FALSE)</f>
        <v>5</v>
      </c>
      <c r="I891" t="str">
        <f>CONCATENATE(TRIM(B891),": ",C891)</f>
        <v>PR-0013: Meetings, mails, communication, TFS, Interviews</v>
      </c>
    </row>
    <row r="892" spans="1:9" x14ac:dyDescent="0.25">
      <c r="A892" t="s">
        <v>61</v>
      </c>
      <c r="B892" t="s">
        <v>512</v>
      </c>
      <c r="C892" t="s">
        <v>25</v>
      </c>
      <c r="D892" t="s">
        <v>99</v>
      </c>
      <c r="E892" t="s">
        <v>489</v>
      </c>
      <c r="F892">
        <v>1</v>
      </c>
      <c r="G892">
        <f>VLOOKUP(E892,Const!$A$2:$B$23,2,FALSE)</f>
        <v>5</v>
      </c>
      <c r="I892" t="str">
        <f t="shared" si="20"/>
        <v>PR-0013: Meetings, mails, communication, TFS, Interviews</v>
      </c>
    </row>
    <row r="893" spans="1:9" x14ac:dyDescent="0.25">
      <c r="A893" t="s">
        <v>61</v>
      </c>
      <c r="B893" t="s">
        <v>512</v>
      </c>
      <c r="C893" t="s">
        <v>65</v>
      </c>
      <c r="D893" t="s">
        <v>99</v>
      </c>
      <c r="E893" t="s">
        <v>489</v>
      </c>
      <c r="F893">
        <v>12</v>
      </c>
      <c r="G893">
        <f>VLOOKUP(E893,Const!$A$2:$B$23,2,FALSE)</f>
        <v>5</v>
      </c>
      <c r="I893" t="str">
        <f t="shared" si="20"/>
        <v>Support and Maintenance: QA Environment Upgrade</v>
      </c>
    </row>
    <row r="894" spans="1:9" x14ac:dyDescent="0.25">
      <c r="A894" t="s">
        <v>61</v>
      </c>
      <c r="B894" t="s">
        <v>514</v>
      </c>
      <c r="C894" t="s">
        <v>28</v>
      </c>
      <c r="D894" t="s">
        <v>30</v>
      </c>
      <c r="E894" t="s">
        <v>489</v>
      </c>
      <c r="F894">
        <v>49</v>
      </c>
      <c r="G894">
        <f>VLOOKUP(E894,Const!$A$2:$B$23,2,FALSE)</f>
        <v>5</v>
      </c>
      <c r="I894" t="str">
        <f t="shared" si="20"/>
        <v>Support and Maintenance: Time</v>
      </c>
    </row>
    <row r="895" spans="1:9" x14ac:dyDescent="0.25">
      <c r="A895" t="s">
        <v>61</v>
      </c>
      <c r="B895" t="s">
        <v>514</v>
      </c>
      <c r="C895" t="s">
        <v>28</v>
      </c>
      <c r="D895" t="s">
        <v>99</v>
      </c>
      <c r="E895" t="s">
        <v>489</v>
      </c>
      <c r="F895">
        <v>4</v>
      </c>
      <c r="G895">
        <f>VLOOKUP(E895,Const!$A$2:$B$23,2,FALSE)</f>
        <v>5</v>
      </c>
      <c r="I895" t="str">
        <f t="shared" si="20"/>
        <v>APWORKS 2024.2 - PHASE 4: Time</v>
      </c>
    </row>
    <row r="896" spans="1:9" x14ac:dyDescent="0.25">
      <c r="A896" t="s">
        <v>63</v>
      </c>
      <c r="B896" t="s">
        <v>96</v>
      </c>
      <c r="C896" t="s">
        <v>109</v>
      </c>
      <c r="D896" t="s">
        <v>19</v>
      </c>
      <c r="E896" t="s">
        <v>489</v>
      </c>
      <c r="F896">
        <v>2</v>
      </c>
      <c r="G896">
        <f>VLOOKUP(E896,Const!$A$2:$B$23,2,FALSE)</f>
        <v>5</v>
      </c>
      <c r="H896" s="40">
        <f>IFERROR(VLOOKUP($I896,'Planned QA'!$D$4:$V$1390,5+G896,FALSE),0)</f>
        <v>0</v>
      </c>
      <c r="I896" t="str">
        <f t="shared" si="20"/>
        <v>APWORKS 2024.2 - PHASE 4: Apply variable name for Site in vendor mapping</v>
      </c>
    </row>
    <row r="897" spans="1:9" x14ac:dyDescent="0.25">
      <c r="A897" t="s">
        <v>63</v>
      </c>
      <c r="B897" t="s">
        <v>96</v>
      </c>
      <c r="C897" t="s">
        <v>102</v>
      </c>
      <c r="D897" t="s">
        <v>19</v>
      </c>
      <c r="E897" t="s">
        <v>489</v>
      </c>
      <c r="F897">
        <v>8</v>
      </c>
      <c r="G897">
        <f>VLOOKUP(E897,Const!$A$2:$B$23,2,FALSE)</f>
        <v>5</v>
      </c>
      <c r="H897" s="40">
        <f>IFERROR(VLOOKUP($I897,'Planned QA'!$D$4:$V$1390,5+G897,FALSE),0)</f>
        <v>0</v>
      </c>
      <c r="I897" t="str">
        <f t="shared" si="20"/>
        <v>APWORKS 2024.2 - PHASE 4: Approval routing</v>
      </c>
    </row>
    <row r="898" spans="1:9" x14ac:dyDescent="0.25">
      <c r="A898" t="s">
        <v>63</v>
      </c>
      <c r="B898" t="s">
        <v>96</v>
      </c>
      <c r="C898" t="s">
        <v>97</v>
      </c>
      <c r="D898" t="s">
        <v>19</v>
      </c>
      <c r="E898" t="s">
        <v>489</v>
      </c>
      <c r="F898">
        <v>8</v>
      </c>
      <c r="G898">
        <f>VLOOKUP(E898,Const!$A$2:$B$23,2,FALSE)</f>
        <v>5</v>
      </c>
      <c r="H898" s="40">
        <f>IFERROR(VLOOKUP($I898,'Planned QA'!$D$4:$V$1390,5+G898,FALSE),0)</f>
        <v>0</v>
      </c>
      <c r="I898" t="str">
        <f t="shared" si="20"/>
        <v>APWORKS 2024.2 - PHASE 4: Approve upto last level and auto post.</v>
      </c>
    </row>
    <row r="899" spans="1:9" x14ac:dyDescent="0.25">
      <c r="A899" t="s">
        <v>63</v>
      </c>
      <c r="B899" t="s">
        <v>96</v>
      </c>
      <c r="C899" t="s">
        <v>110</v>
      </c>
      <c r="D899" t="s">
        <v>19</v>
      </c>
      <c r="E899" t="s">
        <v>489</v>
      </c>
      <c r="F899">
        <v>2</v>
      </c>
      <c r="G899">
        <f>VLOOKUP(E899,Const!$A$2:$B$23,2,FALSE)</f>
        <v>5</v>
      </c>
      <c r="H899" s="40">
        <f>IFERROR(VLOOKUP($I899,'Planned QA'!$D$4:$V$1390,5+G899,FALSE),0)</f>
        <v>0</v>
      </c>
      <c r="I899" t="str">
        <f t="shared" ref="I899:I962" si="24">CONCATENATE(TRIM(B900),": ",C899)</f>
        <v>APWORKS 2024.2 - PHASE 4: Currency Changes on Vendor Map</v>
      </c>
    </row>
    <row r="900" spans="1:9" x14ac:dyDescent="0.25">
      <c r="A900" t="s">
        <v>63</v>
      </c>
      <c r="B900" t="s">
        <v>96</v>
      </c>
      <c r="C900" t="s">
        <v>108</v>
      </c>
      <c r="D900" t="s">
        <v>19</v>
      </c>
      <c r="E900" t="s">
        <v>489</v>
      </c>
      <c r="F900">
        <v>6</v>
      </c>
      <c r="G900">
        <f>VLOOKUP(E900,Const!$A$2:$B$23,2,FALSE)</f>
        <v>5</v>
      </c>
      <c r="H900" s="40">
        <f>IFERROR(VLOOKUP($I900,'Planned QA'!$D$4:$V$1390,5+G900,FALSE),0)</f>
        <v>0</v>
      </c>
      <c r="I900" t="str">
        <f t="shared" si="24"/>
        <v>APWORKS 2024.2 - PHASE 4: Production: Auto populate lines based PO during scanning</v>
      </c>
    </row>
    <row r="901" spans="1:9" x14ac:dyDescent="0.25">
      <c r="A901" t="s">
        <v>63</v>
      </c>
      <c r="B901" t="s">
        <v>96</v>
      </c>
      <c r="C901" t="s">
        <v>100</v>
      </c>
      <c r="D901" t="s">
        <v>7</v>
      </c>
      <c r="E901" t="s">
        <v>489</v>
      </c>
      <c r="F901">
        <v>4</v>
      </c>
      <c r="G901">
        <f>VLOOKUP(E901,Const!$A$2:$B$23,2,FALSE)</f>
        <v>5</v>
      </c>
      <c r="I901" t="str">
        <f t="shared" si="24"/>
        <v>APWORKS 2024.2 - PHASE 4: Production: Project should be available on summary as well.</v>
      </c>
    </row>
    <row r="902" spans="1:9" x14ac:dyDescent="0.25">
      <c r="A902" t="s">
        <v>63</v>
      </c>
      <c r="B902" t="s">
        <v>96</v>
      </c>
      <c r="C902" t="s">
        <v>107</v>
      </c>
      <c r="D902" t="s">
        <v>2</v>
      </c>
      <c r="E902" t="s">
        <v>489</v>
      </c>
      <c r="F902">
        <v>4</v>
      </c>
      <c r="G902">
        <f>VLOOKUP(E902,Const!$A$2:$B$23,2,FALSE)</f>
        <v>5</v>
      </c>
      <c r="H902" s="40">
        <f>IFERROR(VLOOKUP($I902,'Planned BugFix'!$D$4:$V$1390,5+G902,FALSE),0)</f>
        <v>0</v>
      </c>
      <c r="I902" t="str">
        <f t="shared" si="24"/>
        <v>APWORKS 2024.2 - PHASE 4: Production: show keyvalue pairs for level2 mapping</v>
      </c>
    </row>
    <row r="903" spans="1:9" x14ac:dyDescent="0.25">
      <c r="A903" t="s">
        <v>63</v>
      </c>
      <c r="B903" t="s">
        <v>96</v>
      </c>
      <c r="C903" t="s">
        <v>11</v>
      </c>
      <c r="D903" t="s">
        <v>7</v>
      </c>
      <c r="E903" t="s">
        <v>489</v>
      </c>
      <c r="F903">
        <v>24</v>
      </c>
      <c r="G903">
        <f>VLOOKUP(E903,Const!$A$2:$B$23,2,FALSE)</f>
        <v>5</v>
      </c>
      <c r="I903" t="str">
        <f t="shared" si="24"/>
        <v>APWORKS 2024.2 PHASE 5: Project Overhead</v>
      </c>
    </row>
    <row r="904" spans="1:9" x14ac:dyDescent="0.25">
      <c r="A904" t="s">
        <v>63</v>
      </c>
      <c r="B904" t="s">
        <v>517</v>
      </c>
      <c r="C904" t="s">
        <v>11</v>
      </c>
      <c r="D904" t="s">
        <v>7</v>
      </c>
      <c r="E904" t="s">
        <v>489</v>
      </c>
      <c r="F904">
        <v>80</v>
      </c>
      <c r="G904">
        <f>VLOOKUP(E904,Const!$A$2:$B$23,2,FALSE)</f>
        <v>5</v>
      </c>
      <c r="I904" t="str">
        <f t="shared" si="24"/>
        <v>PR-0013: Project Overhead</v>
      </c>
    </row>
    <row r="905" spans="1:9" x14ac:dyDescent="0.25">
      <c r="A905" t="s">
        <v>63</v>
      </c>
      <c r="B905" t="s">
        <v>512</v>
      </c>
      <c r="C905" t="s">
        <v>77</v>
      </c>
      <c r="D905" t="s">
        <v>64</v>
      </c>
      <c r="E905" t="s">
        <v>489</v>
      </c>
      <c r="F905">
        <v>8</v>
      </c>
      <c r="G905">
        <f>VLOOKUP(E905,Const!$A$2:$B$23,2,FALSE)</f>
        <v>5</v>
      </c>
      <c r="I905" t="str">
        <f t="shared" ref="I905:I906" si="25">CONCATENATE(TRIM(B905),": ",C905)</f>
        <v>PR-0013: Time Off - Planned</v>
      </c>
    </row>
    <row r="906" spans="1:9" x14ac:dyDescent="0.25">
      <c r="A906" t="s">
        <v>63</v>
      </c>
      <c r="B906" t="s">
        <v>512</v>
      </c>
      <c r="C906" t="s">
        <v>27</v>
      </c>
      <c r="D906" t="s">
        <v>64</v>
      </c>
      <c r="E906" t="s">
        <v>489</v>
      </c>
      <c r="F906">
        <v>8</v>
      </c>
      <c r="G906">
        <f>VLOOKUP(E906,Const!$A$2:$B$23,2,FALSE)</f>
        <v>5</v>
      </c>
      <c r="I906" t="str">
        <f t="shared" si="25"/>
        <v>PR-0013: Time Off - Un Planned</v>
      </c>
    </row>
    <row r="907" spans="1:9" x14ac:dyDescent="0.25">
      <c r="A907" t="s">
        <v>63</v>
      </c>
      <c r="B907" t="s">
        <v>514</v>
      </c>
      <c r="C907" t="s">
        <v>28</v>
      </c>
      <c r="D907" t="s">
        <v>30</v>
      </c>
      <c r="E907" t="s">
        <v>489</v>
      </c>
      <c r="F907">
        <v>20</v>
      </c>
      <c r="G907">
        <f>VLOOKUP(E907,Const!$A$2:$B$23,2,FALSE)</f>
        <v>5</v>
      </c>
      <c r="I907" t="str">
        <f t="shared" si="24"/>
        <v>AD-0001: Time</v>
      </c>
    </row>
    <row r="908" spans="1:9" x14ac:dyDescent="0.25">
      <c r="A908" t="s">
        <v>66</v>
      </c>
      <c r="B908" t="s">
        <v>515</v>
      </c>
      <c r="C908" t="s">
        <v>13</v>
      </c>
      <c r="D908" t="s">
        <v>13</v>
      </c>
      <c r="E908" t="s">
        <v>489</v>
      </c>
      <c r="F908">
        <v>1.8</v>
      </c>
      <c r="G908">
        <f>VLOOKUP(E908,Const!$A$2:$B$23,2,FALSE)</f>
        <v>5</v>
      </c>
      <c r="I908" t="str">
        <f t="shared" si="24"/>
        <v>AD-0001: Meetings</v>
      </c>
    </row>
    <row r="909" spans="1:9" x14ac:dyDescent="0.25">
      <c r="A909" t="s">
        <v>66</v>
      </c>
      <c r="B909" t="s">
        <v>515</v>
      </c>
      <c r="C909" t="s">
        <v>13</v>
      </c>
      <c r="D909" t="s">
        <v>95</v>
      </c>
      <c r="E909" t="s">
        <v>489</v>
      </c>
      <c r="F909">
        <v>3</v>
      </c>
      <c r="G909">
        <f>VLOOKUP(E909,Const!$A$2:$B$23,2,FALSE)</f>
        <v>5</v>
      </c>
      <c r="I909" t="str">
        <f t="shared" si="24"/>
        <v>NEXELUS 2024.1 SP2: Meetings</v>
      </c>
    </row>
    <row r="910" spans="1:9" x14ac:dyDescent="0.25">
      <c r="A910" t="s">
        <v>66</v>
      </c>
      <c r="B910" t="s">
        <v>23</v>
      </c>
      <c r="C910" t="s">
        <v>24</v>
      </c>
      <c r="D910" t="s">
        <v>17</v>
      </c>
      <c r="E910" t="s">
        <v>489</v>
      </c>
      <c r="F910">
        <v>52.4</v>
      </c>
      <c r="G910">
        <f>VLOOKUP(E910,Const!$A$2:$B$23,2,FALSE)</f>
        <v>5</v>
      </c>
      <c r="H910" s="40">
        <f>IFERROR(VLOOKUP($I910,'Planned Dev'!$D$4:$V$1390,5+G910,FALSE),0)</f>
        <v>0</v>
      </c>
      <c r="I910" t="str">
        <f t="shared" si="24"/>
        <v>NEXELUS 2024.1 SP2: Generate Client Schedule Lines based on media type</v>
      </c>
    </row>
    <row r="911" spans="1:9" x14ac:dyDescent="0.25">
      <c r="A911" t="s">
        <v>66</v>
      </c>
      <c r="B911" t="s">
        <v>23</v>
      </c>
      <c r="C911" t="s">
        <v>24</v>
      </c>
      <c r="D911" t="s">
        <v>19</v>
      </c>
      <c r="E911" t="s">
        <v>489</v>
      </c>
      <c r="F911">
        <v>18.8</v>
      </c>
      <c r="G911">
        <f>VLOOKUP(E911,Const!$A$2:$B$23,2,FALSE)</f>
        <v>5</v>
      </c>
      <c r="H911" s="40">
        <f>IFERROR(VLOOKUP($I911,'Planned QA'!$D$4:$V$1390,5+G911,FALSE),0)</f>
        <v>0</v>
      </c>
      <c r="I911" t="str">
        <f t="shared" si="24"/>
        <v>AD-0001: Generate Client Schedule Lines based on media type</v>
      </c>
    </row>
    <row r="912" spans="1:9" x14ac:dyDescent="0.25">
      <c r="A912" t="s">
        <v>543</v>
      </c>
      <c r="B912" t="s">
        <v>515</v>
      </c>
      <c r="C912" t="s">
        <v>539</v>
      </c>
      <c r="D912" t="s">
        <v>47</v>
      </c>
      <c r="E912" t="s">
        <v>489</v>
      </c>
      <c r="F912">
        <v>176</v>
      </c>
      <c r="G912">
        <f>VLOOKUP(E912,Const!$A$2:$B$23,2,FALSE)</f>
        <v>5</v>
      </c>
      <c r="I912" t="str">
        <f t="shared" si="24"/>
        <v>AD-0001: Network and infrastructure Support</v>
      </c>
    </row>
    <row r="913" spans="1:9" x14ac:dyDescent="0.25">
      <c r="A913" t="s">
        <v>544</v>
      </c>
      <c r="B913" t="s">
        <v>515</v>
      </c>
      <c r="C913" t="s">
        <v>536</v>
      </c>
      <c r="D913" t="s">
        <v>538</v>
      </c>
      <c r="E913" t="s">
        <v>489</v>
      </c>
      <c r="F913">
        <v>2</v>
      </c>
      <c r="G913">
        <f>VLOOKUP(E913,Const!$A$2:$B$23,2,FALSE)</f>
        <v>5</v>
      </c>
      <c r="I913" t="str">
        <f t="shared" si="24"/>
        <v>AD-0001: HR ad Admin Activities</v>
      </c>
    </row>
    <row r="914" spans="1:9" x14ac:dyDescent="0.25">
      <c r="A914" t="s">
        <v>544</v>
      </c>
      <c r="B914" t="s">
        <v>515</v>
      </c>
      <c r="C914" t="s">
        <v>28</v>
      </c>
      <c r="D914" t="s">
        <v>47</v>
      </c>
      <c r="E914" t="s">
        <v>489</v>
      </c>
      <c r="F914">
        <v>24</v>
      </c>
      <c r="G914">
        <f>VLOOKUP(E914,Const!$A$2:$B$23,2,FALSE)</f>
        <v>5</v>
      </c>
      <c r="I914" t="str">
        <f t="shared" si="24"/>
        <v>AD-0001: Time</v>
      </c>
    </row>
    <row r="915" spans="1:9" x14ac:dyDescent="0.25">
      <c r="A915" t="s">
        <v>544</v>
      </c>
      <c r="B915" t="s">
        <v>515</v>
      </c>
      <c r="C915" t="s">
        <v>28</v>
      </c>
      <c r="D915" t="s">
        <v>64</v>
      </c>
      <c r="E915" t="s">
        <v>489</v>
      </c>
      <c r="F915">
        <v>32</v>
      </c>
      <c r="G915">
        <f>VLOOKUP(E915,Const!$A$2:$B$23,2,FALSE)</f>
        <v>5</v>
      </c>
      <c r="I915" t="str">
        <f>CONCATENATE(TRIM(B915),": ",C915)</f>
        <v>AD-0001: Time</v>
      </c>
    </row>
    <row r="916" spans="1:9" x14ac:dyDescent="0.25">
      <c r="A916" t="s">
        <v>544</v>
      </c>
      <c r="B916" t="s">
        <v>515</v>
      </c>
      <c r="C916" t="s">
        <v>28</v>
      </c>
      <c r="D916" t="s">
        <v>13</v>
      </c>
      <c r="E916" t="s">
        <v>489</v>
      </c>
      <c r="F916">
        <v>22</v>
      </c>
      <c r="G916">
        <f>VLOOKUP(E916,Const!$A$2:$B$23,2,FALSE)</f>
        <v>5</v>
      </c>
      <c r="I916" t="str">
        <f t="shared" si="24"/>
        <v>AD-0001: Time</v>
      </c>
    </row>
    <row r="917" spans="1:9" x14ac:dyDescent="0.25">
      <c r="A917" t="s">
        <v>544</v>
      </c>
      <c r="B917" t="s">
        <v>515</v>
      </c>
      <c r="C917" t="s">
        <v>28</v>
      </c>
      <c r="D917" t="s">
        <v>545</v>
      </c>
      <c r="E917" t="s">
        <v>489</v>
      </c>
      <c r="F917">
        <v>41</v>
      </c>
      <c r="G917">
        <f>VLOOKUP(E917,Const!$A$2:$B$23,2,FALSE)</f>
        <v>5</v>
      </c>
      <c r="I917" t="str">
        <f t="shared" si="24"/>
        <v>AD-0001: Time</v>
      </c>
    </row>
    <row r="918" spans="1:9" x14ac:dyDescent="0.25">
      <c r="A918" t="s">
        <v>544</v>
      </c>
      <c r="B918" t="s">
        <v>515</v>
      </c>
      <c r="C918" t="s">
        <v>28</v>
      </c>
      <c r="D918" t="s">
        <v>546</v>
      </c>
      <c r="E918" t="s">
        <v>489</v>
      </c>
      <c r="F918">
        <v>4</v>
      </c>
      <c r="G918">
        <f>VLOOKUP(E918,Const!$A$2:$B$23,2,FALSE)</f>
        <v>5</v>
      </c>
      <c r="I918" t="str">
        <f t="shared" si="24"/>
        <v>APWORKS 2024.2 - PHASE 4: Time</v>
      </c>
    </row>
    <row r="919" spans="1:9" x14ac:dyDescent="0.25">
      <c r="A919" t="s">
        <v>544</v>
      </c>
      <c r="B919" t="s">
        <v>96</v>
      </c>
      <c r="C919" t="s">
        <v>11</v>
      </c>
      <c r="D919" t="s">
        <v>90</v>
      </c>
      <c r="E919" t="s">
        <v>489</v>
      </c>
      <c r="F919">
        <v>2</v>
      </c>
      <c r="G919">
        <f>VLOOKUP(E919,Const!$A$2:$B$23,2,FALSE)</f>
        <v>5</v>
      </c>
      <c r="I919" t="str">
        <f t="shared" si="24"/>
        <v>PR-0013: Project Overhead</v>
      </c>
    </row>
    <row r="920" spans="1:9" x14ac:dyDescent="0.25">
      <c r="A920" t="s">
        <v>544</v>
      </c>
      <c r="B920" t="s">
        <v>512</v>
      </c>
      <c r="C920" t="s">
        <v>79</v>
      </c>
      <c r="D920" t="s">
        <v>12</v>
      </c>
      <c r="E920" t="s">
        <v>489</v>
      </c>
      <c r="F920">
        <v>6</v>
      </c>
      <c r="G920">
        <f>VLOOKUP(E920,Const!$A$2:$B$23,2,FALSE)</f>
        <v>5</v>
      </c>
      <c r="H920"/>
      <c r="I920" t="str">
        <f t="shared" si="24"/>
        <v>PR-0013: Production upgrades</v>
      </c>
    </row>
    <row r="921" spans="1:9" x14ac:dyDescent="0.25">
      <c r="A921" t="s">
        <v>544</v>
      </c>
      <c r="B921" t="s">
        <v>512</v>
      </c>
      <c r="C921" t="s">
        <v>26</v>
      </c>
      <c r="D921" t="s">
        <v>13</v>
      </c>
      <c r="E921" t="s">
        <v>489</v>
      </c>
      <c r="F921">
        <v>22</v>
      </c>
      <c r="G921">
        <f>VLOOKUP(E921,Const!$A$2:$B$23,2,FALSE)</f>
        <v>5</v>
      </c>
      <c r="I921" t="str">
        <f t="shared" si="24"/>
        <v>AD-0001: Session with US team</v>
      </c>
    </row>
    <row r="922" spans="1:9" x14ac:dyDescent="0.25">
      <c r="A922" t="s">
        <v>1</v>
      </c>
      <c r="B922" t="s">
        <v>515</v>
      </c>
      <c r="C922" t="s">
        <v>13</v>
      </c>
      <c r="D922" t="s">
        <v>13</v>
      </c>
      <c r="E922" t="s">
        <v>491</v>
      </c>
      <c r="F922">
        <v>40.5</v>
      </c>
      <c r="G922">
        <f>VLOOKUP(E922,Const!$A$2:$B$23,2,FALSE)</f>
        <v>6</v>
      </c>
      <c r="H922" s="3"/>
      <c r="I922" t="str">
        <f t="shared" si="24"/>
        <v>APWORKS 2024.2 - PHASE 4: Meetings</v>
      </c>
    </row>
    <row r="923" spans="1:9" x14ac:dyDescent="0.25">
      <c r="A923" t="s">
        <v>1</v>
      </c>
      <c r="B923" t="s">
        <v>96</v>
      </c>
      <c r="C923" t="s">
        <v>529</v>
      </c>
      <c r="D923" t="s">
        <v>7</v>
      </c>
      <c r="E923" t="s">
        <v>491</v>
      </c>
      <c r="F923">
        <v>11</v>
      </c>
      <c r="G923">
        <f>VLOOKUP(E923,Const!$A$2:$B$23,2,FALSE)</f>
        <v>6</v>
      </c>
      <c r="H923"/>
      <c r="I923" t="str">
        <f t="shared" si="24"/>
        <v>APWORKS 2024.2 - PHASE 4: Deadlock issue</v>
      </c>
    </row>
    <row r="924" spans="1:9" x14ac:dyDescent="0.25">
      <c r="A924" t="s">
        <v>1</v>
      </c>
      <c r="B924" t="s">
        <v>96</v>
      </c>
      <c r="C924" t="s">
        <v>11</v>
      </c>
      <c r="D924" t="s">
        <v>12</v>
      </c>
      <c r="E924" t="s">
        <v>491</v>
      </c>
      <c r="F924">
        <v>15</v>
      </c>
      <c r="G924">
        <f>VLOOKUP(E924,Const!$A$2:$B$23,2,FALSE)</f>
        <v>6</v>
      </c>
      <c r="H924"/>
      <c r="I924" t="str">
        <f t="shared" si="24"/>
        <v>APWORKS 2024.2 - PHASE 4: Project Overhead</v>
      </c>
    </row>
    <row r="925" spans="1:9" x14ac:dyDescent="0.25">
      <c r="A925" t="s">
        <v>1</v>
      </c>
      <c r="B925" t="s">
        <v>96</v>
      </c>
      <c r="C925" t="s">
        <v>11</v>
      </c>
      <c r="D925" t="s">
        <v>90</v>
      </c>
      <c r="E925" t="s">
        <v>491</v>
      </c>
      <c r="F925">
        <v>29</v>
      </c>
      <c r="G925">
        <f>VLOOKUP(E925,Const!$A$2:$B$23,2,FALSE)</f>
        <v>6</v>
      </c>
      <c r="H925" s="3"/>
      <c r="I925" t="str">
        <f t="shared" si="24"/>
        <v>APWORKS 2024.2 - PHASE 4: Project Overhead</v>
      </c>
    </row>
    <row r="926" spans="1:9" x14ac:dyDescent="0.25">
      <c r="A926" t="s">
        <v>1</v>
      </c>
      <c r="B926" t="s">
        <v>96</v>
      </c>
      <c r="C926" t="s">
        <v>11</v>
      </c>
      <c r="D926" t="s">
        <v>14</v>
      </c>
      <c r="E926" t="s">
        <v>491</v>
      </c>
      <c r="F926">
        <v>17</v>
      </c>
      <c r="G926">
        <f>VLOOKUP(E926,Const!$A$2:$B$23,2,FALSE)</f>
        <v>6</v>
      </c>
      <c r="H926"/>
      <c r="I926" t="str">
        <f t="shared" si="24"/>
        <v>NEXELUS 2024.1 SP2: Project Overhead</v>
      </c>
    </row>
    <row r="927" spans="1:9" x14ac:dyDescent="0.25">
      <c r="A927" t="s">
        <v>1</v>
      </c>
      <c r="B927" t="s">
        <v>23</v>
      </c>
      <c r="C927" t="s">
        <v>24</v>
      </c>
      <c r="D927" t="s">
        <v>2</v>
      </c>
      <c r="E927" t="s">
        <v>491</v>
      </c>
      <c r="F927">
        <v>1</v>
      </c>
      <c r="G927">
        <f>VLOOKUP(E927,Const!$A$2:$B$23,2,FALSE)</f>
        <v>6</v>
      </c>
      <c r="H927" s="40">
        <f>IFERROR(VLOOKUP($I927,'Planned BugFix'!$D$4:$V$1390,5+G927,FALSE),0)</f>
        <v>0</v>
      </c>
      <c r="I927" t="str">
        <f t="shared" si="24"/>
        <v>NEXELUS 2024.1 SP2: Generate Client Schedule Lines based on media type</v>
      </c>
    </row>
    <row r="928" spans="1:9" x14ac:dyDescent="0.25">
      <c r="A928" t="s">
        <v>1</v>
      </c>
      <c r="B928" t="s">
        <v>23</v>
      </c>
      <c r="C928" t="s">
        <v>11</v>
      </c>
      <c r="D928" t="s">
        <v>13</v>
      </c>
      <c r="E928" t="s">
        <v>491</v>
      </c>
      <c r="F928">
        <v>1</v>
      </c>
      <c r="G928">
        <f>VLOOKUP(E928,Const!$A$2:$B$23,2,FALSE)</f>
        <v>6</v>
      </c>
      <c r="H928" s="3"/>
      <c r="I928" t="str">
        <f t="shared" si="24"/>
        <v>NEXELUS 2024.1 SP2: Project Overhead</v>
      </c>
    </row>
    <row r="929" spans="1:9" x14ac:dyDescent="0.25">
      <c r="A929" t="s">
        <v>1</v>
      </c>
      <c r="B929" t="s">
        <v>23</v>
      </c>
      <c r="C929" t="s">
        <v>11</v>
      </c>
      <c r="D929" t="s">
        <v>14</v>
      </c>
      <c r="E929" t="s">
        <v>491</v>
      </c>
      <c r="F929">
        <v>4</v>
      </c>
      <c r="G929">
        <f>VLOOKUP(E929,Const!$A$2:$B$23,2,FALSE)</f>
        <v>6</v>
      </c>
      <c r="I929" t="str">
        <f t="shared" si="24"/>
        <v>PR-0013: Project Overhead</v>
      </c>
    </row>
    <row r="930" spans="1:9" x14ac:dyDescent="0.25">
      <c r="A930" t="s">
        <v>1</v>
      </c>
      <c r="B930" t="s">
        <v>512</v>
      </c>
      <c r="C930" t="s">
        <v>22</v>
      </c>
      <c r="D930" t="s">
        <v>12</v>
      </c>
      <c r="E930" t="s">
        <v>491</v>
      </c>
      <c r="F930">
        <v>3</v>
      </c>
      <c r="G930">
        <f>VLOOKUP(E930,Const!$A$2:$B$23,2,FALSE)</f>
        <v>6</v>
      </c>
      <c r="H930"/>
      <c r="I930" t="str">
        <f t="shared" si="24"/>
        <v>PR-0013: Cient UAT Upgrade</v>
      </c>
    </row>
    <row r="931" spans="1:9" x14ac:dyDescent="0.25">
      <c r="A931" t="s">
        <v>1</v>
      </c>
      <c r="B931" t="s">
        <v>512</v>
      </c>
      <c r="C931" t="s">
        <v>22</v>
      </c>
      <c r="D931" t="s">
        <v>19</v>
      </c>
      <c r="E931" t="s">
        <v>491</v>
      </c>
      <c r="F931">
        <v>6</v>
      </c>
      <c r="G931">
        <f>VLOOKUP(E931,Const!$A$2:$B$23,2,FALSE)</f>
        <v>6</v>
      </c>
      <c r="H931" s="40">
        <f>IFERROR(VLOOKUP($I931,'Planned QA'!$D$4:$V$1390,5+G931,FALSE),0)</f>
        <v>0</v>
      </c>
      <c r="I931" t="str">
        <f t="shared" si="24"/>
        <v>PR-0013: Cient UAT Upgrade</v>
      </c>
    </row>
    <row r="932" spans="1:9" x14ac:dyDescent="0.25">
      <c r="A932" t="s">
        <v>1</v>
      </c>
      <c r="B932" t="s">
        <v>512</v>
      </c>
      <c r="C932" t="s">
        <v>35</v>
      </c>
      <c r="D932" t="s">
        <v>14</v>
      </c>
      <c r="E932" t="s">
        <v>491</v>
      </c>
      <c r="F932">
        <v>12</v>
      </c>
      <c r="G932">
        <f>VLOOKUP(E932,Const!$A$2:$B$23,2,FALSE)</f>
        <v>6</v>
      </c>
      <c r="H932" s="3"/>
      <c r="I932" t="str">
        <f t="shared" si="24"/>
        <v>PR-0013: Development of new project/assignment/task</v>
      </c>
    </row>
    <row r="933" spans="1:9" x14ac:dyDescent="0.25">
      <c r="A933" t="s">
        <v>1</v>
      </c>
      <c r="B933" t="s">
        <v>512</v>
      </c>
      <c r="C933" t="s">
        <v>25</v>
      </c>
      <c r="D933" t="s">
        <v>99</v>
      </c>
      <c r="E933" t="s">
        <v>491</v>
      </c>
      <c r="F933">
        <v>23.5</v>
      </c>
      <c r="G933">
        <f>VLOOKUP(E933,Const!$A$2:$B$23,2,FALSE)</f>
        <v>6</v>
      </c>
      <c r="H933"/>
      <c r="I933" t="str">
        <f t="shared" si="24"/>
        <v>PR-0013: Meetings, mails, communication, TFS, Interviews</v>
      </c>
    </row>
    <row r="934" spans="1:9" x14ac:dyDescent="0.25">
      <c r="A934" t="s">
        <v>1</v>
      </c>
      <c r="B934" t="s">
        <v>512</v>
      </c>
      <c r="C934" t="s">
        <v>79</v>
      </c>
      <c r="D934" t="s">
        <v>12</v>
      </c>
      <c r="E934" t="s">
        <v>491</v>
      </c>
      <c r="F934">
        <v>37</v>
      </c>
      <c r="G934">
        <f>VLOOKUP(E934,Const!$A$2:$B$23,2,FALSE)</f>
        <v>6</v>
      </c>
      <c r="H934"/>
      <c r="I934" t="str">
        <f t="shared" si="24"/>
        <v>Support and Maintenance: Production upgrades</v>
      </c>
    </row>
    <row r="935" spans="1:9" x14ac:dyDescent="0.25">
      <c r="A935" t="s">
        <v>1</v>
      </c>
      <c r="B935" t="s">
        <v>514</v>
      </c>
      <c r="C935" t="s">
        <v>28</v>
      </c>
      <c r="D935" t="s">
        <v>30</v>
      </c>
      <c r="E935" t="s">
        <v>491</v>
      </c>
      <c r="F935">
        <v>25</v>
      </c>
      <c r="G935">
        <f>VLOOKUP(E935,Const!$A$2:$B$23,2,FALSE)</f>
        <v>6</v>
      </c>
      <c r="I935" t="str">
        <f t="shared" si="24"/>
        <v>Support and Maintenance: Time</v>
      </c>
    </row>
    <row r="936" spans="1:9" x14ac:dyDescent="0.25">
      <c r="A936" t="s">
        <v>1</v>
      </c>
      <c r="B936" t="s">
        <v>514</v>
      </c>
      <c r="C936" t="s">
        <v>28</v>
      </c>
      <c r="D936" t="s">
        <v>99</v>
      </c>
      <c r="E936" t="s">
        <v>491</v>
      </c>
      <c r="F936">
        <v>10.5</v>
      </c>
      <c r="G936">
        <f>VLOOKUP(E936,Const!$A$2:$B$23,2,FALSE)</f>
        <v>6</v>
      </c>
      <c r="H936"/>
      <c r="I936" t="str">
        <f t="shared" si="24"/>
        <v>APWORKS 2024.2 PHASE 5: Time</v>
      </c>
    </row>
    <row r="937" spans="1:9" x14ac:dyDescent="0.25">
      <c r="A937" t="s">
        <v>548</v>
      </c>
      <c r="B937" t="s">
        <v>517</v>
      </c>
      <c r="C937" t="s">
        <v>549</v>
      </c>
      <c r="D937" t="s">
        <v>2</v>
      </c>
      <c r="E937" t="s">
        <v>491</v>
      </c>
      <c r="F937">
        <v>16</v>
      </c>
      <c r="G937">
        <f>VLOOKUP(E937,Const!$A$2:$B$23,2,FALSE)</f>
        <v>6</v>
      </c>
      <c r="H937" s="40">
        <f>IFERROR(VLOOKUP($I937,'Planned BugFix'!$D$4:$V$1390,5+G937,FALSE),0)</f>
        <v>0</v>
      </c>
      <c r="I937" t="str">
        <f t="shared" si="24"/>
        <v>PR-0013: PlusCo - Change requests</v>
      </c>
    </row>
    <row r="938" spans="1:9" x14ac:dyDescent="0.25">
      <c r="A938" t="s">
        <v>548</v>
      </c>
      <c r="B938" t="s">
        <v>512</v>
      </c>
      <c r="C938" t="s">
        <v>62</v>
      </c>
      <c r="D938" t="s">
        <v>95</v>
      </c>
      <c r="E938" t="s">
        <v>491</v>
      </c>
      <c r="F938">
        <v>72</v>
      </c>
      <c r="G938">
        <f>VLOOKUP(E938,Const!$A$2:$B$23,2,FALSE)</f>
        <v>6</v>
      </c>
      <c r="I938" t="str">
        <f t="shared" si="24"/>
        <v>Support and Maintenance: In-house Training</v>
      </c>
    </row>
    <row r="939" spans="1:9" x14ac:dyDescent="0.25">
      <c r="A939" t="s">
        <v>530</v>
      </c>
      <c r="B939" t="s">
        <v>514</v>
      </c>
      <c r="C939" t="s">
        <v>28</v>
      </c>
      <c r="D939" t="s">
        <v>99</v>
      </c>
      <c r="E939" t="s">
        <v>491</v>
      </c>
      <c r="F939">
        <v>184</v>
      </c>
      <c r="G939">
        <f>VLOOKUP(E939,Const!$A$2:$B$23,2,FALSE)</f>
        <v>6</v>
      </c>
      <c r="I939" t="str">
        <f t="shared" si="24"/>
        <v>APWORKS 2024.2 - PHASE 4: Time</v>
      </c>
    </row>
    <row r="940" spans="1:9" x14ac:dyDescent="0.25">
      <c r="A940" t="s">
        <v>31</v>
      </c>
      <c r="B940" t="s">
        <v>96</v>
      </c>
      <c r="C940" t="s">
        <v>102</v>
      </c>
      <c r="D940" t="s">
        <v>17</v>
      </c>
      <c r="E940" t="s">
        <v>491</v>
      </c>
      <c r="F940">
        <v>13.5</v>
      </c>
      <c r="G940">
        <f>VLOOKUP(E940,Const!$A$2:$B$23,2,FALSE)</f>
        <v>6</v>
      </c>
      <c r="H940" s="40">
        <f>IFERROR(VLOOKUP($I940,'Planned Dev'!$D$4:$V$1390,5+G940,FALSE),0)</f>
        <v>0</v>
      </c>
      <c r="I940" t="str">
        <f t="shared" si="24"/>
        <v>APWORKS 2024.2 - PHASE 4: Approval routing</v>
      </c>
    </row>
    <row r="941" spans="1:9" x14ac:dyDescent="0.25">
      <c r="A941" t="s">
        <v>31</v>
      </c>
      <c r="B941" t="s">
        <v>96</v>
      </c>
      <c r="C941" t="s">
        <v>529</v>
      </c>
      <c r="D941" t="s">
        <v>17</v>
      </c>
      <c r="E941" t="s">
        <v>491</v>
      </c>
      <c r="F941">
        <v>4.5</v>
      </c>
      <c r="G941">
        <f>VLOOKUP(E941,Const!$A$2:$B$23,2,FALSE)</f>
        <v>6</v>
      </c>
      <c r="H941" s="40">
        <f>IFERROR(VLOOKUP($I941,'Planned Dev'!$D$4:$V$1390,5+G941,FALSE),0)</f>
        <v>0</v>
      </c>
      <c r="I941" t="str">
        <f t="shared" si="24"/>
        <v>APWORKS 2024.2 - PHASE 4: Deadlock issue</v>
      </c>
    </row>
    <row r="942" spans="1:9" x14ac:dyDescent="0.25">
      <c r="A942" t="s">
        <v>31</v>
      </c>
      <c r="B942" t="s">
        <v>96</v>
      </c>
      <c r="C942" t="s">
        <v>531</v>
      </c>
      <c r="D942" t="s">
        <v>17</v>
      </c>
      <c r="E942" t="s">
        <v>491</v>
      </c>
      <c r="F942">
        <v>16</v>
      </c>
      <c r="G942">
        <f>VLOOKUP(E942,Const!$A$2:$B$23,2,FALSE)</f>
        <v>6</v>
      </c>
      <c r="H942" s="40">
        <f>IFERROR(VLOOKUP($I942,'Planned Dev'!$D$4:$V$1390,5+G942,FALSE),0)</f>
        <v>0</v>
      </c>
      <c r="I942" t="str">
        <f t="shared" si="24"/>
        <v>APWORKS 2024.2 - PHASE 4: PDF based broadcast invoices - Approvals</v>
      </c>
    </row>
    <row r="943" spans="1:9" x14ac:dyDescent="0.25">
      <c r="A943" t="s">
        <v>31</v>
      </c>
      <c r="B943" t="s">
        <v>96</v>
      </c>
      <c r="C943" t="s">
        <v>532</v>
      </c>
      <c r="D943" t="s">
        <v>17</v>
      </c>
      <c r="E943" t="s">
        <v>491</v>
      </c>
      <c r="F943">
        <v>4.5</v>
      </c>
      <c r="G943">
        <f>VLOOKUP(E943,Const!$A$2:$B$23,2,FALSE)</f>
        <v>6</v>
      </c>
      <c r="H943" s="40">
        <f>IFERROR(VLOOKUP($I943,'Planned Dev'!$D$4:$V$1390,5+G943,FALSE),0)</f>
        <v>0</v>
      </c>
      <c r="I943" t="str">
        <f t="shared" si="24"/>
        <v>APWORKS PHASE2: Tax implementation(rule)/column for difference</v>
      </c>
    </row>
    <row r="944" spans="1:9" x14ac:dyDescent="0.25">
      <c r="A944" t="s">
        <v>31</v>
      </c>
      <c r="B944" t="s">
        <v>513</v>
      </c>
      <c r="C944" t="s">
        <v>26</v>
      </c>
      <c r="D944" t="s">
        <v>7</v>
      </c>
      <c r="E944" t="s">
        <v>491</v>
      </c>
      <c r="F944">
        <v>1</v>
      </c>
      <c r="G944">
        <f>VLOOKUP(E944,Const!$A$2:$B$23,2,FALSE)</f>
        <v>6</v>
      </c>
      <c r="H944"/>
      <c r="I944" t="str">
        <f t="shared" si="24"/>
        <v>APWORKS PHASE2: Session with US team</v>
      </c>
    </row>
    <row r="945" spans="1:9" x14ac:dyDescent="0.25">
      <c r="A945" t="s">
        <v>31</v>
      </c>
      <c r="B945" t="s">
        <v>513</v>
      </c>
      <c r="C945" t="s">
        <v>29</v>
      </c>
      <c r="D945" t="s">
        <v>17</v>
      </c>
      <c r="E945" t="s">
        <v>491</v>
      </c>
      <c r="F945">
        <v>2</v>
      </c>
      <c r="G945">
        <f>VLOOKUP(E945,Const!$A$2:$B$23,2,FALSE)</f>
        <v>6</v>
      </c>
      <c r="H945" s="40">
        <f>IFERROR(VLOOKUP($I945,'Planned Dev'!$D$4:$V$1390,5+G945,FALSE),0)</f>
        <v>0</v>
      </c>
      <c r="I945" t="str">
        <f t="shared" si="24"/>
        <v>NEXELUS 2024.1 SP2: Support Items</v>
      </c>
    </row>
    <row r="946" spans="1:9" x14ac:dyDescent="0.25">
      <c r="A946" t="s">
        <v>31</v>
      </c>
      <c r="B946" t="s">
        <v>23</v>
      </c>
      <c r="C946" t="s">
        <v>116</v>
      </c>
      <c r="D946" t="s">
        <v>17</v>
      </c>
      <c r="E946" t="s">
        <v>491</v>
      </c>
      <c r="F946">
        <v>6</v>
      </c>
      <c r="G946">
        <f>VLOOKUP(E946,Const!$A$2:$B$23,2,FALSE)</f>
        <v>6</v>
      </c>
      <c r="H946" s="40">
        <f>IFERROR(VLOOKUP($I946,'Planned Dev'!$D$4:$V$1390,5+G946,FALSE),0)</f>
        <v>0</v>
      </c>
      <c r="I946" t="str">
        <f t="shared" si="24"/>
        <v>NEXELUS 2024.1 SP2: AdTech Fee commission</v>
      </c>
    </row>
    <row r="947" spans="1:9" x14ac:dyDescent="0.25">
      <c r="A947" t="s">
        <v>31</v>
      </c>
      <c r="B947" t="s">
        <v>23</v>
      </c>
      <c r="C947" t="s">
        <v>93</v>
      </c>
      <c r="D947" t="s">
        <v>17</v>
      </c>
      <c r="E947" t="s">
        <v>491</v>
      </c>
      <c r="F947">
        <v>9</v>
      </c>
      <c r="G947">
        <f>VLOOKUP(E947,Const!$A$2:$B$23,2,FALSE)</f>
        <v>6</v>
      </c>
      <c r="H947" s="40">
        <f>IFERROR(VLOOKUP($I947,'Planned Dev'!$D$4:$V$1390,5+G947,FALSE),0)</f>
        <v>0</v>
      </c>
      <c r="I947" t="str">
        <f t="shared" si="24"/>
        <v>NEXELUS 2024.1 SP2: Billing by Media Type</v>
      </c>
    </row>
    <row r="948" spans="1:9" x14ac:dyDescent="0.25">
      <c r="A948" t="s">
        <v>31</v>
      </c>
      <c r="B948" t="s">
        <v>23</v>
      </c>
      <c r="C948" t="s">
        <v>118</v>
      </c>
      <c r="D948" t="s">
        <v>17</v>
      </c>
      <c r="E948" t="s">
        <v>491</v>
      </c>
      <c r="F948">
        <v>3</v>
      </c>
      <c r="G948">
        <f>VLOOKUP(E948,Const!$A$2:$B$23,2,FALSE)</f>
        <v>6</v>
      </c>
      <c r="H948" s="40">
        <f>IFERROR(VLOOKUP($I948,'Planned Dev'!$D$4:$V$1390,5+G948,FALSE),0)</f>
        <v>0</v>
      </c>
      <c r="I948" t="str">
        <f t="shared" si="24"/>
        <v>PR-0013: Restrict Self Approval - Time and expense</v>
      </c>
    </row>
    <row r="949" spans="1:9" x14ac:dyDescent="0.25">
      <c r="A949" t="s">
        <v>31</v>
      </c>
      <c r="B949" t="s">
        <v>512</v>
      </c>
      <c r="C949" t="s">
        <v>30</v>
      </c>
      <c r="D949" t="s">
        <v>17</v>
      </c>
      <c r="E949" t="s">
        <v>491</v>
      </c>
      <c r="F949">
        <v>13.5</v>
      </c>
      <c r="G949">
        <f>VLOOKUP(E949,Const!$A$2:$B$23,2,FALSE)</f>
        <v>6</v>
      </c>
      <c r="H949" s="40">
        <f>IFERROR(VLOOKUP($I949,'Planned Dev'!$D$4:$V$1390,5+G949,FALSE),0)</f>
        <v>0</v>
      </c>
      <c r="I949" t="str">
        <f t="shared" si="24"/>
        <v>PR-0013: Client Items</v>
      </c>
    </row>
    <row r="950" spans="1:9" x14ac:dyDescent="0.25">
      <c r="A950" t="s">
        <v>31</v>
      </c>
      <c r="B950" t="s">
        <v>512</v>
      </c>
      <c r="C950" t="s">
        <v>25</v>
      </c>
      <c r="D950" t="s">
        <v>17</v>
      </c>
      <c r="E950" t="s">
        <v>491</v>
      </c>
      <c r="F950">
        <v>84.5</v>
      </c>
      <c r="G950">
        <f>VLOOKUP(E950,Const!$A$2:$B$23,2,FALSE)</f>
        <v>6</v>
      </c>
      <c r="H950" s="40">
        <f>IFERROR(VLOOKUP($I950,'Planned Dev'!$D$4:$V$1390,5+G950,FALSE),0)</f>
        <v>0</v>
      </c>
      <c r="I950" t="str">
        <f t="shared" si="24"/>
        <v>PR-0013: Meetings, mails, communication, TFS, Interviews</v>
      </c>
    </row>
    <row r="951" spans="1:9" x14ac:dyDescent="0.25">
      <c r="A951" t="s">
        <v>31</v>
      </c>
      <c r="B951" t="s">
        <v>512</v>
      </c>
      <c r="C951" t="s">
        <v>79</v>
      </c>
      <c r="D951" t="s">
        <v>12</v>
      </c>
      <c r="E951" t="s">
        <v>491</v>
      </c>
      <c r="F951">
        <v>6</v>
      </c>
      <c r="G951">
        <f>VLOOKUP(E951,Const!$A$2:$B$23,2,FALSE)</f>
        <v>6</v>
      </c>
      <c r="H951"/>
      <c r="I951" t="str">
        <f t="shared" si="24"/>
        <v>PR-0013: Production upgrades</v>
      </c>
    </row>
    <row r="952" spans="1:9" x14ac:dyDescent="0.25">
      <c r="A952" t="s">
        <v>31</v>
      </c>
      <c r="B952" t="s">
        <v>512</v>
      </c>
      <c r="C952" t="s">
        <v>26</v>
      </c>
      <c r="D952" t="s">
        <v>13</v>
      </c>
      <c r="E952" t="s">
        <v>491</v>
      </c>
      <c r="F952">
        <v>0.5</v>
      </c>
      <c r="G952">
        <f>VLOOKUP(E952,Const!$A$2:$B$23,2,FALSE)</f>
        <v>6</v>
      </c>
      <c r="H952"/>
      <c r="I952" t="str">
        <f t="shared" si="24"/>
        <v>Support and Maintenance: Session with US team</v>
      </c>
    </row>
    <row r="953" spans="1:9" x14ac:dyDescent="0.25">
      <c r="A953" t="s">
        <v>31</v>
      </c>
      <c r="B953" t="s">
        <v>514</v>
      </c>
      <c r="C953" t="s">
        <v>28</v>
      </c>
      <c r="D953" t="s">
        <v>30</v>
      </c>
      <c r="E953" t="s">
        <v>491</v>
      </c>
      <c r="F953">
        <v>22</v>
      </c>
      <c r="G953">
        <f>VLOOKUP(E953,Const!$A$2:$B$23,2,FALSE)</f>
        <v>6</v>
      </c>
      <c r="H953"/>
      <c r="I953" t="str">
        <f t="shared" si="24"/>
        <v>Support and Maintenance: Time</v>
      </c>
    </row>
    <row r="954" spans="1:9" x14ac:dyDescent="0.25">
      <c r="A954" t="s">
        <v>31</v>
      </c>
      <c r="B954" t="s">
        <v>514</v>
      </c>
      <c r="C954" t="s">
        <v>28</v>
      </c>
      <c r="D954" t="s">
        <v>99</v>
      </c>
      <c r="E954" t="s">
        <v>491</v>
      </c>
      <c r="F954">
        <v>14</v>
      </c>
      <c r="G954">
        <f>VLOOKUP(E954,Const!$A$2:$B$23,2,FALSE)</f>
        <v>6</v>
      </c>
      <c r="H954"/>
      <c r="I954" t="str">
        <f t="shared" si="24"/>
        <v>APWORKS 2024.2 - PHASE 4: Time</v>
      </c>
    </row>
    <row r="955" spans="1:9" x14ac:dyDescent="0.25">
      <c r="A955" t="s">
        <v>37</v>
      </c>
      <c r="B955" t="s">
        <v>96</v>
      </c>
      <c r="C955" t="s">
        <v>533</v>
      </c>
      <c r="D955" t="s">
        <v>7</v>
      </c>
      <c r="E955" t="s">
        <v>491</v>
      </c>
      <c r="F955">
        <v>4</v>
      </c>
      <c r="G955">
        <f>VLOOKUP(E955,Const!$A$2:$B$23,2,FALSE)</f>
        <v>6</v>
      </c>
      <c r="H955"/>
      <c r="I955" t="str">
        <f t="shared" si="24"/>
        <v>APWORKS 2024.2 - PHASE 4: Media Type Identification for IOs.</v>
      </c>
    </row>
    <row r="956" spans="1:9" x14ac:dyDescent="0.25">
      <c r="A956" t="s">
        <v>37</v>
      </c>
      <c r="B956" t="s">
        <v>96</v>
      </c>
      <c r="C956" t="s">
        <v>533</v>
      </c>
      <c r="D956" t="s">
        <v>17</v>
      </c>
      <c r="E956" t="s">
        <v>491</v>
      </c>
      <c r="F956">
        <v>14</v>
      </c>
      <c r="G956">
        <f>VLOOKUP(E956,Const!$A$2:$B$23,2,FALSE)</f>
        <v>6</v>
      </c>
      <c r="H956" s="40">
        <f>IFERROR(VLOOKUP($I956,'Planned Dev'!$D$4:$V$1390,5+G956,FALSE),0)</f>
        <v>0</v>
      </c>
      <c r="I956" t="str">
        <f t="shared" si="24"/>
        <v>APWORKS 2024.2 - PHASE 4: Media Type Identification for IOs.</v>
      </c>
    </row>
    <row r="957" spans="1:9" x14ac:dyDescent="0.25">
      <c r="A957" t="s">
        <v>37</v>
      </c>
      <c r="B957" t="s">
        <v>96</v>
      </c>
      <c r="C957" t="s">
        <v>532</v>
      </c>
      <c r="D957" t="s">
        <v>17</v>
      </c>
      <c r="E957" t="s">
        <v>491</v>
      </c>
      <c r="F957">
        <v>38</v>
      </c>
      <c r="G957">
        <f>VLOOKUP(E957,Const!$A$2:$B$23,2,FALSE)</f>
        <v>6</v>
      </c>
      <c r="H957" s="40">
        <f>IFERROR(VLOOKUP($I957,'Planned Dev'!$D$4:$V$1390,5+G957,FALSE),0)</f>
        <v>0</v>
      </c>
      <c r="I957" t="str">
        <f t="shared" si="24"/>
        <v>APWORKS PHASE2: Tax implementation(rule)/column for difference</v>
      </c>
    </row>
    <row r="958" spans="1:9" x14ac:dyDescent="0.25">
      <c r="A958" t="s">
        <v>37</v>
      </c>
      <c r="B958" t="s">
        <v>513</v>
      </c>
      <c r="C958" t="s">
        <v>3</v>
      </c>
      <c r="D958" t="s">
        <v>2</v>
      </c>
      <c r="E958" t="s">
        <v>491</v>
      </c>
      <c r="F958">
        <v>46</v>
      </c>
      <c r="G958">
        <f>VLOOKUP(E958,Const!$A$2:$B$23,2,FALSE)</f>
        <v>6</v>
      </c>
      <c r="H958" s="40">
        <f>IFERROR(VLOOKUP($I958,'Planned BugFix'!$D$4:$V$1390,5+G958,FALSE),0)</f>
        <v>0</v>
      </c>
      <c r="I958" t="str">
        <f t="shared" si="24"/>
        <v>PR-0013: Regular bug fixing activity</v>
      </c>
    </row>
    <row r="959" spans="1:9" x14ac:dyDescent="0.25">
      <c r="A959" t="s">
        <v>37</v>
      </c>
      <c r="B959" t="s">
        <v>512</v>
      </c>
      <c r="C959" t="s">
        <v>62</v>
      </c>
      <c r="D959" t="s">
        <v>95</v>
      </c>
      <c r="E959" t="s">
        <v>491</v>
      </c>
      <c r="F959">
        <v>1</v>
      </c>
      <c r="G959">
        <f>VLOOKUP(E959,Const!$A$2:$B$23,2,FALSE)</f>
        <v>6</v>
      </c>
      <c r="I959" t="str">
        <f t="shared" si="24"/>
        <v>PR-0013: In-house Training</v>
      </c>
    </row>
    <row r="960" spans="1:9" x14ac:dyDescent="0.25">
      <c r="A960" t="s">
        <v>37</v>
      </c>
      <c r="B960" t="s">
        <v>512</v>
      </c>
      <c r="C960" t="s">
        <v>36</v>
      </c>
      <c r="D960" t="s">
        <v>13</v>
      </c>
      <c r="E960" t="s">
        <v>491</v>
      </c>
      <c r="F960">
        <v>27.5</v>
      </c>
      <c r="G960">
        <f>VLOOKUP(E960,Const!$A$2:$B$23,2,FALSE)</f>
        <v>6</v>
      </c>
      <c r="H960"/>
      <c r="I960" t="str">
        <f t="shared" si="24"/>
        <v>PR-0013: Internal Meetings</v>
      </c>
    </row>
    <row r="961" spans="1:9" x14ac:dyDescent="0.25">
      <c r="A961" t="s">
        <v>37</v>
      </c>
      <c r="B961" t="s">
        <v>512</v>
      </c>
      <c r="C961" t="s">
        <v>77</v>
      </c>
      <c r="D961" t="s">
        <v>64</v>
      </c>
      <c r="E961" t="s">
        <v>491</v>
      </c>
      <c r="F961">
        <v>40</v>
      </c>
      <c r="G961">
        <f>VLOOKUP(E961,Const!$A$2:$B$23,2,FALSE)</f>
        <v>6</v>
      </c>
      <c r="H961" s="3"/>
      <c r="I961" t="str">
        <f>CONCATENATE(TRIM(B961),": ",C961)</f>
        <v>PR-0013: Time Off - Planned</v>
      </c>
    </row>
    <row r="962" spans="1:9" x14ac:dyDescent="0.25">
      <c r="A962" t="s">
        <v>44</v>
      </c>
      <c r="B962" t="s">
        <v>515</v>
      </c>
      <c r="C962" t="s">
        <v>13</v>
      </c>
      <c r="D962" t="s">
        <v>13</v>
      </c>
      <c r="E962" t="s">
        <v>491</v>
      </c>
      <c r="F962">
        <v>53</v>
      </c>
      <c r="G962">
        <f>VLOOKUP(E962,Const!$A$2:$B$23,2,FALSE)</f>
        <v>6</v>
      </c>
      <c r="H962"/>
      <c r="I962" t="str">
        <f t="shared" si="24"/>
        <v>APWORKS 2024.2 - PHASE 4: Meetings</v>
      </c>
    </row>
    <row r="963" spans="1:9" x14ac:dyDescent="0.25">
      <c r="A963" t="s">
        <v>44</v>
      </c>
      <c r="B963" t="s">
        <v>96</v>
      </c>
      <c r="C963" t="s">
        <v>101</v>
      </c>
      <c r="D963" t="s">
        <v>17</v>
      </c>
      <c r="E963" t="s">
        <v>491</v>
      </c>
      <c r="F963">
        <v>34</v>
      </c>
      <c r="G963">
        <f>VLOOKUP(E963,Const!$A$2:$B$23,2,FALSE)</f>
        <v>6</v>
      </c>
      <c r="H963" s="40">
        <f>IFERROR(VLOOKUP($I963,'Planned Dev'!$D$4:$V$1390,5+G963,FALSE),0)</f>
        <v>0</v>
      </c>
      <c r="I963" t="str">
        <f t="shared" ref="I963:I1026" si="26">CONCATENATE(TRIM(B964),": ",C963)</f>
        <v>APWORKS 2024.2 - PHASE 4: EDI: Generate PDF - Updates</v>
      </c>
    </row>
    <row r="964" spans="1:9" x14ac:dyDescent="0.25">
      <c r="A964" t="s">
        <v>44</v>
      </c>
      <c r="B964" t="s">
        <v>96</v>
      </c>
      <c r="C964" t="s">
        <v>115</v>
      </c>
      <c r="D964" t="s">
        <v>40</v>
      </c>
      <c r="E964" t="s">
        <v>491</v>
      </c>
      <c r="F964">
        <v>2</v>
      </c>
      <c r="G964">
        <f>VLOOKUP(E964,Const!$A$2:$B$23,2,FALSE)</f>
        <v>6</v>
      </c>
      <c r="I964" t="str">
        <f t="shared" si="26"/>
        <v>APWORKS 2024.2 - PHASE 4: PDF based broadcast invoices - Import / Export lines</v>
      </c>
    </row>
    <row r="965" spans="1:9" x14ac:dyDescent="0.25">
      <c r="A965" t="s">
        <v>44</v>
      </c>
      <c r="B965" t="s">
        <v>96</v>
      </c>
      <c r="C965" t="s">
        <v>11</v>
      </c>
      <c r="D965" t="s">
        <v>12</v>
      </c>
      <c r="E965" t="s">
        <v>491</v>
      </c>
      <c r="F965">
        <v>3</v>
      </c>
      <c r="G965">
        <f>VLOOKUP(E965,Const!$A$2:$B$23,2,FALSE)</f>
        <v>6</v>
      </c>
      <c r="H965"/>
      <c r="I965" t="str">
        <f t="shared" si="26"/>
        <v>APWORKS 2024.2 - PHASE 4: Project Overhead</v>
      </c>
    </row>
    <row r="966" spans="1:9" x14ac:dyDescent="0.25">
      <c r="A966" t="s">
        <v>44</v>
      </c>
      <c r="B966" t="s">
        <v>96</v>
      </c>
      <c r="C966" t="s">
        <v>11</v>
      </c>
      <c r="D966" t="s">
        <v>90</v>
      </c>
      <c r="E966" t="s">
        <v>491</v>
      </c>
      <c r="F966">
        <v>18</v>
      </c>
      <c r="G966">
        <f>VLOOKUP(E966,Const!$A$2:$B$23,2,FALSE)</f>
        <v>6</v>
      </c>
      <c r="I966" t="str">
        <f t="shared" si="26"/>
        <v>APWORKS 2024.2 - PHASE 4: Project Overhead</v>
      </c>
    </row>
    <row r="967" spans="1:9" x14ac:dyDescent="0.25">
      <c r="A967" t="s">
        <v>44</v>
      </c>
      <c r="B967" t="s">
        <v>96</v>
      </c>
      <c r="C967" t="s">
        <v>532</v>
      </c>
      <c r="D967" t="s">
        <v>2</v>
      </c>
      <c r="E967" t="s">
        <v>491</v>
      </c>
      <c r="F967">
        <v>4</v>
      </c>
      <c r="G967">
        <f>VLOOKUP(E967,Const!$A$2:$B$23,2,FALSE)</f>
        <v>6</v>
      </c>
      <c r="H967" s="40">
        <f>IFERROR(VLOOKUP($I967,'Planned BugFix'!$D$4:$V$1390,5+G967,FALSE),0)</f>
        <v>0</v>
      </c>
      <c r="I967" t="str">
        <f t="shared" si="26"/>
        <v>APWORKS 2024.2 - PHASE 4: Tax implementation(rule)/column for difference</v>
      </c>
    </row>
    <row r="968" spans="1:9" x14ac:dyDescent="0.25">
      <c r="A968" t="s">
        <v>44</v>
      </c>
      <c r="B968" t="s">
        <v>96</v>
      </c>
      <c r="C968" t="s">
        <v>532</v>
      </c>
      <c r="D968" t="s">
        <v>17</v>
      </c>
      <c r="E968" t="s">
        <v>491</v>
      </c>
      <c r="F968">
        <v>8</v>
      </c>
      <c r="G968">
        <f>VLOOKUP(E968,Const!$A$2:$B$23,2,FALSE)</f>
        <v>6</v>
      </c>
      <c r="H968" s="40">
        <f>IFERROR(VLOOKUP($I968,'Planned Dev'!$D$4:$V$1390,5+G968,FALSE),0)</f>
        <v>0</v>
      </c>
      <c r="I968" t="str">
        <f t="shared" si="26"/>
        <v>APWORKS 2024.2 PHASE 5: Tax implementation(rule)/column for difference</v>
      </c>
    </row>
    <row r="969" spans="1:9" x14ac:dyDescent="0.25">
      <c r="A969" t="s">
        <v>44</v>
      </c>
      <c r="B969" t="s">
        <v>517</v>
      </c>
      <c r="C969" t="s">
        <v>11</v>
      </c>
      <c r="D969" t="s">
        <v>90</v>
      </c>
      <c r="E969" t="s">
        <v>491</v>
      </c>
      <c r="F969">
        <v>2</v>
      </c>
      <c r="G969">
        <f>VLOOKUP(E969,Const!$A$2:$B$23,2,FALSE)</f>
        <v>6</v>
      </c>
      <c r="H969"/>
      <c r="I969" t="str">
        <f t="shared" si="26"/>
        <v>APWORKS 2024.2 PHASE 5: Project Overhead</v>
      </c>
    </row>
    <row r="970" spans="1:9" x14ac:dyDescent="0.25">
      <c r="A970" t="s">
        <v>44</v>
      </c>
      <c r="B970" t="s">
        <v>517</v>
      </c>
      <c r="C970" t="s">
        <v>534</v>
      </c>
      <c r="D970" t="s">
        <v>17</v>
      </c>
      <c r="E970" t="s">
        <v>491</v>
      </c>
      <c r="F970">
        <v>2</v>
      </c>
      <c r="G970">
        <f>VLOOKUP(E970,Const!$A$2:$B$23,2,FALSE)</f>
        <v>6</v>
      </c>
      <c r="H970" s="40">
        <f>IFERROR(VLOOKUP($I970,'Planned Dev'!$D$4:$V$1390,5+G970,FALSE),0)</f>
        <v>0</v>
      </c>
      <c r="I970" t="str">
        <f t="shared" si="26"/>
        <v>APWORKS PHASE2: Vendor invoices report: Add date filters</v>
      </c>
    </row>
    <row r="971" spans="1:9" x14ac:dyDescent="0.25">
      <c r="A971" t="s">
        <v>44</v>
      </c>
      <c r="B971" t="s">
        <v>513</v>
      </c>
      <c r="C971" t="s">
        <v>55</v>
      </c>
      <c r="D971" t="s">
        <v>7</v>
      </c>
      <c r="E971" t="s">
        <v>491</v>
      </c>
      <c r="F971">
        <v>6</v>
      </c>
      <c r="G971">
        <f>VLOOKUP(E971,Const!$A$2:$B$23,2,FALSE)</f>
        <v>6</v>
      </c>
      <c r="I971" t="str">
        <f t="shared" si="26"/>
        <v>APWORKS PHASE2: Analysis of the new project/assignment/task</v>
      </c>
    </row>
    <row r="972" spans="1:9" x14ac:dyDescent="0.25">
      <c r="A972" t="s">
        <v>44</v>
      </c>
      <c r="B972" t="s">
        <v>513</v>
      </c>
      <c r="C972" t="s">
        <v>3</v>
      </c>
      <c r="D972" t="s">
        <v>7</v>
      </c>
      <c r="E972" t="s">
        <v>491</v>
      </c>
      <c r="F972">
        <v>3</v>
      </c>
      <c r="G972">
        <f>VLOOKUP(E972,Const!$A$2:$B$23,2,FALSE)</f>
        <v>6</v>
      </c>
      <c r="I972" t="str">
        <f t="shared" si="26"/>
        <v>APWORKS PHASE2: Regular bug fixing activity</v>
      </c>
    </row>
    <row r="973" spans="1:9" x14ac:dyDescent="0.25">
      <c r="A973" t="s">
        <v>44</v>
      </c>
      <c r="B973" t="s">
        <v>513</v>
      </c>
      <c r="C973" t="s">
        <v>3</v>
      </c>
      <c r="D973" t="s">
        <v>2</v>
      </c>
      <c r="E973" t="s">
        <v>491</v>
      </c>
      <c r="F973">
        <v>45</v>
      </c>
      <c r="G973">
        <f>VLOOKUP(E973,Const!$A$2:$B$23,2,FALSE)</f>
        <v>6</v>
      </c>
      <c r="H973" s="40">
        <f>IFERROR(VLOOKUP($I973,'Planned BugFix'!$D$4:$V$1390,5+G973,FALSE),0)</f>
        <v>0</v>
      </c>
      <c r="I973" t="str">
        <f t="shared" si="26"/>
        <v>APWORKS PHASE2: Regular bug fixing activity</v>
      </c>
    </row>
    <row r="974" spans="1:9" x14ac:dyDescent="0.25">
      <c r="A974" t="s">
        <v>44</v>
      </c>
      <c r="B974" t="s">
        <v>513</v>
      </c>
      <c r="C974" t="s">
        <v>77</v>
      </c>
      <c r="D974" t="s">
        <v>64</v>
      </c>
      <c r="E974" t="s">
        <v>491</v>
      </c>
      <c r="F974">
        <v>16</v>
      </c>
      <c r="G974">
        <f>VLOOKUP(E974,Const!$A$2:$B$23,2,FALSE)</f>
        <v>6</v>
      </c>
      <c r="H974" s="3"/>
      <c r="I974" t="str">
        <f>CONCATENATE(TRIM(B974),": ",C974)</f>
        <v>APWORKS PHASE2: Time Off - Planned</v>
      </c>
    </row>
    <row r="975" spans="1:9" x14ac:dyDescent="0.25">
      <c r="A975" t="s">
        <v>44</v>
      </c>
      <c r="B975" t="s">
        <v>514</v>
      </c>
      <c r="C975" t="s">
        <v>28</v>
      </c>
      <c r="D975" t="s">
        <v>99</v>
      </c>
      <c r="E975" t="s">
        <v>491</v>
      </c>
      <c r="F975">
        <v>4</v>
      </c>
      <c r="G975">
        <f>VLOOKUP(E975,Const!$A$2:$B$23,2,FALSE)</f>
        <v>6</v>
      </c>
      <c r="H975"/>
      <c r="I975" t="str">
        <f t="shared" si="26"/>
        <v>AD-0001: Time</v>
      </c>
    </row>
    <row r="976" spans="1:9" x14ac:dyDescent="0.25">
      <c r="A976" t="s">
        <v>45</v>
      </c>
      <c r="B976" t="s">
        <v>515</v>
      </c>
      <c r="C976" t="s">
        <v>28</v>
      </c>
      <c r="D976" t="s">
        <v>13</v>
      </c>
      <c r="E976" t="s">
        <v>491</v>
      </c>
      <c r="F976">
        <v>8.25</v>
      </c>
      <c r="G976">
        <f>VLOOKUP(E976,Const!$A$2:$B$23,2,FALSE)</f>
        <v>6</v>
      </c>
      <c r="H976"/>
      <c r="I976" t="str">
        <f t="shared" si="26"/>
        <v>APWORKS 2024.2 - PHASE 4: Time</v>
      </c>
    </row>
    <row r="977" spans="1:9" x14ac:dyDescent="0.25">
      <c r="A977" t="s">
        <v>45</v>
      </c>
      <c r="B977" t="s">
        <v>96</v>
      </c>
      <c r="C977" t="s">
        <v>102</v>
      </c>
      <c r="D977" t="s">
        <v>46</v>
      </c>
      <c r="E977" t="s">
        <v>491</v>
      </c>
      <c r="F977">
        <v>6</v>
      </c>
      <c r="G977">
        <f>VLOOKUP(E977,Const!$A$2:$B$23,2,FALSE)</f>
        <v>6</v>
      </c>
      <c r="H977" s="3"/>
      <c r="I977" t="str">
        <f t="shared" si="26"/>
        <v>NEXELUS 2024.1 SP2: Approval routing</v>
      </c>
    </row>
    <row r="978" spans="1:9" x14ac:dyDescent="0.25">
      <c r="A978" t="s">
        <v>45</v>
      </c>
      <c r="B978" t="s">
        <v>23</v>
      </c>
      <c r="C978" t="s">
        <v>34</v>
      </c>
      <c r="D978" t="s">
        <v>17</v>
      </c>
      <c r="E978" t="s">
        <v>491</v>
      </c>
      <c r="F978">
        <v>4</v>
      </c>
      <c r="G978">
        <f>VLOOKUP(E978,Const!$A$2:$B$23,2,FALSE)</f>
        <v>6</v>
      </c>
      <c r="H978" s="40">
        <f>IFERROR(VLOOKUP($I978,'Planned Dev'!$D$4:$V$1390,5+G978,FALSE),0)</f>
        <v>0</v>
      </c>
      <c r="I978" t="str">
        <f t="shared" si="26"/>
        <v>NEXELUS 2024.1 SP2: Backup Table for vendor/client lines relationship</v>
      </c>
    </row>
    <row r="979" spans="1:9" x14ac:dyDescent="0.25">
      <c r="A979" t="s">
        <v>45</v>
      </c>
      <c r="B979" t="s">
        <v>23</v>
      </c>
      <c r="C979" t="s">
        <v>93</v>
      </c>
      <c r="D979" t="s">
        <v>9</v>
      </c>
      <c r="E979" t="s">
        <v>491</v>
      </c>
      <c r="F979">
        <v>3</v>
      </c>
      <c r="G979">
        <f>VLOOKUP(E979,Const!$A$2:$B$23,2,FALSE)</f>
        <v>6</v>
      </c>
      <c r="I979" t="str">
        <f t="shared" si="26"/>
        <v>NEXELUS 2024.1 SP2: Billing by Media Type</v>
      </c>
    </row>
    <row r="980" spans="1:9" x14ac:dyDescent="0.25">
      <c r="A980" t="s">
        <v>45</v>
      </c>
      <c r="B980" t="s">
        <v>23</v>
      </c>
      <c r="C980" t="s">
        <v>67</v>
      </c>
      <c r="D980" t="s">
        <v>19</v>
      </c>
      <c r="E980" t="s">
        <v>491</v>
      </c>
      <c r="F980">
        <v>1.5</v>
      </c>
      <c r="G980">
        <f>VLOOKUP(E980,Const!$A$2:$B$23,2,FALSE)</f>
        <v>6</v>
      </c>
      <c r="H980" s="40">
        <f>IFERROR(VLOOKUP($I980,'Planned QA'!$D$4:$V$1390,5+G980,FALSE),0)</f>
        <v>0</v>
      </c>
      <c r="I980" t="str">
        <f t="shared" si="26"/>
        <v>NEXELUS 2024.1 SP2: eConnect shell change to service</v>
      </c>
    </row>
    <row r="981" spans="1:9" x14ac:dyDescent="0.25">
      <c r="A981" t="s">
        <v>45</v>
      </c>
      <c r="B981" t="s">
        <v>23</v>
      </c>
      <c r="C981" t="s">
        <v>11</v>
      </c>
      <c r="D981" t="s">
        <v>46</v>
      </c>
      <c r="E981" t="s">
        <v>491</v>
      </c>
      <c r="F981">
        <v>4</v>
      </c>
      <c r="G981">
        <f>VLOOKUP(E981,Const!$A$2:$B$23,2,FALSE)</f>
        <v>6</v>
      </c>
      <c r="H981"/>
      <c r="I981" t="str">
        <f t="shared" si="26"/>
        <v>PR-0013: Project Overhead</v>
      </c>
    </row>
    <row r="982" spans="1:9" x14ac:dyDescent="0.25">
      <c r="A982" t="s">
        <v>45</v>
      </c>
      <c r="B982" t="s">
        <v>512</v>
      </c>
      <c r="C982" t="s">
        <v>30</v>
      </c>
      <c r="D982" t="s">
        <v>30</v>
      </c>
      <c r="E982" t="s">
        <v>491</v>
      </c>
      <c r="F982">
        <v>2</v>
      </c>
      <c r="G982">
        <f>VLOOKUP(E982,Const!$A$2:$B$23,2,FALSE)</f>
        <v>6</v>
      </c>
      <c r="H982" s="3"/>
      <c r="I982" t="str">
        <f t="shared" si="26"/>
        <v>PR-0013: Client Items</v>
      </c>
    </row>
    <row r="983" spans="1:9" x14ac:dyDescent="0.25">
      <c r="A983" t="s">
        <v>45</v>
      </c>
      <c r="B983" t="s">
        <v>512</v>
      </c>
      <c r="C983" t="s">
        <v>25</v>
      </c>
      <c r="D983" t="s">
        <v>14</v>
      </c>
      <c r="E983" t="s">
        <v>491</v>
      </c>
      <c r="F983">
        <v>2</v>
      </c>
      <c r="G983">
        <f>VLOOKUP(E983,Const!$A$2:$B$23,2,FALSE)</f>
        <v>6</v>
      </c>
      <c r="H983" s="3"/>
      <c r="I983" t="str">
        <f t="shared" si="26"/>
        <v>PR-0013: Meetings, mails, communication, TFS, Interviews</v>
      </c>
    </row>
    <row r="984" spans="1:9" x14ac:dyDescent="0.25">
      <c r="A984" t="s">
        <v>45</v>
      </c>
      <c r="B984" t="s">
        <v>512</v>
      </c>
      <c r="C984" t="s">
        <v>26</v>
      </c>
      <c r="D984" t="s">
        <v>30</v>
      </c>
      <c r="E984" t="s">
        <v>491</v>
      </c>
      <c r="F984">
        <v>14</v>
      </c>
      <c r="G984">
        <f>VLOOKUP(E984,Const!$A$2:$B$23,2,FALSE)</f>
        <v>6</v>
      </c>
      <c r="H984"/>
      <c r="I984" t="str">
        <f t="shared" si="26"/>
        <v>Support and Maintenance: Session with US team</v>
      </c>
    </row>
    <row r="985" spans="1:9" x14ac:dyDescent="0.25">
      <c r="A985" t="s">
        <v>45</v>
      </c>
      <c r="B985" t="s">
        <v>514</v>
      </c>
      <c r="C985" t="s">
        <v>28</v>
      </c>
      <c r="D985" t="s">
        <v>30</v>
      </c>
      <c r="E985" t="s">
        <v>491</v>
      </c>
      <c r="F985">
        <v>9</v>
      </c>
      <c r="G985">
        <f>VLOOKUP(E985,Const!$A$2:$B$23,2,FALSE)</f>
        <v>6</v>
      </c>
      <c r="I985" t="str">
        <f t="shared" si="26"/>
        <v>AD-0001: Time</v>
      </c>
    </row>
    <row r="986" spans="1:9" x14ac:dyDescent="0.25">
      <c r="A986" t="s">
        <v>535</v>
      </c>
      <c r="B986" t="s">
        <v>515</v>
      </c>
      <c r="C986" t="s">
        <v>536</v>
      </c>
      <c r="D986" t="s">
        <v>47</v>
      </c>
      <c r="E986" t="s">
        <v>491</v>
      </c>
      <c r="F986">
        <v>42</v>
      </c>
      <c r="G986">
        <f>VLOOKUP(E986,Const!$A$2:$B$23,2,FALSE)</f>
        <v>6</v>
      </c>
      <c r="I986" t="str">
        <f t="shared" si="26"/>
        <v>AD-0001: HR ad Admin Activities</v>
      </c>
    </row>
    <row r="987" spans="1:9" x14ac:dyDescent="0.25">
      <c r="A987" t="s">
        <v>535</v>
      </c>
      <c r="B987" t="s">
        <v>515</v>
      </c>
      <c r="C987" t="s">
        <v>536</v>
      </c>
      <c r="D987" t="s">
        <v>537</v>
      </c>
      <c r="E987" t="s">
        <v>491</v>
      </c>
      <c r="F987">
        <v>60</v>
      </c>
      <c r="G987">
        <f>VLOOKUP(E987,Const!$A$2:$B$23,2,FALSE)</f>
        <v>6</v>
      </c>
      <c r="I987" t="str">
        <f t="shared" si="26"/>
        <v>AD-0001: HR ad Admin Activities</v>
      </c>
    </row>
    <row r="988" spans="1:9" x14ac:dyDescent="0.25">
      <c r="A988" t="s">
        <v>535</v>
      </c>
      <c r="B988" t="s">
        <v>515</v>
      </c>
      <c r="C988" t="s">
        <v>13</v>
      </c>
      <c r="D988" t="s">
        <v>13</v>
      </c>
      <c r="E988" t="s">
        <v>491</v>
      </c>
      <c r="F988">
        <v>21</v>
      </c>
      <c r="G988">
        <f>VLOOKUP(E988,Const!$A$2:$B$23,2,FALSE)</f>
        <v>6</v>
      </c>
      <c r="I988" t="str">
        <f t="shared" si="26"/>
        <v>AD-0001: Meetings</v>
      </c>
    </row>
    <row r="989" spans="1:9" x14ac:dyDescent="0.25">
      <c r="A989" t="s">
        <v>535</v>
      </c>
      <c r="B989" t="s">
        <v>515</v>
      </c>
      <c r="C989" t="s">
        <v>539</v>
      </c>
      <c r="D989" t="s">
        <v>47</v>
      </c>
      <c r="E989" t="s">
        <v>491</v>
      </c>
      <c r="F989">
        <v>27</v>
      </c>
      <c r="G989">
        <f>VLOOKUP(E989,Const!$A$2:$B$23,2,FALSE)</f>
        <v>6</v>
      </c>
      <c r="I989" t="str">
        <f t="shared" si="26"/>
        <v>AD-0001: Network and infrastructure Support</v>
      </c>
    </row>
    <row r="990" spans="1:9" x14ac:dyDescent="0.25">
      <c r="A990" t="s">
        <v>535</v>
      </c>
      <c r="B990" t="s">
        <v>515</v>
      </c>
      <c r="C990" t="s">
        <v>48</v>
      </c>
      <c r="D990" t="s">
        <v>47</v>
      </c>
      <c r="E990" t="s">
        <v>491</v>
      </c>
      <c r="F990">
        <v>17</v>
      </c>
      <c r="G990">
        <f>VLOOKUP(E990,Const!$A$2:$B$23,2,FALSE)</f>
        <v>6</v>
      </c>
      <c r="I990" t="str">
        <f t="shared" si="26"/>
        <v>APWORKS 2024.2 - PHASE 4: Taxes and Bank Related</v>
      </c>
    </row>
    <row r="991" spans="1:9" x14ac:dyDescent="0.25">
      <c r="A991" t="s">
        <v>49</v>
      </c>
      <c r="B991" t="s">
        <v>96</v>
      </c>
      <c r="C991" t="s">
        <v>102</v>
      </c>
      <c r="D991" t="s">
        <v>19</v>
      </c>
      <c r="E991" t="s">
        <v>491</v>
      </c>
      <c r="F991">
        <v>9</v>
      </c>
      <c r="G991">
        <f>VLOOKUP(E991,Const!$A$2:$B$23,2,FALSE)</f>
        <v>6</v>
      </c>
      <c r="H991" s="40">
        <f>IFERROR(VLOOKUP($I991,'Planned QA'!$D$4:$V$1390,5+G991,FALSE),0)</f>
        <v>0</v>
      </c>
      <c r="I991" t="str">
        <f t="shared" si="26"/>
        <v>APWORKS 2024.2 - PHASE 4: Approval routing</v>
      </c>
    </row>
    <row r="992" spans="1:9" x14ac:dyDescent="0.25">
      <c r="A992" t="s">
        <v>49</v>
      </c>
      <c r="B992" t="s">
        <v>96</v>
      </c>
      <c r="C992" t="s">
        <v>540</v>
      </c>
      <c r="D992" t="s">
        <v>19</v>
      </c>
      <c r="E992" t="s">
        <v>491</v>
      </c>
      <c r="F992">
        <v>4</v>
      </c>
      <c r="G992">
        <f>VLOOKUP(E992,Const!$A$2:$B$23,2,FALSE)</f>
        <v>6</v>
      </c>
      <c r="H992" s="40">
        <f>IFERROR(VLOOKUP($I992,'Planned QA'!$D$4:$V$1390,5+G992,FALSE),0)</f>
        <v>0</v>
      </c>
      <c r="I992" t="str">
        <f t="shared" si="26"/>
        <v>APWORKS 2024.2 - PHASE 4: Discount implementation CHANGES</v>
      </c>
    </row>
    <row r="993" spans="1:9" x14ac:dyDescent="0.25">
      <c r="A993" t="s">
        <v>49</v>
      </c>
      <c r="B993" t="s">
        <v>96</v>
      </c>
      <c r="C993" t="s">
        <v>114</v>
      </c>
      <c r="D993" t="s">
        <v>19</v>
      </c>
      <c r="E993" t="s">
        <v>491</v>
      </c>
      <c r="F993">
        <v>4</v>
      </c>
      <c r="G993">
        <f>VLOOKUP(E993,Const!$A$2:$B$23,2,FALSE)</f>
        <v>6</v>
      </c>
      <c r="H993" s="40">
        <f>IFERROR(VLOOKUP($I993,'Planned QA'!$D$4:$V$1390,5+G993,FALSE),0)</f>
        <v>0</v>
      </c>
      <c r="I993" t="str">
        <f t="shared" si="26"/>
        <v>APWORKS 2024.2 - PHASE 4: Google Drive Setup (company configuration UI)</v>
      </c>
    </row>
    <row r="994" spans="1:9" x14ac:dyDescent="0.25">
      <c r="A994" t="s">
        <v>49</v>
      </c>
      <c r="B994" t="s">
        <v>96</v>
      </c>
      <c r="C994" t="s">
        <v>11</v>
      </c>
      <c r="D994" t="s">
        <v>7</v>
      </c>
      <c r="E994" t="s">
        <v>491</v>
      </c>
      <c r="F994">
        <v>4</v>
      </c>
      <c r="G994">
        <f>VLOOKUP(E994,Const!$A$2:$B$23,2,FALSE)</f>
        <v>6</v>
      </c>
      <c r="H994" s="3"/>
      <c r="I994" t="str">
        <f t="shared" si="26"/>
        <v>APWORKS 2024.2 - PHASE 4: Project Overhead</v>
      </c>
    </row>
    <row r="995" spans="1:9" x14ac:dyDescent="0.25">
      <c r="A995" t="s">
        <v>49</v>
      </c>
      <c r="B995" t="s">
        <v>96</v>
      </c>
      <c r="C995" t="s">
        <v>527</v>
      </c>
      <c r="D995" t="s">
        <v>19</v>
      </c>
      <c r="E995" t="s">
        <v>491</v>
      </c>
      <c r="F995">
        <v>4</v>
      </c>
      <c r="G995">
        <f>VLOOKUP(E995,Const!$A$2:$B$23,2,FALSE)</f>
        <v>6</v>
      </c>
      <c r="H995" s="40">
        <f>IFERROR(VLOOKUP($I995,'Planned QA'!$D$4:$V$1390,5+G995,FALSE),0)</f>
        <v>0</v>
      </c>
      <c r="I995" t="str">
        <f t="shared" si="26"/>
        <v>APWORKS 2024.2 - PHASE 4: Pull Client &amp; Sites, Service types as Media Types from Nexelus</v>
      </c>
    </row>
    <row r="996" spans="1:9" x14ac:dyDescent="0.25">
      <c r="A996" t="s">
        <v>49</v>
      </c>
      <c r="B996" t="s">
        <v>96</v>
      </c>
      <c r="C996" t="s">
        <v>532</v>
      </c>
      <c r="D996" t="s">
        <v>19</v>
      </c>
      <c r="E996" t="s">
        <v>491</v>
      </c>
      <c r="F996">
        <v>25</v>
      </c>
      <c r="G996">
        <f>VLOOKUP(E996,Const!$A$2:$B$23,2,FALSE)</f>
        <v>6</v>
      </c>
      <c r="H996" s="40">
        <f>IFERROR(VLOOKUP($I996,'Planned QA'!$D$4:$V$1390,5+G996,FALSE),0)</f>
        <v>0</v>
      </c>
      <c r="I996" t="str">
        <f t="shared" si="26"/>
        <v>APWORKS 2024.2 PHASE 5: Tax implementation(rule)/column for difference</v>
      </c>
    </row>
    <row r="997" spans="1:9" x14ac:dyDescent="0.25">
      <c r="A997" t="s">
        <v>49</v>
      </c>
      <c r="B997" t="s">
        <v>517</v>
      </c>
      <c r="C997" t="s">
        <v>11</v>
      </c>
      <c r="D997" t="s">
        <v>7</v>
      </c>
      <c r="E997" t="s">
        <v>491</v>
      </c>
      <c r="F997">
        <v>2</v>
      </c>
      <c r="G997">
        <f>VLOOKUP(E997,Const!$A$2:$B$23,2,FALSE)</f>
        <v>6</v>
      </c>
      <c r="H997" s="3"/>
      <c r="I997" t="str">
        <f t="shared" si="26"/>
        <v>APWORKS 2024.2 PHASE 5: Project Overhead</v>
      </c>
    </row>
    <row r="998" spans="1:9" x14ac:dyDescent="0.25">
      <c r="A998" t="s">
        <v>49</v>
      </c>
      <c r="B998" t="s">
        <v>517</v>
      </c>
      <c r="C998" t="s">
        <v>11</v>
      </c>
      <c r="D998" t="s">
        <v>99</v>
      </c>
      <c r="E998" t="s">
        <v>491</v>
      </c>
      <c r="F998">
        <v>6</v>
      </c>
      <c r="G998">
        <f>VLOOKUP(E998,Const!$A$2:$B$23,2,FALSE)</f>
        <v>6</v>
      </c>
      <c r="I998" t="str">
        <f t="shared" si="26"/>
        <v>NEXELUS 2024.1 SP2: Project Overhead</v>
      </c>
    </row>
    <row r="999" spans="1:9" x14ac:dyDescent="0.25">
      <c r="A999" t="s">
        <v>49</v>
      </c>
      <c r="B999" t="s">
        <v>23</v>
      </c>
      <c r="C999" t="s">
        <v>541</v>
      </c>
      <c r="D999" t="s">
        <v>19</v>
      </c>
      <c r="E999" t="s">
        <v>491</v>
      </c>
      <c r="F999">
        <v>2</v>
      </c>
      <c r="G999">
        <f>VLOOKUP(E999,Const!$A$2:$B$23,2,FALSE)</f>
        <v>6</v>
      </c>
      <c r="H999" s="40">
        <f>IFERROR(VLOOKUP($I999,'Planned QA'!$D$4:$V$1390,5+G999,FALSE),0)</f>
        <v>0</v>
      </c>
      <c r="I999" t="str">
        <f t="shared" si="26"/>
        <v>PR-0013: Level 3</v>
      </c>
    </row>
    <row r="1000" spans="1:9" x14ac:dyDescent="0.25">
      <c r="A1000" t="s">
        <v>49</v>
      </c>
      <c r="B1000" t="s">
        <v>512</v>
      </c>
      <c r="C1000" t="s">
        <v>22</v>
      </c>
      <c r="D1000" t="s">
        <v>19</v>
      </c>
      <c r="E1000" t="s">
        <v>491</v>
      </c>
      <c r="F1000">
        <v>69</v>
      </c>
      <c r="G1000">
        <f>VLOOKUP(E1000,Const!$A$2:$B$23,2,FALSE)</f>
        <v>6</v>
      </c>
      <c r="H1000" s="40">
        <f>IFERROR(VLOOKUP($I1000,'Planned QA'!$D$4:$V$1390,5+G1000,FALSE),0)</f>
        <v>0</v>
      </c>
      <c r="I1000" t="str">
        <f t="shared" si="26"/>
        <v>PR-0013: Cient UAT Upgrade</v>
      </c>
    </row>
    <row r="1001" spans="1:9" x14ac:dyDescent="0.25">
      <c r="A1001" t="s">
        <v>49</v>
      </c>
      <c r="B1001" t="s">
        <v>512</v>
      </c>
      <c r="C1001" t="s">
        <v>36</v>
      </c>
      <c r="D1001" t="s">
        <v>13</v>
      </c>
      <c r="E1001" t="s">
        <v>491</v>
      </c>
      <c r="F1001">
        <v>1</v>
      </c>
      <c r="G1001">
        <f>VLOOKUP(E1001,Const!$A$2:$B$23,2,FALSE)</f>
        <v>6</v>
      </c>
      <c r="I1001" t="str">
        <f t="shared" si="26"/>
        <v>PR-0013: Internal Meetings</v>
      </c>
    </row>
    <row r="1002" spans="1:9" x14ac:dyDescent="0.25">
      <c r="A1002" t="s">
        <v>49</v>
      </c>
      <c r="B1002" t="s">
        <v>512</v>
      </c>
      <c r="C1002" t="s">
        <v>79</v>
      </c>
      <c r="D1002" t="s">
        <v>19</v>
      </c>
      <c r="E1002" t="s">
        <v>491</v>
      </c>
      <c r="F1002">
        <v>5</v>
      </c>
      <c r="G1002">
        <f>VLOOKUP(E1002,Const!$A$2:$B$23,2,FALSE)</f>
        <v>6</v>
      </c>
      <c r="H1002" s="40">
        <f>IFERROR(VLOOKUP($I1002,'Planned QA'!$D$4:$V$1390,5+G1002,FALSE),0)</f>
        <v>0</v>
      </c>
      <c r="I1002" t="str">
        <f t="shared" si="26"/>
        <v>PR-0013: Production upgrades</v>
      </c>
    </row>
    <row r="1003" spans="1:9" x14ac:dyDescent="0.25">
      <c r="A1003" t="s">
        <v>49</v>
      </c>
      <c r="B1003" t="s">
        <v>512</v>
      </c>
      <c r="C1003" t="s">
        <v>27</v>
      </c>
      <c r="D1003" t="s">
        <v>64</v>
      </c>
      <c r="E1003" t="s">
        <v>491</v>
      </c>
      <c r="F1003">
        <v>8</v>
      </c>
      <c r="G1003">
        <f>VLOOKUP(E1003,Const!$A$2:$B$23,2,FALSE)</f>
        <v>6</v>
      </c>
      <c r="I1003" t="str">
        <f>CONCATENATE(TRIM(B1003),": ",C1003)</f>
        <v>PR-0013: Time Off - Un Planned</v>
      </c>
    </row>
    <row r="1004" spans="1:9" x14ac:dyDescent="0.25">
      <c r="A1004" t="s">
        <v>49</v>
      </c>
      <c r="B1004" t="s">
        <v>514</v>
      </c>
      <c r="C1004" t="s">
        <v>28</v>
      </c>
      <c r="D1004" t="s">
        <v>30</v>
      </c>
      <c r="E1004" t="s">
        <v>491</v>
      </c>
      <c r="F1004">
        <v>60</v>
      </c>
      <c r="G1004">
        <f>VLOOKUP(E1004,Const!$A$2:$B$23,2,FALSE)</f>
        <v>6</v>
      </c>
      <c r="I1004" t="str">
        <f t="shared" si="26"/>
        <v>APWORKS 2024.2 - PHASE 4: Time</v>
      </c>
    </row>
    <row r="1005" spans="1:9" x14ac:dyDescent="0.25">
      <c r="A1005" t="s">
        <v>56</v>
      </c>
      <c r="B1005" t="s">
        <v>96</v>
      </c>
      <c r="C1005" t="s">
        <v>105</v>
      </c>
      <c r="D1005" t="s">
        <v>19</v>
      </c>
      <c r="E1005" t="s">
        <v>491</v>
      </c>
      <c r="F1005">
        <v>6</v>
      </c>
      <c r="G1005">
        <f>VLOOKUP(E1005,Const!$A$2:$B$23,2,FALSE)</f>
        <v>6</v>
      </c>
      <c r="H1005" s="40">
        <f>IFERROR(VLOOKUP($I1005,'Planned QA'!$D$4:$V$1390,5+G1005,FALSE),0)</f>
        <v>0</v>
      </c>
      <c r="I1005" t="str">
        <f t="shared" si="26"/>
        <v>APWORKS 2024.2 - PHASE 4: EDI file updating and upload</v>
      </c>
    </row>
    <row r="1006" spans="1:9" x14ac:dyDescent="0.25">
      <c r="A1006" t="s">
        <v>56</v>
      </c>
      <c r="B1006" t="s">
        <v>96</v>
      </c>
      <c r="C1006" t="s">
        <v>101</v>
      </c>
      <c r="D1006" t="s">
        <v>19</v>
      </c>
      <c r="E1006" t="s">
        <v>491</v>
      </c>
      <c r="F1006">
        <v>8</v>
      </c>
      <c r="G1006">
        <f>VLOOKUP(E1006,Const!$A$2:$B$23,2,FALSE)</f>
        <v>6</v>
      </c>
      <c r="H1006" s="40">
        <f>IFERROR(VLOOKUP($I1006,'Planned QA'!$D$4:$V$1390,5+G1006,FALSE),0)</f>
        <v>0</v>
      </c>
      <c r="I1006" t="str">
        <f t="shared" si="26"/>
        <v>APWORKS 2024.2 - PHASE 4: EDI: Generate PDF - Updates</v>
      </c>
    </row>
    <row r="1007" spans="1:9" x14ac:dyDescent="0.25">
      <c r="A1007" t="s">
        <v>56</v>
      </c>
      <c r="B1007" t="s">
        <v>96</v>
      </c>
      <c r="C1007" t="s">
        <v>111</v>
      </c>
      <c r="D1007" t="s">
        <v>19</v>
      </c>
      <c r="E1007" t="s">
        <v>491</v>
      </c>
      <c r="F1007">
        <v>8</v>
      </c>
      <c r="G1007">
        <f>VLOOKUP(E1007,Const!$A$2:$B$23,2,FALSE)</f>
        <v>6</v>
      </c>
      <c r="H1007" s="40">
        <f>IFERROR(VLOOKUP($I1007,'Planned QA'!$D$4:$V$1390,5+G1007,FALSE),0)</f>
        <v>0</v>
      </c>
      <c r="I1007" t="str">
        <f t="shared" si="26"/>
        <v>APWORKS 2024.2 - PHASE 4: Integration Testing</v>
      </c>
    </row>
    <row r="1008" spans="1:9" x14ac:dyDescent="0.25">
      <c r="A1008" t="s">
        <v>56</v>
      </c>
      <c r="B1008" t="s">
        <v>96</v>
      </c>
      <c r="C1008" t="s">
        <v>531</v>
      </c>
      <c r="D1008" t="s">
        <v>19</v>
      </c>
      <c r="E1008" t="s">
        <v>491</v>
      </c>
      <c r="F1008">
        <v>5</v>
      </c>
      <c r="G1008">
        <f>VLOOKUP(E1008,Const!$A$2:$B$23,2,FALSE)</f>
        <v>6</v>
      </c>
      <c r="H1008" s="40">
        <f>IFERROR(VLOOKUP($I1008,'Planned QA'!$D$4:$V$1390,5+G1008,FALSE),0)</f>
        <v>0</v>
      </c>
      <c r="I1008" t="str">
        <f t="shared" si="26"/>
        <v>APWORKS 2024.2 - PHASE 4: PDF based broadcast invoices - Approvals</v>
      </c>
    </row>
    <row r="1009" spans="1:9" x14ac:dyDescent="0.25">
      <c r="A1009" t="s">
        <v>56</v>
      </c>
      <c r="B1009" t="s">
        <v>96</v>
      </c>
      <c r="C1009" t="s">
        <v>115</v>
      </c>
      <c r="D1009" t="s">
        <v>19</v>
      </c>
      <c r="E1009" t="s">
        <v>491</v>
      </c>
      <c r="F1009">
        <v>6</v>
      </c>
      <c r="G1009">
        <f>VLOOKUP(E1009,Const!$A$2:$B$23,2,FALSE)</f>
        <v>6</v>
      </c>
      <c r="H1009" s="40">
        <f>IFERROR(VLOOKUP($I1009,'Planned QA'!$D$4:$V$1390,5+G1009,FALSE),0)</f>
        <v>0</v>
      </c>
      <c r="I1009" t="str">
        <f t="shared" si="26"/>
        <v>APWORKS 2024.2 - PHASE 4: PDF based broadcast invoices - Import / Export lines</v>
      </c>
    </row>
    <row r="1010" spans="1:9" x14ac:dyDescent="0.25">
      <c r="A1010" t="s">
        <v>56</v>
      </c>
      <c r="B1010" t="s">
        <v>96</v>
      </c>
      <c r="C1010" t="s">
        <v>11</v>
      </c>
      <c r="D1010" t="s">
        <v>7</v>
      </c>
      <c r="E1010" t="s">
        <v>491</v>
      </c>
      <c r="F1010">
        <v>13</v>
      </c>
      <c r="G1010">
        <f>VLOOKUP(E1010,Const!$A$2:$B$23,2,FALSE)</f>
        <v>6</v>
      </c>
      <c r="I1010" t="str">
        <f t="shared" si="26"/>
        <v>APWORKS 2024.2 - PHASE 4: Project Overhead</v>
      </c>
    </row>
    <row r="1011" spans="1:9" x14ac:dyDescent="0.25">
      <c r="A1011" t="s">
        <v>56</v>
      </c>
      <c r="B1011" t="s">
        <v>96</v>
      </c>
      <c r="C1011" t="s">
        <v>532</v>
      </c>
      <c r="D1011" t="s">
        <v>19</v>
      </c>
      <c r="E1011" t="s">
        <v>491</v>
      </c>
      <c r="F1011">
        <v>4</v>
      </c>
      <c r="G1011">
        <f>VLOOKUP(E1011,Const!$A$2:$B$23,2,FALSE)</f>
        <v>6</v>
      </c>
      <c r="H1011" s="40">
        <f>IFERROR(VLOOKUP($I1011,'Planned QA'!$D$4:$V$1390,5+G1011,FALSE),0)</f>
        <v>0</v>
      </c>
      <c r="I1011" t="str">
        <f t="shared" si="26"/>
        <v>NEXELUS 2024.1 SP2: Tax implementation(rule)/column for difference</v>
      </c>
    </row>
    <row r="1012" spans="1:9" x14ac:dyDescent="0.25">
      <c r="A1012" t="s">
        <v>56</v>
      </c>
      <c r="B1012" t="s">
        <v>23</v>
      </c>
      <c r="C1012" t="s">
        <v>116</v>
      </c>
      <c r="D1012" t="s">
        <v>2</v>
      </c>
      <c r="E1012" t="s">
        <v>491</v>
      </c>
      <c r="F1012">
        <v>7</v>
      </c>
      <c r="G1012">
        <f>VLOOKUP(E1012,Const!$A$2:$B$23,2,FALSE)</f>
        <v>6</v>
      </c>
      <c r="H1012" s="40">
        <f>IFERROR(VLOOKUP($I1012,'Planned BugFix'!$D$4:$V$1390,5+G1012,FALSE),0)</f>
        <v>0</v>
      </c>
      <c r="I1012" t="str">
        <f t="shared" si="26"/>
        <v>NEXELUS 2024.1 SP2: AdTech Fee commission</v>
      </c>
    </row>
    <row r="1013" spans="1:9" x14ac:dyDescent="0.25">
      <c r="A1013" t="s">
        <v>56</v>
      </c>
      <c r="B1013" t="s">
        <v>23</v>
      </c>
      <c r="C1013" t="s">
        <v>116</v>
      </c>
      <c r="D1013" t="s">
        <v>19</v>
      </c>
      <c r="E1013" t="s">
        <v>491</v>
      </c>
      <c r="F1013">
        <v>3</v>
      </c>
      <c r="G1013">
        <f>VLOOKUP(E1013,Const!$A$2:$B$23,2,FALSE)</f>
        <v>6</v>
      </c>
      <c r="H1013" s="40">
        <f>IFERROR(VLOOKUP($I1013,'Planned QA'!$D$4:$V$1390,5+G1013,FALSE),0)</f>
        <v>0</v>
      </c>
      <c r="I1013" t="str">
        <f t="shared" si="26"/>
        <v>NEXELUS 2024.1 SP2: AdTech Fee commission</v>
      </c>
    </row>
    <row r="1014" spans="1:9" x14ac:dyDescent="0.25">
      <c r="A1014" t="s">
        <v>56</v>
      </c>
      <c r="B1014" t="s">
        <v>23</v>
      </c>
      <c r="C1014" t="s">
        <v>93</v>
      </c>
      <c r="D1014" t="s">
        <v>2</v>
      </c>
      <c r="E1014" t="s">
        <v>491</v>
      </c>
      <c r="F1014">
        <v>12</v>
      </c>
      <c r="G1014">
        <f>VLOOKUP(E1014,Const!$A$2:$B$23,2,FALSE)</f>
        <v>6</v>
      </c>
      <c r="H1014" s="40">
        <f>IFERROR(VLOOKUP($I1014,'Planned BugFix'!$D$4:$V$1390,5+G1014,FALSE),0)</f>
        <v>20</v>
      </c>
      <c r="I1014" t="str">
        <f t="shared" si="26"/>
        <v>NEXELUS 2024.1 SP2: Billing by Media Type</v>
      </c>
    </row>
    <row r="1015" spans="1:9" x14ac:dyDescent="0.25">
      <c r="A1015" t="s">
        <v>56</v>
      </c>
      <c r="B1015" t="s">
        <v>23</v>
      </c>
      <c r="C1015" t="s">
        <v>93</v>
      </c>
      <c r="D1015" t="s">
        <v>19</v>
      </c>
      <c r="E1015" t="s">
        <v>491</v>
      </c>
      <c r="F1015">
        <v>2</v>
      </c>
      <c r="G1015">
        <f>VLOOKUP(E1015,Const!$A$2:$B$23,2,FALSE)</f>
        <v>6</v>
      </c>
      <c r="H1015" s="40">
        <f>IFERROR(VLOOKUP($I1015,'Planned QA'!$D$4:$V$1390,5+G1015,FALSE),0)</f>
        <v>0</v>
      </c>
      <c r="I1015" t="str">
        <f t="shared" si="26"/>
        <v>NEXELUS 2024.1 SP2: Billing by Media Type</v>
      </c>
    </row>
    <row r="1016" spans="1:9" x14ac:dyDescent="0.25">
      <c r="A1016" t="s">
        <v>56</v>
      </c>
      <c r="B1016" t="s">
        <v>23</v>
      </c>
      <c r="C1016" t="s">
        <v>89</v>
      </c>
      <c r="D1016" t="s">
        <v>2</v>
      </c>
      <c r="E1016" t="s">
        <v>491</v>
      </c>
      <c r="F1016">
        <v>10</v>
      </c>
      <c r="G1016">
        <f>VLOOKUP(E1016,Const!$A$2:$B$23,2,FALSE)</f>
        <v>6</v>
      </c>
      <c r="H1016" s="40">
        <f>IFERROR(VLOOKUP($I1016,'Planned BugFix'!$D$4:$V$1390,5+G1016,FALSE),0)</f>
        <v>0</v>
      </c>
      <c r="I1016" t="str">
        <f t="shared" si="26"/>
        <v>NEXELUS 2024.1 SP2: Client Profile: Media &gt; Flag to make the vendor inactive</v>
      </c>
    </row>
    <row r="1017" spans="1:9" x14ac:dyDescent="0.25">
      <c r="A1017" t="s">
        <v>56</v>
      </c>
      <c r="B1017" t="s">
        <v>23</v>
      </c>
      <c r="C1017" t="s">
        <v>89</v>
      </c>
      <c r="D1017" t="s">
        <v>19</v>
      </c>
      <c r="E1017" t="s">
        <v>491</v>
      </c>
      <c r="F1017">
        <v>3</v>
      </c>
      <c r="G1017">
        <f>VLOOKUP(E1017,Const!$A$2:$B$23,2,FALSE)</f>
        <v>6</v>
      </c>
      <c r="H1017" s="40">
        <f>IFERROR(VLOOKUP($I1017,'Planned QA'!$D$4:$V$1390,5+G1017,FALSE),0)</f>
        <v>0</v>
      </c>
      <c r="I1017" t="str">
        <f t="shared" si="26"/>
        <v>NEXELUS 2024.1 SP2: Client Profile: Media &gt; Flag to make the vendor inactive</v>
      </c>
    </row>
    <row r="1018" spans="1:9" x14ac:dyDescent="0.25">
      <c r="A1018" t="s">
        <v>56</v>
      </c>
      <c r="B1018" t="s">
        <v>23</v>
      </c>
      <c r="C1018" t="s">
        <v>24</v>
      </c>
      <c r="D1018" t="s">
        <v>2</v>
      </c>
      <c r="E1018" t="s">
        <v>491</v>
      </c>
      <c r="F1018">
        <v>8</v>
      </c>
      <c r="G1018">
        <f>VLOOKUP(E1018,Const!$A$2:$B$23,2,FALSE)</f>
        <v>6</v>
      </c>
      <c r="H1018" s="40">
        <f>IFERROR(VLOOKUP($I1018,'Planned BugFix'!$D$4:$V$1390,5+G1018,FALSE),0)</f>
        <v>0</v>
      </c>
      <c r="I1018" t="str">
        <f t="shared" si="26"/>
        <v>NEXELUS 2024.1 SP2: Generate Client Schedule Lines based on media type</v>
      </c>
    </row>
    <row r="1019" spans="1:9" x14ac:dyDescent="0.25">
      <c r="A1019" t="s">
        <v>56</v>
      </c>
      <c r="B1019" t="s">
        <v>23</v>
      </c>
      <c r="C1019" t="s">
        <v>24</v>
      </c>
      <c r="D1019" t="s">
        <v>19</v>
      </c>
      <c r="E1019" t="s">
        <v>491</v>
      </c>
      <c r="F1019">
        <v>1</v>
      </c>
      <c r="G1019">
        <f>VLOOKUP(E1019,Const!$A$2:$B$23,2,FALSE)</f>
        <v>6</v>
      </c>
      <c r="H1019" s="40">
        <f>IFERROR(VLOOKUP($I1019,'Planned QA'!$D$4:$V$1390,5+G1019,FALSE),0)</f>
        <v>0</v>
      </c>
      <c r="I1019" t="str">
        <f t="shared" si="26"/>
        <v>NEXELUS 2024.1 SP2: Generate Client Schedule Lines based on media type</v>
      </c>
    </row>
    <row r="1020" spans="1:9" x14ac:dyDescent="0.25">
      <c r="A1020" t="s">
        <v>56</v>
      </c>
      <c r="B1020" t="s">
        <v>23</v>
      </c>
      <c r="C1020" t="s">
        <v>111</v>
      </c>
      <c r="D1020" t="s">
        <v>2</v>
      </c>
      <c r="E1020" t="s">
        <v>491</v>
      </c>
      <c r="F1020">
        <v>8</v>
      </c>
      <c r="G1020">
        <f>VLOOKUP(E1020,Const!$A$2:$B$23,2,FALSE)</f>
        <v>6</v>
      </c>
      <c r="H1020" s="40">
        <f>IFERROR(VLOOKUP($I1020,'Planned BugFix'!$D$4:$V$1390,5+G1020,FALSE),0)</f>
        <v>0</v>
      </c>
      <c r="I1020" t="str">
        <f t="shared" si="26"/>
        <v>NEXELUS 2024.1 SP2: Integration Testing</v>
      </c>
    </row>
    <row r="1021" spans="1:9" x14ac:dyDescent="0.25">
      <c r="A1021" t="s">
        <v>56</v>
      </c>
      <c r="B1021" t="s">
        <v>23</v>
      </c>
      <c r="C1021" t="s">
        <v>541</v>
      </c>
      <c r="D1021" t="s">
        <v>2</v>
      </c>
      <c r="E1021" t="s">
        <v>491</v>
      </c>
      <c r="F1021">
        <v>1</v>
      </c>
      <c r="G1021">
        <f>VLOOKUP(E1021,Const!$A$2:$B$23,2,FALSE)</f>
        <v>6</v>
      </c>
      <c r="H1021" s="40">
        <f>IFERROR(VLOOKUP($I1021,'Planned BugFix'!$D$4:$V$1390,5+G1021,FALSE),0)</f>
        <v>0</v>
      </c>
      <c r="I1021" t="str">
        <f t="shared" si="26"/>
        <v>NEXELUS 2024.1 SP2: Level 3</v>
      </c>
    </row>
    <row r="1022" spans="1:9" x14ac:dyDescent="0.25">
      <c r="A1022" t="s">
        <v>56</v>
      </c>
      <c r="B1022" t="s">
        <v>23</v>
      </c>
      <c r="C1022" t="s">
        <v>120</v>
      </c>
      <c r="D1022" t="s">
        <v>2</v>
      </c>
      <c r="E1022" t="s">
        <v>491</v>
      </c>
      <c r="F1022">
        <v>1</v>
      </c>
      <c r="G1022">
        <f>VLOOKUP(E1022,Const!$A$2:$B$23,2,FALSE)</f>
        <v>6</v>
      </c>
      <c r="H1022" s="40">
        <f>IFERROR(VLOOKUP($I1022,'Planned BugFix'!$D$4:$V$1390,5+G1022,FALSE),0)</f>
        <v>0</v>
      </c>
      <c r="I1022" t="str">
        <f t="shared" si="26"/>
        <v>NEXELUS 2024.1 SP2: Media Plan Approval</v>
      </c>
    </row>
    <row r="1023" spans="1:9" x14ac:dyDescent="0.25">
      <c r="A1023" t="s">
        <v>56</v>
      </c>
      <c r="B1023" t="s">
        <v>23</v>
      </c>
      <c r="C1023" t="s">
        <v>117</v>
      </c>
      <c r="D1023" t="s">
        <v>2</v>
      </c>
      <c r="E1023" t="s">
        <v>491</v>
      </c>
      <c r="F1023">
        <v>4</v>
      </c>
      <c r="G1023">
        <f>VLOOKUP(E1023,Const!$A$2:$B$23,2,FALSE)</f>
        <v>6</v>
      </c>
      <c r="H1023" s="40">
        <f>IFERROR(VLOOKUP($I1023,'Planned BugFix'!$D$4:$V$1390,5+G1023,FALSE),0)</f>
        <v>0</v>
      </c>
      <c r="I1023" t="str">
        <f t="shared" si="26"/>
        <v>NEXELUS 2024.1 SP2: Media Plan: Import/Export Flighting</v>
      </c>
    </row>
    <row r="1024" spans="1:9" x14ac:dyDescent="0.25">
      <c r="A1024" t="s">
        <v>56</v>
      </c>
      <c r="B1024" t="s">
        <v>23</v>
      </c>
      <c r="C1024" t="s">
        <v>118</v>
      </c>
      <c r="D1024" t="s">
        <v>2</v>
      </c>
      <c r="E1024" t="s">
        <v>491</v>
      </c>
      <c r="F1024">
        <v>4</v>
      </c>
      <c r="G1024">
        <f>VLOOKUP(E1024,Const!$A$2:$B$23,2,FALSE)</f>
        <v>6</v>
      </c>
      <c r="H1024" s="40">
        <f>IFERROR(VLOOKUP($I1024,'Planned BugFix'!$D$4:$V$1390,5+G1024,FALSE),0)</f>
        <v>0</v>
      </c>
      <c r="I1024" t="str">
        <f t="shared" si="26"/>
        <v>NEXELUS 2024.1 SP2: Restrict Self Approval - Time and expense</v>
      </c>
    </row>
    <row r="1025" spans="1:9" x14ac:dyDescent="0.25">
      <c r="A1025" t="s">
        <v>56</v>
      </c>
      <c r="B1025" t="s">
        <v>23</v>
      </c>
      <c r="C1025" t="s">
        <v>118</v>
      </c>
      <c r="D1025" t="s">
        <v>19</v>
      </c>
      <c r="E1025" t="s">
        <v>491</v>
      </c>
      <c r="F1025">
        <v>1</v>
      </c>
      <c r="G1025">
        <f>VLOOKUP(E1025,Const!$A$2:$B$23,2,FALSE)</f>
        <v>6</v>
      </c>
      <c r="H1025" s="40">
        <f>IFERROR(VLOOKUP($I1025,'Planned QA'!$D$4:$V$1390,5+G1025,FALSE),0)</f>
        <v>0</v>
      </c>
      <c r="I1025" t="str">
        <f t="shared" si="26"/>
        <v>PR-0013: Restrict Self Approval - Time and expense</v>
      </c>
    </row>
    <row r="1026" spans="1:9" x14ac:dyDescent="0.25">
      <c r="A1026" t="s">
        <v>56</v>
      </c>
      <c r="B1026" t="s">
        <v>512</v>
      </c>
      <c r="C1026" t="s">
        <v>4</v>
      </c>
      <c r="D1026" t="s">
        <v>19</v>
      </c>
      <c r="E1026" t="s">
        <v>491</v>
      </c>
      <c r="F1026">
        <v>31</v>
      </c>
      <c r="G1026">
        <f>VLOOKUP(E1026,Const!$A$2:$B$23,2,FALSE)</f>
        <v>6</v>
      </c>
      <c r="H1026" s="40">
        <f>IFERROR(VLOOKUP($I1026,'Planned QA'!$D$4:$V$1390,5+G1026,FALSE),0)</f>
        <v>0</v>
      </c>
      <c r="I1026" t="str">
        <f t="shared" si="26"/>
        <v>PR-0013: Analysis of production issues reported by support team</v>
      </c>
    </row>
    <row r="1027" spans="1:9" x14ac:dyDescent="0.25">
      <c r="A1027" t="s">
        <v>56</v>
      </c>
      <c r="B1027" t="s">
        <v>512</v>
      </c>
      <c r="C1027" t="s">
        <v>22</v>
      </c>
      <c r="D1027" t="s">
        <v>19</v>
      </c>
      <c r="E1027" t="s">
        <v>491</v>
      </c>
      <c r="F1027">
        <v>27</v>
      </c>
      <c r="G1027">
        <f>VLOOKUP(E1027,Const!$A$2:$B$23,2,FALSE)</f>
        <v>6</v>
      </c>
      <c r="H1027" s="40">
        <f>IFERROR(VLOOKUP($I1027,'Planned QA'!$D$4:$V$1390,5+G1027,FALSE),0)</f>
        <v>0</v>
      </c>
      <c r="I1027" t="str">
        <f t="shared" ref="I1027:I1090" si="27">CONCATENATE(TRIM(B1028),": ",C1027)</f>
        <v>PR-0013: Cient UAT Upgrade</v>
      </c>
    </row>
    <row r="1028" spans="1:9" x14ac:dyDescent="0.25">
      <c r="A1028" t="s">
        <v>56</v>
      </c>
      <c r="B1028" t="s">
        <v>512</v>
      </c>
      <c r="C1028" t="s">
        <v>36</v>
      </c>
      <c r="D1028" t="s">
        <v>13</v>
      </c>
      <c r="E1028" t="s">
        <v>491</v>
      </c>
      <c r="F1028">
        <v>39.5</v>
      </c>
      <c r="G1028">
        <f>VLOOKUP(E1028,Const!$A$2:$B$23,2,FALSE)</f>
        <v>6</v>
      </c>
      <c r="H1028"/>
      <c r="I1028" t="str">
        <f t="shared" si="27"/>
        <v>PR-0013: Internal Meetings</v>
      </c>
    </row>
    <row r="1029" spans="1:9" x14ac:dyDescent="0.25">
      <c r="A1029" t="s">
        <v>56</v>
      </c>
      <c r="B1029" t="s">
        <v>512</v>
      </c>
      <c r="C1029" t="s">
        <v>79</v>
      </c>
      <c r="D1029" t="s">
        <v>19</v>
      </c>
      <c r="E1029" t="s">
        <v>491</v>
      </c>
      <c r="F1029">
        <v>29</v>
      </c>
      <c r="G1029">
        <f>VLOOKUP(E1029,Const!$A$2:$B$23,2,FALSE)</f>
        <v>6</v>
      </c>
      <c r="H1029" s="40">
        <f>IFERROR(VLOOKUP($I1029,'Planned QA'!$D$4:$V$1390,5+G1029,FALSE),0)</f>
        <v>0</v>
      </c>
      <c r="I1029" t="str">
        <f t="shared" si="27"/>
        <v>PR-0013: Production upgrades</v>
      </c>
    </row>
    <row r="1030" spans="1:9" x14ac:dyDescent="0.25">
      <c r="A1030" t="s">
        <v>56</v>
      </c>
      <c r="B1030" t="s">
        <v>512</v>
      </c>
      <c r="C1030" t="s">
        <v>27</v>
      </c>
      <c r="D1030" t="s">
        <v>64</v>
      </c>
      <c r="E1030" t="s">
        <v>491</v>
      </c>
      <c r="F1030">
        <v>16</v>
      </c>
      <c r="G1030">
        <f>VLOOKUP(E1030,Const!$A$2:$B$23,2,FALSE)</f>
        <v>6</v>
      </c>
      <c r="H1030"/>
      <c r="I1030" t="str">
        <f>CONCATENATE(TRIM(B1030),": ",C1030)</f>
        <v>PR-0013: Time Off - Un Planned</v>
      </c>
    </row>
    <row r="1031" spans="1:9" x14ac:dyDescent="0.25">
      <c r="A1031" t="s">
        <v>58</v>
      </c>
      <c r="B1031" t="s">
        <v>96</v>
      </c>
      <c r="C1031" t="s">
        <v>11</v>
      </c>
      <c r="D1031" t="s">
        <v>90</v>
      </c>
      <c r="E1031" t="s">
        <v>491</v>
      </c>
      <c r="F1031">
        <v>7</v>
      </c>
      <c r="G1031">
        <f>VLOOKUP(E1031,Const!$A$2:$B$23,2,FALSE)</f>
        <v>6</v>
      </c>
      <c r="I1031" t="str">
        <f t="shared" si="27"/>
        <v>APWORKS 2024.2 PHASE 5: Project Overhead</v>
      </c>
    </row>
    <row r="1032" spans="1:9" x14ac:dyDescent="0.25">
      <c r="A1032" t="s">
        <v>58</v>
      </c>
      <c r="B1032" t="s">
        <v>517</v>
      </c>
      <c r="C1032" t="s">
        <v>114</v>
      </c>
      <c r="D1032" t="s">
        <v>17</v>
      </c>
      <c r="E1032" t="s">
        <v>491</v>
      </c>
      <c r="F1032">
        <v>6</v>
      </c>
      <c r="G1032">
        <f>VLOOKUP(E1032,Const!$A$2:$B$23,2,FALSE)</f>
        <v>6</v>
      </c>
      <c r="H1032" s="40">
        <f>IFERROR(VLOOKUP($I1032,'Planned Dev'!$D$4:$V$1390,5+G1032,FALSE),0)</f>
        <v>0</v>
      </c>
      <c r="I1032" t="str">
        <f t="shared" si="27"/>
        <v>APWORKS 2024.2 PHASE 5: Google Drive Setup (company configuration UI)</v>
      </c>
    </row>
    <row r="1033" spans="1:9" x14ac:dyDescent="0.25">
      <c r="A1033" t="s">
        <v>58</v>
      </c>
      <c r="B1033" t="s">
        <v>517</v>
      </c>
      <c r="C1033" t="s">
        <v>114</v>
      </c>
      <c r="D1033" t="s">
        <v>9</v>
      </c>
      <c r="E1033" t="s">
        <v>491</v>
      </c>
      <c r="F1033">
        <v>6</v>
      </c>
      <c r="G1033">
        <f>VLOOKUP(E1033,Const!$A$2:$B$23,2,FALSE)</f>
        <v>6</v>
      </c>
      <c r="I1033" t="str">
        <f t="shared" si="27"/>
        <v>APWORKS 2024.2 PHASE 5: Google Drive Setup (company configuration UI)</v>
      </c>
    </row>
    <row r="1034" spans="1:9" x14ac:dyDescent="0.25">
      <c r="A1034" t="s">
        <v>58</v>
      </c>
      <c r="B1034" t="s">
        <v>517</v>
      </c>
      <c r="C1034" t="s">
        <v>11</v>
      </c>
      <c r="D1034" t="s">
        <v>7</v>
      </c>
      <c r="E1034" t="s">
        <v>491</v>
      </c>
      <c r="F1034">
        <v>10</v>
      </c>
      <c r="G1034">
        <f>VLOOKUP(E1034,Const!$A$2:$B$23,2,FALSE)</f>
        <v>6</v>
      </c>
      <c r="I1034" t="str">
        <f t="shared" si="27"/>
        <v>APWORKS 2024.2 PHASE 5: Project Overhead</v>
      </c>
    </row>
    <row r="1035" spans="1:9" x14ac:dyDescent="0.25">
      <c r="A1035" t="s">
        <v>58</v>
      </c>
      <c r="B1035" t="s">
        <v>517</v>
      </c>
      <c r="C1035" t="s">
        <v>11</v>
      </c>
      <c r="D1035" t="s">
        <v>99</v>
      </c>
      <c r="E1035" t="s">
        <v>491</v>
      </c>
      <c r="F1035">
        <v>7</v>
      </c>
      <c r="G1035">
        <f>VLOOKUP(E1035,Const!$A$2:$B$23,2,FALSE)</f>
        <v>6</v>
      </c>
      <c r="H1035"/>
      <c r="I1035" t="str">
        <f t="shared" si="27"/>
        <v>NEXELUS 2024.1 SP2: Project Overhead</v>
      </c>
    </row>
    <row r="1036" spans="1:9" x14ac:dyDescent="0.25">
      <c r="A1036" t="s">
        <v>58</v>
      </c>
      <c r="B1036" t="s">
        <v>23</v>
      </c>
      <c r="C1036" t="s">
        <v>116</v>
      </c>
      <c r="D1036" t="s">
        <v>2</v>
      </c>
      <c r="E1036" t="s">
        <v>491</v>
      </c>
      <c r="F1036">
        <v>6</v>
      </c>
      <c r="G1036">
        <f>VLOOKUP(E1036,Const!$A$2:$B$23,2,FALSE)</f>
        <v>6</v>
      </c>
      <c r="H1036" s="40">
        <f>IFERROR(VLOOKUP($I1036,'Planned BugFix'!$D$4:$V$1390,5+G1036,FALSE),0)</f>
        <v>0</v>
      </c>
      <c r="I1036" t="str">
        <f t="shared" si="27"/>
        <v>NEXELUS 2024.1 SP2: AdTech Fee commission</v>
      </c>
    </row>
    <row r="1037" spans="1:9" x14ac:dyDescent="0.25">
      <c r="A1037" t="s">
        <v>58</v>
      </c>
      <c r="B1037" t="s">
        <v>23</v>
      </c>
      <c r="C1037" t="s">
        <v>116</v>
      </c>
      <c r="D1037" t="s">
        <v>19</v>
      </c>
      <c r="E1037" t="s">
        <v>491</v>
      </c>
      <c r="F1037">
        <v>3</v>
      </c>
      <c r="G1037">
        <f>VLOOKUP(E1037,Const!$A$2:$B$23,2,FALSE)</f>
        <v>6</v>
      </c>
      <c r="H1037" s="40">
        <f>IFERROR(VLOOKUP($I1037,'Planned QA'!$D$4:$V$1390,5+G1037,FALSE),0)</f>
        <v>0</v>
      </c>
      <c r="I1037" t="str">
        <f t="shared" si="27"/>
        <v>NEXELUS 2024.1 SP2: AdTech Fee commission</v>
      </c>
    </row>
    <row r="1038" spans="1:9" x14ac:dyDescent="0.25">
      <c r="A1038" t="s">
        <v>58</v>
      </c>
      <c r="B1038" t="s">
        <v>23</v>
      </c>
      <c r="C1038" t="s">
        <v>93</v>
      </c>
      <c r="D1038" t="s">
        <v>2</v>
      </c>
      <c r="E1038" t="s">
        <v>491</v>
      </c>
      <c r="F1038">
        <v>23.5</v>
      </c>
      <c r="G1038">
        <f>VLOOKUP(E1038,Const!$A$2:$B$23,2,FALSE)</f>
        <v>6</v>
      </c>
      <c r="H1038" s="40">
        <f>IFERROR(VLOOKUP($I1038,'Planned BugFix'!$D$4:$V$1390,5+G1038,FALSE),0)</f>
        <v>20</v>
      </c>
      <c r="I1038" t="str">
        <f t="shared" si="27"/>
        <v>NEXELUS 2024.1 SP2: Billing by Media Type</v>
      </c>
    </row>
    <row r="1039" spans="1:9" x14ac:dyDescent="0.25">
      <c r="A1039" t="s">
        <v>58</v>
      </c>
      <c r="B1039" t="s">
        <v>23</v>
      </c>
      <c r="C1039" t="s">
        <v>93</v>
      </c>
      <c r="D1039" t="s">
        <v>19</v>
      </c>
      <c r="E1039" t="s">
        <v>491</v>
      </c>
      <c r="F1039">
        <v>12</v>
      </c>
      <c r="G1039">
        <f>VLOOKUP(E1039,Const!$A$2:$B$23,2,FALSE)</f>
        <v>6</v>
      </c>
      <c r="H1039" s="40">
        <f>IFERROR(VLOOKUP($I1039,'Planned QA'!$D$4:$V$1390,5+G1039,FALSE),0)</f>
        <v>0</v>
      </c>
      <c r="I1039" t="str">
        <f t="shared" si="27"/>
        <v>NEXELUS 2024.1 SP2: Billing by Media Type</v>
      </c>
    </row>
    <row r="1040" spans="1:9" x14ac:dyDescent="0.25">
      <c r="A1040" t="s">
        <v>58</v>
      </c>
      <c r="B1040" t="s">
        <v>23</v>
      </c>
      <c r="C1040" t="s">
        <v>112</v>
      </c>
      <c r="D1040" t="s">
        <v>2</v>
      </c>
      <c r="E1040" t="s">
        <v>491</v>
      </c>
      <c r="F1040">
        <v>3</v>
      </c>
      <c r="G1040">
        <f>VLOOKUP(E1040,Const!$A$2:$B$23,2,FALSE)</f>
        <v>6</v>
      </c>
      <c r="H1040" s="40">
        <f>IFERROR(VLOOKUP($I1040,'Planned BugFix'!$D$4:$V$1390,5+G1040,FALSE),0)</f>
        <v>0</v>
      </c>
      <c r="I1040" t="str">
        <f t="shared" si="27"/>
        <v>NEXELUS 2024.1 SP2: Enhancement for Visual Indicators and Flighting Details in Place</v>
      </c>
    </row>
    <row r="1041" spans="1:9" x14ac:dyDescent="0.25">
      <c r="A1041" t="s">
        <v>58</v>
      </c>
      <c r="B1041" t="s">
        <v>23</v>
      </c>
      <c r="C1041" t="s">
        <v>112</v>
      </c>
      <c r="D1041" t="s">
        <v>19</v>
      </c>
      <c r="E1041" t="s">
        <v>491</v>
      </c>
      <c r="F1041">
        <v>1</v>
      </c>
      <c r="G1041">
        <f>VLOOKUP(E1041,Const!$A$2:$B$23,2,FALSE)</f>
        <v>6</v>
      </c>
      <c r="H1041" s="40">
        <f>IFERROR(VLOOKUP($I1041,'Planned QA'!$D$4:$V$1390,5+G1041,FALSE),0)</f>
        <v>0</v>
      </c>
      <c r="I1041" t="str">
        <f t="shared" si="27"/>
        <v>NEXELUS 2024.1 SP2: Enhancement for Visual Indicators and Flighting Details in Place</v>
      </c>
    </row>
    <row r="1042" spans="1:9" x14ac:dyDescent="0.25">
      <c r="A1042" t="s">
        <v>58</v>
      </c>
      <c r="B1042" t="s">
        <v>23</v>
      </c>
      <c r="C1042" t="s">
        <v>120</v>
      </c>
      <c r="D1042" t="s">
        <v>2</v>
      </c>
      <c r="E1042" t="s">
        <v>491</v>
      </c>
      <c r="F1042">
        <v>6</v>
      </c>
      <c r="G1042">
        <f>VLOOKUP(E1042,Const!$A$2:$B$23,2,FALSE)</f>
        <v>6</v>
      </c>
      <c r="H1042" s="40">
        <f>IFERROR(VLOOKUP($I1042,'Planned BugFix'!$D$4:$V$1390,5+G1042,FALSE),0)</f>
        <v>0</v>
      </c>
      <c r="I1042" t="str">
        <f t="shared" si="27"/>
        <v>NEXELUS 2024.1 SP2: Media Plan Approval</v>
      </c>
    </row>
    <row r="1043" spans="1:9" x14ac:dyDescent="0.25">
      <c r="A1043" t="s">
        <v>58</v>
      </c>
      <c r="B1043" t="s">
        <v>23</v>
      </c>
      <c r="C1043" t="s">
        <v>117</v>
      </c>
      <c r="D1043" t="s">
        <v>2</v>
      </c>
      <c r="E1043" t="s">
        <v>491</v>
      </c>
      <c r="F1043">
        <v>1.5</v>
      </c>
      <c r="G1043">
        <f>VLOOKUP(E1043,Const!$A$2:$B$23,2,FALSE)</f>
        <v>6</v>
      </c>
      <c r="H1043" s="40">
        <f>IFERROR(VLOOKUP($I1043,'Planned BugFix'!$D$4:$V$1390,5+G1043,FALSE),0)</f>
        <v>0</v>
      </c>
      <c r="I1043" t="str">
        <f t="shared" si="27"/>
        <v>NEXELUS 2024.1 SP2: Media Plan: Import/Export Flighting</v>
      </c>
    </row>
    <row r="1044" spans="1:9" x14ac:dyDescent="0.25">
      <c r="A1044" t="s">
        <v>58</v>
      </c>
      <c r="B1044" t="s">
        <v>23</v>
      </c>
      <c r="C1044" t="s">
        <v>117</v>
      </c>
      <c r="D1044" t="s">
        <v>17</v>
      </c>
      <c r="E1044" t="s">
        <v>491</v>
      </c>
      <c r="F1044">
        <v>5</v>
      </c>
      <c r="G1044">
        <f>VLOOKUP(E1044,Const!$A$2:$B$23,2,FALSE)</f>
        <v>6</v>
      </c>
      <c r="H1044" s="40">
        <f>IFERROR(VLOOKUP($I1044,'Planned Dev'!$D$4:$V$1390,5+G1044,FALSE),0)</f>
        <v>0</v>
      </c>
      <c r="I1044" t="str">
        <f t="shared" si="27"/>
        <v>NEXELUS 2024.1 SP2: Media Plan: Import/Export Flighting</v>
      </c>
    </row>
    <row r="1045" spans="1:9" x14ac:dyDescent="0.25">
      <c r="A1045" t="s">
        <v>58</v>
      </c>
      <c r="B1045" t="s">
        <v>23</v>
      </c>
      <c r="C1045" t="s">
        <v>117</v>
      </c>
      <c r="D1045" t="s">
        <v>19</v>
      </c>
      <c r="E1045" t="s">
        <v>491</v>
      </c>
      <c r="F1045">
        <v>0.5</v>
      </c>
      <c r="G1045">
        <f>VLOOKUP(E1045,Const!$A$2:$B$23,2,FALSE)</f>
        <v>6</v>
      </c>
      <c r="H1045" s="40">
        <f>IFERROR(VLOOKUP($I1045,'Planned QA'!$D$4:$V$1390,5+G1045,FALSE),0)</f>
        <v>0</v>
      </c>
      <c r="I1045" t="str">
        <f t="shared" si="27"/>
        <v>NEXELUS 2024.1 SP2: Media Plan: Import/Export Flighting</v>
      </c>
    </row>
    <row r="1046" spans="1:9" x14ac:dyDescent="0.25">
      <c r="A1046" t="s">
        <v>58</v>
      </c>
      <c r="B1046" t="s">
        <v>23</v>
      </c>
      <c r="C1046" t="s">
        <v>11</v>
      </c>
      <c r="D1046" t="s">
        <v>12</v>
      </c>
      <c r="E1046" t="s">
        <v>491</v>
      </c>
      <c r="F1046">
        <v>9</v>
      </c>
      <c r="G1046">
        <f>VLOOKUP(E1046,Const!$A$2:$B$23,2,FALSE)</f>
        <v>6</v>
      </c>
      <c r="H1046"/>
      <c r="I1046" t="str">
        <f t="shared" si="27"/>
        <v>NEXELUS 2024.1 SP2: Project Overhead</v>
      </c>
    </row>
    <row r="1047" spans="1:9" x14ac:dyDescent="0.25">
      <c r="A1047" t="s">
        <v>58</v>
      </c>
      <c r="B1047" t="s">
        <v>23</v>
      </c>
      <c r="C1047" t="s">
        <v>11</v>
      </c>
      <c r="D1047" t="s">
        <v>90</v>
      </c>
      <c r="E1047" t="s">
        <v>491</v>
      </c>
      <c r="F1047">
        <v>4</v>
      </c>
      <c r="G1047">
        <f>VLOOKUP(E1047,Const!$A$2:$B$23,2,FALSE)</f>
        <v>6</v>
      </c>
      <c r="I1047" t="str">
        <f t="shared" si="27"/>
        <v>NEXELUS 2024.1 SP2: Project Overhead</v>
      </c>
    </row>
    <row r="1048" spans="1:9" x14ac:dyDescent="0.25">
      <c r="A1048" t="s">
        <v>58</v>
      </c>
      <c r="B1048" t="s">
        <v>23</v>
      </c>
      <c r="C1048" t="s">
        <v>11</v>
      </c>
      <c r="D1048" t="s">
        <v>99</v>
      </c>
      <c r="E1048" t="s">
        <v>491</v>
      </c>
      <c r="F1048">
        <v>7</v>
      </c>
      <c r="G1048">
        <f>VLOOKUP(E1048,Const!$A$2:$B$23,2,FALSE)</f>
        <v>6</v>
      </c>
      <c r="I1048" t="str">
        <f t="shared" si="27"/>
        <v>PR-0013: Project Overhead</v>
      </c>
    </row>
    <row r="1049" spans="1:9" x14ac:dyDescent="0.25">
      <c r="A1049" t="s">
        <v>58</v>
      </c>
      <c r="B1049" t="s">
        <v>512</v>
      </c>
      <c r="C1049" t="s">
        <v>62</v>
      </c>
      <c r="D1049" t="s">
        <v>95</v>
      </c>
      <c r="E1049" t="s">
        <v>491</v>
      </c>
      <c r="F1049">
        <v>3.5</v>
      </c>
      <c r="G1049">
        <f>VLOOKUP(E1049,Const!$A$2:$B$23,2,FALSE)</f>
        <v>6</v>
      </c>
      <c r="I1049" t="str">
        <f t="shared" si="27"/>
        <v>PR-0013: In-house Training</v>
      </c>
    </row>
    <row r="1050" spans="1:9" x14ac:dyDescent="0.25">
      <c r="A1050" t="s">
        <v>58</v>
      </c>
      <c r="B1050" t="s">
        <v>512</v>
      </c>
      <c r="C1050" t="s">
        <v>36</v>
      </c>
      <c r="D1050" t="s">
        <v>13</v>
      </c>
      <c r="E1050" t="s">
        <v>491</v>
      </c>
      <c r="F1050">
        <v>43</v>
      </c>
      <c r="G1050">
        <f>VLOOKUP(E1050,Const!$A$2:$B$23,2,FALSE)</f>
        <v>6</v>
      </c>
      <c r="H1050" s="3"/>
      <c r="I1050" t="str">
        <f t="shared" si="27"/>
        <v>PR-0013: Internal Meetings</v>
      </c>
    </row>
    <row r="1051" spans="1:9" x14ac:dyDescent="0.25">
      <c r="A1051" t="s">
        <v>58</v>
      </c>
      <c r="B1051" t="s">
        <v>512</v>
      </c>
      <c r="C1051" t="s">
        <v>77</v>
      </c>
      <c r="D1051" t="s">
        <v>64</v>
      </c>
      <c r="E1051" t="s">
        <v>491</v>
      </c>
      <c r="F1051">
        <v>8</v>
      </c>
      <c r="G1051">
        <f>VLOOKUP(E1051,Const!$A$2:$B$23,2,FALSE)</f>
        <v>6</v>
      </c>
      <c r="I1051" t="str">
        <f>CONCATENATE(TRIM(B1051),": ",C1051)</f>
        <v>PR-0013: Time Off - Planned</v>
      </c>
    </row>
    <row r="1052" spans="1:9" x14ac:dyDescent="0.25">
      <c r="A1052" t="s">
        <v>58</v>
      </c>
      <c r="B1052" t="s">
        <v>514</v>
      </c>
      <c r="C1052" t="s">
        <v>28</v>
      </c>
      <c r="D1052" t="s">
        <v>99</v>
      </c>
      <c r="E1052" t="s">
        <v>491</v>
      </c>
      <c r="F1052">
        <v>9</v>
      </c>
      <c r="G1052">
        <f>VLOOKUP(E1052,Const!$A$2:$B$23,2,FALSE)</f>
        <v>6</v>
      </c>
      <c r="I1052" t="str">
        <f t="shared" si="27"/>
        <v>APWORKS 2024.2 - PHASE 4: Time</v>
      </c>
    </row>
    <row r="1053" spans="1:9" x14ac:dyDescent="0.25">
      <c r="A1053" t="s">
        <v>60</v>
      </c>
      <c r="B1053" t="s">
        <v>96</v>
      </c>
      <c r="C1053" t="s">
        <v>542</v>
      </c>
      <c r="D1053" t="s">
        <v>19</v>
      </c>
      <c r="E1053" t="s">
        <v>491</v>
      </c>
      <c r="F1053">
        <v>10</v>
      </c>
      <c r="G1053">
        <f>VLOOKUP(E1053,Const!$A$2:$B$23,2,FALSE)</f>
        <v>6</v>
      </c>
      <c r="H1053" s="40">
        <f>IFERROR(VLOOKUP($I1053,'Planned QA'!$D$4:$V$1390,5+G1053,FALSE),0)</f>
        <v>0</v>
      </c>
      <c r="I1053" t="str">
        <f t="shared" si="27"/>
        <v>APWORKS 2024.2 - PHASE 4: Broadcast Model Fields</v>
      </c>
    </row>
    <row r="1054" spans="1:9" x14ac:dyDescent="0.25">
      <c r="A1054" t="s">
        <v>60</v>
      </c>
      <c r="B1054" t="s">
        <v>96</v>
      </c>
      <c r="C1054" t="s">
        <v>105</v>
      </c>
      <c r="D1054" t="s">
        <v>19</v>
      </c>
      <c r="E1054" t="s">
        <v>491</v>
      </c>
      <c r="F1054">
        <v>8</v>
      </c>
      <c r="G1054">
        <f>VLOOKUP(E1054,Const!$A$2:$B$23,2,FALSE)</f>
        <v>6</v>
      </c>
      <c r="H1054" s="40">
        <f>IFERROR(VLOOKUP($I1054,'Planned QA'!$D$4:$V$1390,5+G1054,FALSE),0)</f>
        <v>0</v>
      </c>
      <c r="I1054" t="str">
        <f t="shared" si="27"/>
        <v>APWORKS 2024.2 - PHASE 4: EDI file updating and upload</v>
      </c>
    </row>
    <row r="1055" spans="1:9" x14ac:dyDescent="0.25">
      <c r="A1055" t="s">
        <v>60</v>
      </c>
      <c r="B1055" t="s">
        <v>96</v>
      </c>
      <c r="C1055" t="s">
        <v>101</v>
      </c>
      <c r="D1055" t="s">
        <v>19</v>
      </c>
      <c r="E1055" t="s">
        <v>491</v>
      </c>
      <c r="F1055">
        <v>16</v>
      </c>
      <c r="G1055">
        <f>VLOOKUP(E1055,Const!$A$2:$B$23,2,FALSE)</f>
        <v>6</v>
      </c>
      <c r="H1055" s="40">
        <f>IFERROR(VLOOKUP($I1055,'Planned QA'!$D$4:$V$1390,5+G1055,FALSE),0)</f>
        <v>0</v>
      </c>
      <c r="I1055" t="str">
        <f t="shared" si="27"/>
        <v>APWORKS 2024.2 - PHASE 4: EDI: Generate PDF - Updates</v>
      </c>
    </row>
    <row r="1056" spans="1:9" x14ac:dyDescent="0.25">
      <c r="A1056" t="s">
        <v>60</v>
      </c>
      <c r="B1056" t="s">
        <v>96</v>
      </c>
      <c r="C1056" t="s">
        <v>114</v>
      </c>
      <c r="D1056" t="s">
        <v>19</v>
      </c>
      <c r="E1056" t="s">
        <v>491</v>
      </c>
      <c r="F1056">
        <v>16</v>
      </c>
      <c r="G1056">
        <f>VLOOKUP(E1056,Const!$A$2:$B$23,2,FALSE)</f>
        <v>6</v>
      </c>
      <c r="H1056" s="40">
        <f>IFERROR(VLOOKUP($I1056,'Planned QA'!$D$4:$V$1390,5+G1056,FALSE),0)</f>
        <v>0</v>
      </c>
      <c r="I1056" t="str">
        <f t="shared" si="27"/>
        <v>NEXELUS 2024.1 SP2: Google Drive Setup (company configuration UI)</v>
      </c>
    </row>
    <row r="1057" spans="1:9" x14ac:dyDescent="0.25">
      <c r="A1057" t="s">
        <v>60</v>
      </c>
      <c r="B1057" t="s">
        <v>23</v>
      </c>
      <c r="C1057" t="s">
        <v>116</v>
      </c>
      <c r="D1057" t="s">
        <v>19</v>
      </c>
      <c r="E1057" t="s">
        <v>491</v>
      </c>
      <c r="F1057">
        <v>18</v>
      </c>
      <c r="G1057">
        <f>VLOOKUP(E1057,Const!$A$2:$B$23,2,FALSE)</f>
        <v>6</v>
      </c>
      <c r="H1057" s="40">
        <f>IFERROR(VLOOKUP($I1057,'Planned QA'!$D$4:$V$1390,5+G1057,FALSE),0)</f>
        <v>0</v>
      </c>
      <c r="I1057" t="str">
        <f t="shared" si="27"/>
        <v>NEXELUS 2024.1 SP2: AdTech Fee commission</v>
      </c>
    </row>
    <row r="1058" spans="1:9" x14ac:dyDescent="0.25">
      <c r="A1058" t="s">
        <v>60</v>
      </c>
      <c r="B1058" t="s">
        <v>23</v>
      </c>
      <c r="C1058" t="s">
        <v>93</v>
      </c>
      <c r="D1058" t="s">
        <v>19</v>
      </c>
      <c r="E1058" t="s">
        <v>491</v>
      </c>
      <c r="F1058">
        <v>7</v>
      </c>
      <c r="G1058">
        <f>VLOOKUP(E1058,Const!$A$2:$B$23,2,FALSE)</f>
        <v>6</v>
      </c>
      <c r="H1058" s="40">
        <f>IFERROR(VLOOKUP($I1058,'Planned QA'!$D$4:$V$1390,5+G1058,FALSE),0)</f>
        <v>0</v>
      </c>
      <c r="I1058" t="str">
        <f t="shared" si="27"/>
        <v>NEXELUS 2024.1 SP2: Billing by Media Type</v>
      </c>
    </row>
    <row r="1059" spans="1:9" x14ac:dyDescent="0.25">
      <c r="A1059" t="s">
        <v>60</v>
      </c>
      <c r="B1059" t="s">
        <v>23</v>
      </c>
      <c r="C1059" t="s">
        <v>89</v>
      </c>
      <c r="D1059" t="s">
        <v>19</v>
      </c>
      <c r="E1059" t="s">
        <v>491</v>
      </c>
      <c r="F1059">
        <v>6</v>
      </c>
      <c r="G1059">
        <f>VLOOKUP(E1059,Const!$A$2:$B$23,2,FALSE)</f>
        <v>6</v>
      </c>
      <c r="H1059" s="40">
        <f>IFERROR(VLOOKUP($I1059,'Planned QA'!$D$4:$V$1390,5+G1059,FALSE),0)</f>
        <v>0</v>
      </c>
      <c r="I1059" t="str">
        <f t="shared" si="27"/>
        <v>NEXELUS 2024.1 SP2: Client Profile: Media &gt; Flag to make the vendor inactive</v>
      </c>
    </row>
    <row r="1060" spans="1:9" x14ac:dyDescent="0.25">
      <c r="A1060" t="s">
        <v>60</v>
      </c>
      <c r="B1060" t="s">
        <v>23</v>
      </c>
      <c r="C1060" t="s">
        <v>112</v>
      </c>
      <c r="D1060" t="s">
        <v>19</v>
      </c>
      <c r="E1060" t="s">
        <v>491</v>
      </c>
      <c r="F1060">
        <v>9</v>
      </c>
      <c r="G1060">
        <f>VLOOKUP(E1060,Const!$A$2:$B$23,2,FALSE)</f>
        <v>6</v>
      </c>
      <c r="H1060" s="40">
        <f>IFERROR(VLOOKUP($I1060,'Planned QA'!$D$4:$V$1390,5+G1060,FALSE),0)</f>
        <v>0</v>
      </c>
      <c r="I1060" t="str">
        <f t="shared" si="27"/>
        <v>NEXELUS 2024.1 SP2: Enhancement for Visual Indicators and Flighting Details in Place</v>
      </c>
    </row>
    <row r="1061" spans="1:9" x14ac:dyDescent="0.25">
      <c r="A1061" t="s">
        <v>60</v>
      </c>
      <c r="B1061" t="s">
        <v>23</v>
      </c>
      <c r="C1061" t="s">
        <v>117</v>
      </c>
      <c r="D1061" t="s">
        <v>19</v>
      </c>
      <c r="E1061" t="s">
        <v>491</v>
      </c>
      <c r="F1061">
        <v>32</v>
      </c>
      <c r="G1061">
        <f>VLOOKUP(E1061,Const!$A$2:$B$23,2,FALSE)</f>
        <v>6</v>
      </c>
      <c r="H1061" s="40">
        <f>IFERROR(VLOOKUP($I1061,'Planned QA'!$D$4:$V$1390,5+G1061,FALSE),0)</f>
        <v>0</v>
      </c>
      <c r="I1061" t="str">
        <f t="shared" si="27"/>
        <v>NEXELUS 2024.1 SP2: Media Plan: Import/Export Flighting</v>
      </c>
    </row>
    <row r="1062" spans="1:9" x14ac:dyDescent="0.25">
      <c r="A1062" t="s">
        <v>60</v>
      </c>
      <c r="B1062" t="s">
        <v>23</v>
      </c>
      <c r="C1062" t="s">
        <v>92</v>
      </c>
      <c r="D1062" t="s">
        <v>19</v>
      </c>
      <c r="E1062" t="s">
        <v>491</v>
      </c>
      <c r="F1062">
        <v>5</v>
      </c>
      <c r="G1062">
        <f>VLOOKUP(E1062,Const!$A$2:$B$23,2,FALSE)</f>
        <v>6</v>
      </c>
      <c r="H1062" s="40">
        <f>IFERROR(VLOOKUP($I1062,'Planned QA'!$D$4:$V$1390,5+G1062,FALSE),0)</f>
        <v>0</v>
      </c>
      <c r="I1062" t="str">
        <f t="shared" si="27"/>
        <v>PR-0013: UDF &amp; Naming Convention in RFP - Nexelus RFP(Exp and Imp)</v>
      </c>
    </row>
    <row r="1063" spans="1:9" x14ac:dyDescent="0.25">
      <c r="A1063" t="s">
        <v>60</v>
      </c>
      <c r="B1063" t="s">
        <v>512</v>
      </c>
      <c r="C1063" t="s">
        <v>22</v>
      </c>
      <c r="D1063" t="s">
        <v>19</v>
      </c>
      <c r="E1063" t="s">
        <v>491</v>
      </c>
      <c r="F1063">
        <v>8</v>
      </c>
      <c r="G1063">
        <f>VLOOKUP(E1063,Const!$A$2:$B$23,2,FALSE)</f>
        <v>6</v>
      </c>
      <c r="H1063" s="40">
        <f>IFERROR(VLOOKUP($I1063,'Planned QA'!$D$4:$V$1390,5+G1063,FALSE),0)</f>
        <v>0</v>
      </c>
      <c r="I1063" t="str">
        <f t="shared" si="27"/>
        <v>PR-0013: Cient UAT Upgrade</v>
      </c>
    </row>
    <row r="1064" spans="1:9" x14ac:dyDescent="0.25">
      <c r="A1064" t="s">
        <v>60</v>
      </c>
      <c r="B1064" t="s">
        <v>512</v>
      </c>
      <c r="C1064" t="s">
        <v>30</v>
      </c>
      <c r="D1064" t="s">
        <v>19</v>
      </c>
      <c r="E1064" t="s">
        <v>491</v>
      </c>
      <c r="F1064">
        <v>3</v>
      </c>
      <c r="G1064">
        <f>VLOOKUP(E1064,Const!$A$2:$B$23,2,FALSE)</f>
        <v>6</v>
      </c>
      <c r="H1064" s="40">
        <f>IFERROR(VLOOKUP($I1064,'Planned QA'!$D$4:$V$1390,5+G1064,FALSE),0)</f>
        <v>0</v>
      </c>
      <c r="I1064" t="str">
        <f t="shared" si="27"/>
        <v>PR-0013: Client Items</v>
      </c>
    </row>
    <row r="1065" spans="1:9" x14ac:dyDescent="0.25">
      <c r="A1065" t="s">
        <v>60</v>
      </c>
      <c r="B1065" t="s">
        <v>512</v>
      </c>
      <c r="C1065" t="s">
        <v>36</v>
      </c>
      <c r="D1065" t="s">
        <v>13</v>
      </c>
      <c r="E1065" t="s">
        <v>491</v>
      </c>
      <c r="F1065">
        <v>14</v>
      </c>
      <c r="G1065">
        <f>VLOOKUP(E1065,Const!$A$2:$B$23,2,FALSE)</f>
        <v>6</v>
      </c>
      <c r="H1065"/>
      <c r="I1065" t="str">
        <f t="shared" si="27"/>
        <v>PR-0013: Internal Meetings</v>
      </c>
    </row>
    <row r="1066" spans="1:9" x14ac:dyDescent="0.25">
      <c r="A1066" t="s">
        <v>60</v>
      </c>
      <c r="B1066" t="s">
        <v>512</v>
      </c>
      <c r="C1066" t="s">
        <v>77</v>
      </c>
      <c r="D1066" t="s">
        <v>64</v>
      </c>
      <c r="E1066" t="s">
        <v>491</v>
      </c>
      <c r="F1066">
        <v>8</v>
      </c>
      <c r="G1066">
        <f>VLOOKUP(E1066,Const!$A$2:$B$23,2,FALSE)</f>
        <v>6</v>
      </c>
      <c r="H1066" s="3"/>
      <c r="I1066" t="str">
        <f t="shared" ref="I1066:I1067" si="28">CONCATENATE(TRIM(B1066),": ",C1066)</f>
        <v>PR-0013: Time Off - Planned</v>
      </c>
    </row>
    <row r="1067" spans="1:9" x14ac:dyDescent="0.25">
      <c r="A1067" t="s">
        <v>60</v>
      </c>
      <c r="B1067" t="s">
        <v>512</v>
      </c>
      <c r="C1067" t="s">
        <v>27</v>
      </c>
      <c r="D1067" t="s">
        <v>64</v>
      </c>
      <c r="E1067" t="s">
        <v>491</v>
      </c>
      <c r="F1067">
        <v>16</v>
      </c>
      <c r="G1067">
        <f>VLOOKUP(E1067,Const!$A$2:$B$23,2,FALSE)</f>
        <v>6</v>
      </c>
      <c r="H1067"/>
      <c r="I1067" t="str">
        <f t="shared" si="28"/>
        <v>PR-0013: Time Off - Un Planned</v>
      </c>
    </row>
    <row r="1068" spans="1:9" x14ac:dyDescent="0.25">
      <c r="A1068" t="s">
        <v>60</v>
      </c>
      <c r="B1068" t="s">
        <v>514</v>
      </c>
      <c r="C1068" t="s">
        <v>28</v>
      </c>
      <c r="D1068" t="s">
        <v>30</v>
      </c>
      <c r="E1068" t="s">
        <v>491</v>
      </c>
      <c r="F1068">
        <v>9</v>
      </c>
      <c r="G1068">
        <f>VLOOKUP(E1068,Const!$A$2:$B$23,2,FALSE)</f>
        <v>6</v>
      </c>
      <c r="H1068" s="3"/>
      <c r="I1068" t="str">
        <f t="shared" si="27"/>
        <v>APWORKS 2024.2 - PHASE 4: Time</v>
      </c>
    </row>
    <row r="1069" spans="1:9" x14ac:dyDescent="0.25">
      <c r="A1069" t="s">
        <v>61</v>
      </c>
      <c r="B1069" t="s">
        <v>96</v>
      </c>
      <c r="C1069" t="s">
        <v>111</v>
      </c>
      <c r="D1069" t="s">
        <v>2</v>
      </c>
      <c r="E1069" t="s">
        <v>491</v>
      </c>
      <c r="F1069">
        <v>16</v>
      </c>
      <c r="G1069">
        <f>VLOOKUP(E1069,Const!$A$2:$B$23,2,FALSE)</f>
        <v>6</v>
      </c>
      <c r="H1069" s="40">
        <f>IFERROR(VLOOKUP($I1069,'Planned BugFix'!$D$4:$V$1390,5+G1069,FALSE),0)</f>
        <v>0</v>
      </c>
      <c r="I1069" t="str">
        <f t="shared" si="27"/>
        <v>APWORKS 2024.2 PHASE 5: Integration Testing</v>
      </c>
    </row>
    <row r="1070" spans="1:9" x14ac:dyDescent="0.25">
      <c r="A1070" t="s">
        <v>61</v>
      </c>
      <c r="B1070" t="s">
        <v>517</v>
      </c>
      <c r="C1070" t="s">
        <v>11</v>
      </c>
      <c r="D1070" t="s">
        <v>12</v>
      </c>
      <c r="E1070" t="s">
        <v>491</v>
      </c>
      <c r="F1070">
        <v>1</v>
      </c>
      <c r="G1070">
        <f>VLOOKUP(E1070,Const!$A$2:$B$23,2,FALSE)</f>
        <v>6</v>
      </c>
      <c r="H1070"/>
      <c r="I1070" t="str">
        <f t="shared" si="27"/>
        <v>APWORKS 2024.2 PHASE 5: Project Overhead</v>
      </c>
    </row>
    <row r="1071" spans="1:9" x14ac:dyDescent="0.25">
      <c r="A1071" t="s">
        <v>61</v>
      </c>
      <c r="B1071" t="s">
        <v>517</v>
      </c>
      <c r="C1071" t="s">
        <v>11</v>
      </c>
      <c r="D1071" t="s">
        <v>90</v>
      </c>
      <c r="E1071" t="s">
        <v>491</v>
      </c>
      <c r="F1071">
        <v>7</v>
      </c>
      <c r="G1071">
        <f>VLOOKUP(E1071,Const!$A$2:$B$23,2,FALSE)</f>
        <v>6</v>
      </c>
      <c r="H1071" s="3"/>
      <c r="I1071" t="str">
        <f t="shared" si="27"/>
        <v>NEXELUS 2024.1 SP2: Project Overhead</v>
      </c>
    </row>
    <row r="1072" spans="1:9" x14ac:dyDescent="0.25">
      <c r="A1072" t="s">
        <v>61</v>
      </c>
      <c r="B1072" t="s">
        <v>23</v>
      </c>
      <c r="C1072" t="s">
        <v>11</v>
      </c>
      <c r="D1072" t="s">
        <v>90</v>
      </c>
      <c r="E1072" t="s">
        <v>491</v>
      </c>
      <c r="F1072">
        <v>1</v>
      </c>
      <c r="G1072">
        <f>VLOOKUP(E1072,Const!$A$2:$B$23,2,FALSE)</f>
        <v>6</v>
      </c>
      <c r="H1072" s="3"/>
      <c r="I1072" t="str">
        <f t="shared" si="27"/>
        <v>PR-0013: Project Overhead</v>
      </c>
    </row>
    <row r="1073" spans="1:9" x14ac:dyDescent="0.25">
      <c r="A1073" t="s">
        <v>61</v>
      </c>
      <c r="B1073" t="s">
        <v>512</v>
      </c>
      <c r="C1073" t="s">
        <v>79</v>
      </c>
      <c r="D1073" t="s">
        <v>2</v>
      </c>
      <c r="E1073" t="s">
        <v>491</v>
      </c>
      <c r="F1073">
        <v>36</v>
      </c>
      <c r="G1073">
        <f>VLOOKUP(E1073,Const!$A$2:$B$23,2,FALSE)</f>
        <v>6</v>
      </c>
      <c r="H1073" s="40">
        <f>IFERROR(VLOOKUP($I1073,'Planned BugFix'!$D$4:$V$1390,5+G1073,FALSE),0)</f>
        <v>0</v>
      </c>
      <c r="I1073" t="str">
        <f t="shared" si="27"/>
        <v>PR-0013: Production upgrades</v>
      </c>
    </row>
    <row r="1074" spans="1:9" x14ac:dyDescent="0.25">
      <c r="A1074" t="s">
        <v>61</v>
      </c>
      <c r="B1074" t="s">
        <v>512</v>
      </c>
      <c r="C1074" t="s">
        <v>79</v>
      </c>
      <c r="D1074" t="s">
        <v>12</v>
      </c>
      <c r="E1074" t="s">
        <v>491</v>
      </c>
      <c r="F1074">
        <v>18</v>
      </c>
      <c r="G1074">
        <f>VLOOKUP(E1074,Const!$A$2:$B$23,2,FALSE)</f>
        <v>6</v>
      </c>
      <c r="H1074"/>
      <c r="I1074" t="str">
        <f t="shared" si="27"/>
        <v>Support and Maintenance: Production upgrades</v>
      </c>
    </row>
    <row r="1075" spans="1:9" x14ac:dyDescent="0.25">
      <c r="A1075" t="s">
        <v>61</v>
      </c>
      <c r="B1075" t="s">
        <v>514</v>
      </c>
      <c r="C1075" t="s">
        <v>28</v>
      </c>
      <c r="D1075" t="s">
        <v>30</v>
      </c>
      <c r="E1075" t="s">
        <v>491</v>
      </c>
      <c r="F1075">
        <v>141</v>
      </c>
      <c r="G1075">
        <f>VLOOKUP(E1075,Const!$A$2:$B$23,2,FALSE)</f>
        <v>6</v>
      </c>
      <c r="I1075" t="str">
        <f t="shared" si="27"/>
        <v>APWORKS 2024.2 - PHASE 4: Time</v>
      </c>
    </row>
    <row r="1076" spans="1:9" x14ac:dyDescent="0.25">
      <c r="A1076" t="s">
        <v>63</v>
      </c>
      <c r="B1076" t="s">
        <v>96</v>
      </c>
      <c r="C1076" t="s">
        <v>542</v>
      </c>
      <c r="D1076" t="s">
        <v>19</v>
      </c>
      <c r="E1076" t="s">
        <v>491</v>
      </c>
      <c r="F1076">
        <v>10</v>
      </c>
      <c r="G1076">
        <f>VLOOKUP(E1076,Const!$A$2:$B$23,2,FALSE)</f>
        <v>6</v>
      </c>
      <c r="H1076" s="40">
        <f>IFERROR(VLOOKUP($I1076,'Planned QA'!$D$4:$V$1390,5+G1076,FALSE),0)</f>
        <v>0</v>
      </c>
      <c r="I1076" t="str">
        <f t="shared" si="27"/>
        <v>APWORKS 2024.2 - PHASE 4: Broadcast Model Fields</v>
      </c>
    </row>
    <row r="1077" spans="1:9" x14ac:dyDescent="0.25">
      <c r="A1077" t="s">
        <v>63</v>
      </c>
      <c r="B1077" t="s">
        <v>96</v>
      </c>
      <c r="C1077" t="s">
        <v>529</v>
      </c>
      <c r="D1077" t="s">
        <v>19</v>
      </c>
      <c r="E1077" t="s">
        <v>491</v>
      </c>
      <c r="F1077">
        <v>1</v>
      </c>
      <c r="G1077">
        <f>VLOOKUP(E1077,Const!$A$2:$B$23,2,FALSE)</f>
        <v>6</v>
      </c>
      <c r="H1077" s="40">
        <f>IFERROR(VLOOKUP($I1077,'Planned QA'!$D$4:$V$1390,5+G1077,FALSE),0)</f>
        <v>0</v>
      </c>
      <c r="I1077" t="str">
        <f t="shared" si="27"/>
        <v>APWORKS 2024.2 - PHASE 4: Deadlock issue</v>
      </c>
    </row>
    <row r="1078" spans="1:9" x14ac:dyDescent="0.25">
      <c r="A1078" t="s">
        <v>63</v>
      </c>
      <c r="B1078" t="s">
        <v>96</v>
      </c>
      <c r="C1078" t="s">
        <v>105</v>
      </c>
      <c r="D1078" t="s">
        <v>19</v>
      </c>
      <c r="E1078" t="s">
        <v>491</v>
      </c>
      <c r="F1078">
        <v>22</v>
      </c>
      <c r="G1078">
        <f>VLOOKUP(E1078,Const!$A$2:$B$23,2,FALSE)</f>
        <v>6</v>
      </c>
      <c r="H1078" s="40">
        <f>IFERROR(VLOOKUP($I1078,'Planned QA'!$D$4:$V$1390,5+G1078,FALSE),0)</f>
        <v>0</v>
      </c>
      <c r="I1078" t="str">
        <f t="shared" si="27"/>
        <v>APWORKS 2024.2 - PHASE 4: EDI file updating and upload</v>
      </c>
    </row>
    <row r="1079" spans="1:9" x14ac:dyDescent="0.25">
      <c r="A1079" t="s">
        <v>63</v>
      </c>
      <c r="B1079" t="s">
        <v>96</v>
      </c>
      <c r="C1079" t="s">
        <v>531</v>
      </c>
      <c r="D1079" t="s">
        <v>19</v>
      </c>
      <c r="E1079" t="s">
        <v>491</v>
      </c>
      <c r="F1079">
        <v>12</v>
      </c>
      <c r="G1079">
        <f>VLOOKUP(E1079,Const!$A$2:$B$23,2,FALSE)</f>
        <v>6</v>
      </c>
      <c r="H1079" s="40">
        <f>IFERROR(VLOOKUP($I1079,'Planned QA'!$D$4:$V$1390,5+G1079,FALSE),0)</f>
        <v>0</v>
      </c>
      <c r="I1079" t="str">
        <f t="shared" si="27"/>
        <v>APWORKS 2024.2 - PHASE 4: PDF based broadcast invoices - Approvals</v>
      </c>
    </row>
    <row r="1080" spans="1:9" x14ac:dyDescent="0.25">
      <c r="A1080" t="s">
        <v>63</v>
      </c>
      <c r="B1080" t="s">
        <v>96</v>
      </c>
      <c r="C1080" t="s">
        <v>115</v>
      </c>
      <c r="D1080" t="s">
        <v>19</v>
      </c>
      <c r="E1080" t="s">
        <v>491</v>
      </c>
      <c r="F1080">
        <v>13</v>
      </c>
      <c r="G1080">
        <f>VLOOKUP(E1080,Const!$A$2:$B$23,2,FALSE)</f>
        <v>6</v>
      </c>
      <c r="H1080" s="40">
        <f>IFERROR(VLOOKUP($I1080,'Planned QA'!$D$4:$V$1390,5+G1080,FALSE),0)</f>
        <v>0</v>
      </c>
      <c r="I1080" t="str">
        <f t="shared" si="27"/>
        <v>APWORKS 2024.2 - PHASE 4: PDF based broadcast invoices - Import / Export lines</v>
      </c>
    </row>
    <row r="1081" spans="1:9" x14ac:dyDescent="0.25">
      <c r="A1081" t="s">
        <v>63</v>
      </c>
      <c r="B1081" t="s">
        <v>96</v>
      </c>
      <c r="C1081" t="s">
        <v>532</v>
      </c>
      <c r="D1081" t="s">
        <v>19</v>
      </c>
      <c r="E1081" t="s">
        <v>491</v>
      </c>
      <c r="F1081">
        <v>24</v>
      </c>
      <c r="G1081">
        <f>VLOOKUP(E1081,Const!$A$2:$B$23,2,FALSE)</f>
        <v>6</v>
      </c>
      <c r="H1081" s="40">
        <f>IFERROR(VLOOKUP($I1081,'Planned QA'!$D$4:$V$1390,5+G1081,FALSE),0)</f>
        <v>0</v>
      </c>
      <c r="I1081" t="str">
        <f t="shared" si="27"/>
        <v>APWORKS 2024.2 PHASE 5: Tax implementation(rule)/column for difference</v>
      </c>
    </row>
    <row r="1082" spans="1:9" x14ac:dyDescent="0.25">
      <c r="A1082" t="s">
        <v>63</v>
      </c>
      <c r="B1082" t="s">
        <v>517</v>
      </c>
      <c r="C1082" t="s">
        <v>11</v>
      </c>
      <c r="D1082" t="s">
        <v>7</v>
      </c>
      <c r="E1082" t="s">
        <v>491</v>
      </c>
      <c r="F1082">
        <v>64</v>
      </c>
      <c r="G1082">
        <f>VLOOKUP(E1082,Const!$A$2:$B$23,2,FALSE)</f>
        <v>6</v>
      </c>
      <c r="I1082" t="str">
        <f t="shared" si="27"/>
        <v>PR-0013: Project Overhead</v>
      </c>
    </row>
    <row r="1083" spans="1:9" x14ac:dyDescent="0.25">
      <c r="A1083" t="s">
        <v>63</v>
      </c>
      <c r="B1083" t="s">
        <v>512</v>
      </c>
      <c r="C1083" t="s">
        <v>22</v>
      </c>
      <c r="D1083" t="s">
        <v>19</v>
      </c>
      <c r="E1083" t="s">
        <v>491</v>
      </c>
      <c r="F1083">
        <v>44</v>
      </c>
      <c r="G1083">
        <f>VLOOKUP(E1083,Const!$A$2:$B$23,2,FALSE)</f>
        <v>6</v>
      </c>
      <c r="H1083" s="40">
        <f>IFERROR(VLOOKUP($I1083,'Planned QA'!$D$4:$V$1390,5+G1083,FALSE),0)</f>
        <v>0</v>
      </c>
      <c r="I1083" t="str">
        <f t="shared" si="27"/>
        <v>PR-0013: Cient UAT Upgrade</v>
      </c>
    </row>
    <row r="1084" spans="1:9" x14ac:dyDescent="0.25">
      <c r="A1084" t="s">
        <v>63</v>
      </c>
      <c r="B1084" t="s">
        <v>512</v>
      </c>
      <c r="C1084" t="s">
        <v>79</v>
      </c>
      <c r="D1084" t="s">
        <v>19</v>
      </c>
      <c r="E1084" t="s">
        <v>491</v>
      </c>
      <c r="F1084">
        <v>16</v>
      </c>
      <c r="G1084">
        <f>VLOOKUP(E1084,Const!$A$2:$B$23,2,FALSE)</f>
        <v>6</v>
      </c>
      <c r="H1084" s="40">
        <f>IFERROR(VLOOKUP($I1084,'Planned QA'!$D$4:$V$1390,5+G1084,FALSE),0)</f>
        <v>0</v>
      </c>
      <c r="I1084" t="str">
        <f t="shared" si="27"/>
        <v>PR-0013: Production upgrades</v>
      </c>
    </row>
    <row r="1085" spans="1:9" x14ac:dyDescent="0.25">
      <c r="A1085" t="s">
        <v>63</v>
      </c>
      <c r="B1085" t="s">
        <v>512</v>
      </c>
      <c r="C1085" t="s">
        <v>27</v>
      </c>
      <c r="D1085" t="s">
        <v>64</v>
      </c>
      <c r="E1085" t="s">
        <v>491</v>
      </c>
      <c r="F1085">
        <v>8</v>
      </c>
      <c r="G1085">
        <f>VLOOKUP(E1085,Const!$A$2:$B$23,2,FALSE)</f>
        <v>6</v>
      </c>
      <c r="I1085" t="str">
        <f>CONCATENATE(TRIM(B1085),": ",C1085)</f>
        <v>PR-0013: Time Off - Un Planned</v>
      </c>
    </row>
    <row r="1086" spans="1:9" x14ac:dyDescent="0.25">
      <c r="A1086" t="s">
        <v>543</v>
      </c>
      <c r="B1086" t="s">
        <v>515</v>
      </c>
      <c r="C1086" t="s">
        <v>539</v>
      </c>
      <c r="D1086" t="s">
        <v>47</v>
      </c>
      <c r="E1086" t="s">
        <v>491</v>
      </c>
      <c r="F1086">
        <v>184</v>
      </c>
      <c r="G1086">
        <f>VLOOKUP(E1086,Const!$A$2:$B$23,2,FALSE)</f>
        <v>6</v>
      </c>
      <c r="I1086" t="str">
        <f t="shared" si="27"/>
        <v>AD-0001: Network and infrastructure Support</v>
      </c>
    </row>
    <row r="1087" spans="1:9" x14ac:dyDescent="0.25">
      <c r="A1087" t="s">
        <v>544</v>
      </c>
      <c r="B1087" t="s">
        <v>515</v>
      </c>
      <c r="C1087" t="s">
        <v>536</v>
      </c>
      <c r="D1087" t="s">
        <v>538</v>
      </c>
      <c r="E1087" t="s">
        <v>491</v>
      </c>
      <c r="F1087">
        <v>15</v>
      </c>
      <c r="G1087">
        <f>VLOOKUP(E1087,Const!$A$2:$B$23,2,FALSE)</f>
        <v>6</v>
      </c>
      <c r="I1087" t="str">
        <f t="shared" si="27"/>
        <v>AD-0001: HR ad Admin Activities</v>
      </c>
    </row>
    <row r="1088" spans="1:9" x14ac:dyDescent="0.25">
      <c r="A1088" t="s">
        <v>544</v>
      </c>
      <c r="B1088" t="s">
        <v>515</v>
      </c>
      <c r="C1088" t="s">
        <v>28</v>
      </c>
      <c r="D1088" t="s">
        <v>47</v>
      </c>
      <c r="E1088" t="s">
        <v>491</v>
      </c>
      <c r="F1088">
        <v>32</v>
      </c>
      <c r="G1088">
        <f>VLOOKUP(E1088,Const!$A$2:$B$23,2,FALSE)</f>
        <v>6</v>
      </c>
      <c r="I1088" t="str">
        <f t="shared" si="27"/>
        <v>AD-0001: Time</v>
      </c>
    </row>
    <row r="1089" spans="1:9" x14ac:dyDescent="0.25">
      <c r="A1089" t="s">
        <v>544</v>
      </c>
      <c r="B1089" t="s">
        <v>515</v>
      </c>
      <c r="C1089" t="s">
        <v>28</v>
      </c>
      <c r="D1089" t="s">
        <v>13</v>
      </c>
      <c r="E1089" t="s">
        <v>491</v>
      </c>
      <c r="F1089">
        <v>20</v>
      </c>
      <c r="G1089">
        <f>VLOOKUP(E1089,Const!$A$2:$B$23,2,FALSE)</f>
        <v>6</v>
      </c>
      <c r="I1089" t="str">
        <f t="shared" si="27"/>
        <v>AD-0001: Time</v>
      </c>
    </row>
    <row r="1090" spans="1:9" x14ac:dyDescent="0.25">
      <c r="A1090" t="s">
        <v>544</v>
      </c>
      <c r="B1090" t="s">
        <v>515</v>
      </c>
      <c r="C1090" t="s">
        <v>28</v>
      </c>
      <c r="D1090" t="s">
        <v>545</v>
      </c>
      <c r="E1090" t="s">
        <v>491</v>
      </c>
      <c r="F1090">
        <v>21</v>
      </c>
      <c r="G1090">
        <f>VLOOKUP(E1090,Const!$A$2:$B$23,2,FALSE)</f>
        <v>6</v>
      </c>
      <c r="I1090" t="str">
        <f t="shared" si="27"/>
        <v>AD-0001: Time</v>
      </c>
    </row>
    <row r="1091" spans="1:9" x14ac:dyDescent="0.25">
      <c r="A1091" t="s">
        <v>544</v>
      </c>
      <c r="B1091" t="s">
        <v>515</v>
      </c>
      <c r="C1091" t="s">
        <v>28</v>
      </c>
      <c r="D1091" t="s">
        <v>546</v>
      </c>
      <c r="E1091" t="s">
        <v>491</v>
      </c>
      <c r="F1091">
        <v>4</v>
      </c>
      <c r="G1091">
        <f>VLOOKUP(E1091,Const!$A$2:$B$23,2,FALSE)</f>
        <v>6</v>
      </c>
      <c r="I1091" t="str">
        <f t="shared" ref="I1091:I1154" si="29">CONCATENATE(TRIM(B1092),": ",C1091)</f>
        <v>APWORKS 2024.2 - PHASE 4: Time</v>
      </c>
    </row>
    <row r="1092" spans="1:9" x14ac:dyDescent="0.25">
      <c r="A1092" t="s">
        <v>544</v>
      </c>
      <c r="B1092" t="s">
        <v>96</v>
      </c>
      <c r="C1092" t="s">
        <v>11</v>
      </c>
      <c r="D1092" t="s">
        <v>12</v>
      </c>
      <c r="E1092" t="s">
        <v>491</v>
      </c>
      <c r="F1092">
        <v>19</v>
      </c>
      <c r="G1092">
        <f>VLOOKUP(E1092,Const!$A$2:$B$23,2,FALSE)</f>
        <v>6</v>
      </c>
      <c r="H1092"/>
      <c r="I1092" t="str">
        <f t="shared" si="29"/>
        <v>APWORKS 2024.2 - PHASE 4: Project Overhead</v>
      </c>
    </row>
    <row r="1093" spans="1:9" x14ac:dyDescent="0.25">
      <c r="A1093" t="s">
        <v>544</v>
      </c>
      <c r="B1093" t="s">
        <v>96</v>
      </c>
      <c r="C1093" t="s">
        <v>11</v>
      </c>
      <c r="D1093" t="s">
        <v>90</v>
      </c>
      <c r="E1093" t="s">
        <v>491</v>
      </c>
      <c r="F1093">
        <v>3</v>
      </c>
      <c r="G1093">
        <f>VLOOKUP(E1093,Const!$A$2:$B$23,2,FALSE)</f>
        <v>6</v>
      </c>
      <c r="H1093"/>
      <c r="I1093" t="str">
        <f t="shared" si="29"/>
        <v>NEXELUS 2024.1 SP2: Project Overhead</v>
      </c>
    </row>
    <row r="1094" spans="1:9" x14ac:dyDescent="0.25">
      <c r="A1094" t="s">
        <v>544</v>
      </c>
      <c r="B1094" t="s">
        <v>23</v>
      </c>
      <c r="C1094" t="s">
        <v>11</v>
      </c>
      <c r="D1094" t="s">
        <v>12</v>
      </c>
      <c r="E1094" t="s">
        <v>491</v>
      </c>
      <c r="F1094">
        <v>20</v>
      </c>
      <c r="G1094">
        <f>VLOOKUP(E1094,Const!$A$2:$B$23,2,FALSE)</f>
        <v>6</v>
      </c>
      <c r="H1094"/>
      <c r="I1094" t="str">
        <f t="shared" si="29"/>
        <v>NEXELUS SUPPORT: Project Overhead</v>
      </c>
    </row>
    <row r="1095" spans="1:9" x14ac:dyDescent="0.25">
      <c r="A1095" t="s">
        <v>544</v>
      </c>
      <c r="B1095" t="s">
        <v>516</v>
      </c>
      <c r="C1095" t="s">
        <v>119</v>
      </c>
      <c r="D1095" t="s">
        <v>12</v>
      </c>
      <c r="E1095" t="s">
        <v>491</v>
      </c>
      <c r="F1095">
        <v>22</v>
      </c>
      <c r="G1095">
        <f>VLOOKUP(E1095,Const!$A$2:$B$23,2,FALSE)</f>
        <v>6</v>
      </c>
      <c r="H1095"/>
      <c r="I1095" t="str">
        <f t="shared" si="29"/>
        <v>PR-0013: Maintenance Activity</v>
      </c>
    </row>
    <row r="1096" spans="1:9" x14ac:dyDescent="0.25">
      <c r="A1096" t="s">
        <v>544</v>
      </c>
      <c r="B1096" t="s">
        <v>512</v>
      </c>
      <c r="C1096" t="s">
        <v>79</v>
      </c>
      <c r="D1096" t="s">
        <v>12</v>
      </c>
      <c r="E1096" t="s">
        <v>491</v>
      </c>
      <c r="F1096">
        <v>5</v>
      </c>
      <c r="G1096">
        <f>VLOOKUP(E1096,Const!$A$2:$B$23,2,FALSE)</f>
        <v>6</v>
      </c>
      <c r="H1096"/>
      <c r="I1096" t="str">
        <f t="shared" si="29"/>
        <v>PR-0013: Production upgrades</v>
      </c>
    </row>
    <row r="1097" spans="1:9" x14ac:dyDescent="0.25">
      <c r="A1097" t="s">
        <v>544</v>
      </c>
      <c r="B1097" t="s">
        <v>512</v>
      </c>
      <c r="C1097" t="s">
        <v>26</v>
      </c>
      <c r="D1097" t="s">
        <v>13</v>
      </c>
      <c r="E1097" t="s">
        <v>491</v>
      </c>
      <c r="F1097">
        <v>20</v>
      </c>
      <c r="G1097">
        <f>VLOOKUP(E1097,Const!$A$2:$B$23,2,FALSE)</f>
        <v>6</v>
      </c>
      <c r="I1097" t="str">
        <f t="shared" si="29"/>
        <v>AD-0001: Session with US team</v>
      </c>
    </row>
    <row r="1098" spans="1:9" x14ac:dyDescent="0.25">
      <c r="A1098" t="s">
        <v>1</v>
      </c>
      <c r="B1098" t="s">
        <v>515</v>
      </c>
      <c r="C1098" t="s">
        <v>13</v>
      </c>
      <c r="D1098" t="s">
        <v>13</v>
      </c>
      <c r="E1098" t="s">
        <v>492</v>
      </c>
      <c r="F1098">
        <v>24.5</v>
      </c>
      <c r="G1098">
        <f>VLOOKUP(E1098,Const!$A$2:$B$23,2,FALSE)</f>
        <v>7</v>
      </c>
      <c r="H1098" s="3"/>
      <c r="I1098" t="str">
        <f t="shared" si="29"/>
        <v>APWORKS 2025.1: Meetings</v>
      </c>
    </row>
    <row r="1099" spans="1:9" x14ac:dyDescent="0.25">
      <c r="A1099" t="s">
        <v>1</v>
      </c>
      <c r="B1099" t="s">
        <v>551</v>
      </c>
      <c r="C1099" t="s">
        <v>11</v>
      </c>
      <c r="D1099" t="s">
        <v>14</v>
      </c>
      <c r="E1099" t="s">
        <v>492</v>
      </c>
      <c r="F1099">
        <v>7</v>
      </c>
      <c r="G1099">
        <f>VLOOKUP(E1099,Const!$A$2:$B$23,2,FALSE)</f>
        <v>7</v>
      </c>
      <c r="H1099"/>
      <c r="I1099" t="str">
        <f t="shared" si="29"/>
        <v>NEXELUS 2025.1: Project Overhead</v>
      </c>
    </row>
    <row r="1100" spans="1:9" x14ac:dyDescent="0.25">
      <c r="A1100" t="s">
        <v>1</v>
      </c>
      <c r="B1100" t="s">
        <v>554</v>
      </c>
      <c r="C1100" t="s">
        <v>555</v>
      </c>
      <c r="D1100" t="s">
        <v>2</v>
      </c>
      <c r="E1100" t="s">
        <v>492</v>
      </c>
      <c r="F1100">
        <v>2</v>
      </c>
      <c r="G1100">
        <f>VLOOKUP(E1100,Const!$A$2:$B$23,2,FALSE)</f>
        <v>7</v>
      </c>
      <c r="H1100" s="40">
        <f>IFERROR(VLOOKUP($I1100,'Planned BugFix'!$D$4:$V$1390,5+G1100,FALSE),0)</f>
        <v>0</v>
      </c>
      <c r="I1100" t="str">
        <f t="shared" si="29"/>
        <v>NEXELUS 2025.1: Generate billing schedule - bug fixing</v>
      </c>
    </row>
    <row r="1101" spans="1:9" x14ac:dyDescent="0.25">
      <c r="A1101" t="s">
        <v>1</v>
      </c>
      <c r="B1101" t="s">
        <v>554</v>
      </c>
      <c r="C1101" t="s">
        <v>556</v>
      </c>
      <c r="D1101" t="s">
        <v>9</v>
      </c>
      <c r="E1101" t="s">
        <v>492</v>
      </c>
      <c r="F1101">
        <v>2</v>
      </c>
      <c r="G1101">
        <f>VLOOKUP(E1101,Const!$A$2:$B$23,2,FALSE)</f>
        <v>7</v>
      </c>
      <c r="H1101"/>
      <c r="I1101" t="str">
        <f t="shared" si="29"/>
        <v>PR-0013: Import/exports flights</v>
      </c>
    </row>
    <row r="1102" spans="1:9" x14ac:dyDescent="0.25">
      <c r="A1102" t="s">
        <v>1</v>
      </c>
      <c r="B1102" t="s">
        <v>512</v>
      </c>
      <c r="C1102" t="s">
        <v>35</v>
      </c>
      <c r="D1102" t="s">
        <v>14</v>
      </c>
      <c r="E1102" t="s">
        <v>492</v>
      </c>
      <c r="F1102">
        <v>6</v>
      </c>
      <c r="G1102">
        <f>VLOOKUP(E1102,Const!$A$2:$B$23,2,FALSE)</f>
        <v>7</v>
      </c>
      <c r="H1102" s="3"/>
      <c r="I1102" t="str">
        <f t="shared" si="29"/>
        <v>PR-0013: Development of new project/assignment/task</v>
      </c>
    </row>
    <row r="1103" spans="1:9" x14ac:dyDescent="0.25">
      <c r="A1103" t="s">
        <v>1</v>
      </c>
      <c r="B1103" t="s">
        <v>512</v>
      </c>
      <c r="C1103" t="s">
        <v>547</v>
      </c>
      <c r="D1103" t="s">
        <v>64</v>
      </c>
      <c r="E1103" t="s">
        <v>492</v>
      </c>
      <c r="F1103">
        <v>8</v>
      </c>
      <c r="G1103">
        <f>VLOOKUP(E1103,Const!$A$2:$B$23,2,FALSE)</f>
        <v>7</v>
      </c>
      <c r="I1103" t="str">
        <f>CONCATENATE(TRIM(B1103),": ",C1103)</f>
        <v>PR-0013: Gazetted holidays</v>
      </c>
    </row>
    <row r="1104" spans="1:9" x14ac:dyDescent="0.25">
      <c r="A1104" t="s">
        <v>1</v>
      </c>
      <c r="B1104" t="s">
        <v>512</v>
      </c>
      <c r="C1104" t="s">
        <v>25</v>
      </c>
      <c r="D1104" t="s">
        <v>99</v>
      </c>
      <c r="E1104" t="s">
        <v>492</v>
      </c>
      <c r="F1104">
        <v>18</v>
      </c>
      <c r="G1104">
        <f>VLOOKUP(E1104,Const!$A$2:$B$23,2,FALSE)</f>
        <v>7</v>
      </c>
      <c r="H1104" s="3"/>
      <c r="I1104" t="str">
        <f t="shared" si="29"/>
        <v>PR-0013: Meetings, mails, communication, TFS, Interviews</v>
      </c>
    </row>
    <row r="1105" spans="1:9" x14ac:dyDescent="0.25">
      <c r="A1105" t="s">
        <v>1</v>
      </c>
      <c r="B1105" t="s">
        <v>512</v>
      </c>
      <c r="C1105" t="s">
        <v>79</v>
      </c>
      <c r="D1105" t="s">
        <v>12</v>
      </c>
      <c r="E1105" t="s">
        <v>492</v>
      </c>
      <c r="F1105">
        <v>5</v>
      </c>
      <c r="G1105">
        <f>VLOOKUP(E1105,Const!$A$2:$B$23,2,FALSE)</f>
        <v>7</v>
      </c>
      <c r="H1105"/>
      <c r="I1105" t="str">
        <f t="shared" si="29"/>
        <v>PR-0013: Production upgrades</v>
      </c>
    </row>
    <row r="1106" spans="1:9" x14ac:dyDescent="0.25">
      <c r="A1106" t="s">
        <v>1</v>
      </c>
      <c r="B1106" t="s">
        <v>512</v>
      </c>
      <c r="C1106" t="s">
        <v>77</v>
      </c>
      <c r="D1106" t="s">
        <v>64</v>
      </c>
      <c r="E1106" t="s">
        <v>492</v>
      </c>
      <c r="F1106">
        <v>12</v>
      </c>
      <c r="G1106">
        <f>VLOOKUP(E1106,Const!$A$2:$B$23,2,FALSE)</f>
        <v>7</v>
      </c>
      <c r="H1106"/>
      <c r="I1106" t="str">
        <f>CONCATENATE(TRIM(B1106),": ",C1106)</f>
        <v>PR-0013: Time Off - Planned</v>
      </c>
    </row>
    <row r="1107" spans="1:9" x14ac:dyDescent="0.25">
      <c r="A1107" t="s">
        <v>1</v>
      </c>
      <c r="B1107" t="s">
        <v>514</v>
      </c>
      <c r="C1107" t="s">
        <v>28</v>
      </c>
      <c r="D1107" t="s">
        <v>30</v>
      </c>
      <c r="E1107" t="s">
        <v>492</v>
      </c>
      <c r="F1107">
        <v>64.5</v>
      </c>
      <c r="G1107">
        <f>VLOOKUP(E1107,Const!$A$2:$B$23,2,FALSE)</f>
        <v>7</v>
      </c>
      <c r="H1107"/>
      <c r="I1107" t="str">
        <f t="shared" si="29"/>
        <v>Support and Maintenance: Time</v>
      </c>
    </row>
    <row r="1108" spans="1:9" x14ac:dyDescent="0.25">
      <c r="A1108" t="s">
        <v>1</v>
      </c>
      <c r="B1108" t="s">
        <v>514</v>
      </c>
      <c r="C1108" t="s">
        <v>28</v>
      </c>
      <c r="D1108" t="s">
        <v>99</v>
      </c>
      <c r="E1108" t="s">
        <v>492</v>
      </c>
      <c r="F1108">
        <v>10</v>
      </c>
      <c r="G1108">
        <f>VLOOKUP(E1108,Const!$A$2:$B$23,2,FALSE)</f>
        <v>7</v>
      </c>
      <c r="H1108"/>
      <c r="I1108" t="str">
        <f t="shared" si="29"/>
        <v>APWORKS 2024.2 PHASE 5: Time</v>
      </c>
    </row>
    <row r="1109" spans="1:9" x14ac:dyDescent="0.25">
      <c r="A1109" t="s">
        <v>548</v>
      </c>
      <c r="B1109" t="s">
        <v>517</v>
      </c>
      <c r="C1109" t="s">
        <v>549</v>
      </c>
      <c r="D1109" t="s">
        <v>2</v>
      </c>
      <c r="E1109" t="s">
        <v>492</v>
      </c>
      <c r="F1109">
        <v>64</v>
      </c>
      <c r="G1109">
        <f>VLOOKUP(E1109,Const!$A$2:$B$23,2,FALSE)</f>
        <v>7</v>
      </c>
      <c r="H1109" s="40">
        <f>IFERROR(VLOOKUP($I1109,'Planned BugFix'!$D$4:$V$1390,5+G1109,FALSE),0)</f>
        <v>0</v>
      </c>
      <c r="I1109" t="str">
        <f t="shared" si="29"/>
        <v>APWORKS 2024.2 PHASE 5: PlusCo - Change requests</v>
      </c>
    </row>
    <row r="1110" spans="1:9" x14ac:dyDescent="0.25">
      <c r="A1110" t="s">
        <v>548</v>
      </c>
      <c r="B1110" t="s">
        <v>517</v>
      </c>
      <c r="C1110" t="s">
        <v>549</v>
      </c>
      <c r="D1110" t="s">
        <v>17</v>
      </c>
      <c r="E1110" t="s">
        <v>492</v>
      </c>
      <c r="F1110">
        <v>48</v>
      </c>
      <c r="G1110">
        <f>VLOOKUP(E1110,Const!$A$2:$B$23,2,FALSE)</f>
        <v>7</v>
      </c>
      <c r="H1110" s="40">
        <f>IFERROR(VLOOKUP($I1110,'Planned Dev'!$D$4:$V$1390,5+G1110,FALSE),0)</f>
        <v>0</v>
      </c>
      <c r="I1110" t="str">
        <f t="shared" si="29"/>
        <v>APWORKS 2025.1: PlusCo - Change requests</v>
      </c>
    </row>
    <row r="1111" spans="1:9" x14ac:dyDescent="0.25">
      <c r="A1111" t="s">
        <v>548</v>
      </c>
      <c r="B1111" t="s">
        <v>551</v>
      </c>
      <c r="C1111" t="s">
        <v>561</v>
      </c>
      <c r="D1111" t="s">
        <v>17</v>
      </c>
      <c r="E1111" t="s">
        <v>492</v>
      </c>
      <c r="F1111">
        <v>8</v>
      </c>
      <c r="G1111">
        <f>VLOOKUP(E1111,Const!$A$2:$B$23,2,FALSE)</f>
        <v>7</v>
      </c>
      <c r="H1111" s="40">
        <f>IFERROR(VLOOKUP($I1111,'Planned Dev'!$D$4:$V$1390,5+G1111,FALSE),0)</f>
        <v>0</v>
      </c>
      <c r="I1111" t="str">
        <f t="shared" si="29"/>
        <v>APWORKS 2025.1: Invoice UI: Invoice Preview Zoom Feature</v>
      </c>
    </row>
    <row r="1112" spans="1:9" x14ac:dyDescent="0.25">
      <c r="A1112" t="s">
        <v>548</v>
      </c>
      <c r="B1112" t="s">
        <v>551</v>
      </c>
      <c r="C1112" t="s">
        <v>564</v>
      </c>
      <c r="D1112" t="s">
        <v>17</v>
      </c>
      <c r="E1112" t="s">
        <v>492</v>
      </c>
      <c r="F1112">
        <v>16</v>
      </c>
      <c r="G1112">
        <f>VLOOKUP(E1112,Const!$A$2:$B$23,2,FALSE)</f>
        <v>7</v>
      </c>
      <c r="H1112" s="40">
        <f>IFERROR(VLOOKUP($I1112,'Planned Dev'!$D$4:$V$1390,5+G1112,FALSE),0)</f>
        <v>0</v>
      </c>
      <c r="I1112" t="str">
        <f t="shared" si="29"/>
        <v>APWORKS 2025.1: Vendor Mapping: Allow User to Date Format</v>
      </c>
    </row>
    <row r="1113" spans="1:9" x14ac:dyDescent="0.25">
      <c r="A1113" t="s">
        <v>548</v>
      </c>
      <c r="B1113" t="s">
        <v>551</v>
      </c>
      <c r="C1113" t="s">
        <v>564</v>
      </c>
      <c r="D1113" t="s">
        <v>19</v>
      </c>
      <c r="E1113" t="s">
        <v>492</v>
      </c>
      <c r="F1113">
        <v>16</v>
      </c>
      <c r="G1113">
        <f>VLOOKUP(E1113,Const!$A$2:$B$23,2,FALSE)</f>
        <v>7</v>
      </c>
      <c r="H1113" s="40">
        <f>IFERROR(VLOOKUP($I1113,'Planned QA'!$D$4:$V$1390,5+G1113,FALSE),0)</f>
        <v>0</v>
      </c>
      <c r="I1113" t="str">
        <f t="shared" si="29"/>
        <v>Support and Maintenance: Vendor Mapping: Allow User to Date Format</v>
      </c>
    </row>
    <row r="1114" spans="1:9" x14ac:dyDescent="0.25">
      <c r="A1114" t="s">
        <v>530</v>
      </c>
      <c r="B1114" t="s">
        <v>514</v>
      </c>
      <c r="C1114" t="s">
        <v>28</v>
      </c>
      <c r="D1114" t="s">
        <v>30</v>
      </c>
      <c r="E1114" t="s">
        <v>492</v>
      </c>
      <c r="F1114">
        <v>16</v>
      </c>
      <c r="G1114">
        <f>VLOOKUP(E1114,Const!$A$2:$B$23,2,FALSE)</f>
        <v>7</v>
      </c>
      <c r="H1114"/>
      <c r="I1114" t="str">
        <f t="shared" si="29"/>
        <v>Support and Maintenance: Time</v>
      </c>
    </row>
    <row r="1115" spans="1:9" x14ac:dyDescent="0.25">
      <c r="A1115" t="s">
        <v>530</v>
      </c>
      <c r="B1115" t="s">
        <v>514</v>
      </c>
      <c r="C1115" t="s">
        <v>28</v>
      </c>
      <c r="D1115" t="s">
        <v>99</v>
      </c>
      <c r="E1115" t="s">
        <v>492</v>
      </c>
      <c r="F1115">
        <v>144</v>
      </c>
      <c r="G1115">
        <f>VLOOKUP(E1115,Const!$A$2:$B$23,2,FALSE)</f>
        <v>7</v>
      </c>
      <c r="H1115" s="3"/>
      <c r="I1115" t="str">
        <f t="shared" si="29"/>
        <v>PR-0013: Time</v>
      </c>
    </row>
    <row r="1116" spans="1:9" x14ac:dyDescent="0.25">
      <c r="A1116" t="s">
        <v>31</v>
      </c>
      <c r="B1116" t="s">
        <v>512</v>
      </c>
      <c r="C1116" t="s">
        <v>25</v>
      </c>
      <c r="D1116" t="s">
        <v>17</v>
      </c>
      <c r="E1116" t="s">
        <v>492</v>
      </c>
      <c r="F1116">
        <v>42.5</v>
      </c>
      <c r="G1116">
        <f>VLOOKUP(E1116,Const!$A$2:$B$23,2,FALSE)</f>
        <v>7</v>
      </c>
      <c r="H1116" s="40">
        <f>IFERROR(VLOOKUP($I1116,'Planned Dev'!$D$4:$V$1390,5+G1116,FALSE),0)</f>
        <v>0</v>
      </c>
      <c r="I1116" t="str">
        <f t="shared" si="29"/>
        <v>PR-0013: Meetings, mails, communication, TFS, Interviews</v>
      </c>
    </row>
    <row r="1117" spans="1:9" x14ac:dyDescent="0.25">
      <c r="A1117" t="s">
        <v>31</v>
      </c>
      <c r="B1117" t="s">
        <v>512</v>
      </c>
      <c r="C1117" t="s">
        <v>25</v>
      </c>
      <c r="D1117" t="s">
        <v>13</v>
      </c>
      <c r="E1117" t="s">
        <v>492</v>
      </c>
      <c r="F1117">
        <v>16</v>
      </c>
      <c r="G1117">
        <f>VLOOKUP(E1117,Const!$A$2:$B$23,2,FALSE)</f>
        <v>7</v>
      </c>
      <c r="I1117" t="str">
        <f t="shared" si="29"/>
        <v>PR-0013: Meetings, mails, communication, TFS, Interviews</v>
      </c>
    </row>
    <row r="1118" spans="1:9" x14ac:dyDescent="0.25">
      <c r="A1118" t="s">
        <v>31</v>
      </c>
      <c r="B1118" t="s">
        <v>512</v>
      </c>
      <c r="C1118" t="s">
        <v>26</v>
      </c>
      <c r="D1118" t="s">
        <v>13</v>
      </c>
      <c r="E1118" t="s">
        <v>492</v>
      </c>
      <c r="F1118">
        <v>1.5</v>
      </c>
      <c r="G1118">
        <f>VLOOKUP(E1118,Const!$A$2:$B$23,2,FALSE)</f>
        <v>7</v>
      </c>
      <c r="H1118"/>
      <c r="I1118" t="str">
        <f t="shared" si="29"/>
        <v>PR-0013: Session with US team</v>
      </c>
    </row>
    <row r="1119" spans="1:9" x14ac:dyDescent="0.25">
      <c r="A1119" t="s">
        <v>31</v>
      </c>
      <c r="B1119" t="s">
        <v>512</v>
      </c>
      <c r="C1119" t="s">
        <v>77</v>
      </c>
      <c r="D1119" t="s">
        <v>64</v>
      </c>
      <c r="E1119" t="s">
        <v>492</v>
      </c>
      <c r="F1119">
        <v>8</v>
      </c>
      <c r="G1119">
        <f>VLOOKUP(E1119,Const!$A$2:$B$23,2,FALSE)</f>
        <v>7</v>
      </c>
      <c r="H1119"/>
      <c r="I1119" t="str">
        <f t="shared" ref="I1119:I1120" si="30">CONCATENATE(TRIM(B1119),": ",C1119)</f>
        <v>PR-0013: Time Off - Planned</v>
      </c>
    </row>
    <row r="1120" spans="1:9" x14ac:dyDescent="0.25">
      <c r="A1120" t="s">
        <v>31</v>
      </c>
      <c r="B1120" t="s">
        <v>512</v>
      </c>
      <c r="C1120" t="s">
        <v>27</v>
      </c>
      <c r="D1120" t="s">
        <v>64</v>
      </c>
      <c r="E1120" t="s">
        <v>492</v>
      </c>
      <c r="F1120">
        <v>16</v>
      </c>
      <c r="G1120">
        <f>VLOOKUP(E1120,Const!$A$2:$B$23,2,FALSE)</f>
        <v>7</v>
      </c>
      <c r="H1120"/>
      <c r="I1120" t="str">
        <f t="shared" si="30"/>
        <v>PR-0013: Time Off - Un Planned</v>
      </c>
    </row>
    <row r="1121" spans="1:9" x14ac:dyDescent="0.25">
      <c r="A1121" t="s">
        <v>31</v>
      </c>
      <c r="B1121" t="s">
        <v>514</v>
      </c>
      <c r="C1121" t="s">
        <v>28</v>
      </c>
      <c r="D1121" t="s">
        <v>30</v>
      </c>
      <c r="E1121" t="s">
        <v>492</v>
      </c>
      <c r="F1121">
        <v>87.5</v>
      </c>
      <c r="G1121">
        <f>VLOOKUP(E1121,Const!$A$2:$B$23,2,FALSE)</f>
        <v>7</v>
      </c>
      <c r="H1121"/>
      <c r="I1121" t="str">
        <f t="shared" si="29"/>
        <v>APWORKS 2025.1: Time</v>
      </c>
    </row>
    <row r="1122" spans="1:9" x14ac:dyDescent="0.25">
      <c r="A1122" t="s">
        <v>37</v>
      </c>
      <c r="B1122" t="s">
        <v>551</v>
      </c>
      <c r="C1122" t="s">
        <v>564</v>
      </c>
      <c r="D1122" t="s">
        <v>17</v>
      </c>
      <c r="E1122" t="s">
        <v>492</v>
      </c>
      <c r="F1122">
        <v>20</v>
      </c>
      <c r="G1122">
        <f>VLOOKUP(E1122,Const!$A$2:$B$23,2,FALSE)</f>
        <v>7</v>
      </c>
      <c r="H1122" s="40">
        <f>IFERROR(VLOOKUP($I1122,'Planned Dev'!$D$4:$V$1390,5+G1122,FALSE),0)</f>
        <v>0</v>
      </c>
      <c r="I1122" t="str">
        <f t="shared" si="29"/>
        <v>PR-0013: Vendor Mapping: Allow User to Date Format</v>
      </c>
    </row>
    <row r="1123" spans="1:9" x14ac:dyDescent="0.25">
      <c r="A1123" t="s">
        <v>37</v>
      </c>
      <c r="B1123" t="s">
        <v>512</v>
      </c>
      <c r="C1123" t="s">
        <v>36</v>
      </c>
      <c r="D1123" t="s">
        <v>13</v>
      </c>
      <c r="E1123" t="s">
        <v>492</v>
      </c>
      <c r="F1123">
        <v>11</v>
      </c>
      <c r="G1123">
        <f>VLOOKUP(E1123,Const!$A$2:$B$23,2,FALSE)</f>
        <v>7</v>
      </c>
      <c r="I1123" t="str">
        <f t="shared" si="29"/>
        <v>PR-0013: Internal Meetings</v>
      </c>
    </row>
    <row r="1124" spans="1:9" x14ac:dyDescent="0.25">
      <c r="A1124" t="s">
        <v>37</v>
      </c>
      <c r="B1124" t="s">
        <v>512</v>
      </c>
      <c r="C1124" t="s">
        <v>77</v>
      </c>
      <c r="D1124" t="s">
        <v>64</v>
      </c>
      <c r="E1124" t="s">
        <v>492</v>
      </c>
      <c r="F1124">
        <v>88</v>
      </c>
      <c r="G1124">
        <f>VLOOKUP(E1124,Const!$A$2:$B$23,2,FALSE)</f>
        <v>7</v>
      </c>
      <c r="H1124"/>
      <c r="I1124" t="str">
        <f>CONCATENATE(TRIM(B1124),": ",C1124)</f>
        <v>PR-0013: Time Off - Planned</v>
      </c>
    </row>
    <row r="1125" spans="1:9" x14ac:dyDescent="0.25">
      <c r="A1125" t="s">
        <v>37</v>
      </c>
      <c r="B1125" t="s">
        <v>514</v>
      </c>
      <c r="C1125" t="s">
        <v>28</v>
      </c>
      <c r="D1125" t="s">
        <v>30</v>
      </c>
      <c r="E1125" t="s">
        <v>492</v>
      </c>
      <c r="F1125">
        <v>41</v>
      </c>
      <c r="G1125">
        <f>VLOOKUP(E1125,Const!$A$2:$B$23,2,FALSE)</f>
        <v>7</v>
      </c>
      <c r="H1125"/>
      <c r="I1125" t="str">
        <f t="shared" si="29"/>
        <v>AD-0001: Time</v>
      </c>
    </row>
    <row r="1126" spans="1:9" x14ac:dyDescent="0.25">
      <c r="A1126" t="s">
        <v>44</v>
      </c>
      <c r="B1126" t="s">
        <v>515</v>
      </c>
      <c r="C1126" t="s">
        <v>13</v>
      </c>
      <c r="D1126" t="s">
        <v>13</v>
      </c>
      <c r="E1126" t="s">
        <v>492</v>
      </c>
      <c r="F1126">
        <v>23</v>
      </c>
      <c r="G1126">
        <f>VLOOKUP(E1126,Const!$A$2:$B$23,2,FALSE)</f>
        <v>7</v>
      </c>
      <c r="H1126"/>
      <c r="I1126" t="str">
        <f t="shared" si="29"/>
        <v>APWORKS 2025.1: Meetings</v>
      </c>
    </row>
    <row r="1127" spans="1:9" x14ac:dyDescent="0.25">
      <c r="A1127" t="s">
        <v>44</v>
      </c>
      <c r="B1127" t="s">
        <v>551</v>
      </c>
      <c r="C1127" t="s">
        <v>567</v>
      </c>
      <c r="D1127" t="s">
        <v>17</v>
      </c>
      <c r="E1127" t="s">
        <v>492</v>
      </c>
      <c r="F1127">
        <v>6</v>
      </c>
      <c r="G1127">
        <f>VLOOKUP(E1127,Const!$A$2:$B$23,2,FALSE)</f>
        <v>7</v>
      </c>
      <c r="H1127" s="40">
        <f>IFERROR(VLOOKUP($I1127,'Planned Dev'!$D$4:$V$1390,5+G1127,FALSE),0)</f>
        <v>0</v>
      </c>
      <c r="I1127" t="str">
        <f t="shared" si="29"/>
        <v>APWORKS PHASE2: Google Drive: Allow PDF in Attachment</v>
      </c>
    </row>
    <row r="1128" spans="1:9" x14ac:dyDescent="0.25">
      <c r="A1128" t="s">
        <v>44</v>
      </c>
      <c r="B1128" t="s">
        <v>513</v>
      </c>
      <c r="C1128" t="s">
        <v>4</v>
      </c>
      <c r="D1128" t="s">
        <v>19</v>
      </c>
      <c r="E1128" t="s">
        <v>492</v>
      </c>
      <c r="F1128">
        <v>9</v>
      </c>
      <c r="G1128">
        <f>VLOOKUP(E1128,Const!$A$2:$B$23,2,FALSE)</f>
        <v>7</v>
      </c>
      <c r="H1128" s="40">
        <f>IFERROR(VLOOKUP($I1128,'Planned QA'!$D$4:$V$1390,5+G1128,FALSE),0)</f>
        <v>0</v>
      </c>
      <c r="I1128" t="str">
        <f t="shared" si="29"/>
        <v>APWORKS PHASE2: Analysis of production issues reported by support team</v>
      </c>
    </row>
    <row r="1129" spans="1:9" x14ac:dyDescent="0.25">
      <c r="A1129" t="s">
        <v>44</v>
      </c>
      <c r="B1129" t="s">
        <v>513</v>
      </c>
      <c r="C1129" t="s">
        <v>76</v>
      </c>
      <c r="D1129" t="s">
        <v>64</v>
      </c>
      <c r="E1129" t="s">
        <v>492</v>
      </c>
      <c r="F1129">
        <v>8</v>
      </c>
      <c r="G1129">
        <f>VLOOKUP(E1129,Const!$A$2:$B$23,2,FALSE)</f>
        <v>7</v>
      </c>
      <c r="H1129" s="3"/>
      <c r="I1129" t="str">
        <f t="shared" ref="I1129:I1130" si="31">CONCATENATE(TRIM(B1129),": ",C1129)</f>
        <v>APWORKS PHASE2: National Gazetted Holidays</v>
      </c>
    </row>
    <row r="1130" spans="1:9" x14ac:dyDescent="0.25">
      <c r="A1130" t="s">
        <v>44</v>
      </c>
      <c r="B1130" t="s">
        <v>512</v>
      </c>
      <c r="C1130" t="s">
        <v>27</v>
      </c>
      <c r="D1130" t="s">
        <v>64</v>
      </c>
      <c r="E1130" t="s">
        <v>492</v>
      </c>
      <c r="F1130">
        <v>8</v>
      </c>
      <c r="G1130">
        <f>VLOOKUP(E1130,Const!$A$2:$B$23,2,FALSE)</f>
        <v>7</v>
      </c>
      <c r="H1130"/>
      <c r="I1130" t="str">
        <f t="shared" si="31"/>
        <v>PR-0013: Time Off - Un Planned</v>
      </c>
    </row>
    <row r="1131" spans="1:9" x14ac:dyDescent="0.25">
      <c r="A1131" t="s">
        <v>44</v>
      </c>
      <c r="B1131" t="s">
        <v>514</v>
      </c>
      <c r="C1131" t="s">
        <v>28</v>
      </c>
      <c r="D1131" t="s">
        <v>30</v>
      </c>
      <c r="E1131" t="s">
        <v>492</v>
      </c>
      <c r="F1131">
        <v>105</v>
      </c>
      <c r="G1131">
        <f>VLOOKUP(E1131,Const!$A$2:$B$23,2,FALSE)</f>
        <v>7</v>
      </c>
      <c r="H1131"/>
      <c r="I1131" t="str">
        <f t="shared" si="29"/>
        <v>Support and Maintenance: Time</v>
      </c>
    </row>
    <row r="1132" spans="1:9" x14ac:dyDescent="0.25">
      <c r="A1132" t="s">
        <v>44</v>
      </c>
      <c r="B1132" t="s">
        <v>514</v>
      </c>
      <c r="C1132" t="s">
        <v>28</v>
      </c>
      <c r="D1132" t="s">
        <v>99</v>
      </c>
      <c r="E1132" t="s">
        <v>492</v>
      </c>
      <c r="F1132">
        <v>2</v>
      </c>
      <c r="G1132">
        <f>VLOOKUP(E1132,Const!$A$2:$B$23,2,FALSE)</f>
        <v>7</v>
      </c>
      <c r="H1132" s="3"/>
      <c r="I1132" t="str">
        <f t="shared" si="29"/>
        <v>AD-0001: Time</v>
      </c>
    </row>
    <row r="1133" spans="1:9" x14ac:dyDescent="0.25">
      <c r="A1133" t="s">
        <v>535</v>
      </c>
      <c r="B1133" t="s">
        <v>515</v>
      </c>
      <c r="C1133" t="s">
        <v>536</v>
      </c>
      <c r="D1133" t="s">
        <v>47</v>
      </c>
      <c r="E1133" t="s">
        <v>492</v>
      </c>
      <c r="F1133">
        <v>37.5</v>
      </c>
      <c r="G1133">
        <f>VLOOKUP(E1133,Const!$A$2:$B$23,2,FALSE)</f>
        <v>7</v>
      </c>
      <c r="I1133" t="str">
        <f t="shared" si="29"/>
        <v>AD-0001: HR ad Admin Activities</v>
      </c>
    </row>
    <row r="1134" spans="1:9" x14ac:dyDescent="0.25">
      <c r="A1134" t="s">
        <v>535</v>
      </c>
      <c r="B1134" t="s">
        <v>515</v>
      </c>
      <c r="C1134" t="s">
        <v>536</v>
      </c>
      <c r="D1134" t="s">
        <v>537</v>
      </c>
      <c r="E1134" t="s">
        <v>492</v>
      </c>
      <c r="F1134">
        <v>51.5</v>
      </c>
      <c r="G1134">
        <f>VLOOKUP(E1134,Const!$A$2:$B$23,2,FALSE)</f>
        <v>7</v>
      </c>
      <c r="I1134" t="str">
        <f t="shared" si="29"/>
        <v>AD-0001: HR ad Admin Activities</v>
      </c>
    </row>
    <row r="1135" spans="1:9" x14ac:dyDescent="0.25">
      <c r="A1135" t="s">
        <v>535</v>
      </c>
      <c r="B1135" t="s">
        <v>515</v>
      </c>
      <c r="C1135" t="s">
        <v>13</v>
      </c>
      <c r="D1135" t="s">
        <v>13</v>
      </c>
      <c r="E1135" t="s">
        <v>492</v>
      </c>
      <c r="F1135">
        <v>16</v>
      </c>
      <c r="G1135">
        <f>VLOOKUP(E1135,Const!$A$2:$B$23,2,FALSE)</f>
        <v>7</v>
      </c>
      <c r="I1135" t="str">
        <f t="shared" si="29"/>
        <v>AD-0001: Meetings</v>
      </c>
    </row>
    <row r="1136" spans="1:9" x14ac:dyDescent="0.25">
      <c r="A1136" t="s">
        <v>535</v>
      </c>
      <c r="B1136" t="s">
        <v>515</v>
      </c>
      <c r="C1136" t="s">
        <v>539</v>
      </c>
      <c r="D1136" t="s">
        <v>47</v>
      </c>
      <c r="E1136" t="s">
        <v>492</v>
      </c>
      <c r="F1136">
        <v>16</v>
      </c>
      <c r="G1136">
        <f>VLOOKUP(E1136,Const!$A$2:$B$23,2,FALSE)</f>
        <v>7</v>
      </c>
      <c r="I1136" t="str">
        <f t="shared" si="29"/>
        <v>AD-0001: Network and infrastructure Support</v>
      </c>
    </row>
    <row r="1137" spans="1:9" x14ac:dyDescent="0.25">
      <c r="A1137" t="s">
        <v>535</v>
      </c>
      <c r="B1137" t="s">
        <v>515</v>
      </c>
      <c r="C1137" t="s">
        <v>48</v>
      </c>
      <c r="D1137" t="s">
        <v>47</v>
      </c>
      <c r="E1137" t="s">
        <v>492</v>
      </c>
      <c r="F1137">
        <v>17</v>
      </c>
      <c r="G1137">
        <f>VLOOKUP(E1137,Const!$A$2:$B$23,2,FALSE)</f>
        <v>7</v>
      </c>
      <c r="I1137" t="str">
        <f t="shared" si="29"/>
        <v>AD-0001: Taxes and Bank Related</v>
      </c>
    </row>
    <row r="1138" spans="1:9" x14ac:dyDescent="0.25">
      <c r="A1138" t="s">
        <v>535</v>
      </c>
      <c r="B1138" t="s">
        <v>515</v>
      </c>
      <c r="C1138" t="s">
        <v>48</v>
      </c>
      <c r="D1138" t="s">
        <v>64</v>
      </c>
      <c r="E1138" t="s">
        <v>492</v>
      </c>
      <c r="F1138">
        <v>24</v>
      </c>
      <c r="G1138">
        <f>VLOOKUP(E1138,Const!$A$2:$B$23,2,FALSE)</f>
        <v>7</v>
      </c>
      <c r="H1138"/>
      <c r="I1138" t="str">
        <f>CONCATENATE(TRIM(B1138),": ",C1138)</f>
        <v>AD-0001: Taxes and Bank Related</v>
      </c>
    </row>
    <row r="1139" spans="1:9" x14ac:dyDescent="0.25">
      <c r="A1139" t="s">
        <v>49</v>
      </c>
      <c r="B1139" t="s">
        <v>96</v>
      </c>
      <c r="C1139" t="s">
        <v>109</v>
      </c>
      <c r="D1139" t="s">
        <v>19</v>
      </c>
      <c r="E1139" t="s">
        <v>492</v>
      </c>
      <c r="F1139">
        <v>2</v>
      </c>
      <c r="G1139">
        <f>VLOOKUP(E1139,Const!$A$2:$B$23,2,FALSE)</f>
        <v>7</v>
      </c>
      <c r="H1139" s="40">
        <f>IFERROR(VLOOKUP($I1139,'Planned QA'!$D$4:$V$1390,5+G1139,FALSE),0)</f>
        <v>0</v>
      </c>
      <c r="I1139" t="str">
        <f t="shared" si="29"/>
        <v>APWORKS 2024.2 - PHASE 4: Apply variable name for Site in vendor mapping</v>
      </c>
    </row>
    <row r="1140" spans="1:9" x14ac:dyDescent="0.25">
      <c r="A1140" t="s">
        <v>49</v>
      </c>
      <c r="B1140" t="s">
        <v>96</v>
      </c>
      <c r="C1140" t="s">
        <v>540</v>
      </c>
      <c r="D1140" t="s">
        <v>19</v>
      </c>
      <c r="E1140" t="s">
        <v>492</v>
      </c>
      <c r="F1140">
        <v>3</v>
      </c>
      <c r="G1140">
        <f>VLOOKUP(E1140,Const!$A$2:$B$23,2,FALSE)</f>
        <v>7</v>
      </c>
      <c r="H1140" s="40">
        <f>IFERROR(VLOOKUP($I1140,'Planned QA'!$D$4:$V$1390,5+G1140,FALSE),0)</f>
        <v>0</v>
      </c>
      <c r="I1140" t="str">
        <f t="shared" si="29"/>
        <v>APWORKS 2024.2 - PHASE 4: Discount implementation CHANGES</v>
      </c>
    </row>
    <row r="1141" spans="1:9" x14ac:dyDescent="0.25">
      <c r="A1141" t="s">
        <v>49</v>
      </c>
      <c r="B1141" t="s">
        <v>96</v>
      </c>
      <c r="C1141" t="s">
        <v>532</v>
      </c>
      <c r="D1141" t="s">
        <v>19</v>
      </c>
      <c r="E1141" t="s">
        <v>492</v>
      </c>
      <c r="F1141">
        <v>4</v>
      </c>
      <c r="G1141">
        <f>VLOOKUP(E1141,Const!$A$2:$B$23,2,FALSE)</f>
        <v>7</v>
      </c>
      <c r="H1141" s="40">
        <f>IFERROR(VLOOKUP($I1141,'Planned QA'!$D$4:$V$1390,5+G1141,FALSE),0)</f>
        <v>0</v>
      </c>
      <c r="I1141" t="str">
        <f t="shared" si="29"/>
        <v>PR-0013: Tax implementation(rule)/column for difference</v>
      </c>
    </row>
    <row r="1142" spans="1:9" x14ac:dyDescent="0.25">
      <c r="A1142" t="s">
        <v>49</v>
      </c>
      <c r="B1142" t="s">
        <v>512</v>
      </c>
      <c r="C1142" t="s">
        <v>4</v>
      </c>
      <c r="D1142" t="s">
        <v>7</v>
      </c>
      <c r="E1142" t="s">
        <v>492</v>
      </c>
      <c r="F1142">
        <v>3</v>
      </c>
      <c r="G1142">
        <f>VLOOKUP(E1142,Const!$A$2:$B$23,2,FALSE)</f>
        <v>7</v>
      </c>
      <c r="I1142" t="str">
        <f t="shared" si="29"/>
        <v>PR-0013: Analysis of production issues reported by support team</v>
      </c>
    </row>
    <row r="1143" spans="1:9" x14ac:dyDescent="0.25">
      <c r="A1143" t="s">
        <v>49</v>
      </c>
      <c r="B1143" t="s">
        <v>512</v>
      </c>
      <c r="C1143" t="s">
        <v>36</v>
      </c>
      <c r="D1143" t="s">
        <v>13</v>
      </c>
      <c r="E1143" t="s">
        <v>492</v>
      </c>
      <c r="F1143">
        <v>1</v>
      </c>
      <c r="G1143">
        <f>VLOOKUP(E1143,Const!$A$2:$B$23,2,FALSE)</f>
        <v>7</v>
      </c>
      <c r="I1143" t="str">
        <f t="shared" si="29"/>
        <v>PR-0013: Internal Meetings</v>
      </c>
    </row>
    <row r="1144" spans="1:9" x14ac:dyDescent="0.25">
      <c r="A1144" t="s">
        <v>49</v>
      </c>
      <c r="B1144" t="s">
        <v>512</v>
      </c>
      <c r="C1144" t="s">
        <v>77</v>
      </c>
      <c r="D1144" t="s">
        <v>64</v>
      </c>
      <c r="E1144" t="s">
        <v>492</v>
      </c>
      <c r="F1144">
        <v>80</v>
      </c>
      <c r="G1144">
        <f>VLOOKUP(E1144,Const!$A$2:$B$23,2,FALSE)</f>
        <v>7</v>
      </c>
      <c r="I1144" t="str">
        <f t="shared" ref="I1144:I1145" si="32">CONCATENATE(TRIM(B1144),": ",C1144)</f>
        <v>PR-0013: Time Off - Planned</v>
      </c>
    </row>
    <row r="1145" spans="1:9" x14ac:dyDescent="0.25">
      <c r="A1145" t="s">
        <v>49</v>
      </c>
      <c r="B1145" t="s">
        <v>512</v>
      </c>
      <c r="C1145" t="s">
        <v>27</v>
      </c>
      <c r="D1145" t="s">
        <v>64</v>
      </c>
      <c r="E1145" t="s">
        <v>492</v>
      </c>
      <c r="F1145">
        <v>8</v>
      </c>
      <c r="G1145">
        <f>VLOOKUP(E1145,Const!$A$2:$B$23,2,FALSE)</f>
        <v>7</v>
      </c>
      <c r="I1145" t="str">
        <f t="shared" si="32"/>
        <v>PR-0013: Time Off - Un Planned</v>
      </c>
    </row>
    <row r="1146" spans="1:9" x14ac:dyDescent="0.25">
      <c r="A1146" t="s">
        <v>49</v>
      </c>
      <c r="B1146" t="s">
        <v>514</v>
      </c>
      <c r="C1146" t="s">
        <v>28</v>
      </c>
      <c r="D1146" t="s">
        <v>30</v>
      </c>
      <c r="E1146" t="s">
        <v>492</v>
      </c>
      <c r="F1146">
        <v>58</v>
      </c>
      <c r="G1146">
        <f>VLOOKUP(E1146,Const!$A$2:$B$23,2,FALSE)</f>
        <v>7</v>
      </c>
      <c r="I1146" t="str">
        <f t="shared" si="29"/>
        <v>PR-0013: Time</v>
      </c>
    </row>
    <row r="1147" spans="1:9" x14ac:dyDescent="0.25">
      <c r="A1147" t="s">
        <v>56</v>
      </c>
      <c r="B1147" t="s">
        <v>512</v>
      </c>
      <c r="C1147" t="s">
        <v>4</v>
      </c>
      <c r="D1147" t="s">
        <v>19</v>
      </c>
      <c r="E1147" t="s">
        <v>492</v>
      </c>
      <c r="F1147">
        <v>2</v>
      </c>
      <c r="G1147">
        <f>VLOOKUP(E1147,Const!$A$2:$B$23,2,FALSE)</f>
        <v>7</v>
      </c>
      <c r="H1147" s="40">
        <f>IFERROR(VLOOKUP($I1147,'Planned QA'!$D$4:$V$1390,5+G1147,FALSE),0)</f>
        <v>0</v>
      </c>
      <c r="I1147" t="str">
        <f t="shared" si="29"/>
        <v>PR-0013: Analysis of production issues reported by support team</v>
      </c>
    </row>
    <row r="1148" spans="1:9" x14ac:dyDescent="0.25">
      <c r="A1148" t="s">
        <v>56</v>
      </c>
      <c r="B1148" t="s">
        <v>512</v>
      </c>
      <c r="C1148" t="s">
        <v>36</v>
      </c>
      <c r="D1148" t="s">
        <v>13</v>
      </c>
      <c r="E1148" t="s">
        <v>492</v>
      </c>
      <c r="F1148">
        <v>22</v>
      </c>
      <c r="G1148">
        <f>VLOOKUP(E1148,Const!$A$2:$B$23,2,FALSE)</f>
        <v>7</v>
      </c>
      <c r="H1148"/>
      <c r="I1148" t="str">
        <f t="shared" si="29"/>
        <v>PR-0013: Internal Meetings</v>
      </c>
    </row>
    <row r="1149" spans="1:9" x14ac:dyDescent="0.25">
      <c r="A1149" t="s">
        <v>56</v>
      </c>
      <c r="B1149" t="s">
        <v>512</v>
      </c>
      <c r="C1149" t="s">
        <v>27</v>
      </c>
      <c r="D1149" t="s">
        <v>64</v>
      </c>
      <c r="E1149" t="s">
        <v>492</v>
      </c>
      <c r="F1149">
        <v>16</v>
      </c>
      <c r="G1149">
        <f>VLOOKUP(E1149,Const!$A$2:$B$23,2,FALSE)</f>
        <v>7</v>
      </c>
      <c r="H1149"/>
      <c r="I1149" t="str">
        <f>CONCATENATE(TRIM(B1149),": ",C1149)</f>
        <v>PR-0013: Time Off - Un Planned</v>
      </c>
    </row>
    <row r="1150" spans="1:9" x14ac:dyDescent="0.25">
      <c r="A1150" t="s">
        <v>56</v>
      </c>
      <c r="B1150" t="s">
        <v>514</v>
      </c>
      <c r="C1150" t="s">
        <v>28</v>
      </c>
      <c r="D1150" t="s">
        <v>30</v>
      </c>
      <c r="E1150" t="s">
        <v>492</v>
      </c>
      <c r="F1150">
        <v>104</v>
      </c>
      <c r="G1150">
        <f>VLOOKUP(E1150,Const!$A$2:$B$23,2,FALSE)</f>
        <v>7</v>
      </c>
      <c r="I1150" t="str">
        <f t="shared" si="29"/>
        <v>Support and Maintenance: Time</v>
      </c>
    </row>
    <row r="1151" spans="1:9" x14ac:dyDescent="0.25">
      <c r="A1151" t="s">
        <v>56</v>
      </c>
      <c r="B1151" t="s">
        <v>514</v>
      </c>
      <c r="C1151" t="s">
        <v>28</v>
      </c>
      <c r="D1151" t="s">
        <v>99</v>
      </c>
      <c r="E1151" t="s">
        <v>492</v>
      </c>
      <c r="F1151">
        <v>4</v>
      </c>
      <c r="G1151">
        <f>VLOOKUP(E1151,Const!$A$2:$B$23,2,FALSE)</f>
        <v>7</v>
      </c>
      <c r="H1151"/>
      <c r="I1151" t="str">
        <f t="shared" si="29"/>
        <v>NEXELUS 2024.1 SP2: Time</v>
      </c>
    </row>
    <row r="1152" spans="1:9" x14ac:dyDescent="0.25">
      <c r="A1152" t="s">
        <v>58</v>
      </c>
      <c r="B1152" t="s">
        <v>23</v>
      </c>
      <c r="C1152" t="s">
        <v>116</v>
      </c>
      <c r="D1152" t="s">
        <v>46</v>
      </c>
      <c r="E1152" t="s">
        <v>492</v>
      </c>
      <c r="F1152">
        <v>1</v>
      </c>
      <c r="G1152">
        <f>VLOOKUP(E1152,Const!$A$2:$B$23,2,FALSE)</f>
        <v>7</v>
      </c>
      <c r="I1152" t="str">
        <f t="shared" si="29"/>
        <v>NEXELUS 2024.1 SP2: AdTech Fee commission</v>
      </c>
    </row>
    <row r="1153" spans="1:9" x14ac:dyDescent="0.25">
      <c r="A1153" t="s">
        <v>58</v>
      </c>
      <c r="B1153" t="s">
        <v>23</v>
      </c>
      <c r="C1153" t="s">
        <v>24</v>
      </c>
      <c r="D1153" t="s">
        <v>68</v>
      </c>
      <c r="E1153" t="s">
        <v>492</v>
      </c>
      <c r="F1153">
        <v>11</v>
      </c>
      <c r="G1153">
        <f>VLOOKUP(E1153,Const!$A$2:$B$23,2,FALSE)</f>
        <v>7</v>
      </c>
      <c r="I1153" t="str">
        <f t="shared" si="29"/>
        <v>NEXELUS 2024.1 SP2: Generate Client Schedule Lines based on media type</v>
      </c>
    </row>
    <row r="1154" spans="1:9" x14ac:dyDescent="0.25">
      <c r="A1154" t="s">
        <v>58</v>
      </c>
      <c r="B1154" t="s">
        <v>23</v>
      </c>
      <c r="C1154" t="s">
        <v>117</v>
      </c>
      <c r="D1154" t="s">
        <v>17</v>
      </c>
      <c r="E1154" t="s">
        <v>492</v>
      </c>
      <c r="F1154">
        <v>18</v>
      </c>
      <c r="G1154">
        <f>VLOOKUP(E1154,Const!$A$2:$B$23,2,FALSE)</f>
        <v>7</v>
      </c>
      <c r="H1154" s="40">
        <f>IFERROR(VLOOKUP($I1154,'Planned Dev'!$D$4:$V$1390,5+G1154,FALSE),0)</f>
        <v>0</v>
      </c>
      <c r="I1154" t="str">
        <f t="shared" si="29"/>
        <v>NEXELUS 2024.1 SP2: Media Plan: Import/Export Flighting</v>
      </c>
    </row>
    <row r="1155" spans="1:9" x14ac:dyDescent="0.25">
      <c r="A1155" t="s">
        <v>58</v>
      </c>
      <c r="B1155" t="s">
        <v>23</v>
      </c>
      <c r="C1155" t="s">
        <v>117</v>
      </c>
      <c r="D1155" t="s">
        <v>46</v>
      </c>
      <c r="E1155" t="s">
        <v>492</v>
      </c>
      <c r="F1155">
        <v>3</v>
      </c>
      <c r="G1155">
        <f>VLOOKUP(E1155,Const!$A$2:$B$23,2,FALSE)</f>
        <v>7</v>
      </c>
      <c r="I1155" t="str">
        <f t="shared" ref="I1155:I1218" si="33">CONCATENATE(TRIM(B1156),": ",C1155)</f>
        <v>NEXELUS 2024.1 SP2: Media Plan: Import/Export Flighting</v>
      </c>
    </row>
    <row r="1156" spans="1:9" x14ac:dyDescent="0.25">
      <c r="A1156" t="s">
        <v>58</v>
      </c>
      <c r="B1156" t="s">
        <v>23</v>
      </c>
      <c r="C1156" t="s">
        <v>117</v>
      </c>
      <c r="D1156" t="s">
        <v>19</v>
      </c>
      <c r="E1156" t="s">
        <v>492</v>
      </c>
      <c r="F1156">
        <v>18</v>
      </c>
      <c r="G1156">
        <f>VLOOKUP(E1156,Const!$A$2:$B$23,2,FALSE)</f>
        <v>7</v>
      </c>
      <c r="H1156" s="40">
        <f>IFERROR(VLOOKUP($I1156,'Planned QA'!$D$4:$V$1390,5+G1156,FALSE),0)</f>
        <v>0</v>
      </c>
      <c r="I1156" t="str">
        <f t="shared" si="33"/>
        <v>NEXELUS 2024.1 SP2: Media Plan: Import/Export Flighting</v>
      </c>
    </row>
    <row r="1157" spans="1:9" x14ac:dyDescent="0.25">
      <c r="A1157" t="s">
        <v>58</v>
      </c>
      <c r="B1157" t="s">
        <v>23</v>
      </c>
      <c r="C1157" t="s">
        <v>11</v>
      </c>
      <c r="D1157" t="s">
        <v>7</v>
      </c>
      <c r="E1157" t="s">
        <v>492</v>
      </c>
      <c r="F1157">
        <v>20</v>
      </c>
      <c r="G1157">
        <f>VLOOKUP(E1157,Const!$A$2:$B$23,2,FALSE)</f>
        <v>7</v>
      </c>
      <c r="H1157"/>
      <c r="I1157" t="str">
        <f t="shared" si="33"/>
        <v>NEXELUS 2024.1 SP2: Project Overhead</v>
      </c>
    </row>
    <row r="1158" spans="1:9" x14ac:dyDescent="0.25">
      <c r="A1158" t="s">
        <v>58</v>
      </c>
      <c r="B1158" t="s">
        <v>23</v>
      </c>
      <c r="C1158" t="s">
        <v>11</v>
      </c>
      <c r="D1158" t="s">
        <v>12</v>
      </c>
      <c r="E1158" t="s">
        <v>492</v>
      </c>
      <c r="F1158">
        <v>2.5</v>
      </c>
      <c r="G1158">
        <f>VLOOKUP(E1158,Const!$A$2:$B$23,2,FALSE)</f>
        <v>7</v>
      </c>
      <c r="H1158"/>
      <c r="I1158" t="str">
        <f t="shared" si="33"/>
        <v>NEXELUS 2024.1 SP2: Project Overhead</v>
      </c>
    </row>
    <row r="1159" spans="1:9" x14ac:dyDescent="0.25">
      <c r="A1159" t="s">
        <v>58</v>
      </c>
      <c r="B1159" t="s">
        <v>23</v>
      </c>
      <c r="C1159" t="s">
        <v>11</v>
      </c>
      <c r="D1159" t="s">
        <v>99</v>
      </c>
      <c r="E1159" t="s">
        <v>492</v>
      </c>
      <c r="F1159">
        <v>5</v>
      </c>
      <c r="G1159">
        <f>VLOOKUP(E1159,Const!$A$2:$B$23,2,FALSE)</f>
        <v>7</v>
      </c>
      <c r="I1159" t="str">
        <f t="shared" si="33"/>
        <v>NEXELUS 2025.1: Project Overhead</v>
      </c>
    </row>
    <row r="1160" spans="1:9" x14ac:dyDescent="0.25">
      <c r="A1160" t="s">
        <v>58</v>
      </c>
      <c r="B1160" t="s">
        <v>554</v>
      </c>
      <c r="C1160" t="s">
        <v>556</v>
      </c>
      <c r="D1160" t="s">
        <v>2</v>
      </c>
      <c r="E1160" t="s">
        <v>492</v>
      </c>
      <c r="F1160">
        <v>7</v>
      </c>
      <c r="G1160">
        <f>VLOOKUP(E1160,Const!$A$2:$B$23,2,FALSE)</f>
        <v>7</v>
      </c>
      <c r="H1160" s="40">
        <f>IFERROR(VLOOKUP($I1160,'Planned BugFix'!$D$4:$V$1390,5+G1160,FALSE),0)</f>
        <v>0</v>
      </c>
      <c r="I1160" t="str">
        <f t="shared" si="33"/>
        <v>NEXELUS 2025.1: Import/exports flights</v>
      </c>
    </row>
    <row r="1161" spans="1:9" x14ac:dyDescent="0.25">
      <c r="A1161" t="s">
        <v>58</v>
      </c>
      <c r="B1161" t="s">
        <v>554</v>
      </c>
      <c r="C1161" t="s">
        <v>556</v>
      </c>
      <c r="D1161" t="s">
        <v>19</v>
      </c>
      <c r="E1161" t="s">
        <v>492</v>
      </c>
      <c r="F1161">
        <v>6</v>
      </c>
      <c r="G1161">
        <f>VLOOKUP(E1161,Const!$A$2:$B$23,2,FALSE)</f>
        <v>7</v>
      </c>
      <c r="H1161" s="40">
        <f>IFERROR(VLOOKUP($I1161,'Planned QA'!$D$4:$V$1390,5+G1161,FALSE),0)</f>
        <v>0</v>
      </c>
      <c r="I1161" t="str">
        <f t="shared" si="33"/>
        <v>NEXELUS SUPPORT: Import/exports flights</v>
      </c>
    </row>
    <row r="1162" spans="1:9" x14ac:dyDescent="0.25">
      <c r="A1162" t="s">
        <v>58</v>
      </c>
      <c r="B1162" t="s">
        <v>516</v>
      </c>
      <c r="C1162" t="s">
        <v>119</v>
      </c>
      <c r="D1162" t="s">
        <v>99</v>
      </c>
      <c r="E1162" t="s">
        <v>492</v>
      </c>
      <c r="F1162">
        <v>18</v>
      </c>
      <c r="G1162">
        <f>VLOOKUP(E1162,Const!$A$2:$B$23,2,FALSE)</f>
        <v>7</v>
      </c>
      <c r="I1162" t="str">
        <f t="shared" si="33"/>
        <v>PR-0013: Maintenance Activity</v>
      </c>
    </row>
    <row r="1163" spans="1:9" x14ac:dyDescent="0.25">
      <c r="A1163" t="s">
        <v>58</v>
      </c>
      <c r="B1163" t="s">
        <v>512</v>
      </c>
      <c r="C1163" t="s">
        <v>36</v>
      </c>
      <c r="D1163" t="s">
        <v>13</v>
      </c>
      <c r="E1163" t="s">
        <v>492</v>
      </c>
      <c r="F1163">
        <v>25.5</v>
      </c>
      <c r="G1163">
        <f>VLOOKUP(E1163,Const!$A$2:$B$23,2,FALSE)</f>
        <v>7</v>
      </c>
      <c r="I1163" t="str">
        <f t="shared" si="33"/>
        <v>PR-0013: Internal Meetings</v>
      </c>
    </row>
    <row r="1164" spans="1:9" x14ac:dyDescent="0.25">
      <c r="A1164" t="s">
        <v>58</v>
      </c>
      <c r="B1164" t="s">
        <v>512</v>
      </c>
      <c r="C1164" t="s">
        <v>77</v>
      </c>
      <c r="D1164" t="s">
        <v>64</v>
      </c>
      <c r="E1164" t="s">
        <v>492</v>
      </c>
      <c r="F1164">
        <v>16</v>
      </c>
      <c r="G1164">
        <f>VLOOKUP(E1164,Const!$A$2:$B$23,2,FALSE)</f>
        <v>7</v>
      </c>
      <c r="H1164" s="3"/>
      <c r="I1164" t="str">
        <f>CONCATENATE(TRIM(B1164),": ",C1164)</f>
        <v>PR-0013: Time Off - Planned</v>
      </c>
    </row>
    <row r="1165" spans="1:9" x14ac:dyDescent="0.25">
      <c r="A1165" t="s">
        <v>60</v>
      </c>
      <c r="B1165" t="s">
        <v>515</v>
      </c>
      <c r="C1165" t="s">
        <v>28</v>
      </c>
      <c r="D1165" t="s">
        <v>70</v>
      </c>
      <c r="E1165" t="s">
        <v>492</v>
      </c>
      <c r="F1165">
        <v>16</v>
      </c>
      <c r="G1165">
        <f>VLOOKUP(E1165,Const!$A$2:$B$23,2,FALSE)</f>
        <v>7</v>
      </c>
      <c r="I1165" t="str">
        <f t="shared" si="33"/>
        <v>APWORKS 2024.2 - PHASE 4: Time</v>
      </c>
    </row>
    <row r="1166" spans="1:9" x14ac:dyDescent="0.25">
      <c r="A1166" t="s">
        <v>60</v>
      </c>
      <c r="B1166" t="s">
        <v>96</v>
      </c>
      <c r="C1166" t="s">
        <v>114</v>
      </c>
      <c r="D1166" t="s">
        <v>19</v>
      </c>
      <c r="E1166" t="s">
        <v>492</v>
      </c>
      <c r="F1166">
        <v>8</v>
      </c>
      <c r="G1166">
        <f>VLOOKUP(E1166,Const!$A$2:$B$23,2,FALSE)</f>
        <v>7</v>
      </c>
      <c r="H1166" s="40">
        <f>IFERROR(VLOOKUP($I1166,'Planned QA'!$D$4:$V$1390,5+G1166,FALSE),0)</f>
        <v>0</v>
      </c>
      <c r="I1166" t="str">
        <f t="shared" si="33"/>
        <v>APWORKS PHASE2: Google Drive Setup (company configuration UI)</v>
      </c>
    </row>
    <row r="1167" spans="1:9" x14ac:dyDescent="0.25">
      <c r="A1167" t="s">
        <v>60</v>
      </c>
      <c r="B1167" t="s">
        <v>513</v>
      </c>
      <c r="C1167" t="s">
        <v>550</v>
      </c>
      <c r="D1167" t="s">
        <v>46</v>
      </c>
      <c r="E1167" t="s">
        <v>492</v>
      </c>
      <c r="F1167">
        <v>10</v>
      </c>
      <c r="G1167">
        <f>VLOOKUP(E1167,Const!$A$2:$B$23,2,FALSE)</f>
        <v>7</v>
      </c>
      <c r="I1167" t="str">
        <f t="shared" si="33"/>
        <v>NEXELUS 2024.1 SP2: User Manual OR Release Notes</v>
      </c>
    </row>
    <row r="1168" spans="1:9" x14ac:dyDescent="0.25">
      <c r="A1168" t="s">
        <v>60</v>
      </c>
      <c r="B1168" t="s">
        <v>23</v>
      </c>
      <c r="C1168" t="s">
        <v>46</v>
      </c>
      <c r="D1168" t="s">
        <v>46</v>
      </c>
      <c r="E1168" t="s">
        <v>492</v>
      </c>
      <c r="F1168">
        <v>6</v>
      </c>
      <c r="G1168">
        <f>VLOOKUP(E1168,Const!$A$2:$B$23,2,FALSE)</f>
        <v>7</v>
      </c>
      <c r="I1168" t="str">
        <f t="shared" si="33"/>
        <v>NEXELUS 2024.1 SP2: Documentation</v>
      </c>
    </row>
    <row r="1169" spans="1:9" x14ac:dyDescent="0.25">
      <c r="A1169" t="s">
        <v>60</v>
      </c>
      <c r="B1169" t="s">
        <v>23</v>
      </c>
      <c r="C1169" t="s">
        <v>24</v>
      </c>
      <c r="D1169" t="s">
        <v>19</v>
      </c>
      <c r="E1169" t="s">
        <v>492</v>
      </c>
      <c r="F1169">
        <v>8</v>
      </c>
      <c r="G1169">
        <f>VLOOKUP(E1169,Const!$A$2:$B$23,2,FALSE)</f>
        <v>7</v>
      </c>
      <c r="H1169" s="40">
        <f>IFERROR(VLOOKUP($I1169,'Planned QA'!$D$4:$V$1390,5+G1169,FALSE),0)</f>
        <v>0</v>
      </c>
      <c r="I1169" t="str">
        <f t="shared" si="33"/>
        <v>NEXELUS 2024.1 SP2: Generate Client Schedule Lines based on media type</v>
      </c>
    </row>
    <row r="1170" spans="1:9" x14ac:dyDescent="0.25">
      <c r="A1170" t="s">
        <v>60</v>
      </c>
      <c r="B1170" t="s">
        <v>23</v>
      </c>
      <c r="C1170" t="s">
        <v>120</v>
      </c>
      <c r="D1170" t="s">
        <v>19</v>
      </c>
      <c r="E1170" t="s">
        <v>492</v>
      </c>
      <c r="F1170">
        <v>6</v>
      </c>
      <c r="G1170">
        <f>VLOOKUP(E1170,Const!$A$2:$B$23,2,FALSE)</f>
        <v>7</v>
      </c>
      <c r="H1170" s="40">
        <f>IFERROR(VLOOKUP($I1170,'Planned QA'!$D$4:$V$1390,5+G1170,FALSE),0)</f>
        <v>0</v>
      </c>
      <c r="I1170" t="str">
        <f t="shared" si="33"/>
        <v>NEXELUS 2024.1 SP2: Media Plan Approval</v>
      </c>
    </row>
    <row r="1171" spans="1:9" x14ac:dyDescent="0.25">
      <c r="A1171" t="s">
        <v>60</v>
      </c>
      <c r="B1171" t="s">
        <v>23</v>
      </c>
      <c r="C1171" t="s">
        <v>91</v>
      </c>
      <c r="D1171" t="s">
        <v>19</v>
      </c>
      <c r="E1171" t="s">
        <v>492</v>
      </c>
      <c r="F1171">
        <v>18</v>
      </c>
      <c r="G1171">
        <f>VLOOKUP(E1171,Const!$A$2:$B$23,2,FALSE)</f>
        <v>7</v>
      </c>
      <c r="H1171" s="40">
        <f>IFERROR(VLOOKUP($I1171,'Planned QA'!$D$4:$V$1390,5+G1171,FALSE),0)</f>
        <v>0</v>
      </c>
      <c r="I1171" t="str">
        <f t="shared" si="33"/>
        <v>NEXELUS 2024.1 SP2: UDF &amp; Naming Convention in Nexelus - Export on Proposal</v>
      </c>
    </row>
    <row r="1172" spans="1:9" x14ac:dyDescent="0.25">
      <c r="A1172" t="s">
        <v>60</v>
      </c>
      <c r="B1172" t="s">
        <v>23</v>
      </c>
      <c r="C1172" t="s">
        <v>59</v>
      </c>
      <c r="D1172" t="s">
        <v>19</v>
      </c>
      <c r="E1172" t="s">
        <v>492</v>
      </c>
      <c r="F1172">
        <v>6</v>
      </c>
      <c r="G1172">
        <f>VLOOKUP(E1172,Const!$A$2:$B$23,2,FALSE)</f>
        <v>7</v>
      </c>
      <c r="H1172" s="40">
        <f>IFERROR(VLOOKUP($I1172,'Planned QA'!$D$4:$V$1390,5+G1172,FALSE),0)</f>
        <v>0</v>
      </c>
      <c r="I1172" t="str">
        <f t="shared" si="33"/>
        <v>NEXELUS 2025.1: UDF &amp; Naming Convention in Vendor Portal - Proposal Import/exp</v>
      </c>
    </row>
    <row r="1173" spans="1:9" x14ac:dyDescent="0.25">
      <c r="A1173" t="s">
        <v>60</v>
      </c>
      <c r="B1173" t="s">
        <v>554</v>
      </c>
      <c r="C1173" t="s">
        <v>556</v>
      </c>
      <c r="D1173" t="s">
        <v>19</v>
      </c>
      <c r="E1173" t="s">
        <v>492</v>
      </c>
      <c r="F1173">
        <v>16</v>
      </c>
      <c r="G1173">
        <f>VLOOKUP(E1173,Const!$A$2:$B$23,2,FALSE)</f>
        <v>7</v>
      </c>
      <c r="H1173" s="40">
        <f>IFERROR(VLOOKUP($I1173,'Planned QA'!$D$4:$V$1390,5+G1173,FALSE),0)</f>
        <v>0</v>
      </c>
      <c r="I1173" t="str">
        <f t="shared" si="33"/>
        <v>PR-0013: Import/exports flights</v>
      </c>
    </row>
    <row r="1174" spans="1:9" x14ac:dyDescent="0.25">
      <c r="A1174" t="s">
        <v>60</v>
      </c>
      <c r="B1174" t="s">
        <v>512</v>
      </c>
      <c r="C1174" t="s">
        <v>62</v>
      </c>
      <c r="D1174" t="s">
        <v>7</v>
      </c>
      <c r="E1174" t="s">
        <v>492</v>
      </c>
      <c r="F1174">
        <v>13</v>
      </c>
      <c r="G1174">
        <f>VLOOKUP(E1174,Const!$A$2:$B$23,2,FALSE)</f>
        <v>7</v>
      </c>
      <c r="H1174" s="3"/>
      <c r="I1174" t="str">
        <f t="shared" si="33"/>
        <v>PR-0013: In-house Training</v>
      </c>
    </row>
    <row r="1175" spans="1:9" x14ac:dyDescent="0.25">
      <c r="A1175" t="s">
        <v>60</v>
      </c>
      <c r="B1175" t="s">
        <v>512</v>
      </c>
      <c r="C1175" t="s">
        <v>62</v>
      </c>
      <c r="D1175" t="s">
        <v>95</v>
      </c>
      <c r="E1175" t="s">
        <v>492</v>
      </c>
      <c r="F1175">
        <v>11</v>
      </c>
      <c r="G1175">
        <f>VLOOKUP(E1175,Const!$A$2:$B$23,2,FALSE)</f>
        <v>7</v>
      </c>
      <c r="H1175"/>
      <c r="I1175" t="str">
        <f t="shared" si="33"/>
        <v>PR-0013: In-house Training</v>
      </c>
    </row>
    <row r="1176" spans="1:9" x14ac:dyDescent="0.25">
      <c r="A1176" t="s">
        <v>60</v>
      </c>
      <c r="B1176" t="s">
        <v>512</v>
      </c>
      <c r="C1176" t="s">
        <v>36</v>
      </c>
      <c r="D1176" t="s">
        <v>13</v>
      </c>
      <c r="E1176" t="s">
        <v>492</v>
      </c>
      <c r="F1176">
        <v>18</v>
      </c>
      <c r="G1176">
        <f>VLOOKUP(E1176,Const!$A$2:$B$23,2,FALSE)</f>
        <v>7</v>
      </c>
      <c r="H1176" s="3"/>
      <c r="I1176" t="str">
        <f t="shared" si="33"/>
        <v>PR-0013: Internal Meetings</v>
      </c>
    </row>
    <row r="1177" spans="1:9" x14ac:dyDescent="0.25">
      <c r="A1177" t="s">
        <v>60</v>
      </c>
      <c r="B1177" t="s">
        <v>512</v>
      </c>
      <c r="C1177" t="s">
        <v>27</v>
      </c>
      <c r="D1177" t="s">
        <v>64</v>
      </c>
      <c r="E1177" t="s">
        <v>492</v>
      </c>
      <c r="F1177">
        <v>8</v>
      </c>
      <c r="G1177">
        <f>VLOOKUP(E1177,Const!$A$2:$B$23,2,FALSE)</f>
        <v>7</v>
      </c>
      <c r="H1177" s="3"/>
      <c r="I1177" t="str">
        <f>CONCATENATE(TRIM(B1177),": ",C1177)</f>
        <v>PR-0013: Time Off - Un Planned</v>
      </c>
    </row>
    <row r="1178" spans="1:9" x14ac:dyDescent="0.25">
      <c r="A1178" t="s">
        <v>60</v>
      </c>
      <c r="B1178" t="s">
        <v>514</v>
      </c>
      <c r="C1178" t="s">
        <v>28</v>
      </c>
      <c r="D1178" t="s">
        <v>30</v>
      </c>
      <c r="E1178" t="s">
        <v>492</v>
      </c>
      <c r="F1178">
        <v>8</v>
      </c>
      <c r="G1178">
        <f>VLOOKUP(E1178,Const!$A$2:$B$23,2,FALSE)</f>
        <v>7</v>
      </c>
      <c r="H1178" s="3"/>
      <c r="I1178" t="str">
        <f t="shared" si="33"/>
        <v>PR-0013: Time</v>
      </c>
    </row>
    <row r="1179" spans="1:9" x14ac:dyDescent="0.25">
      <c r="A1179" t="s">
        <v>61</v>
      </c>
      <c r="B1179" t="s">
        <v>512</v>
      </c>
      <c r="C1179" t="s">
        <v>35</v>
      </c>
      <c r="D1179" t="s">
        <v>12</v>
      </c>
      <c r="E1179" t="s">
        <v>492</v>
      </c>
      <c r="F1179">
        <v>3</v>
      </c>
      <c r="G1179">
        <f>VLOOKUP(E1179,Const!$A$2:$B$23,2,FALSE)</f>
        <v>7</v>
      </c>
      <c r="H1179"/>
      <c r="I1179" t="str">
        <f t="shared" si="33"/>
        <v>PR-0013: Development of new project/assignment/task</v>
      </c>
    </row>
    <row r="1180" spans="1:9" x14ac:dyDescent="0.25">
      <c r="A1180" t="s">
        <v>61</v>
      </c>
      <c r="B1180" t="s">
        <v>512</v>
      </c>
      <c r="C1180" t="s">
        <v>547</v>
      </c>
      <c r="D1180" t="s">
        <v>64</v>
      </c>
      <c r="E1180" t="s">
        <v>492</v>
      </c>
      <c r="F1180">
        <v>8</v>
      </c>
      <c r="G1180">
        <f>VLOOKUP(E1180,Const!$A$2:$B$23,2,FALSE)</f>
        <v>7</v>
      </c>
      <c r="I1180" t="str">
        <f>CONCATENATE(TRIM(B1180),": ",C1180)</f>
        <v>PR-0013: Gazetted holidays</v>
      </c>
    </row>
    <row r="1181" spans="1:9" x14ac:dyDescent="0.25">
      <c r="A1181" t="s">
        <v>61</v>
      </c>
      <c r="B1181" t="s">
        <v>512</v>
      </c>
      <c r="C1181" t="s">
        <v>62</v>
      </c>
      <c r="D1181" t="s">
        <v>95</v>
      </c>
      <c r="E1181" t="s">
        <v>492</v>
      </c>
      <c r="F1181">
        <v>11</v>
      </c>
      <c r="G1181">
        <f>VLOOKUP(E1181,Const!$A$2:$B$23,2,FALSE)</f>
        <v>7</v>
      </c>
      <c r="H1181" s="3"/>
      <c r="I1181" t="str">
        <f t="shared" si="33"/>
        <v>PR-0013: In-house Training</v>
      </c>
    </row>
    <row r="1182" spans="1:9" x14ac:dyDescent="0.25">
      <c r="A1182" t="s">
        <v>61</v>
      </c>
      <c r="B1182" t="s">
        <v>512</v>
      </c>
      <c r="C1182" t="s">
        <v>25</v>
      </c>
      <c r="D1182" t="s">
        <v>46</v>
      </c>
      <c r="E1182" t="s">
        <v>492</v>
      </c>
      <c r="F1182">
        <v>11</v>
      </c>
      <c r="G1182">
        <f>VLOOKUP(E1182,Const!$A$2:$B$23,2,FALSE)</f>
        <v>7</v>
      </c>
      <c r="I1182" t="str">
        <f t="shared" si="33"/>
        <v>PR-0013: Meetings, mails, communication, TFS, Interviews</v>
      </c>
    </row>
    <row r="1183" spans="1:9" x14ac:dyDescent="0.25">
      <c r="A1183" t="s">
        <v>61</v>
      </c>
      <c r="B1183" t="s">
        <v>512</v>
      </c>
      <c r="C1183" t="s">
        <v>25</v>
      </c>
      <c r="D1183" t="s">
        <v>13</v>
      </c>
      <c r="E1183" t="s">
        <v>492</v>
      </c>
      <c r="F1183">
        <v>4</v>
      </c>
      <c r="G1183">
        <f>VLOOKUP(E1183,Const!$A$2:$B$23,2,FALSE)</f>
        <v>7</v>
      </c>
      <c r="I1183" t="str">
        <f t="shared" si="33"/>
        <v>PR-0013: Meetings, mails, communication, TFS, Interviews</v>
      </c>
    </row>
    <row r="1184" spans="1:9" x14ac:dyDescent="0.25">
      <c r="A1184" t="s">
        <v>61</v>
      </c>
      <c r="B1184" t="s">
        <v>512</v>
      </c>
      <c r="C1184" t="s">
        <v>25</v>
      </c>
      <c r="D1184" t="s">
        <v>70</v>
      </c>
      <c r="E1184" t="s">
        <v>492</v>
      </c>
      <c r="F1184">
        <v>8</v>
      </c>
      <c r="G1184">
        <f>VLOOKUP(E1184,Const!$A$2:$B$23,2,FALSE)</f>
        <v>7</v>
      </c>
      <c r="I1184" t="str">
        <f t="shared" si="33"/>
        <v>Support and Maintenance: Meetings, mails, communication, TFS, Interviews</v>
      </c>
    </row>
    <row r="1185" spans="1:9" x14ac:dyDescent="0.25">
      <c r="A1185" t="s">
        <v>61</v>
      </c>
      <c r="B1185" t="s">
        <v>514</v>
      </c>
      <c r="C1185" t="s">
        <v>28</v>
      </c>
      <c r="D1185" t="s">
        <v>30</v>
      </c>
      <c r="E1185" t="s">
        <v>492</v>
      </c>
      <c r="F1185">
        <v>107</v>
      </c>
      <c r="G1185">
        <f>VLOOKUP(E1185,Const!$A$2:$B$23,2,FALSE)</f>
        <v>7</v>
      </c>
      <c r="I1185" t="str">
        <f t="shared" si="33"/>
        <v>Support and Maintenance: Time</v>
      </c>
    </row>
    <row r="1186" spans="1:9" x14ac:dyDescent="0.25">
      <c r="A1186" t="s">
        <v>61</v>
      </c>
      <c r="B1186" t="s">
        <v>514</v>
      </c>
      <c r="C1186" t="s">
        <v>28</v>
      </c>
      <c r="D1186" t="s">
        <v>99</v>
      </c>
      <c r="E1186" t="s">
        <v>492</v>
      </c>
      <c r="F1186">
        <v>4</v>
      </c>
      <c r="G1186">
        <f>VLOOKUP(E1186,Const!$A$2:$B$23,2,FALSE)</f>
        <v>7</v>
      </c>
      <c r="I1186" t="str">
        <f t="shared" si="33"/>
        <v>AD-0001: Time</v>
      </c>
    </row>
    <row r="1187" spans="1:9" x14ac:dyDescent="0.25">
      <c r="A1187" t="s">
        <v>63</v>
      </c>
      <c r="B1187" t="s">
        <v>515</v>
      </c>
      <c r="C1187" t="s">
        <v>28</v>
      </c>
      <c r="D1187" t="s">
        <v>64</v>
      </c>
      <c r="E1187" t="s">
        <v>492</v>
      </c>
      <c r="F1187">
        <v>24</v>
      </c>
      <c r="G1187">
        <f>VLOOKUP(E1187,Const!$A$2:$B$23,2,FALSE)</f>
        <v>7</v>
      </c>
      <c r="I1187" t="str">
        <f>CONCATENATE(TRIM(B1187),": ",C1187)</f>
        <v>AD-0001: Time</v>
      </c>
    </row>
    <row r="1188" spans="1:9" x14ac:dyDescent="0.25">
      <c r="A1188" t="s">
        <v>63</v>
      </c>
      <c r="B1188" t="s">
        <v>515</v>
      </c>
      <c r="C1188" t="s">
        <v>28</v>
      </c>
      <c r="D1188" t="s">
        <v>70</v>
      </c>
      <c r="E1188" t="s">
        <v>492</v>
      </c>
      <c r="F1188">
        <v>9</v>
      </c>
      <c r="G1188">
        <f>VLOOKUP(E1188,Const!$A$2:$B$23,2,FALSE)</f>
        <v>7</v>
      </c>
      <c r="I1188" t="str">
        <f t="shared" si="33"/>
        <v>APWORKS 2024.2 - PHASE 4: Time</v>
      </c>
    </row>
    <row r="1189" spans="1:9" x14ac:dyDescent="0.25">
      <c r="A1189" t="s">
        <v>63</v>
      </c>
      <c r="B1189" t="s">
        <v>96</v>
      </c>
      <c r="C1189" t="s">
        <v>532</v>
      </c>
      <c r="D1189" t="s">
        <v>19</v>
      </c>
      <c r="E1189" t="s">
        <v>492</v>
      </c>
      <c r="F1189">
        <v>25</v>
      </c>
      <c r="G1189">
        <f>VLOOKUP(E1189,Const!$A$2:$B$23,2,FALSE)</f>
        <v>7</v>
      </c>
      <c r="H1189" s="40">
        <f>IFERROR(VLOOKUP($I1189,'Planned QA'!$D$4:$V$1390,5+G1189,FALSE),0)</f>
        <v>0</v>
      </c>
      <c r="I1189" t="str">
        <f t="shared" si="33"/>
        <v>Support and Maintenance: Tax implementation(rule)/column for difference</v>
      </c>
    </row>
    <row r="1190" spans="1:9" x14ac:dyDescent="0.25">
      <c r="A1190" t="s">
        <v>63</v>
      </c>
      <c r="B1190" t="s">
        <v>514</v>
      </c>
      <c r="C1190" t="s">
        <v>28</v>
      </c>
      <c r="D1190" t="s">
        <v>30</v>
      </c>
      <c r="E1190" t="s">
        <v>492</v>
      </c>
      <c r="F1190">
        <v>110</v>
      </c>
      <c r="G1190">
        <f>VLOOKUP(E1190,Const!$A$2:$B$23,2,FALSE)</f>
        <v>7</v>
      </c>
      <c r="I1190" t="str">
        <f t="shared" si="33"/>
        <v>PR-0013: Time</v>
      </c>
    </row>
    <row r="1191" spans="1:9" x14ac:dyDescent="0.25">
      <c r="A1191" t="s">
        <v>569</v>
      </c>
      <c r="B1191" t="s">
        <v>512</v>
      </c>
      <c r="C1191" t="s">
        <v>62</v>
      </c>
      <c r="D1191" t="s">
        <v>95</v>
      </c>
      <c r="E1191" t="s">
        <v>492</v>
      </c>
      <c r="F1191">
        <v>45</v>
      </c>
      <c r="G1191">
        <f>VLOOKUP(E1191,Const!$A$2:$B$23,2,FALSE)</f>
        <v>7</v>
      </c>
      <c r="I1191" t="str">
        <f t="shared" si="33"/>
        <v>AD-0001: In-house Training</v>
      </c>
    </row>
    <row r="1192" spans="1:9" x14ac:dyDescent="0.25">
      <c r="A1192" t="s">
        <v>543</v>
      </c>
      <c r="B1192" t="s">
        <v>515</v>
      </c>
      <c r="C1192" t="s">
        <v>539</v>
      </c>
      <c r="D1192" t="s">
        <v>47</v>
      </c>
      <c r="E1192" t="s">
        <v>492</v>
      </c>
      <c r="F1192">
        <v>160</v>
      </c>
      <c r="G1192">
        <f>VLOOKUP(E1192,Const!$A$2:$B$23,2,FALSE)</f>
        <v>7</v>
      </c>
      <c r="I1192" t="str">
        <f t="shared" si="33"/>
        <v>AD-0001: Network and infrastructure Support</v>
      </c>
    </row>
    <row r="1193" spans="1:9" x14ac:dyDescent="0.25">
      <c r="A1193" t="s">
        <v>544</v>
      </c>
      <c r="B1193" t="s">
        <v>515</v>
      </c>
      <c r="C1193" t="s">
        <v>536</v>
      </c>
      <c r="D1193" t="s">
        <v>538</v>
      </c>
      <c r="E1193" t="s">
        <v>492</v>
      </c>
      <c r="F1193">
        <v>9</v>
      </c>
      <c r="G1193">
        <f>VLOOKUP(E1193,Const!$A$2:$B$23,2,FALSE)</f>
        <v>7</v>
      </c>
      <c r="I1193" t="str">
        <f t="shared" si="33"/>
        <v>AD-0001: HR ad Admin Activities</v>
      </c>
    </row>
    <row r="1194" spans="1:9" x14ac:dyDescent="0.25">
      <c r="A1194" t="s">
        <v>544</v>
      </c>
      <c r="B1194" t="s">
        <v>515</v>
      </c>
      <c r="C1194" t="s">
        <v>28</v>
      </c>
      <c r="D1194" t="s">
        <v>47</v>
      </c>
      <c r="E1194" t="s">
        <v>492</v>
      </c>
      <c r="F1194">
        <v>18</v>
      </c>
      <c r="G1194">
        <f>VLOOKUP(E1194,Const!$A$2:$B$23,2,FALSE)</f>
        <v>7</v>
      </c>
      <c r="I1194" t="str">
        <f t="shared" si="33"/>
        <v>AD-0001: Time</v>
      </c>
    </row>
    <row r="1195" spans="1:9" x14ac:dyDescent="0.25">
      <c r="A1195" t="s">
        <v>544</v>
      </c>
      <c r="B1195" t="s">
        <v>515</v>
      </c>
      <c r="C1195" t="s">
        <v>28</v>
      </c>
      <c r="D1195" t="s">
        <v>64</v>
      </c>
      <c r="E1195" t="s">
        <v>492</v>
      </c>
      <c r="F1195">
        <v>40</v>
      </c>
      <c r="G1195">
        <f>VLOOKUP(E1195,Const!$A$2:$B$23,2,FALSE)</f>
        <v>7</v>
      </c>
      <c r="I1195" t="str">
        <f>CONCATENATE(TRIM(B1195),": ",C1195)</f>
        <v>AD-0001: Time</v>
      </c>
    </row>
    <row r="1196" spans="1:9" x14ac:dyDescent="0.25">
      <c r="A1196" t="s">
        <v>544</v>
      </c>
      <c r="B1196" t="s">
        <v>515</v>
      </c>
      <c r="C1196" t="s">
        <v>28</v>
      </c>
      <c r="D1196" t="s">
        <v>13</v>
      </c>
      <c r="E1196" t="s">
        <v>492</v>
      </c>
      <c r="F1196">
        <v>8</v>
      </c>
      <c r="G1196">
        <f>VLOOKUP(E1196,Const!$A$2:$B$23,2,FALSE)</f>
        <v>7</v>
      </c>
      <c r="I1196" t="str">
        <f t="shared" si="33"/>
        <v>AD-0001: Time</v>
      </c>
    </row>
    <row r="1197" spans="1:9" x14ac:dyDescent="0.25">
      <c r="A1197" t="s">
        <v>544</v>
      </c>
      <c r="B1197" t="s">
        <v>515</v>
      </c>
      <c r="C1197" t="s">
        <v>28</v>
      </c>
      <c r="D1197" t="s">
        <v>545</v>
      </c>
      <c r="E1197" t="s">
        <v>492</v>
      </c>
      <c r="F1197">
        <v>13</v>
      </c>
      <c r="G1197">
        <f>VLOOKUP(E1197,Const!$A$2:$B$23,2,FALSE)</f>
        <v>7</v>
      </c>
      <c r="I1197" t="str">
        <f t="shared" si="33"/>
        <v>AD-0001: Time</v>
      </c>
    </row>
    <row r="1198" spans="1:9" x14ac:dyDescent="0.25">
      <c r="A1198" t="s">
        <v>544</v>
      </c>
      <c r="B1198" t="s">
        <v>515</v>
      </c>
      <c r="C1198" t="s">
        <v>28</v>
      </c>
      <c r="D1198" t="s">
        <v>546</v>
      </c>
      <c r="E1198" t="s">
        <v>492</v>
      </c>
      <c r="F1198">
        <v>5</v>
      </c>
      <c r="G1198">
        <f>VLOOKUP(E1198,Const!$A$2:$B$23,2,FALSE)</f>
        <v>7</v>
      </c>
      <c r="I1198" t="str">
        <f t="shared" si="33"/>
        <v>PR-0013: Time</v>
      </c>
    </row>
    <row r="1199" spans="1:9" x14ac:dyDescent="0.25">
      <c r="A1199" t="s">
        <v>544</v>
      </c>
      <c r="B1199" t="s">
        <v>512</v>
      </c>
      <c r="C1199" t="s">
        <v>26</v>
      </c>
      <c r="D1199" t="s">
        <v>13</v>
      </c>
      <c r="E1199" t="s">
        <v>492</v>
      </c>
      <c r="F1199">
        <v>42</v>
      </c>
      <c r="G1199">
        <f>VLOOKUP(E1199,Const!$A$2:$B$23,2,FALSE)</f>
        <v>7</v>
      </c>
      <c r="I1199" t="str">
        <f t="shared" si="33"/>
        <v>AD-0001: Session with US team</v>
      </c>
    </row>
    <row r="1200" spans="1:9" x14ac:dyDescent="0.25">
      <c r="A1200" t="s">
        <v>1</v>
      </c>
      <c r="B1200" t="s">
        <v>515</v>
      </c>
      <c r="C1200" t="s">
        <v>13</v>
      </c>
      <c r="D1200" t="s">
        <v>13</v>
      </c>
      <c r="E1200" t="s">
        <v>493</v>
      </c>
      <c r="F1200">
        <v>28.7</v>
      </c>
      <c r="G1200">
        <f>VLOOKUP(E1200,Const!$A$2:$B$23,2,FALSE)</f>
        <v>8</v>
      </c>
      <c r="I1200" t="str">
        <f t="shared" si="33"/>
        <v>APWORKS 2025.1: Meetings</v>
      </c>
    </row>
    <row r="1201" spans="1:9" x14ac:dyDescent="0.25">
      <c r="A1201" t="s">
        <v>1</v>
      </c>
      <c r="B1201" t="s">
        <v>551</v>
      </c>
      <c r="C1201" t="s">
        <v>11</v>
      </c>
      <c r="D1201" t="s">
        <v>12</v>
      </c>
      <c r="E1201" t="s">
        <v>493</v>
      </c>
      <c r="F1201">
        <v>3.5</v>
      </c>
      <c r="G1201">
        <f>VLOOKUP(E1201,Const!$A$2:$B$23,2,FALSE)</f>
        <v>8</v>
      </c>
      <c r="H1201"/>
      <c r="I1201" t="str">
        <f t="shared" si="33"/>
        <v>APWORKS 2025.1: Project Overhead</v>
      </c>
    </row>
    <row r="1202" spans="1:9" x14ac:dyDescent="0.25">
      <c r="A1202" t="s">
        <v>1</v>
      </c>
      <c r="B1202" t="s">
        <v>551</v>
      </c>
      <c r="C1202" t="s">
        <v>11</v>
      </c>
      <c r="D1202" t="s">
        <v>13</v>
      </c>
      <c r="E1202" t="s">
        <v>493</v>
      </c>
      <c r="F1202">
        <v>1</v>
      </c>
      <c r="G1202">
        <f>VLOOKUP(E1202,Const!$A$2:$B$23,2,FALSE)</f>
        <v>8</v>
      </c>
      <c r="I1202" t="str">
        <f t="shared" si="33"/>
        <v>APWORKS 2025.1: Project Overhead</v>
      </c>
    </row>
    <row r="1203" spans="1:9" x14ac:dyDescent="0.25">
      <c r="A1203" t="s">
        <v>1</v>
      </c>
      <c r="B1203" t="s">
        <v>551</v>
      </c>
      <c r="C1203" t="s">
        <v>11</v>
      </c>
      <c r="D1203" t="s">
        <v>90</v>
      </c>
      <c r="E1203" t="s">
        <v>493</v>
      </c>
      <c r="F1203">
        <v>6</v>
      </c>
      <c r="G1203">
        <f>VLOOKUP(E1203,Const!$A$2:$B$23,2,FALSE)</f>
        <v>8</v>
      </c>
      <c r="I1203" t="str">
        <f t="shared" si="33"/>
        <v>APWORKS 2025.2: Project Overhead</v>
      </c>
    </row>
    <row r="1204" spans="1:9" x14ac:dyDescent="0.25">
      <c r="A1204" t="s">
        <v>1</v>
      </c>
      <c r="B1204" t="s">
        <v>552</v>
      </c>
      <c r="C1204" t="s">
        <v>571</v>
      </c>
      <c r="D1204" t="s">
        <v>7</v>
      </c>
      <c r="E1204" t="s">
        <v>493</v>
      </c>
      <c r="F1204">
        <v>1</v>
      </c>
      <c r="G1204">
        <f>VLOOKUP(E1204,Const!$A$2:$B$23,2,FALSE)</f>
        <v>8</v>
      </c>
      <c r="I1204" t="str">
        <f t="shared" si="33"/>
        <v>APWORKS 2025.2: Credit Memo</v>
      </c>
    </row>
    <row r="1205" spans="1:9" x14ac:dyDescent="0.25">
      <c r="A1205" t="s">
        <v>1</v>
      </c>
      <c r="B1205" t="s">
        <v>552</v>
      </c>
      <c r="C1205" t="s">
        <v>553</v>
      </c>
      <c r="D1205" t="s">
        <v>13</v>
      </c>
      <c r="E1205" t="s">
        <v>493</v>
      </c>
      <c r="F1205">
        <v>1.5</v>
      </c>
      <c r="G1205">
        <f>VLOOKUP(E1205,Const!$A$2:$B$23,2,FALSE)</f>
        <v>8</v>
      </c>
      <c r="I1205" t="str">
        <f t="shared" si="33"/>
        <v>APWORKS 2025.2: Optimizing data retrieval processes to enhance performance</v>
      </c>
    </row>
    <row r="1206" spans="1:9" x14ac:dyDescent="0.25">
      <c r="A1206" t="s">
        <v>1</v>
      </c>
      <c r="B1206" t="s">
        <v>552</v>
      </c>
      <c r="C1206" t="s">
        <v>553</v>
      </c>
      <c r="D1206" t="s">
        <v>9</v>
      </c>
      <c r="E1206" t="s">
        <v>493</v>
      </c>
      <c r="F1206">
        <v>1</v>
      </c>
      <c r="G1206">
        <f>VLOOKUP(E1206,Const!$A$2:$B$23,2,FALSE)</f>
        <v>8</v>
      </c>
      <c r="H1206"/>
      <c r="I1206" t="str">
        <f t="shared" si="33"/>
        <v>APWORKS 2025.2: Optimizing data retrieval processes to enhance performance</v>
      </c>
    </row>
    <row r="1207" spans="1:9" x14ac:dyDescent="0.25">
      <c r="A1207" t="s">
        <v>1</v>
      </c>
      <c r="B1207" t="s">
        <v>552</v>
      </c>
      <c r="C1207" t="s">
        <v>11</v>
      </c>
      <c r="D1207" t="s">
        <v>12</v>
      </c>
      <c r="E1207" t="s">
        <v>493</v>
      </c>
      <c r="F1207">
        <v>1</v>
      </c>
      <c r="G1207">
        <f>VLOOKUP(E1207,Const!$A$2:$B$23,2,FALSE)</f>
        <v>8</v>
      </c>
      <c r="H1207"/>
      <c r="I1207" t="str">
        <f t="shared" si="33"/>
        <v>APWORKS 2025.2: Project Overhead</v>
      </c>
    </row>
    <row r="1208" spans="1:9" x14ac:dyDescent="0.25">
      <c r="A1208" t="s">
        <v>1</v>
      </c>
      <c r="B1208" t="s">
        <v>552</v>
      </c>
      <c r="C1208" t="s">
        <v>11</v>
      </c>
      <c r="D1208" t="s">
        <v>14</v>
      </c>
      <c r="E1208" t="s">
        <v>493</v>
      </c>
      <c r="F1208">
        <v>9</v>
      </c>
      <c r="G1208">
        <f>VLOOKUP(E1208,Const!$A$2:$B$23,2,FALSE)</f>
        <v>8</v>
      </c>
      <c r="H1208" s="3"/>
      <c r="I1208" t="str">
        <f t="shared" si="33"/>
        <v>APWORKS 2025.2: Project Overhead</v>
      </c>
    </row>
    <row r="1209" spans="1:9" x14ac:dyDescent="0.25">
      <c r="A1209" t="s">
        <v>1</v>
      </c>
      <c r="B1209" t="s">
        <v>552</v>
      </c>
      <c r="C1209" t="s">
        <v>572</v>
      </c>
      <c r="D1209" t="s">
        <v>13</v>
      </c>
      <c r="E1209" t="s">
        <v>493</v>
      </c>
      <c r="F1209">
        <v>1</v>
      </c>
      <c r="G1209">
        <f>VLOOKUP(E1209,Const!$A$2:$B$23,2,FALSE)</f>
        <v>8</v>
      </c>
      <c r="I1209" t="str">
        <f t="shared" si="33"/>
        <v>NEXELUS 2025.1: Restriction by user group on which fields can be edited</v>
      </c>
    </row>
    <row r="1210" spans="1:9" x14ac:dyDescent="0.25">
      <c r="A1210" t="s">
        <v>1</v>
      </c>
      <c r="B1210" t="s">
        <v>554</v>
      </c>
      <c r="C1210" t="s">
        <v>555</v>
      </c>
      <c r="D1210" t="s">
        <v>2</v>
      </c>
      <c r="E1210" t="s">
        <v>493</v>
      </c>
      <c r="F1210">
        <v>8</v>
      </c>
      <c r="G1210">
        <f>VLOOKUP(E1210,Const!$A$2:$B$23,2,FALSE)</f>
        <v>8</v>
      </c>
      <c r="H1210" s="40">
        <f>IFERROR(VLOOKUP($I1210,'Planned BugFix'!$D$4:$V$1390,5+G1210,FALSE),0)</f>
        <v>0</v>
      </c>
      <c r="I1210" t="str">
        <f t="shared" si="33"/>
        <v>NEXELUS 2025.1: Generate billing schedule - bug fixing</v>
      </c>
    </row>
    <row r="1211" spans="1:9" x14ac:dyDescent="0.25">
      <c r="A1211" t="s">
        <v>1</v>
      </c>
      <c r="B1211" t="s">
        <v>554</v>
      </c>
      <c r="C1211" t="s">
        <v>11</v>
      </c>
      <c r="D1211" t="s">
        <v>13</v>
      </c>
      <c r="E1211" t="s">
        <v>493</v>
      </c>
      <c r="F1211">
        <v>1</v>
      </c>
      <c r="G1211">
        <f>VLOOKUP(E1211,Const!$A$2:$B$23,2,FALSE)</f>
        <v>8</v>
      </c>
      <c r="H1211"/>
      <c r="I1211" t="str">
        <f t="shared" si="33"/>
        <v>NEXELUS 2025.1: Project Overhead</v>
      </c>
    </row>
    <row r="1212" spans="1:9" x14ac:dyDescent="0.25">
      <c r="A1212" t="s">
        <v>1</v>
      </c>
      <c r="B1212" t="s">
        <v>554</v>
      </c>
      <c r="C1212" t="s">
        <v>11</v>
      </c>
      <c r="D1212" t="s">
        <v>90</v>
      </c>
      <c r="E1212" t="s">
        <v>493</v>
      </c>
      <c r="F1212">
        <v>5</v>
      </c>
      <c r="G1212">
        <f>VLOOKUP(E1212,Const!$A$2:$B$23,2,FALSE)</f>
        <v>8</v>
      </c>
      <c r="I1212" t="str">
        <f t="shared" si="33"/>
        <v>NEXELUS 2025.1: Project Overhead</v>
      </c>
    </row>
    <row r="1213" spans="1:9" x14ac:dyDescent="0.25">
      <c r="A1213" t="s">
        <v>1</v>
      </c>
      <c r="B1213" t="s">
        <v>554</v>
      </c>
      <c r="C1213" t="s">
        <v>11</v>
      </c>
      <c r="D1213" t="s">
        <v>14</v>
      </c>
      <c r="E1213" t="s">
        <v>493</v>
      </c>
      <c r="F1213">
        <v>2</v>
      </c>
      <c r="G1213">
        <f>VLOOKUP(E1213,Const!$A$2:$B$23,2,FALSE)</f>
        <v>8</v>
      </c>
      <c r="H1213"/>
      <c r="I1213" t="str">
        <f t="shared" si="33"/>
        <v>NEXELUS 2025.1 SP1: Project Overhead</v>
      </c>
    </row>
    <row r="1214" spans="1:9" x14ac:dyDescent="0.25">
      <c r="A1214" t="s">
        <v>1</v>
      </c>
      <c r="B1214" t="s">
        <v>573</v>
      </c>
      <c r="C1214" t="s">
        <v>11</v>
      </c>
      <c r="D1214" t="s">
        <v>12</v>
      </c>
      <c r="E1214" t="s">
        <v>493</v>
      </c>
      <c r="F1214">
        <v>2.5</v>
      </c>
      <c r="G1214">
        <f>VLOOKUP(E1214,Const!$A$2:$B$23,2,FALSE)</f>
        <v>8</v>
      </c>
      <c r="H1214"/>
      <c r="I1214" t="str">
        <f t="shared" si="33"/>
        <v>NEXELUS 2025.1 SP1: Project Overhead</v>
      </c>
    </row>
    <row r="1215" spans="1:9" x14ac:dyDescent="0.25">
      <c r="A1215" t="s">
        <v>1</v>
      </c>
      <c r="B1215" t="s">
        <v>573</v>
      </c>
      <c r="C1215" t="s">
        <v>11</v>
      </c>
      <c r="D1215" t="s">
        <v>90</v>
      </c>
      <c r="E1215" t="s">
        <v>493</v>
      </c>
      <c r="F1215">
        <v>3.5</v>
      </c>
      <c r="G1215">
        <f>VLOOKUP(E1215,Const!$A$2:$B$23,2,FALSE)</f>
        <v>8</v>
      </c>
      <c r="H1215" s="3"/>
      <c r="I1215" t="str">
        <f t="shared" si="33"/>
        <v>NEXELUS 2025.1 SP1: Project Overhead</v>
      </c>
    </row>
    <row r="1216" spans="1:9" x14ac:dyDescent="0.25">
      <c r="A1216" t="s">
        <v>1</v>
      </c>
      <c r="B1216" t="s">
        <v>573</v>
      </c>
      <c r="C1216" t="s">
        <v>11</v>
      </c>
      <c r="D1216" t="s">
        <v>14</v>
      </c>
      <c r="E1216" t="s">
        <v>493</v>
      </c>
      <c r="F1216">
        <v>1</v>
      </c>
      <c r="G1216">
        <f>VLOOKUP(E1216,Const!$A$2:$B$23,2,FALSE)</f>
        <v>8</v>
      </c>
      <c r="H1216" s="3"/>
      <c r="I1216" t="str">
        <f t="shared" si="33"/>
        <v>NEXELUS 2025.1 SP1: Project Overhead</v>
      </c>
    </row>
    <row r="1217" spans="1:9" x14ac:dyDescent="0.25">
      <c r="A1217" t="s">
        <v>1</v>
      </c>
      <c r="B1217" t="s">
        <v>573</v>
      </c>
      <c r="C1217" t="s">
        <v>574</v>
      </c>
      <c r="D1217" t="s">
        <v>9</v>
      </c>
      <c r="E1217" t="s">
        <v>493</v>
      </c>
      <c r="F1217">
        <v>1</v>
      </c>
      <c r="G1217">
        <f>VLOOKUP(E1217,Const!$A$2:$B$23,2,FALSE)</f>
        <v>8</v>
      </c>
      <c r="H1217" s="3"/>
      <c r="I1217" t="str">
        <f t="shared" si="33"/>
        <v>NEXELUS 2025.1 SP1: Provide end date column in flight import export.</v>
      </c>
    </row>
    <row r="1218" spans="1:9" x14ac:dyDescent="0.25">
      <c r="A1218" t="s">
        <v>1</v>
      </c>
      <c r="B1218" t="s">
        <v>573</v>
      </c>
      <c r="C1218" t="s">
        <v>575</v>
      </c>
      <c r="D1218" t="s">
        <v>13</v>
      </c>
      <c r="E1218" t="s">
        <v>493</v>
      </c>
      <c r="F1218">
        <v>2</v>
      </c>
      <c r="G1218">
        <f>VLOOKUP(E1218,Const!$A$2:$B$23,2,FALSE)</f>
        <v>8</v>
      </c>
      <c r="H1218" s="3"/>
      <c r="I1218" t="str">
        <f t="shared" si="33"/>
        <v>NEXELUS 2025.1 SP1: TTD: Generate schedule based on Placement Flights</v>
      </c>
    </row>
    <row r="1219" spans="1:9" x14ac:dyDescent="0.25">
      <c r="A1219" t="s">
        <v>1</v>
      </c>
      <c r="B1219" t="s">
        <v>573</v>
      </c>
      <c r="C1219" t="s">
        <v>575</v>
      </c>
      <c r="D1219" t="s">
        <v>9</v>
      </c>
      <c r="E1219" t="s">
        <v>493</v>
      </c>
      <c r="F1219">
        <v>2</v>
      </c>
      <c r="G1219">
        <f>VLOOKUP(E1219,Const!$A$2:$B$23,2,FALSE)</f>
        <v>8</v>
      </c>
      <c r="H1219" s="3"/>
      <c r="I1219" t="str">
        <f t="shared" ref="I1219:I1282" si="34">CONCATENATE(TRIM(B1220),": ",C1219)</f>
        <v>NEXELUS 2025.2: TTD: Generate schedule based on Placement Flights</v>
      </c>
    </row>
    <row r="1220" spans="1:9" x14ac:dyDescent="0.25">
      <c r="A1220" t="s">
        <v>1</v>
      </c>
      <c r="B1220" t="s">
        <v>557</v>
      </c>
      <c r="C1220" t="s">
        <v>558</v>
      </c>
      <c r="D1220" t="s">
        <v>13</v>
      </c>
      <c r="E1220" t="s">
        <v>493</v>
      </c>
      <c r="F1220">
        <v>0.5</v>
      </c>
      <c r="G1220">
        <f>VLOOKUP(E1220,Const!$A$2:$B$23,2,FALSE)</f>
        <v>8</v>
      </c>
      <c r="H1220" s="3"/>
      <c r="I1220" t="str">
        <f t="shared" si="34"/>
        <v>NEXELUS 2025.2: Add a 'Collapse All Packages/Placements' button on Placement</v>
      </c>
    </row>
    <row r="1221" spans="1:9" x14ac:dyDescent="0.25">
      <c r="A1221" t="s">
        <v>1</v>
      </c>
      <c r="B1221" t="s">
        <v>557</v>
      </c>
      <c r="C1221" t="s">
        <v>559</v>
      </c>
      <c r="D1221" t="s">
        <v>13</v>
      </c>
      <c r="E1221" t="s">
        <v>493</v>
      </c>
      <c r="F1221">
        <v>0.5</v>
      </c>
      <c r="G1221">
        <f>VLOOKUP(E1221,Const!$A$2:$B$23,2,FALSE)</f>
        <v>8</v>
      </c>
      <c r="H1221" s="3"/>
      <c r="I1221" t="str">
        <f t="shared" si="34"/>
        <v>NEXELUS 2025.2: Allow switching media plan from Media Plan UI</v>
      </c>
    </row>
    <row r="1222" spans="1:9" x14ac:dyDescent="0.25">
      <c r="A1222" t="s">
        <v>1</v>
      </c>
      <c r="B1222" t="s">
        <v>557</v>
      </c>
      <c r="C1222" t="s">
        <v>11</v>
      </c>
      <c r="D1222" t="s">
        <v>14</v>
      </c>
      <c r="E1222" t="s">
        <v>493</v>
      </c>
      <c r="F1222">
        <v>3</v>
      </c>
      <c r="G1222">
        <f>VLOOKUP(E1222,Const!$A$2:$B$23,2,FALSE)</f>
        <v>8</v>
      </c>
      <c r="H1222"/>
      <c r="I1222" t="str">
        <f t="shared" si="34"/>
        <v>PR-0013: Project Overhead</v>
      </c>
    </row>
    <row r="1223" spans="1:9" x14ac:dyDescent="0.25">
      <c r="A1223" t="s">
        <v>1</v>
      </c>
      <c r="B1223" t="s">
        <v>512</v>
      </c>
      <c r="C1223" t="s">
        <v>25</v>
      </c>
      <c r="D1223" t="s">
        <v>99</v>
      </c>
      <c r="E1223" t="s">
        <v>493</v>
      </c>
      <c r="F1223">
        <v>31</v>
      </c>
      <c r="G1223">
        <f>VLOOKUP(E1223,Const!$A$2:$B$23,2,FALSE)</f>
        <v>8</v>
      </c>
      <c r="H1223" s="3"/>
      <c r="I1223" t="str">
        <f t="shared" si="34"/>
        <v>PR-0013: Meetings, mails, communication, TFS, Interviews</v>
      </c>
    </row>
    <row r="1224" spans="1:9" x14ac:dyDescent="0.25">
      <c r="A1224" t="s">
        <v>1</v>
      </c>
      <c r="B1224" t="s">
        <v>512</v>
      </c>
      <c r="C1224" t="s">
        <v>65</v>
      </c>
      <c r="D1224" t="s">
        <v>12</v>
      </c>
      <c r="E1224" t="s">
        <v>493</v>
      </c>
      <c r="F1224">
        <v>4.5</v>
      </c>
      <c r="G1224">
        <f>VLOOKUP(E1224,Const!$A$2:$B$23,2,FALSE)</f>
        <v>8</v>
      </c>
      <c r="H1224"/>
      <c r="I1224" t="str">
        <f t="shared" si="34"/>
        <v>Support and Maintenance: QA Environment Upgrade</v>
      </c>
    </row>
    <row r="1225" spans="1:9" x14ac:dyDescent="0.25">
      <c r="A1225" t="s">
        <v>1</v>
      </c>
      <c r="B1225" t="s">
        <v>514</v>
      </c>
      <c r="C1225" t="s">
        <v>28</v>
      </c>
      <c r="D1225" t="s">
        <v>30</v>
      </c>
      <c r="E1225" t="s">
        <v>493</v>
      </c>
      <c r="F1225">
        <v>17.5</v>
      </c>
      <c r="G1225">
        <f>VLOOKUP(E1225,Const!$A$2:$B$23,2,FALSE)</f>
        <v>8</v>
      </c>
      <c r="H1225"/>
      <c r="I1225" t="str">
        <f t="shared" si="34"/>
        <v>Support and Maintenance: Time</v>
      </c>
    </row>
    <row r="1226" spans="1:9" x14ac:dyDescent="0.25">
      <c r="A1226" t="s">
        <v>1</v>
      </c>
      <c r="B1226" t="s">
        <v>514</v>
      </c>
      <c r="C1226" t="s">
        <v>28</v>
      </c>
      <c r="D1226" t="s">
        <v>99</v>
      </c>
      <c r="E1226" t="s">
        <v>493</v>
      </c>
      <c r="F1226">
        <v>9</v>
      </c>
      <c r="G1226">
        <f>VLOOKUP(E1226,Const!$A$2:$B$23,2,FALSE)</f>
        <v>8</v>
      </c>
      <c r="H1226"/>
      <c r="I1226" t="str">
        <f t="shared" si="34"/>
        <v>AD-0001: Time</v>
      </c>
    </row>
    <row r="1227" spans="1:9" x14ac:dyDescent="0.25">
      <c r="A1227" t="s">
        <v>548</v>
      </c>
      <c r="B1227" t="s">
        <v>515</v>
      </c>
      <c r="C1227" t="s">
        <v>13</v>
      </c>
      <c r="D1227" t="s">
        <v>13</v>
      </c>
      <c r="E1227" t="s">
        <v>493</v>
      </c>
      <c r="F1227">
        <v>1</v>
      </c>
      <c r="G1227">
        <f>VLOOKUP(E1227,Const!$A$2:$B$23,2,FALSE)</f>
        <v>8</v>
      </c>
      <c r="I1227" t="str">
        <f t="shared" si="34"/>
        <v>APWORKS 2025.1: Meetings</v>
      </c>
    </row>
    <row r="1228" spans="1:9" x14ac:dyDescent="0.25">
      <c r="A1228" t="s">
        <v>548</v>
      </c>
      <c r="B1228" t="s">
        <v>551</v>
      </c>
      <c r="C1228" t="s">
        <v>560</v>
      </c>
      <c r="D1228" t="s">
        <v>2</v>
      </c>
      <c r="E1228" t="s">
        <v>493</v>
      </c>
      <c r="F1228">
        <v>0</v>
      </c>
      <c r="G1228">
        <f>VLOOKUP(E1228,Const!$A$2:$B$23,2,FALSE)</f>
        <v>8</v>
      </c>
      <c r="H1228" s="40">
        <f>IFERROR(VLOOKUP($I1228,'Planned BugFix'!$D$4:$V$1390,5+G1228,FALSE),0)</f>
        <v>0</v>
      </c>
      <c r="I1228" t="str">
        <f t="shared" si="34"/>
        <v>APWORKS 2025.1: Don't refresh dashboard on Mapping dialog Close button action</v>
      </c>
    </row>
    <row r="1229" spans="1:9" x14ac:dyDescent="0.25">
      <c r="A1229" t="s">
        <v>548</v>
      </c>
      <c r="B1229" t="s">
        <v>551</v>
      </c>
      <c r="C1229" t="s">
        <v>560</v>
      </c>
      <c r="D1229" t="s">
        <v>17</v>
      </c>
      <c r="E1229" t="s">
        <v>493</v>
      </c>
      <c r="F1229">
        <v>1</v>
      </c>
      <c r="G1229">
        <f>VLOOKUP(E1229,Const!$A$2:$B$23,2,FALSE)</f>
        <v>8</v>
      </c>
      <c r="H1229" s="40">
        <f>IFERROR(VLOOKUP($I1229,'Planned Dev'!$D$4:$V$1390,5+G1229,FALSE),0)</f>
        <v>0</v>
      </c>
      <c r="I1229" t="str">
        <f t="shared" si="34"/>
        <v>APWORKS 2025.1: Don't refresh dashboard on Mapping dialog Close button action</v>
      </c>
    </row>
    <row r="1230" spans="1:9" x14ac:dyDescent="0.25">
      <c r="A1230" t="s">
        <v>548</v>
      </c>
      <c r="B1230" t="s">
        <v>551</v>
      </c>
      <c r="C1230" t="s">
        <v>561</v>
      </c>
      <c r="D1230" t="s">
        <v>2</v>
      </c>
      <c r="E1230" t="s">
        <v>493</v>
      </c>
      <c r="F1230">
        <v>0</v>
      </c>
      <c r="G1230">
        <f>VLOOKUP(E1230,Const!$A$2:$B$23,2,FALSE)</f>
        <v>8</v>
      </c>
      <c r="H1230" s="40">
        <f>IFERROR(VLOOKUP($I1230,'Planned BugFix'!$D$4:$V$1390,5+G1230,FALSE),0)</f>
        <v>0</v>
      </c>
      <c r="I1230" t="str">
        <f t="shared" si="34"/>
        <v>APWORKS 2025.1: Invoice UI: Invoice Preview Zoom Feature</v>
      </c>
    </row>
    <row r="1231" spans="1:9" x14ac:dyDescent="0.25">
      <c r="A1231" t="s">
        <v>548</v>
      </c>
      <c r="B1231" t="s">
        <v>551</v>
      </c>
      <c r="C1231" t="s">
        <v>561</v>
      </c>
      <c r="D1231" t="s">
        <v>17</v>
      </c>
      <c r="E1231" t="s">
        <v>493</v>
      </c>
      <c r="F1231">
        <v>7</v>
      </c>
      <c r="G1231">
        <f>VLOOKUP(E1231,Const!$A$2:$B$23,2,FALSE)</f>
        <v>8</v>
      </c>
      <c r="H1231" s="40">
        <f>IFERROR(VLOOKUP($I1231,'Planned Dev'!$D$4:$V$1390,5+G1231,FALSE),0)</f>
        <v>0</v>
      </c>
      <c r="I1231" t="str">
        <f t="shared" si="34"/>
        <v>APWORKS 2025.1: Invoice UI: Invoice Preview Zoom Feature</v>
      </c>
    </row>
    <row r="1232" spans="1:9" x14ac:dyDescent="0.25">
      <c r="A1232" t="s">
        <v>548</v>
      </c>
      <c r="B1232" t="s">
        <v>551</v>
      </c>
      <c r="C1232" t="s">
        <v>11</v>
      </c>
      <c r="D1232" t="s">
        <v>14</v>
      </c>
      <c r="E1232" t="s">
        <v>493</v>
      </c>
      <c r="F1232">
        <v>7</v>
      </c>
      <c r="G1232">
        <f>VLOOKUP(E1232,Const!$A$2:$B$23,2,FALSE)</f>
        <v>8</v>
      </c>
      <c r="I1232" t="str">
        <f t="shared" si="34"/>
        <v>APWORKS 2025.1: Project Overhead</v>
      </c>
    </row>
    <row r="1233" spans="1:9" x14ac:dyDescent="0.25">
      <c r="A1233" t="s">
        <v>548</v>
      </c>
      <c r="B1233" t="s">
        <v>551</v>
      </c>
      <c r="C1233" t="s">
        <v>562</v>
      </c>
      <c r="D1233" t="s">
        <v>68</v>
      </c>
      <c r="E1233" t="s">
        <v>493</v>
      </c>
      <c r="F1233">
        <v>7</v>
      </c>
      <c r="G1233">
        <f>VLOOKUP(E1233,Const!$A$2:$B$23,2,FALSE)</f>
        <v>8</v>
      </c>
      <c r="I1233" t="str">
        <f t="shared" si="34"/>
        <v>APWORKS 2025.1: R&amp;D on dashboard optimization.</v>
      </c>
    </row>
    <row r="1234" spans="1:9" x14ac:dyDescent="0.25">
      <c r="A1234" t="s">
        <v>548</v>
      </c>
      <c r="B1234" t="s">
        <v>551</v>
      </c>
      <c r="C1234" t="s">
        <v>563</v>
      </c>
      <c r="D1234" t="s">
        <v>2</v>
      </c>
      <c r="E1234" t="s">
        <v>493</v>
      </c>
      <c r="F1234">
        <v>0</v>
      </c>
      <c r="G1234">
        <f>VLOOKUP(E1234,Const!$A$2:$B$23,2,FALSE)</f>
        <v>8</v>
      </c>
      <c r="H1234" s="40">
        <f>IFERROR(VLOOKUP($I1234,'Planned BugFix'!$D$4:$V$1390,5+G1234,FALSE),0)</f>
        <v>0</v>
      </c>
      <c r="I1234" t="str">
        <f t="shared" si="34"/>
        <v>APWORKS 2025.1: User Management UI updates</v>
      </c>
    </row>
    <row r="1235" spans="1:9" x14ac:dyDescent="0.25">
      <c r="A1235" t="s">
        <v>548</v>
      </c>
      <c r="B1235" t="s">
        <v>551</v>
      </c>
      <c r="C1235" t="s">
        <v>563</v>
      </c>
      <c r="D1235" t="s">
        <v>17</v>
      </c>
      <c r="E1235" t="s">
        <v>493</v>
      </c>
      <c r="F1235">
        <v>13</v>
      </c>
      <c r="G1235">
        <f>VLOOKUP(E1235,Const!$A$2:$B$23,2,FALSE)</f>
        <v>8</v>
      </c>
      <c r="H1235" s="40">
        <f>IFERROR(VLOOKUP($I1235,'Planned Dev'!$D$4:$V$1390,5+G1235,FALSE),0)</f>
        <v>0</v>
      </c>
      <c r="I1235" t="str">
        <f t="shared" si="34"/>
        <v>APWORKS 2025.2: User Management UI updates</v>
      </c>
    </row>
    <row r="1236" spans="1:9" x14ac:dyDescent="0.25">
      <c r="A1236" t="s">
        <v>548</v>
      </c>
      <c r="B1236" t="s">
        <v>552</v>
      </c>
      <c r="C1236" t="s">
        <v>553</v>
      </c>
      <c r="D1236" t="s">
        <v>7</v>
      </c>
      <c r="E1236" t="s">
        <v>493</v>
      </c>
      <c r="F1236">
        <v>12</v>
      </c>
      <c r="G1236">
        <f>VLOOKUP(E1236,Const!$A$2:$B$23,2,FALSE)</f>
        <v>8</v>
      </c>
      <c r="I1236" t="str">
        <f t="shared" si="34"/>
        <v>APWORKS 2025.2: Optimizing data retrieval processes to enhance performance</v>
      </c>
    </row>
    <row r="1237" spans="1:9" x14ac:dyDescent="0.25">
      <c r="A1237" t="s">
        <v>548</v>
      </c>
      <c r="B1237" t="s">
        <v>552</v>
      </c>
      <c r="C1237" t="s">
        <v>553</v>
      </c>
      <c r="D1237" t="s">
        <v>2</v>
      </c>
      <c r="E1237" t="s">
        <v>493</v>
      </c>
      <c r="F1237">
        <v>0</v>
      </c>
      <c r="G1237">
        <f>VLOOKUP(E1237,Const!$A$2:$B$23,2,FALSE)</f>
        <v>8</v>
      </c>
      <c r="H1237" s="40">
        <f>IFERROR(VLOOKUP($I1237,'Planned BugFix'!$D$4:$V$1390,5+G1237,FALSE),0)</f>
        <v>0</v>
      </c>
      <c r="I1237" t="str">
        <f t="shared" si="34"/>
        <v>APWORKS 2025.2: Optimizing data retrieval processes to enhance performance</v>
      </c>
    </row>
    <row r="1238" spans="1:9" x14ac:dyDescent="0.25">
      <c r="A1238" t="s">
        <v>548</v>
      </c>
      <c r="B1238" t="s">
        <v>552</v>
      </c>
      <c r="C1238" t="s">
        <v>553</v>
      </c>
      <c r="D1238" t="s">
        <v>17</v>
      </c>
      <c r="E1238" t="s">
        <v>493</v>
      </c>
      <c r="F1238">
        <v>41</v>
      </c>
      <c r="G1238">
        <f>VLOOKUP(E1238,Const!$A$2:$B$23,2,FALSE)</f>
        <v>8</v>
      </c>
      <c r="H1238" s="40">
        <f>IFERROR(VLOOKUP($I1238,'Planned Dev'!$D$4:$V$1390,5+G1238,FALSE),0)</f>
        <v>0</v>
      </c>
      <c r="I1238" t="str">
        <f t="shared" si="34"/>
        <v>APWORKS 2025.2: Optimizing data retrieval processes to enhance performance</v>
      </c>
    </row>
    <row r="1239" spans="1:9" x14ac:dyDescent="0.25">
      <c r="A1239" t="s">
        <v>548</v>
      </c>
      <c r="B1239" t="s">
        <v>552</v>
      </c>
      <c r="C1239" t="s">
        <v>553</v>
      </c>
      <c r="D1239" t="s">
        <v>19</v>
      </c>
      <c r="E1239" t="s">
        <v>493</v>
      </c>
      <c r="F1239">
        <v>9</v>
      </c>
      <c r="G1239">
        <f>VLOOKUP(E1239,Const!$A$2:$B$23,2,FALSE)</f>
        <v>8</v>
      </c>
      <c r="H1239" s="40">
        <f>IFERROR(VLOOKUP($I1239,'Planned QA'!$D$4:$V$1390,5+G1239,FALSE),0)</f>
        <v>0</v>
      </c>
      <c r="I1239" t="str">
        <f t="shared" si="34"/>
        <v>APWORKS 2025.2: Optimizing data retrieval processes to enhance performance</v>
      </c>
    </row>
    <row r="1240" spans="1:9" x14ac:dyDescent="0.25">
      <c r="A1240" t="s">
        <v>548</v>
      </c>
      <c r="B1240" t="s">
        <v>552</v>
      </c>
      <c r="C1240" t="s">
        <v>11</v>
      </c>
      <c r="D1240" t="s">
        <v>13</v>
      </c>
      <c r="E1240" t="s">
        <v>493</v>
      </c>
      <c r="F1240">
        <v>2</v>
      </c>
      <c r="G1240">
        <f>VLOOKUP(E1240,Const!$A$2:$B$23,2,FALSE)</f>
        <v>8</v>
      </c>
      <c r="H1240"/>
      <c r="I1240" t="str">
        <f t="shared" si="34"/>
        <v>APWORKS 2025.2: Project Overhead</v>
      </c>
    </row>
    <row r="1241" spans="1:9" x14ac:dyDescent="0.25">
      <c r="A1241" t="s">
        <v>548</v>
      </c>
      <c r="B1241" t="s">
        <v>552</v>
      </c>
      <c r="C1241" t="s">
        <v>11</v>
      </c>
      <c r="D1241" t="s">
        <v>70</v>
      </c>
      <c r="E1241" t="s">
        <v>493</v>
      </c>
      <c r="F1241">
        <v>7</v>
      </c>
      <c r="G1241">
        <f>VLOOKUP(E1241,Const!$A$2:$B$23,2,FALSE)</f>
        <v>8</v>
      </c>
      <c r="H1241"/>
      <c r="I1241" t="str">
        <f t="shared" si="34"/>
        <v>APWORKS 2025.2: Project Overhead</v>
      </c>
    </row>
    <row r="1242" spans="1:9" x14ac:dyDescent="0.25">
      <c r="A1242" t="s">
        <v>548</v>
      </c>
      <c r="B1242" t="s">
        <v>552</v>
      </c>
      <c r="C1242" t="s">
        <v>11</v>
      </c>
      <c r="D1242" t="s">
        <v>14</v>
      </c>
      <c r="E1242" t="s">
        <v>493</v>
      </c>
      <c r="F1242">
        <v>3</v>
      </c>
      <c r="G1242">
        <f>VLOOKUP(E1242,Const!$A$2:$B$23,2,FALSE)</f>
        <v>8</v>
      </c>
      <c r="I1242" t="str">
        <f t="shared" si="34"/>
        <v>APWORKS 2025.2: Project Overhead</v>
      </c>
    </row>
    <row r="1243" spans="1:9" x14ac:dyDescent="0.25">
      <c r="A1243" t="s">
        <v>548</v>
      </c>
      <c r="B1243" t="s">
        <v>552</v>
      </c>
      <c r="C1243" t="s">
        <v>572</v>
      </c>
      <c r="D1243" t="s">
        <v>17</v>
      </c>
      <c r="E1243" t="s">
        <v>493</v>
      </c>
      <c r="F1243">
        <v>7</v>
      </c>
      <c r="G1243">
        <f>VLOOKUP(E1243,Const!$A$2:$B$23,2,FALSE)</f>
        <v>8</v>
      </c>
      <c r="H1243" s="40">
        <f>IFERROR(VLOOKUP($I1243,'Planned Dev'!$D$4:$V$1390,5+G1243,FALSE),0)</f>
        <v>0</v>
      </c>
      <c r="I1243" t="str">
        <f t="shared" si="34"/>
        <v>APWORKS 2025.2: Restriction by user group on which fields can be edited</v>
      </c>
    </row>
    <row r="1244" spans="1:9" x14ac:dyDescent="0.25">
      <c r="A1244" t="s">
        <v>548</v>
      </c>
      <c r="B1244" t="s">
        <v>552</v>
      </c>
      <c r="C1244" t="s">
        <v>576</v>
      </c>
      <c r="D1244" t="s">
        <v>17</v>
      </c>
      <c r="E1244" t="s">
        <v>493</v>
      </c>
      <c r="F1244">
        <v>3</v>
      </c>
      <c r="G1244">
        <f>VLOOKUP(E1244,Const!$A$2:$B$23,2,FALSE)</f>
        <v>8</v>
      </c>
      <c r="H1244" s="40">
        <f>IFERROR(VLOOKUP($I1244,'Planned Dev'!$D$4:$V$1390,5+G1244,FALSE),0)</f>
        <v>0</v>
      </c>
      <c r="I1244" t="str">
        <f t="shared" si="34"/>
        <v>PR-0013: Standardize the Status in Dashboard vs reports</v>
      </c>
    </row>
    <row r="1245" spans="1:9" x14ac:dyDescent="0.25">
      <c r="A1245" t="s">
        <v>548</v>
      </c>
      <c r="B1245" t="s">
        <v>512</v>
      </c>
      <c r="C1245" t="s">
        <v>547</v>
      </c>
      <c r="D1245" t="s">
        <v>64</v>
      </c>
      <c r="E1245" t="s">
        <v>493</v>
      </c>
      <c r="F1245">
        <v>8</v>
      </c>
      <c r="G1245">
        <f>VLOOKUP(E1245,Const!$A$2:$B$23,2,FALSE)</f>
        <v>8</v>
      </c>
      <c r="H1245"/>
      <c r="I1245" t="str">
        <f>CONCATENATE(TRIM(B1245),": ",C1245)</f>
        <v>PR-0013: Gazetted holidays</v>
      </c>
    </row>
    <row r="1246" spans="1:9" x14ac:dyDescent="0.25">
      <c r="A1246" t="s">
        <v>548</v>
      </c>
      <c r="B1246" t="s">
        <v>512</v>
      </c>
      <c r="C1246" t="s">
        <v>62</v>
      </c>
      <c r="D1246" t="s">
        <v>7</v>
      </c>
      <c r="E1246" t="s">
        <v>493</v>
      </c>
      <c r="F1246">
        <v>7</v>
      </c>
      <c r="G1246">
        <f>VLOOKUP(E1246,Const!$A$2:$B$23,2,FALSE)</f>
        <v>8</v>
      </c>
      <c r="I1246" t="str">
        <f t="shared" si="34"/>
        <v>PR-0013: In-house Training</v>
      </c>
    </row>
    <row r="1247" spans="1:9" x14ac:dyDescent="0.25">
      <c r="A1247" t="s">
        <v>548</v>
      </c>
      <c r="B1247" t="s">
        <v>512</v>
      </c>
      <c r="C1247" t="s">
        <v>62</v>
      </c>
      <c r="D1247" t="s">
        <v>95</v>
      </c>
      <c r="E1247" t="s">
        <v>493</v>
      </c>
      <c r="F1247">
        <v>6</v>
      </c>
      <c r="G1247">
        <f>VLOOKUP(E1247,Const!$A$2:$B$23,2,FALSE)</f>
        <v>8</v>
      </c>
      <c r="I1247" t="str">
        <f t="shared" si="34"/>
        <v>Support and Maintenance: In-house Training</v>
      </c>
    </row>
    <row r="1248" spans="1:9" x14ac:dyDescent="0.25">
      <c r="A1248" t="s">
        <v>530</v>
      </c>
      <c r="B1248" t="s">
        <v>514</v>
      </c>
      <c r="C1248" t="s">
        <v>28</v>
      </c>
      <c r="D1248" t="s">
        <v>99</v>
      </c>
      <c r="E1248" t="s">
        <v>493</v>
      </c>
      <c r="F1248">
        <v>142</v>
      </c>
      <c r="G1248">
        <f>VLOOKUP(E1248,Const!$A$2:$B$23,2,FALSE)</f>
        <v>8</v>
      </c>
      <c r="I1248" t="str">
        <f t="shared" si="34"/>
        <v>APWORKS 2025.1: Time</v>
      </c>
    </row>
    <row r="1249" spans="1:9" x14ac:dyDescent="0.25">
      <c r="A1249" t="s">
        <v>31</v>
      </c>
      <c r="B1249" t="s">
        <v>551</v>
      </c>
      <c r="C1249" t="s">
        <v>564</v>
      </c>
      <c r="D1249" t="s">
        <v>2</v>
      </c>
      <c r="E1249" t="s">
        <v>493</v>
      </c>
      <c r="F1249">
        <v>2.5</v>
      </c>
      <c r="G1249">
        <f>VLOOKUP(E1249,Const!$A$2:$B$23,2,FALSE)</f>
        <v>8</v>
      </c>
      <c r="H1249" s="40">
        <f>IFERROR(VLOOKUP($I1249,'Planned BugFix'!$D$4:$V$1390,5+G1249,FALSE),0)</f>
        <v>0</v>
      </c>
      <c r="I1249" t="str">
        <f t="shared" si="34"/>
        <v>APWORKS 2025.1: Vendor Mapping: Allow User to Date Format</v>
      </c>
    </row>
    <row r="1250" spans="1:9" x14ac:dyDescent="0.25">
      <c r="A1250" t="s">
        <v>31</v>
      </c>
      <c r="B1250" t="s">
        <v>551</v>
      </c>
      <c r="C1250" t="s">
        <v>564</v>
      </c>
      <c r="D1250" t="s">
        <v>17</v>
      </c>
      <c r="E1250" t="s">
        <v>493</v>
      </c>
      <c r="F1250">
        <v>11.5</v>
      </c>
      <c r="G1250">
        <f>VLOOKUP(E1250,Const!$A$2:$B$23,2,FALSE)</f>
        <v>8</v>
      </c>
      <c r="H1250" s="40">
        <f>IFERROR(VLOOKUP($I1250,'Planned Dev'!$D$4:$V$1390,5+G1250,FALSE),0)</f>
        <v>0</v>
      </c>
      <c r="I1250" t="str">
        <f t="shared" si="34"/>
        <v>APWORKS 2025.2: Vendor Mapping: Allow User to Date Format</v>
      </c>
    </row>
    <row r="1251" spans="1:9" x14ac:dyDescent="0.25">
      <c r="A1251" t="s">
        <v>31</v>
      </c>
      <c r="B1251" t="s">
        <v>552</v>
      </c>
      <c r="C1251" t="s">
        <v>553</v>
      </c>
      <c r="D1251" t="s">
        <v>17</v>
      </c>
      <c r="E1251" t="s">
        <v>493</v>
      </c>
      <c r="F1251">
        <v>2</v>
      </c>
      <c r="G1251">
        <f>VLOOKUP(E1251,Const!$A$2:$B$23,2,FALSE)</f>
        <v>8</v>
      </c>
      <c r="H1251" s="40">
        <f>IFERROR(VLOOKUP($I1251,'Planned Dev'!$D$4:$V$1390,5+G1251,FALSE),0)</f>
        <v>0</v>
      </c>
      <c r="I1251" t="str">
        <f t="shared" si="34"/>
        <v>NEXELUS 2025.1: Optimizing data retrieval processes to enhance performance</v>
      </c>
    </row>
    <row r="1252" spans="1:9" x14ac:dyDescent="0.25">
      <c r="A1252" t="s">
        <v>31</v>
      </c>
      <c r="B1252" t="s">
        <v>554</v>
      </c>
      <c r="C1252" t="s">
        <v>556</v>
      </c>
      <c r="D1252" t="s">
        <v>2</v>
      </c>
      <c r="E1252" t="s">
        <v>493</v>
      </c>
      <c r="F1252">
        <v>1</v>
      </c>
      <c r="G1252">
        <f>VLOOKUP(E1252,Const!$A$2:$B$23,2,FALSE)</f>
        <v>8</v>
      </c>
      <c r="H1252" s="40">
        <f>IFERROR(VLOOKUP($I1252,'Planned BugFix'!$D$4:$V$1390,5+G1252,FALSE),0)</f>
        <v>0</v>
      </c>
      <c r="I1252" t="str">
        <f t="shared" si="34"/>
        <v>NEXELUS 2025.1: Import/exports flights</v>
      </c>
    </row>
    <row r="1253" spans="1:9" x14ac:dyDescent="0.25">
      <c r="A1253" t="s">
        <v>31</v>
      </c>
      <c r="B1253" t="s">
        <v>554</v>
      </c>
      <c r="C1253" t="s">
        <v>556</v>
      </c>
      <c r="D1253" t="s">
        <v>17</v>
      </c>
      <c r="E1253" t="s">
        <v>493</v>
      </c>
      <c r="F1253">
        <v>5</v>
      </c>
      <c r="G1253">
        <f>VLOOKUP(E1253,Const!$A$2:$B$23,2,FALSE)</f>
        <v>8</v>
      </c>
      <c r="H1253" s="40">
        <f>IFERROR(VLOOKUP($I1253,'Planned Dev'!$D$4:$V$1390,5+G1253,FALSE),0)</f>
        <v>0</v>
      </c>
      <c r="I1253" t="str">
        <f t="shared" si="34"/>
        <v>NEXELUS 2025.1: Import/exports flights</v>
      </c>
    </row>
    <row r="1254" spans="1:9" x14ac:dyDescent="0.25">
      <c r="A1254" t="s">
        <v>31</v>
      </c>
      <c r="B1254" t="s">
        <v>554</v>
      </c>
      <c r="C1254" t="s">
        <v>565</v>
      </c>
      <c r="D1254" t="s">
        <v>2</v>
      </c>
      <c r="E1254" t="s">
        <v>493</v>
      </c>
      <c r="F1254">
        <v>4</v>
      </c>
      <c r="G1254">
        <f>VLOOKUP(E1254,Const!$A$2:$B$23,2,FALSE)</f>
        <v>8</v>
      </c>
      <c r="H1254" s="40">
        <f>IFERROR(VLOOKUP($I1254,'Planned BugFix'!$D$4:$V$1390,5+G1254,FALSE),0)</f>
        <v>0</v>
      </c>
      <c r="I1254" t="str">
        <f t="shared" si="34"/>
        <v>NEXELUS 2025.1: Margin change for TTD</v>
      </c>
    </row>
    <row r="1255" spans="1:9" x14ac:dyDescent="0.25">
      <c r="A1255" t="s">
        <v>31</v>
      </c>
      <c r="B1255" t="s">
        <v>554</v>
      </c>
      <c r="C1255" t="s">
        <v>565</v>
      </c>
      <c r="D1255" t="s">
        <v>17</v>
      </c>
      <c r="E1255" t="s">
        <v>493</v>
      </c>
      <c r="F1255">
        <v>16</v>
      </c>
      <c r="G1255">
        <f>VLOOKUP(E1255,Const!$A$2:$B$23,2,FALSE)</f>
        <v>8</v>
      </c>
      <c r="H1255" s="40">
        <f>IFERROR(VLOOKUP($I1255,'Planned Dev'!$D$4:$V$1390,5+G1255,FALSE),0)</f>
        <v>0</v>
      </c>
      <c r="I1255" t="str">
        <f t="shared" si="34"/>
        <v>NEXELUS 2025.1 SP1: Margin change for TTD</v>
      </c>
    </row>
    <row r="1256" spans="1:9" x14ac:dyDescent="0.25">
      <c r="A1256" t="s">
        <v>31</v>
      </c>
      <c r="B1256" t="s">
        <v>573</v>
      </c>
      <c r="C1256" t="s">
        <v>11</v>
      </c>
      <c r="D1256" t="s">
        <v>90</v>
      </c>
      <c r="E1256" t="s">
        <v>493</v>
      </c>
      <c r="F1256">
        <v>2</v>
      </c>
      <c r="G1256">
        <f>VLOOKUP(E1256,Const!$A$2:$B$23,2,FALSE)</f>
        <v>8</v>
      </c>
      <c r="H1256"/>
      <c r="I1256" t="str">
        <f t="shared" si="34"/>
        <v>NEXELUS 2025.2: Project Overhead</v>
      </c>
    </row>
    <row r="1257" spans="1:9" x14ac:dyDescent="0.25">
      <c r="A1257" t="s">
        <v>31</v>
      </c>
      <c r="B1257" t="s">
        <v>557</v>
      </c>
      <c r="C1257" t="s">
        <v>577</v>
      </c>
      <c r="D1257" t="s">
        <v>17</v>
      </c>
      <c r="E1257" t="s">
        <v>493</v>
      </c>
      <c r="F1257">
        <v>12</v>
      </c>
      <c r="G1257">
        <f>VLOOKUP(E1257,Const!$A$2:$B$23,2,FALSE)</f>
        <v>8</v>
      </c>
      <c r="H1257" s="40">
        <f>IFERROR(VLOOKUP($I1257,'Planned Dev'!$D$4:$V$1390,5+G1257,FALSE),0)</f>
        <v>0</v>
      </c>
      <c r="I1257" t="str">
        <f t="shared" si="34"/>
        <v>PR-0013: MC: Apply exchange rate from revision date or IO creation date</v>
      </c>
    </row>
    <row r="1258" spans="1:9" x14ac:dyDescent="0.25">
      <c r="A1258" t="s">
        <v>31</v>
      </c>
      <c r="B1258" t="s">
        <v>512</v>
      </c>
      <c r="C1258" t="s">
        <v>547</v>
      </c>
      <c r="D1258" t="s">
        <v>64</v>
      </c>
      <c r="E1258" t="s">
        <v>493</v>
      </c>
      <c r="F1258">
        <v>8</v>
      </c>
      <c r="G1258">
        <f>VLOOKUP(E1258,Const!$A$2:$B$23,2,FALSE)</f>
        <v>8</v>
      </c>
      <c r="I1258" t="str">
        <f>CONCATENATE(TRIM(B1258),": ",C1258)</f>
        <v>PR-0013: Gazetted holidays</v>
      </c>
    </row>
    <row r="1259" spans="1:9" x14ac:dyDescent="0.25">
      <c r="A1259" t="s">
        <v>31</v>
      </c>
      <c r="B1259" t="s">
        <v>512</v>
      </c>
      <c r="C1259" t="s">
        <v>62</v>
      </c>
      <c r="D1259" t="s">
        <v>95</v>
      </c>
      <c r="E1259" t="s">
        <v>493</v>
      </c>
      <c r="F1259">
        <v>17.5</v>
      </c>
      <c r="G1259">
        <f>VLOOKUP(E1259,Const!$A$2:$B$23,2,FALSE)</f>
        <v>8</v>
      </c>
      <c r="I1259" t="str">
        <f t="shared" si="34"/>
        <v>PR-0013: In-house Training</v>
      </c>
    </row>
    <row r="1260" spans="1:9" x14ac:dyDescent="0.25">
      <c r="A1260" t="s">
        <v>31</v>
      </c>
      <c r="B1260" t="s">
        <v>512</v>
      </c>
      <c r="C1260" t="s">
        <v>25</v>
      </c>
      <c r="D1260" t="s">
        <v>13</v>
      </c>
      <c r="E1260" t="s">
        <v>493</v>
      </c>
      <c r="F1260">
        <v>20</v>
      </c>
      <c r="G1260">
        <f>VLOOKUP(E1260,Const!$A$2:$B$23,2,FALSE)</f>
        <v>8</v>
      </c>
      <c r="I1260" t="str">
        <f t="shared" si="34"/>
        <v>PR-0013: Meetings, mails, communication, TFS, Interviews</v>
      </c>
    </row>
    <row r="1261" spans="1:9" x14ac:dyDescent="0.25">
      <c r="A1261" t="s">
        <v>31</v>
      </c>
      <c r="B1261" t="s">
        <v>512</v>
      </c>
      <c r="C1261" t="s">
        <v>25</v>
      </c>
      <c r="D1261" t="s">
        <v>14</v>
      </c>
      <c r="E1261" t="s">
        <v>493</v>
      </c>
      <c r="F1261">
        <v>9.5</v>
      </c>
      <c r="G1261">
        <f>VLOOKUP(E1261,Const!$A$2:$B$23,2,FALSE)</f>
        <v>8</v>
      </c>
      <c r="I1261" t="str">
        <f t="shared" si="34"/>
        <v>PR-0013: Meetings, mails, communication, TFS, Interviews</v>
      </c>
    </row>
    <row r="1262" spans="1:9" x14ac:dyDescent="0.25">
      <c r="A1262" t="s">
        <v>31</v>
      </c>
      <c r="B1262" t="s">
        <v>512</v>
      </c>
      <c r="C1262" t="s">
        <v>27</v>
      </c>
      <c r="D1262" t="s">
        <v>64</v>
      </c>
      <c r="E1262" t="s">
        <v>493</v>
      </c>
      <c r="F1262">
        <v>9.5</v>
      </c>
      <c r="G1262">
        <f>VLOOKUP(E1262,Const!$A$2:$B$23,2,FALSE)</f>
        <v>8</v>
      </c>
      <c r="I1262" t="str">
        <f>CONCATENATE(TRIM(B1262),": ",C1262)</f>
        <v>PR-0013: Time Off - Un Planned</v>
      </c>
    </row>
    <row r="1263" spans="1:9" x14ac:dyDescent="0.25">
      <c r="A1263" t="s">
        <v>31</v>
      </c>
      <c r="B1263" t="s">
        <v>514</v>
      </c>
      <c r="C1263" t="s">
        <v>28</v>
      </c>
      <c r="D1263" t="s">
        <v>30</v>
      </c>
      <c r="E1263" t="s">
        <v>493</v>
      </c>
      <c r="F1263">
        <v>15.5</v>
      </c>
      <c r="G1263">
        <f>VLOOKUP(E1263,Const!$A$2:$B$23,2,FALSE)</f>
        <v>8</v>
      </c>
      <c r="I1263" t="str">
        <f t="shared" si="34"/>
        <v>Support and Maintenance: Time</v>
      </c>
    </row>
    <row r="1264" spans="1:9" x14ac:dyDescent="0.25">
      <c r="A1264" t="s">
        <v>31</v>
      </c>
      <c r="B1264" t="s">
        <v>514</v>
      </c>
      <c r="C1264" t="s">
        <v>28</v>
      </c>
      <c r="D1264" t="s">
        <v>99</v>
      </c>
      <c r="E1264" t="s">
        <v>493</v>
      </c>
      <c r="F1264">
        <v>19.75</v>
      </c>
      <c r="G1264">
        <f>VLOOKUP(E1264,Const!$A$2:$B$23,2,FALSE)</f>
        <v>8</v>
      </c>
      <c r="H1264"/>
      <c r="I1264" t="str">
        <f t="shared" si="34"/>
        <v>APWORKS 2025.1: Time</v>
      </c>
    </row>
    <row r="1265" spans="1:9" x14ac:dyDescent="0.25">
      <c r="A1265" t="s">
        <v>37</v>
      </c>
      <c r="B1265" t="s">
        <v>551</v>
      </c>
      <c r="C1265" t="s">
        <v>566</v>
      </c>
      <c r="D1265" t="s">
        <v>17</v>
      </c>
      <c r="E1265" t="s">
        <v>493</v>
      </c>
      <c r="F1265">
        <v>3</v>
      </c>
      <c r="G1265">
        <f>VLOOKUP(E1265,Const!$A$2:$B$23,2,FALSE)</f>
        <v>8</v>
      </c>
      <c r="H1265" s="40">
        <f>IFERROR(VLOOKUP($I1265,'Planned Dev'!$D$4:$V$1390,5+G1265,FALSE),0)</f>
        <v>0</v>
      </c>
      <c r="I1265" t="str">
        <f t="shared" si="34"/>
        <v>APWORKS 2025.1: Add client column on Discrepant Gadget</v>
      </c>
    </row>
    <row r="1266" spans="1:9" x14ac:dyDescent="0.25">
      <c r="A1266" t="s">
        <v>37</v>
      </c>
      <c r="B1266" t="s">
        <v>551</v>
      </c>
      <c r="C1266" t="s">
        <v>564</v>
      </c>
      <c r="D1266" t="s">
        <v>2</v>
      </c>
      <c r="E1266" t="s">
        <v>493</v>
      </c>
      <c r="F1266">
        <v>6</v>
      </c>
      <c r="G1266">
        <f>VLOOKUP(E1266,Const!$A$2:$B$23,2,FALSE)</f>
        <v>8</v>
      </c>
      <c r="H1266" s="40">
        <f>IFERROR(VLOOKUP($I1266,'Planned BugFix'!$D$4:$V$1390,5+G1266,FALSE),0)</f>
        <v>0</v>
      </c>
      <c r="I1266" t="str">
        <f t="shared" si="34"/>
        <v>APWORKS 2025.1: Vendor Mapping: Allow User to Date Format</v>
      </c>
    </row>
    <row r="1267" spans="1:9" x14ac:dyDescent="0.25">
      <c r="A1267" t="s">
        <v>37</v>
      </c>
      <c r="B1267" t="s">
        <v>551</v>
      </c>
      <c r="C1267" t="s">
        <v>564</v>
      </c>
      <c r="D1267" t="s">
        <v>17</v>
      </c>
      <c r="E1267" t="s">
        <v>493</v>
      </c>
      <c r="F1267">
        <v>8</v>
      </c>
      <c r="G1267">
        <f>VLOOKUP(E1267,Const!$A$2:$B$23,2,FALSE)</f>
        <v>8</v>
      </c>
      <c r="H1267" s="40">
        <f>IFERROR(VLOOKUP($I1267,'Planned Dev'!$D$4:$V$1390,5+G1267,FALSE),0)</f>
        <v>0</v>
      </c>
      <c r="I1267" t="str">
        <f t="shared" si="34"/>
        <v>APWORKS 2025.1: Vendor Mapping: Allow User to Date Format</v>
      </c>
    </row>
    <row r="1268" spans="1:9" x14ac:dyDescent="0.25">
      <c r="A1268" t="s">
        <v>37</v>
      </c>
      <c r="B1268" t="s">
        <v>551</v>
      </c>
      <c r="C1268" t="s">
        <v>564</v>
      </c>
      <c r="D1268" t="s">
        <v>19</v>
      </c>
      <c r="E1268" t="s">
        <v>493</v>
      </c>
      <c r="F1268">
        <v>4</v>
      </c>
      <c r="G1268">
        <f>VLOOKUP(E1268,Const!$A$2:$B$23,2,FALSE)</f>
        <v>8</v>
      </c>
      <c r="H1268" s="40">
        <f>IFERROR(VLOOKUP($I1268,'Planned QA'!$D$4:$V$1390,5+G1268,FALSE),0)</f>
        <v>0</v>
      </c>
      <c r="I1268" t="str">
        <f t="shared" si="34"/>
        <v>APWORKS 2025.2: Vendor Mapping: Allow User to Date Format</v>
      </c>
    </row>
    <row r="1269" spans="1:9" x14ac:dyDescent="0.25">
      <c r="A1269" t="s">
        <v>37</v>
      </c>
      <c r="B1269" t="s">
        <v>552</v>
      </c>
      <c r="C1269" t="s">
        <v>570</v>
      </c>
      <c r="D1269" t="s">
        <v>7</v>
      </c>
      <c r="E1269" t="s">
        <v>493</v>
      </c>
      <c r="F1269">
        <v>2</v>
      </c>
      <c r="G1269">
        <f>VLOOKUP(E1269,Const!$A$2:$B$23,2,FALSE)</f>
        <v>8</v>
      </c>
      <c r="I1269" t="str">
        <f t="shared" si="34"/>
        <v>APWORKS 2025.2: Auto populate call letters; media type and band after 1st maping</v>
      </c>
    </row>
    <row r="1270" spans="1:9" x14ac:dyDescent="0.25">
      <c r="A1270" t="s">
        <v>37</v>
      </c>
      <c r="B1270" t="s">
        <v>552</v>
      </c>
      <c r="C1270" t="s">
        <v>570</v>
      </c>
      <c r="D1270" t="s">
        <v>17</v>
      </c>
      <c r="E1270" t="s">
        <v>493</v>
      </c>
      <c r="F1270">
        <v>2</v>
      </c>
      <c r="G1270">
        <f>VLOOKUP(E1270,Const!$A$2:$B$23,2,FALSE)</f>
        <v>8</v>
      </c>
      <c r="H1270" s="40">
        <f>IFERROR(VLOOKUP($I1270,'Planned Dev'!$D$4:$V$1390,5+G1270,FALSE),0)</f>
        <v>0</v>
      </c>
      <c r="I1270" t="str">
        <f t="shared" si="34"/>
        <v>NEXELUS 2025.1: Auto populate call letters; media type and band after 1st maping</v>
      </c>
    </row>
    <row r="1271" spans="1:9" x14ac:dyDescent="0.25">
      <c r="A1271" t="s">
        <v>37</v>
      </c>
      <c r="B1271" t="s">
        <v>554</v>
      </c>
      <c r="C1271" t="s">
        <v>11</v>
      </c>
      <c r="D1271" t="s">
        <v>70</v>
      </c>
      <c r="E1271" t="s">
        <v>493</v>
      </c>
      <c r="F1271">
        <v>6</v>
      </c>
      <c r="G1271">
        <f>VLOOKUP(E1271,Const!$A$2:$B$23,2,FALSE)</f>
        <v>8</v>
      </c>
      <c r="H1271"/>
      <c r="I1271" t="str">
        <f t="shared" si="34"/>
        <v>NEXELUS 2025.1 SP1: Project Overhead</v>
      </c>
    </row>
    <row r="1272" spans="1:9" x14ac:dyDescent="0.25">
      <c r="A1272" t="s">
        <v>37</v>
      </c>
      <c r="B1272" t="s">
        <v>573</v>
      </c>
      <c r="C1272" t="s">
        <v>575</v>
      </c>
      <c r="D1272" t="s">
        <v>17</v>
      </c>
      <c r="E1272" t="s">
        <v>493</v>
      </c>
      <c r="F1272">
        <v>13</v>
      </c>
      <c r="G1272">
        <f>VLOOKUP(E1272,Const!$A$2:$B$23,2,FALSE)</f>
        <v>8</v>
      </c>
      <c r="H1272" s="40">
        <f>IFERROR(VLOOKUP($I1272,'Planned Dev'!$D$4:$V$1390,5+G1272,FALSE),0)</f>
        <v>0</v>
      </c>
      <c r="I1272" t="str">
        <f t="shared" si="34"/>
        <v>NEXELUS 2025.1 SP1: TTD: Generate schedule based on Placement Flights</v>
      </c>
    </row>
    <row r="1273" spans="1:9" x14ac:dyDescent="0.25">
      <c r="A1273" t="s">
        <v>37</v>
      </c>
      <c r="B1273" t="s">
        <v>573</v>
      </c>
      <c r="C1273" t="s">
        <v>575</v>
      </c>
      <c r="D1273" t="s">
        <v>9</v>
      </c>
      <c r="E1273" t="s">
        <v>493</v>
      </c>
      <c r="F1273">
        <v>4</v>
      </c>
      <c r="G1273">
        <f>VLOOKUP(E1273,Const!$A$2:$B$23,2,FALSE)</f>
        <v>8</v>
      </c>
      <c r="I1273" t="str">
        <f t="shared" si="34"/>
        <v>NEXELUS 2025.1 SP1: TTD: Generate schedule based on Placement Flights</v>
      </c>
    </row>
    <row r="1274" spans="1:9" x14ac:dyDescent="0.25">
      <c r="A1274" t="s">
        <v>37</v>
      </c>
      <c r="B1274" t="s">
        <v>573</v>
      </c>
      <c r="C1274" t="s">
        <v>575</v>
      </c>
      <c r="D1274" t="s">
        <v>19</v>
      </c>
      <c r="E1274" t="s">
        <v>493</v>
      </c>
      <c r="F1274">
        <v>3</v>
      </c>
      <c r="G1274">
        <f>VLOOKUP(E1274,Const!$A$2:$B$23,2,FALSE)</f>
        <v>8</v>
      </c>
      <c r="H1274" s="40">
        <f>IFERROR(VLOOKUP($I1274,'Planned QA'!$D$4:$V$1390,5+G1274,FALSE),0)</f>
        <v>0</v>
      </c>
      <c r="I1274" t="str">
        <f t="shared" si="34"/>
        <v>NEXELUS 2025.2: TTD: Generate schedule based on Placement Flights</v>
      </c>
    </row>
    <row r="1275" spans="1:9" x14ac:dyDescent="0.25">
      <c r="A1275" t="s">
        <v>37</v>
      </c>
      <c r="B1275" t="s">
        <v>557</v>
      </c>
      <c r="C1275" t="s">
        <v>558</v>
      </c>
      <c r="D1275" t="s">
        <v>17</v>
      </c>
      <c r="E1275" t="s">
        <v>493</v>
      </c>
      <c r="F1275">
        <v>2</v>
      </c>
      <c r="G1275">
        <f>VLOOKUP(E1275,Const!$A$2:$B$23,2,FALSE)</f>
        <v>8</v>
      </c>
      <c r="H1275" s="40">
        <f>IFERROR(VLOOKUP($I1275,'Planned Dev'!$D$4:$V$1390,5+G1275,FALSE),0)</f>
        <v>0</v>
      </c>
      <c r="I1275" t="str">
        <f t="shared" si="34"/>
        <v>NEXELUS 2025.2: Add a 'Collapse All Packages/Placements' button on Placement</v>
      </c>
    </row>
    <row r="1276" spans="1:9" x14ac:dyDescent="0.25">
      <c r="A1276" t="s">
        <v>37</v>
      </c>
      <c r="B1276" t="s">
        <v>557</v>
      </c>
      <c r="C1276" t="s">
        <v>559</v>
      </c>
      <c r="D1276" t="s">
        <v>7</v>
      </c>
      <c r="E1276" t="s">
        <v>493</v>
      </c>
      <c r="F1276">
        <v>5</v>
      </c>
      <c r="G1276">
        <f>VLOOKUP(E1276,Const!$A$2:$B$23,2,FALSE)</f>
        <v>8</v>
      </c>
      <c r="H1276"/>
      <c r="I1276" t="str">
        <f t="shared" si="34"/>
        <v>NEXELUS 2025.2: Allow switching media plan from Media Plan UI</v>
      </c>
    </row>
    <row r="1277" spans="1:9" x14ac:dyDescent="0.25">
      <c r="A1277" t="s">
        <v>37</v>
      </c>
      <c r="B1277" t="s">
        <v>557</v>
      </c>
      <c r="C1277" t="s">
        <v>559</v>
      </c>
      <c r="D1277" t="s">
        <v>17</v>
      </c>
      <c r="E1277" t="s">
        <v>493</v>
      </c>
      <c r="F1277">
        <v>8</v>
      </c>
      <c r="G1277">
        <f>VLOOKUP(E1277,Const!$A$2:$B$23,2,FALSE)</f>
        <v>8</v>
      </c>
      <c r="H1277" s="40">
        <f>IFERROR(VLOOKUP($I1277,'Planned Dev'!$D$4:$V$1390,5+G1277,FALSE),0)</f>
        <v>0</v>
      </c>
      <c r="I1277" t="str">
        <f t="shared" si="34"/>
        <v>NEXELUS 2025.2: Allow switching media plan from Media Plan UI</v>
      </c>
    </row>
    <row r="1278" spans="1:9" x14ac:dyDescent="0.25">
      <c r="A1278" t="s">
        <v>37</v>
      </c>
      <c r="B1278" t="s">
        <v>557</v>
      </c>
      <c r="C1278" t="s">
        <v>559</v>
      </c>
      <c r="D1278" t="s">
        <v>19</v>
      </c>
      <c r="E1278" t="s">
        <v>493</v>
      </c>
      <c r="F1278">
        <v>3</v>
      </c>
      <c r="G1278">
        <f>VLOOKUP(E1278,Const!$A$2:$B$23,2,FALSE)</f>
        <v>8</v>
      </c>
      <c r="H1278" s="40">
        <f>IFERROR(VLOOKUP($I1278,'Planned QA'!$D$4:$V$1390,5+G1278,FALSE),0)</f>
        <v>0</v>
      </c>
      <c r="I1278" t="str">
        <f t="shared" si="34"/>
        <v>NEXELUS 2025.2: Allow switching media plan from Media Plan UI</v>
      </c>
    </row>
    <row r="1279" spans="1:9" x14ac:dyDescent="0.25">
      <c r="A1279" t="s">
        <v>37</v>
      </c>
      <c r="B1279" t="s">
        <v>557</v>
      </c>
      <c r="C1279" t="s">
        <v>11</v>
      </c>
      <c r="D1279" t="s">
        <v>70</v>
      </c>
      <c r="E1279" t="s">
        <v>493</v>
      </c>
      <c r="F1279">
        <v>4</v>
      </c>
      <c r="G1279">
        <f>VLOOKUP(E1279,Const!$A$2:$B$23,2,FALSE)</f>
        <v>8</v>
      </c>
      <c r="I1279" t="str">
        <f t="shared" si="34"/>
        <v>PR-0013: Project Overhead</v>
      </c>
    </row>
    <row r="1280" spans="1:9" x14ac:dyDescent="0.25">
      <c r="A1280" t="s">
        <v>37</v>
      </c>
      <c r="B1280" t="s">
        <v>512</v>
      </c>
      <c r="C1280" t="s">
        <v>547</v>
      </c>
      <c r="D1280" t="s">
        <v>64</v>
      </c>
      <c r="E1280" t="s">
        <v>493</v>
      </c>
      <c r="F1280">
        <v>7</v>
      </c>
      <c r="G1280">
        <f>VLOOKUP(E1280,Const!$A$2:$B$23,2,FALSE)</f>
        <v>8</v>
      </c>
      <c r="I1280" t="str">
        <f>CONCATENATE(TRIM(B1280),": ",C1280)</f>
        <v>PR-0013: Gazetted holidays</v>
      </c>
    </row>
    <row r="1281" spans="1:9" x14ac:dyDescent="0.25">
      <c r="A1281" t="s">
        <v>37</v>
      </c>
      <c r="B1281" t="s">
        <v>512</v>
      </c>
      <c r="C1281" t="s">
        <v>62</v>
      </c>
      <c r="D1281" t="s">
        <v>95</v>
      </c>
      <c r="E1281" t="s">
        <v>493</v>
      </c>
      <c r="F1281">
        <v>29</v>
      </c>
      <c r="G1281">
        <f>VLOOKUP(E1281,Const!$A$2:$B$23,2,FALSE)</f>
        <v>8</v>
      </c>
      <c r="I1281" t="str">
        <f t="shared" si="34"/>
        <v>PR-0013: In-house Training</v>
      </c>
    </row>
    <row r="1282" spans="1:9" x14ac:dyDescent="0.25">
      <c r="A1282" t="s">
        <v>37</v>
      </c>
      <c r="B1282" t="s">
        <v>512</v>
      </c>
      <c r="C1282" t="s">
        <v>36</v>
      </c>
      <c r="D1282" t="s">
        <v>13</v>
      </c>
      <c r="E1282" t="s">
        <v>493</v>
      </c>
      <c r="F1282">
        <v>31</v>
      </c>
      <c r="G1282">
        <f>VLOOKUP(E1282,Const!$A$2:$B$23,2,FALSE)</f>
        <v>8</v>
      </c>
      <c r="H1282"/>
      <c r="I1282" t="str">
        <f t="shared" si="34"/>
        <v>PR-0013: Internal Meetings</v>
      </c>
    </row>
    <row r="1283" spans="1:9" x14ac:dyDescent="0.25">
      <c r="A1283" t="s">
        <v>37</v>
      </c>
      <c r="B1283" t="s">
        <v>512</v>
      </c>
      <c r="C1283" t="s">
        <v>27</v>
      </c>
      <c r="D1283" t="s">
        <v>64</v>
      </c>
      <c r="E1283" t="s">
        <v>493</v>
      </c>
      <c r="F1283">
        <v>7</v>
      </c>
      <c r="G1283">
        <f>VLOOKUP(E1283,Const!$A$2:$B$23,2,FALSE)</f>
        <v>8</v>
      </c>
      <c r="H1283"/>
      <c r="I1283" t="str">
        <f>CONCATENATE(TRIM(B1283),": ",C1283)</f>
        <v>PR-0013: Time Off - Un Planned</v>
      </c>
    </row>
    <row r="1284" spans="1:9" x14ac:dyDescent="0.25">
      <c r="A1284" t="s">
        <v>44</v>
      </c>
      <c r="B1284" t="s">
        <v>515</v>
      </c>
      <c r="C1284" t="s">
        <v>13</v>
      </c>
      <c r="D1284" t="s">
        <v>13</v>
      </c>
      <c r="E1284" t="s">
        <v>493</v>
      </c>
      <c r="F1284">
        <v>26</v>
      </c>
      <c r="G1284">
        <f>VLOOKUP(E1284,Const!$A$2:$B$23,2,FALSE)</f>
        <v>8</v>
      </c>
      <c r="H1284"/>
      <c r="I1284" t="str">
        <f t="shared" ref="I1284:I1346" si="35">CONCATENATE(TRIM(B1285),": ",C1284)</f>
        <v>APWORKS 2025.1: Meetings</v>
      </c>
    </row>
    <row r="1285" spans="1:9" x14ac:dyDescent="0.25">
      <c r="A1285" t="s">
        <v>44</v>
      </c>
      <c r="B1285" t="s">
        <v>551</v>
      </c>
      <c r="C1285" t="s">
        <v>567</v>
      </c>
      <c r="D1285" t="s">
        <v>2</v>
      </c>
      <c r="E1285" t="s">
        <v>493</v>
      </c>
      <c r="F1285">
        <v>3.5</v>
      </c>
      <c r="G1285">
        <f>VLOOKUP(E1285,Const!$A$2:$B$23,2,FALSE)</f>
        <v>8</v>
      </c>
      <c r="H1285" s="40">
        <f>IFERROR(VLOOKUP($I1285,'Planned BugFix'!$D$4:$V$1390,5+G1285,FALSE),0)</f>
        <v>0</v>
      </c>
      <c r="I1285" t="str">
        <f t="shared" si="35"/>
        <v>APWORKS 2025.1: Google Drive: Allow PDF in Attachment</v>
      </c>
    </row>
    <row r="1286" spans="1:9" x14ac:dyDescent="0.25">
      <c r="A1286" t="s">
        <v>44</v>
      </c>
      <c r="B1286" t="s">
        <v>551</v>
      </c>
      <c r="C1286" t="s">
        <v>567</v>
      </c>
      <c r="D1286" t="s">
        <v>17</v>
      </c>
      <c r="E1286" t="s">
        <v>493</v>
      </c>
      <c r="F1286">
        <v>1</v>
      </c>
      <c r="G1286">
        <f>VLOOKUP(E1286,Const!$A$2:$B$23,2,FALSE)</f>
        <v>8</v>
      </c>
      <c r="H1286" s="40">
        <f>IFERROR(VLOOKUP($I1286,'Planned Dev'!$D$4:$V$1390,5+G1286,FALSE),0)</f>
        <v>0</v>
      </c>
      <c r="I1286" t="str">
        <f t="shared" si="35"/>
        <v>APWORKS 2025.1: Google Drive: Allow PDF in Attachment</v>
      </c>
    </row>
    <row r="1287" spans="1:9" x14ac:dyDescent="0.25">
      <c r="A1287" t="s">
        <v>44</v>
      </c>
      <c r="B1287" t="s">
        <v>551</v>
      </c>
      <c r="C1287" t="s">
        <v>567</v>
      </c>
      <c r="D1287" t="s">
        <v>19</v>
      </c>
      <c r="E1287" t="s">
        <v>493</v>
      </c>
      <c r="F1287">
        <v>1</v>
      </c>
      <c r="G1287">
        <f>VLOOKUP(E1287,Const!$A$2:$B$23,2,FALSE)</f>
        <v>8</v>
      </c>
      <c r="H1287" s="40">
        <f>IFERROR(VLOOKUP($I1287,'Planned QA'!$D$4:$V$1390,5+G1287,FALSE),0)</f>
        <v>0</v>
      </c>
      <c r="I1287" t="str">
        <f t="shared" si="35"/>
        <v>APWORKS 2025.1: Google Drive: Allow PDF in Attachment</v>
      </c>
    </row>
    <row r="1288" spans="1:9" x14ac:dyDescent="0.25">
      <c r="A1288" t="s">
        <v>44</v>
      </c>
      <c r="B1288" t="s">
        <v>551</v>
      </c>
      <c r="C1288" t="s">
        <v>561</v>
      </c>
      <c r="D1288" t="s">
        <v>17</v>
      </c>
      <c r="E1288" t="s">
        <v>493</v>
      </c>
      <c r="F1288">
        <v>1</v>
      </c>
      <c r="G1288">
        <f>VLOOKUP(E1288,Const!$A$2:$B$23,2,FALSE)</f>
        <v>8</v>
      </c>
      <c r="H1288" s="40">
        <f>IFERROR(VLOOKUP($I1288,'Planned Dev'!$D$4:$V$1390,5+G1288,FALSE),0)</f>
        <v>0</v>
      </c>
      <c r="I1288" t="str">
        <f t="shared" si="35"/>
        <v>APWORKS 2025.1: Invoice UI: Invoice Preview Zoom Feature</v>
      </c>
    </row>
    <row r="1289" spans="1:9" x14ac:dyDescent="0.25">
      <c r="A1289" t="s">
        <v>44</v>
      </c>
      <c r="B1289" t="s">
        <v>551</v>
      </c>
      <c r="C1289" t="s">
        <v>11</v>
      </c>
      <c r="D1289" t="s">
        <v>12</v>
      </c>
      <c r="E1289" t="s">
        <v>493</v>
      </c>
      <c r="F1289">
        <v>1</v>
      </c>
      <c r="G1289">
        <f>VLOOKUP(E1289,Const!$A$2:$B$23,2,FALSE)</f>
        <v>8</v>
      </c>
      <c r="H1289"/>
      <c r="I1289" t="str">
        <f t="shared" si="35"/>
        <v>APWORKS 2025.1: Project Overhead</v>
      </c>
    </row>
    <row r="1290" spans="1:9" x14ac:dyDescent="0.25">
      <c r="A1290" t="s">
        <v>44</v>
      </c>
      <c r="B1290" t="s">
        <v>551</v>
      </c>
      <c r="C1290" t="s">
        <v>11</v>
      </c>
      <c r="D1290" t="s">
        <v>70</v>
      </c>
      <c r="E1290" t="s">
        <v>493</v>
      </c>
      <c r="F1290">
        <v>18.5</v>
      </c>
      <c r="G1290">
        <f>VLOOKUP(E1290,Const!$A$2:$B$23,2,FALSE)</f>
        <v>8</v>
      </c>
      <c r="I1290" t="str">
        <f t="shared" si="35"/>
        <v>APWORKS 2025.1: Project Overhead</v>
      </c>
    </row>
    <row r="1291" spans="1:9" x14ac:dyDescent="0.25">
      <c r="A1291" t="s">
        <v>44</v>
      </c>
      <c r="B1291" t="s">
        <v>551</v>
      </c>
      <c r="C1291" t="s">
        <v>11</v>
      </c>
      <c r="D1291" t="s">
        <v>90</v>
      </c>
      <c r="E1291" t="s">
        <v>493</v>
      </c>
      <c r="F1291">
        <v>2</v>
      </c>
      <c r="G1291">
        <f>VLOOKUP(E1291,Const!$A$2:$B$23,2,FALSE)</f>
        <v>8</v>
      </c>
      <c r="I1291" t="str">
        <f t="shared" si="35"/>
        <v>APWORKS 2025.1: Project Overhead</v>
      </c>
    </row>
    <row r="1292" spans="1:9" x14ac:dyDescent="0.25">
      <c r="A1292" t="s">
        <v>44</v>
      </c>
      <c r="B1292" t="s">
        <v>551</v>
      </c>
      <c r="C1292" t="s">
        <v>562</v>
      </c>
      <c r="D1292" t="s">
        <v>7</v>
      </c>
      <c r="E1292" t="s">
        <v>493</v>
      </c>
      <c r="F1292">
        <v>2</v>
      </c>
      <c r="G1292">
        <f>VLOOKUP(E1292,Const!$A$2:$B$23,2,FALSE)</f>
        <v>8</v>
      </c>
      <c r="I1292" t="str">
        <f t="shared" si="35"/>
        <v>APWORKS 2025.1: R&amp;D on dashboard optimization.</v>
      </c>
    </row>
    <row r="1293" spans="1:9" x14ac:dyDescent="0.25">
      <c r="A1293" t="s">
        <v>44</v>
      </c>
      <c r="B1293" t="s">
        <v>551</v>
      </c>
      <c r="C1293" t="s">
        <v>564</v>
      </c>
      <c r="D1293" t="s">
        <v>7</v>
      </c>
      <c r="E1293" t="s">
        <v>493</v>
      </c>
      <c r="F1293">
        <v>3</v>
      </c>
      <c r="G1293">
        <f>VLOOKUP(E1293,Const!$A$2:$B$23,2,FALSE)</f>
        <v>8</v>
      </c>
      <c r="H1293"/>
      <c r="I1293" t="str">
        <f t="shared" si="35"/>
        <v>APWORKS 2025.1: Vendor Mapping: Allow User to Date Format</v>
      </c>
    </row>
    <row r="1294" spans="1:9" x14ac:dyDescent="0.25">
      <c r="A1294" t="s">
        <v>44</v>
      </c>
      <c r="B1294" t="s">
        <v>551</v>
      </c>
      <c r="C1294" t="s">
        <v>564</v>
      </c>
      <c r="D1294" t="s">
        <v>2</v>
      </c>
      <c r="E1294" t="s">
        <v>493</v>
      </c>
      <c r="F1294">
        <v>1</v>
      </c>
      <c r="G1294">
        <f>VLOOKUP(E1294,Const!$A$2:$B$23,2,FALSE)</f>
        <v>8</v>
      </c>
      <c r="H1294" s="40">
        <f>IFERROR(VLOOKUP($I1294,'Planned BugFix'!$D$4:$V$1390,5+G1294,FALSE),0)</f>
        <v>0</v>
      </c>
      <c r="I1294" t="str">
        <f t="shared" si="35"/>
        <v>APWORKS 2025.1: Vendor Mapping: Allow User to Date Format</v>
      </c>
    </row>
    <row r="1295" spans="1:9" x14ac:dyDescent="0.25">
      <c r="A1295" t="s">
        <v>44</v>
      </c>
      <c r="B1295" t="s">
        <v>551</v>
      </c>
      <c r="C1295" t="s">
        <v>564</v>
      </c>
      <c r="D1295" t="s">
        <v>17</v>
      </c>
      <c r="E1295" t="s">
        <v>493</v>
      </c>
      <c r="F1295">
        <v>1</v>
      </c>
      <c r="G1295">
        <f>VLOOKUP(E1295,Const!$A$2:$B$23,2,FALSE)</f>
        <v>8</v>
      </c>
      <c r="H1295" s="40">
        <f>IFERROR(VLOOKUP($I1295,'Planned Dev'!$D$4:$V$1390,5+G1295,FALSE),0)</f>
        <v>0</v>
      </c>
      <c r="I1295" t="str">
        <f t="shared" si="35"/>
        <v>APWORKS 2025.2: Vendor Mapping: Allow User to Date Format</v>
      </c>
    </row>
    <row r="1296" spans="1:9" x14ac:dyDescent="0.25">
      <c r="A1296" t="s">
        <v>44</v>
      </c>
      <c r="B1296" t="s">
        <v>552</v>
      </c>
      <c r="C1296" t="s">
        <v>553</v>
      </c>
      <c r="D1296" t="s">
        <v>7</v>
      </c>
      <c r="E1296" t="s">
        <v>493</v>
      </c>
      <c r="F1296">
        <v>2</v>
      </c>
      <c r="G1296">
        <f>VLOOKUP(E1296,Const!$A$2:$B$23,2,FALSE)</f>
        <v>8</v>
      </c>
      <c r="H1296"/>
      <c r="I1296" t="str">
        <f t="shared" si="35"/>
        <v>APWORKS 2025.2: Optimizing data retrieval processes to enhance performance</v>
      </c>
    </row>
    <row r="1297" spans="1:9" x14ac:dyDescent="0.25">
      <c r="A1297" t="s">
        <v>44</v>
      </c>
      <c r="B1297" t="s">
        <v>552</v>
      </c>
      <c r="C1297" t="s">
        <v>553</v>
      </c>
      <c r="D1297" t="s">
        <v>17</v>
      </c>
      <c r="E1297" t="s">
        <v>493</v>
      </c>
      <c r="F1297">
        <v>22</v>
      </c>
      <c r="G1297">
        <f>VLOOKUP(E1297,Const!$A$2:$B$23,2,FALSE)</f>
        <v>8</v>
      </c>
      <c r="H1297" s="40">
        <f>IFERROR(VLOOKUP($I1297,'Planned Dev'!$D$4:$V$1390,5+G1297,FALSE),0)</f>
        <v>0</v>
      </c>
      <c r="I1297" t="str">
        <f t="shared" si="35"/>
        <v>APWORKS 2025.2: Optimizing data retrieval processes to enhance performance</v>
      </c>
    </row>
    <row r="1298" spans="1:9" x14ac:dyDescent="0.25">
      <c r="A1298" t="s">
        <v>44</v>
      </c>
      <c r="B1298" t="s">
        <v>552</v>
      </c>
      <c r="C1298" t="s">
        <v>553</v>
      </c>
      <c r="D1298" t="s">
        <v>19</v>
      </c>
      <c r="E1298" t="s">
        <v>493</v>
      </c>
      <c r="F1298">
        <v>6</v>
      </c>
      <c r="G1298">
        <f>VLOOKUP(E1298,Const!$A$2:$B$23,2,FALSE)</f>
        <v>8</v>
      </c>
      <c r="H1298" s="40">
        <f>IFERROR(VLOOKUP($I1298,'Planned QA'!$D$4:$V$1390,5+G1298,FALSE),0)</f>
        <v>0</v>
      </c>
      <c r="I1298" t="str">
        <f t="shared" si="35"/>
        <v>APWORKS 2025.2: Optimizing data retrieval processes to enhance performance</v>
      </c>
    </row>
    <row r="1299" spans="1:9" x14ac:dyDescent="0.25">
      <c r="A1299" t="s">
        <v>44</v>
      </c>
      <c r="B1299" t="s">
        <v>552</v>
      </c>
      <c r="C1299" t="s">
        <v>11</v>
      </c>
      <c r="D1299" t="s">
        <v>7</v>
      </c>
      <c r="E1299" t="s">
        <v>493</v>
      </c>
      <c r="F1299">
        <v>3</v>
      </c>
      <c r="G1299">
        <f>VLOOKUP(E1299,Const!$A$2:$B$23,2,FALSE)</f>
        <v>8</v>
      </c>
      <c r="H1299" s="3"/>
      <c r="I1299" t="str">
        <f t="shared" si="35"/>
        <v>APWORKS 2025.2: Project Overhead</v>
      </c>
    </row>
    <row r="1300" spans="1:9" x14ac:dyDescent="0.25">
      <c r="A1300" t="s">
        <v>44</v>
      </c>
      <c r="B1300" t="s">
        <v>552</v>
      </c>
      <c r="C1300" t="s">
        <v>11</v>
      </c>
      <c r="D1300" t="s">
        <v>70</v>
      </c>
      <c r="E1300" t="s">
        <v>493</v>
      </c>
      <c r="F1300">
        <v>21.5</v>
      </c>
      <c r="G1300">
        <f>VLOOKUP(E1300,Const!$A$2:$B$23,2,FALSE)</f>
        <v>8</v>
      </c>
      <c r="I1300" t="str">
        <f t="shared" si="35"/>
        <v>APWORKS 2025.2: Project Overhead</v>
      </c>
    </row>
    <row r="1301" spans="1:9" x14ac:dyDescent="0.25">
      <c r="A1301" t="s">
        <v>44</v>
      </c>
      <c r="B1301" t="s">
        <v>552</v>
      </c>
      <c r="C1301" t="s">
        <v>11</v>
      </c>
      <c r="D1301" t="s">
        <v>90</v>
      </c>
      <c r="E1301" t="s">
        <v>493</v>
      </c>
      <c r="F1301">
        <v>4</v>
      </c>
      <c r="G1301">
        <f>VLOOKUP(E1301,Const!$A$2:$B$23,2,FALSE)</f>
        <v>8</v>
      </c>
      <c r="I1301" t="str">
        <f t="shared" si="35"/>
        <v>Support and Maintenance: Project Overhead</v>
      </c>
    </row>
    <row r="1302" spans="1:9" x14ac:dyDescent="0.25">
      <c r="A1302" t="s">
        <v>44</v>
      </c>
      <c r="B1302" t="s">
        <v>514</v>
      </c>
      <c r="C1302" t="s">
        <v>28</v>
      </c>
      <c r="D1302" t="s">
        <v>30</v>
      </c>
      <c r="E1302" t="s">
        <v>493</v>
      </c>
      <c r="F1302">
        <v>12</v>
      </c>
      <c r="G1302">
        <f>VLOOKUP(E1302,Const!$A$2:$B$23,2,FALSE)</f>
        <v>8</v>
      </c>
      <c r="I1302" t="str">
        <f t="shared" si="35"/>
        <v>Support and Maintenance: Time</v>
      </c>
    </row>
    <row r="1303" spans="1:9" x14ac:dyDescent="0.25">
      <c r="A1303" t="s">
        <v>44</v>
      </c>
      <c r="B1303" t="s">
        <v>514</v>
      </c>
      <c r="C1303" t="s">
        <v>28</v>
      </c>
      <c r="D1303" t="s">
        <v>99</v>
      </c>
      <c r="E1303" t="s">
        <v>493</v>
      </c>
      <c r="F1303">
        <v>9.5</v>
      </c>
      <c r="G1303">
        <f>VLOOKUP(E1303,Const!$A$2:$B$23,2,FALSE)</f>
        <v>8</v>
      </c>
      <c r="H1303"/>
      <c r="I1303" t="str">
        <f t="shared" si="35"/>
        <v>AD-0001: Time</v>
      </c>
    </row>
    <row r="1304" spans="1:9" x14ac:dyDescent="0.25">
      <c r="A1304" t="s">
        <v>535</v>
      </c>
      <c r="B1304" t="s">
        <v>515</v>
      </c>
      <c r="C1304" t="s">
        <v>536</v>
      </c>
      <c r="D1304" t="s">
        <v>47</v>
      </c>
      <c r="E1304" t="s">
        <v>493</v>
      </c>
      <c r="F1304">
        <v>40</v>
      </c>
      <c r="G1304">
        <f>VLOOKUP(E1304,Const!$A$2:$B$23,2,FALSE)</f>
        <v>8</v>
      </c>
      <c r="I1304" t="str">
        <f t="shared" si="35"/>
        <v>AD-0001: HR ad Admin Activities</v>
      </c>
    </row>
    <row r="1305" spans="1:9" x14ac:dyDescent="0.25">
      <c r="A1305" t="s">
        <v>535</v>
      </c>
      <c r="B1305" t="s">
        <v>515</v>
      </c>
      <c r="C1305" t="s">
        <v>536</v>
      </c>
      <c r="D1305" t="s">
        <v>537</v>
      </c>
      <c r="E1305" t="s">
        <v>493</v>
      </c>
      <c r="F1305">
        <v>42</v>
      </c>
      <c r="G1305">
        <f>VLOOKUP(E1305,Const!$A$2:$B$23,2,FALSE)</f>
        <v>8</v>
      </c>
      <c r="I1305" t="str">
        <f t="shared" si="35"/>
        <v>AD-0001: HR ad Admin Activities</v>
      </c>
    </row>
    <row r="1306" spans="1:9" x14ac:dyDescent="0.25">
      <c r="A1306" t="s">
        <v>535</v>
      </c>
      <c r="B1306" t="s">
        <v>515</v>
      </c>
      <c r="C1306" t="s">
        <v>13</v>
      </c>
      <c r="D1306" t="s">
        <v>13</v>
      </c>
      <c r="E1306" t="s">
        <v>493</v>
      </c>
      <c r="F1306">
        <v>18</v>
      </c>
      <c r="G1306">
        <f>VLOOKUP(E1306,Const!$A$2:$B$23,2,FALSE)</f>
        <v>8</v>
      </c>
      <c r="I1306" t="str">
        <f t="shared" si="35"/>
        <v>AD-0001: Meetings</v>
      </c>
    </row>
    <row r="1307" spans="1:9" x14ac:dyDescent="0.25">
      <c r="A1307" t="s">
        <v>535</v>
      </c>
      <c r="B1307" t="s">
        <v>515</v>
      </c>
      <c r="C1307" t="s">
        <v>539</v>
      </c>
      <c r="D1307" t="s">
        <v>47</v>
      </c>
      <c r="E1307" t="s">
        <v>493</v>
      </c>
      <c r="F1307">
        <v>5</v>
      </c>
      <c r="G1307">
        <f>VLOOKUP(E1307,Const!$A$2:$B$23,2,FALSE)</f>
        <v>8</v>
      </c>
      <c r="H1307" s="3"/>
      <c r="I1307" t="str">
        <f t="shared" si="35"/>
        <v>AD-0001: Network and infrastructure Support</v>
      </c>
    </row>
    <row r="1308" spans="1:9" x14ac:dyDescent="0.25">
      <c r="A1308" t="s">
        <v>535</v>
      </c>
      <c r="B1308" t="s">
        <v>515</v>
      </c>
      <c r="C1308" t="s">
        <v>48</v>
      </c>
      <c r="D1308" t="s">
        <v>47</v>
      </c>
      <c r="E1308" t="s">
        <v>493</v>
      </c>
      <c r="F1308">
        <v>19</v>
      </c>
      <c r="G1308">
        <f>VLOOKUP(E1308,Const!$A$2:$B$23,2,FALSE)</f>
        <v>8</v>
      </c>
      <c r="I1308" t="str">
        <f t="shared" si="35"/>
        <v>AD-0001: Taxes and Bank Related</v>
      </c>
    </row>
    <row r="1309" spans="1:9" x14ac:dyDescent="0.25">
      <c r="A1309" t="s">
        <v>535</v>
      </c>
      <c r="B1309" t="s">
        <v>515</v>
      </c>
      <c r="C1309" t="s">
        <v>28</v>
      </c>
      <c r="D1309" t="s">
        <v>64</v>
      </c>
      <c r="E1309" t="s">
        <v>493</v>
      </c>
      <c r="F1309">
        <v>28</v>
      </c>
      <c r="G1309">
        <f>VLOOKUP(E1309,Const!$A$2:$B$23,2,FALSE)</f>
        <v>8</v>
      </c>
      <c r="I1309" t="str">
        <f>CONCATENATE(TRIM(B1309),": ",C1309)</f>
        <v>AD-0001: Time</v>
      </c>
    </row>
    <row r="1310" spans="1:9" x14ac:dyDescent="0.25">
      <c r="A1310" t="s">
        <v>49</v>
      </c>
      <c r="B1310" t="s">
        <v>551</v>
      </c>
      <c r="C1310" t="s">
        <v>11</v>
      </c>
      <c r="D1310" t="s">
        <v>7</v>
      </c>
      <c r="E1310" t="s">
        <v>493</v>
      </c>
      <c r="F1310">
        <v>1</v>
      </c>
      <c r="G1310">
        <f>VLOOKUP(E1310,Const!$A$2:$B$23,2,FALSE)</f>
        <v>8</v>
      </c>
      <c r="I1310" t="str">
        <f t="shared" si="35"/>
        <v>PR-0013: Project Overhead</v>
      </c>
    </row>
    <row r="1311" spans="1:9" x14ac:dyDescent="0.25">
      <c r="A1311" t="s">
        <v>49</v>
      </c>
      <c r="B1311" t="s">
        <v>512</v>
      </c>
      <c r="C1311" t="s">
        <v>22</v>
      </c>
      <c r="D1311" t="s">
        <v>19</v>
      </c>
      <c r="E1311" t="s">
        <v>493</v>
      </c>
      <c r="F1311">
        <v>4</v>
      </c>
      <c r="G1311">
        <f>VLOOKUP(E1311,Const!$A$2:$B$23,2,FALSE)</f>
        <v>8</v>
      </c>
      <c r="H1311" s="40">
        <f>IFERROR(VLOOKUP($I1311,'Planned QA'!$D$4:$V$1390,5+G1311,FALSE),0)</f>
        <v>0</v>
      </c>
      <c r="I1311" t="str">
        <f t="shared" si="35"/>
        <v>PR-0013: Cient UAT Upgrade</v>
      </c>
    </row>
    <row r="1312" spans="1:9" x14ac:dyDescent="0.25">
      <c r="A1312" t="s">
        <v>49</v>
      </c>
      <c r="B1312" t="s">
        <v>512</v>
      </c>
      <c r="C1312" t="s">
        <v>30</v>
      </c>
      <c r="D1312" t="s">
        <v>19</v>
      </c>
      <c r="E1312" t="s">
        <v>493</v>
      </c>
      <c r="F1312">
        <v>10</v>
      </c>
      <c r="G1312">
        <f>VLOOKUP(E1312,Const!$A$2:$B$23,2,FALSE)</f>
        <v>8</v>
      </c>
      <c r="H1312" s="40">
        <f>IFERROR(VLOOKUP($I1312,'Planned QA'!$D$4:$V$1390,5+G1312,FALSE),0)</f>
        <v>0</v>
      </c>
      <c r="I1312" t="str">
        <f t="shared" si="35"/>
        <v>PR-0013: Client Items</v>
      </c>
    </row>
    <row r="1313" spans="1:9" x14ac:dyDescent="0.25">
      <c r="A1313" t="s">
        <v>49</v>
      </c>
      <c r="B1313" t="s">
        <v>512</v>
      </c>
      <c r="C1313" t="s">
        <v>57</v>
      </c>
      <c r="D1313" t="s">
        <v>7</v>
      </c>
      <c r="E1313" t="s">
        <v>493</v>
      </c>
      <c r="F1313">
        <v>5</v>
      </c>
      <c r="G1313">
        <f>VLOOKUP(E1313,Const!$A$2:$B$23,2,FALSE)</f>
        <v>8</v>
      </c>
      <c r="I1313" t="str">
        <f t="shared" si="35"/>
        <v>PR-0013: Document review/understanding Requirement Specifications</v>
      </c>
    </row>
    <row r="1314" spans="1:9" x14ac:dyDescent="0.25">
      <c r="A1314" t="s">
        <v>49</v>
      </c>
      <c r="B1314" t="s">
        <v>512</v>
      </c>
      <c r="C1314" t="s">
        <v>547</v>
      </c>
      <c r="D1314" t="s">
        <v>64</v>
      </c>
      <c r="E1314" t="s">
        <v>493</v>
      </c>
      <c r="F1314">
        <v>8</v>
      </c>
      <c r="G1314">
        <f>VLOOKUP(E1314,Const!$A$2:$B$23,2,FALSE)</f>
        <v>8</v>
      </c>
      <c r="H1314" s="3"/>
      <c r="I1314" t="str">
        <f>CONCATENATE(TRIM(B1314),": ",C1314)</f>
        <v>PR-0013: Gazetted holidays</v>
      </c>
    </row>
    <row r="1315" spans="1:9" x14ac:dyDescent="0.25">
      <c r="A1315" t="s">
        <v>49</v>
      </c>
      <c r="B1315" t="s">
        <v>512</v>
      </c>
      <c r="C1315" t="s">
        <v>36</v>
      </c>
      <c r="D1315" t="s">
        <v>13</v>
      </c>
      <c r="E1315" t="s">
        <v>493</v>
      </c>
      <c r="F1315">
        <v>1</v>
      </c>
      <c r="G1315">
        <f>VLOOKUP(E1315,Const!$A$2:$B$23,2,FALSE)</f>
        <v>8</v>
      </c>
      <c r="I1315" t="str">
        <f t="shared" si="35"/>
        <v>PR-0013: Internal Meetings</v>
      </c>
    </row>
    <row r="1316" spans="1:9" x14ac:dyDescent="0.25">
      <c r="A1316" t="s">
        <v>49</v>
      </c>
      <c r="B1316" t="s">
        <v>512</v>
      </c>
      <c r="C1316" t="s">
        <v>79</v>
      </c>
      <c r="D1316" t="s">
        <v>19</v>
      </c>
      <c r="E1316" t="s">
        <v>493</v>
      </c>
      <c r="F1316">
        <v>6</v>
      </c>
      <c r="G1316">
        <f>VLOOKUP(E1316,Const!$A$2:$B$23,2,FALSE)</f>
        <v>8</v>
      </c>
      <c r="H1316" s="40">
        <f>IFERROR(VLOOKUP($I1316,'Planned QA'!$D$4:$V$1390,5+G1316,FALSE),0)</f>
        <v>0</v>
      </c>
      <c r="I1316" t="str">
        <f t="shared" si="35"/>
        <v>PR-0013: Production upgrades</v>
      </c>
    </row>
    <row r="1317" spans="1:9" x14ac:dyDescent="0.25">
      <c r="A1317" t="s">
        <v>49</v>
      </c>
      <c r="B1317" t="s">
        <v>512</v>
      </c>
      <c r="C1317" t="s">
        <v>65</v>
      </c>
      <c r="D1317" t="s">
        <v>19</v>
      </c>
      <c r="E1317" t="s">
        <v>493</v>
      </c>
      <c r="F1317">
        <v>8</v>
      </c>
      <c r="G1317">
        <f>VLOOKUP(E1317,Const!$A$2:$B$23,2,FALSE)</f>
        <v>8</v>
      </c>
      <c r="H1317" s="40">
        <f>IFERROR(VLOOKUP($I1317,'Planned QA'!$D$4:$V$1390,5+G1317,FALSE),0)</f>
        <v>0</v>
      </c>
      <c r="I1317" t="str">
        <f t="shared" si="35"/>
        <v>PR-0013: QA Environment Upgrade</v>
      </c>
    </row>
    <row r="1318" spans="1:9" x14ac:dyDescent="0.25">
      <c r="A1318" t="s">
        <v>49</v>
      </c>
      <c r="B1318" t="s">
        <v>512</v>
      </c>
      <c r="C1318" t="s">
        <v>85</v>
      </c>
      <c r="D1318" t="s">
        <v>46</v>
      </c>
      <c r="E1318" t="s">
        <v>493</v>
      </c>
      <c r="F1318">
        <v>4</v>
      </c>
      <c r="G1318">
        <f>VLOOKUP(E1318,Const!$A$2:$B$23,2,FALSE)</f>
        <v>8</v>
      </c>
      <c r="I1318" t="str">
        <f t="shared" si="35"/>
        <v>PR-0013: Requirement Specifications document writing</v>
      </c>
    </row>
    <row r="1319" spans="1:9" x14ac:dyDescent="0.25">
      <c r="A1319" t="s">
        <v>49</v>
      </c>
      <c r="B1319" t="s">
        <v>512</v>
      </c>
      <c r="C1319" t="s">
        <v>27</v>
      </c>
      <c r="D1319" t="s">
        <v>64</v>
      </c>
      <c r="E1319" t="s">
        <v>493</v>
      </c>
      <c r="F1319">
        <v>7</v>
      </c>
      <c r="G1319">
        <f>VLOOKUP(E1319,Const!$A$2:$B$23,2,FALSE)</f>
        <v>8</v>
      </c>
      <c r="I1319" t="str">
        <f>CONCATENATE(TRIM(B1319),": ",C1319)</f>
        <v>PR-0013: Time Off - Un Planned</v>
      </c>
    </row>
    <row r="1320" spans="1:9" x14ac:dyDescent="0.25">
      <c r="A1320" t="s">
        <v>49</v>
      </c>
      <c r="B1320" t="s">
        <v>514</v>
      </c>
      <c r="C1320" t="s">
        <v>28</v>
      </c>
      <c r="D1320" t="s">
        <v>30</v>
      </c>
      <c r="E1320" t="s">
        <v>493</v>
      </c>
      <c r="F1320">
        <v>62.5</v>
      </c>
      <c r="G1320">
        <f>VLOOKUP(E1320,Const!$A$2:$B$23,2,FALSE)</f>
        <v>8</v>
      </c>
      <c r="I1320" t="str">
        <f t="shared" si="35"/>
        <v>Support and Maintenance: Time</v>
      </c>
    </row>
    <row r="1321" spans="1:9" x14ac:dyDescent="0.25">
      <c r="A1321" t="s">
        <v>49</v>
      </c>
      <c r="B1321" t="s">
        <v>514</v>
      </c>
      <c r="C1321" t="s">
        <v>28</v>
      </c>
      <c r="D1321" t="s">
        <v>99</v>
      </c>
      <c r="E1321" t="s">
        <v>493</v>
      </c>
      <c r="F1321">
        <v>33</v>
      </c>
      <c r="G1321">
        <f>VLOOKUP(E1321,Const!$A$2:$B$23,2,FALSE)</f>
        <v>8</v>
      </c>
      <c r="I1321" t="str">
        <f t="shared" si="35"/>
        <v>NEXELUS 2025.1: Time</v>
      </c>
    </row>
    <row r="1322" spans="1:9" x14ac:dyDescent="0.25">
      <c r="A1322" t="s">
        <v>56</v>
      </c>
      <c r="B1322" t="s">
        <v>554</v>
      </c>
      <c r="C1322" t="s">
        <v>555</v>
      </c>
      <c r="D1322" t="s">
        <v>19</v>
      </c>
      <c r="E1322" t="s">
        <v>493</v>
      </c>
      <c r="F1322">
        <v>6</v>
      </c>
      <c r="G1322">
        <f>VLOOKUP(E1322,Const!$A$2:$B$23,2,FALSE)</f>
        <v>8</v>
      </c>
      <c r="H1322" s="40">
        <f>IFERROR(VLOOKUP($I1322,'Planned QA'!$D$4:$V$1390,5+G1322,FALSE),0)</f>
        <v>0</v>
      </c>
      <c r="I1322" t="str">
        <f t="shared" si="35"/>
        <v>NEXELUS 2025.1: Generate billing schedule - bug fixing</v>
      </c>
    </row>
    <row r="1323" spans="1:9" x14ac:dyDescent="0.25">
      <c r="A1323" t="s">
        <v>56</v>
      </c>
      <c r="B1323" t="s">
        <v>554</v>
      </c>
      <c r="C1323" t="s">
        <v>556</v>
      </c>
      <c r="D1323" t="s">
        <v>19</v>
      </c>
      <c r="E1323" t="s">
        <v>493</v>
      </c>
      <c r="F1323">
        <v>4</v>
      </c>
      <c r="G1323">
        <f>VLOOKUP(E1323,Const!$A$2:$B$23,2,FALSE)</f>
        <v>8</v>
      </c>
      <c r="H1323" s="40">
        <f>IFERROR(VLOOKUP($I1323,'Planned QA'!$D$4:$V$1390,5+G1323,FALSE),0)</f>
        <v>0</v>
      </c>
      <c r="I1323" t="str">
        <f t="shared" si="35"/>
        <v>NEXELUS 2025.1: Import/exports flights</v>
      </c>
    </row>
    <row r="1324" spans="1:9" x14ac:dyDescent="0.25">
      <c r="A1324" t="s">
        <v>56</v>
      </c>
      <c r="B1324" t="s">
        <v>554</v>
      </c>
      <c r="C1324" t="s">
        <v>565</v>
      </c>
      <c r="D1324" t="s">
        <v>19</v>
      </c>
      <c r="E1324" t="s">
        <v>493</v>
      </c>
      <c r="F1324">
        <v>7</v>
      </c>
      <c r="G1324">
        <f>VLOOKUP(E1324,Const!$A$2:$B$23,2,FALSE)</f>
        <v>8</v>
      </c>
      <c r="H1324" s="40">
        <f>IFERROR(VLOOKUP($I1324,'Planned QA'!$D$4:$V$1390,5+G1324,FALSE),0)</f>
        <v>0</v>
      </c>
      <c r="I1324" t="str">
        <f t="shared" si="35"/>
        <v>NEXELUS 2025.1: Margin change for TTD</v>
      </c>
    </row>
    <row r="1325" spans="1:9" x14ac:dyDescent="0.25">
      <c r="A1325" t="s">
        <v>56</v>
      </c>
      <c r="B1325" t="s">
        <v>554</v>
      </c>
      <c r="C1325" t="s">
        <v>568</v>
      </c>
      <c r="D1325" t="s">
        <v>19</v>
      </c>
      <c r="E1325" t="s">
        <v>493</v>
      </c>
      <c r="F1325">
        <v>8</v>
      </c>
      <c r="G1325">
        <f>VLOOKUP(E1325,Const!$A$2:$B$23,2,FALSE)</f>
        <v>8</v>
      </c>
      <c r="H1325" s="40">
        <f>IFERROR(VLOOKUP($I1325,'Planned QA'!$D$4:$V$1390,5+G1325,FALSE),0)</f>
        <v>0</v>
      </c>
      <c r="I1325" t="str">
        <f t="shared" si="35"/>
        <v>PR-0013: Show PBG Gross up amount on billing reconciliation.</v>
      </c>
    </row>
    <row r="1326" spans="1:9" x14ac:dyDescent="0.25">
      <c r="A1326" t="s">
        <v>56</v>
      </c>
      <c r="B1326" t="s">
        <v>512</v>
      </c>
      <c r="C1326" t="s">
        <v>4</v>
      </c>
      <c r="D1326" t="s">
        <v>7</v>
      </c>
      <c r="E1326" t="s">
        <v>493</v>
      </c>
      <c r="F1326">
        <v>3</v>
      </c>
      <c r="G1326">
        <f>VLOOKUP(E1326,Const!$A$2:$B$23,2,FALSE)</f>
        <v>8</v>
      </c>
      <c r="I1326" t="str">
        <f t="shared" si="35"/>
        <v>PR-0013: Analysis of production issues reported by support team</v>
      </c>
    </row>
    <row r="1327" spans="1:9" x14ac:dyDescent="0.25">
      <c r="A1327" t="s">
        <v>56</v>
      </c>
      <c r="B1327" t="s">
        <v>512</v>
      </c>
      <c r="C1327" t="s">
        <v>4</v>
      </c>
      <c r="D1327" t="s">
        <v>19</v>
      </c>
      <c r="E1327" t="s">
        <v>493</v>
      </c>
      <c r="F1327">
        <v>9</v>
      </c>
      <c r="G1327">
        <f>VLOOKUP(E1327,Const!$A$2:$B$23,2,FALSE)</f>
        <v>8</v>
      </c>
      <c r="H1327" s="40">
        <f>IFERROR(VLOOKUP($I1327,'Planned QA'!$D$4:$V$1390,5+G1327,FALSE),0)</f>
        <v>0</v>
      </c>
      <c r="I1327" t="str">
        <f t="shared" si="35"/>
        <v>PR-0013: Analysis of production issues reported by support team</v>
      </c>
    </row>
    <row r="1328" spans="1:9" x14ac:dyDescent="0.25">
      <c r="A1328" t="s">
        <v>56</v>
      </c>
      <c r="B1328" t="s">
        <v>512</v>
      </c>
      <c r="C1328" t="s">
        <v>22</v>
      </c>
      <c r="D1328" t="s">
        <v>19</v>
      </c>
      <c r="E1328" t="s">
        <v>493</v>
      </c>
      <c r="F1328">
        <v>4</v>
      </c>
      <c r="G1328">
        <f>VLOOKUP(E1328,Const!$A$2:$B$23,2,FALSE)</f>
        <v>8</v>
      </c>
      <c r="H1328" s="40">
        <f>IFERROR(VLOOKUP($I1328,'Planned QA'!$D$4:$V$1390,5+G1328,FALSE),0)</f>
        <v>0</v>
      </c>
      <c r="I1328" t="str">
        <f t="shared" si="35"/>
        <v>PR-0013: Cient UAT Upgrade</v>
      </c>
    </row>
    <row r="1329" spans="1:9" x14ac:dyDescent="0.25">
      <c r="A1329" t="s">
        <v>56</v>
      </c>
      <c r="B1329" t="s">
        <v>512</v>
      </c>
      <c r="C1329" t="s">
        <v>36</v>
      </c>
      <c r="D1329" t="s">
        <v>13</v>
      </c>
      <c r="E1329" t="s">
        <v>493</v>
      </c>
      <c r="F1329">
        <v>19</v>
      </c>
      <c r="G1329">
        <f>VLOOKUP(E1329,Const!$A$2:$B$23,2,FALSE)</f>
        <v>8</v>
      </c>
      <c r="H1329"/>
      <c r="I1329" t="str">
        <f t="shared" si="35"/>
        <v>PR-0013: Internal Meetings</v>
      </c>
    </row>
    <row r="1330" spans="1:9" x14ac:dyDescent="0.25">
      <c r="A1330" t="s">
        <v>56</v>
      </c>
      <c r="B1330" t="s">
        <v>512</v>
      </c>
      <c r="C1330" t="s">
        <v>79</v>
      </c>
      <c r="D1330" t="s">
        <v>19</v>
      </c>
      <c r="E1330" t="s">
        <v>493</v>
      </c>
      <c r="F1330">
        <v>9</v>
      </c>
      <c r="G1330">
        <f>VLOOKUP(E1330,Const!$A$2:$B$23,2,FALSE)</f>
        <v>8</v>
      </c>
      <c r="H1330" s="40">
        <f>IFERROR(VLOOKUP($I1330,'Planned QA'!$D$4:$V$1390,5+G1330,FALSE),0)</f>
        <v>0</v>
      </c>
      <c r="I1330" t="str">
        <f t="shared" si="35"/>
        <v>PR-0013: Production upgrades</v>
      </c>
    </row>
    <row r="1331" spans="1:9" x14ac:dyDescent="0.25">
      <c r="A1331" t="s">
        <v>56</v>
      </c>
      <c r="B1331" t="s">
        <v>512</v>
      </c>
      <c r="C1331" t="s">
        <v>77</v>
      </c>
      <c r="D1331" t="s">
        <v>64</v>
      </c>
      <c r="E1331" t="s">
        <v>493</v>
      </c>
      <c r="F1331">
        <v>16</v>
      </c>
      <c r="G1331">
        <f>VLOOKUP(E1331,Const!$A$2:$B$23,2,FALSE)</f>
        <v>8</v>
      </c>
      <c r="I1331" t="str">
        <f t="shared" ref="I1331:I1332" si="36">CONCATENATE(TRIM(B1331),": ",C1331)</f>
        <v>PR-0013: Time Off - Planned</v>
      </c>
    </row>
    <row r="1332" spans="1:9" x14ac:dyDescent="0.25">
      <c r="A1332" t="s">
        <v>56</v>
      </c>
      <c r="B1332" t="s">
        <v>512</v>
      </c>
      <c r="C1332" t="s">
        <v>27</v>
      </c>
      <c r="D1332" t="s">
        <v>64</v>
      </c>
      <c r="E1332" t="s">
        <v>493</v>
      </c>
      <c r="F1332">
        <v>14</v>
      </c>
      <c r="G1332">
        <f>VLOOKUP(E1332,Const!$A$2:$B$23,2,FALSE)</f>
        <v>8</v>
      </c>
      <c r="I1332" t="str">
        <f t="shared" si="36"/>
        <v>PR-0013: Time Off - Un Planned</v>
      </c>
    </row>
    <row r="1333" spans="1:9" x14ac:dyDescent="0.25">
      <c r="A1333" t="s">
        <v>56</v>
      </c>
      <c r="B1333" t="s">
        <v>514</v>
      </c>
      <c r="C1333" t="s">
        <v>28</v>
      </c>
      <c r="D1333" t="s">
        <v>30</v>
      </c>
      <c r="E1333" t="s">
        <v>493</v>
      </c>
      <c r="F1333">
        <v>46</v>
      </c>
      <c r="G1333">
        <f>VLOOKUP(E1333,Const!$A$2:$B$23,2,FALSE)</f>
        <v>8</v>
      </c>
      <c r="I1333" t="str">
        <f t="shared" si="35"/>
        <v>NEXELUS 2025.1: Time</v>
      </c>
    </row>
    <row r="1334" spans="1:9" x14ac:dyDescent="0.25">
      <c r="A1334" t="s">
        <v>58</v>
      </c>
      <c r="B1334" t="s">
        <v>554</v>
      </c>
      <c r="C1334" t="s">
        <v>556</v>
      </c>
      <c r="D1334" t="s">
        <v>2</v>
      </c>
      <c r="E1334" t="s">
        <v>493</v>
      </c>
      <c r="F1334">
        <v>6.49</v>
      </c>
      <c r="G1334">
        <f>VLOOKUP(E1334,Const!$A$2:$B$23,2,FALSE)</f>
        <v>8</v>
      </c>
      <c r="H1334" s="40">
        <f>IFERROR(VLOOKUP($I1334,'Planned BugFix'!$D$4:$V$1390,5+G1334,FALSE),0)</f>
        <v>0</v>
      </c>
      <c r="I1334" t="str">
        <f t="shared" si="35"/>
        <v>NEXELUS 2025.1: Import/exports flights</v>
      </c>
    </row>
    <row r="1335" spans="1:9" x14ac:dyDescent="0.25">
      <c r="A1335" t="s">
        <v>58</v>
      </c>
      <c r="B1335" t="s">
        <v>554</v>
      </c>
      <c r="C1335" t="s">
        <v>556</v>
      </c>
      <c r="D1335" t="s">
        <v>17</v>
      </c>
      <c r="E1335" t="s">
        <v>493</v>
      </c>
      <c r="F1335">
        <v>12</v>
      </c>
      <c r="G1335">
        <f>VLOOKUP(E1335,Const!$A$2:$B$23,2,FALSE)</f>
        <v>8</v>
      </c>
      <c r="H1335" s="40">
        <f>IFERROR(VLOOKUP($I1335,'Planned Dev'!$D$4:$V$1390,5+G1335,FALSE),0)</f>
        <v>0</v>
      </c>
      <c r="I1335" t="str">
        <f t="shared" si="35"/>
        <v>NEXELUS 2025.1: Import/exports flights</v>
      </c>
    </row>
    <row r="1336" spans="1:9" x14ac:dyDescent="0.25">
      <c r="A1336" t="s">
        <v>58</v>
      </c>
      <c r="B1336" t="s">
        <v>554</v>
      </c>
      <c r="C1336" t="s">
        <v>556</v>
      </c>
      <c r="D1336" t="s">
        <v>19</v>
      </c>
      <c r="E1336" t="s">
        <v>493</v>
      </c>
      <c r="F1336">
        <v>13</v>
      </c>
      <c r="G1336">
        <f>VLOOKUP(E1336,Const!$A$2:$B$23,2,FALSE)</f>
        <v>8</v>
      </c>
      <c r="H1336" s="40">
        <f>IFERROR(VLOOKUP($I1336,'Planned QA'!$D$4:$V$1390,5+G1336,FALSE),0)</f>
        <v>0</v>
      </c>
      <c r="I1336" t="str">
        <f t="shared" si="35"/>
        <v>NEXELUS 2025.1: Import/exports flights</v>
      </c>
    </row>
    <row r="1337" spans="1:9" x14ac:dyDescent="0.25">
      <c r="A1337" t="s">
        <v>58</v>
      </c>
      <c r="B1337" t="s">
        <v>554</v>
      </c>
      <c r="C1337" t="s">
        <v>11</v>
      </c>
      <c r="D1337" t="s">
        <v>12</v>
      </c>
      <c r="E1337" t="s">
        <v>493</v>
      </c>
      <c r="F1337">
        <v>6</v>
      </c>
      <c r="G1337">
        <f>VLOOKUP(E1337,Const!$A$2:$B$23,2,FALSE)</f>
        <v>8</v>
      </c>
      <c r="I1337" t="str">
        <f t="shared" si="35"/>
        <v>NEXELUS 2025.1: Project Overhead</v>
      </c>
    </row>
    <row r="1338" spans="1:9" x14ac:dyDescent="0.25">
      <c r="A1338" t="s">
        <v>58</v>
      </c>
      <c r="B1338" t="s">
        <v>554</v>
      </c>
      <c r="C1338" t="s">
        <v>11</v>
      </c>
      <c r="D1338" t="s">
        <v>70</v>
      </c>
      <c r="E1338" t="s">
        <v>493</v>
      </c>
      <c r="F1338">
        <v>7</v>
      </c>
      <c r="G1338">
        <f>VLOOKUP(E1338,Const!$A$2:$B$23,2,FALSE)</f>
        <v>8</v>
      </c>
      <c r="I1338" t="str">
        <f t="shared" si="35"/>
        <v>NEXELUS 2025.1: Project Overhead</v>
      </c>
    </row>
    <row r="1339" spans="1:9" x14ac:dyDescent="0.25">
      <c r="A1339" t="s">
        <v>58</v>
      </c>
      <c r="B1339" t="s">
        <v>554</v>
      </c>
      <c r="C1339" t="s">
        <v>11</v>
      </c>
      <c r="D1339" t="s">
        <v>90</v>
      </c>
      <c r="E1339" t="s">
        <v>493</v>
      </c>
      <c r="F1339">
        <v>4.5</v>
      </c>
      <c r="G1339">
        <f>VLOOKUP(E1339,Const!$A$2:$B$23,2,FALSE)</f>
        <v>8</v>
      </c>
      <c r="I1339" t="str">
        <f t="shared" si="35"/>
        <v>NEXELUS 2025.1 SP1: Project Overhead</v>
      </c>
    </row>
    <row r="1340" spans="1:9" x14ac:dyDescent="0.25">
      <c r="A1340" t="s">
        <v>58</v>
      </c>
      <c r="B1340" t="s">
        <v>573</v>
      </c>
      <c r="C1340" t="s">
        <v>11</v>
      </c>
      <c r="D1340" t="s">
        <v>90</v>
      </c>
      <c r="E1340" t="s">
        <v>493</v>
      </c>
      <c r="F1340">
        <v>4</v>
      </c>
      <c r="G1340">
        <f>VLOOKUP(E1340,Const!$A$2:$B$23,2,FALSE)</f>
        <v>8</v>
      </c>
      <c r="I1340" t="str">
        <f t="shared" si="35"/>
        <v>NEXELUS 2025.1 SP1: Project Overhead</v>
      </c>
    </row>
    <row r="1341" spans="1:9" x14ac:dyDescent="0.25">
      <c r="A1341" t="s">
        <v>58</v>
      </c>
      <c r="B1341" t="s">
        <v>573</v>
      </c>
      <c r="C1341" t="s">
        <v>574</v>
      </c>
      <c r="D1341" t="s">
        <v>17</v>
      </c>
      <c r="E1341" t="s">
        <v>493</v>
      </c>
      <c r="F1341">
        <v>14</v>
      </c>
      <c r="G1341">
        <f>VLOOKUP(E1341,Const!$A$2:$B$23,2,FALSE)</f>
        <v>8</v>
      </c>
      <c r="H1341" s="40">
        <f>IFERROR(VLOOKUP($I1341,'Planned Dev'!$D$4:$V$1390,5+G1341,FALSE),0)</f>
        <v>0</v>
      </c>
      <c r="I1341" t="str">
        <f t="shared" si="35"/>
        <v>NEXELUS 2025.1 SP1: Provide end date column in flight import export.</v>
      </c>
    </row>
    <row r="1342" spans="1:9" x14ac:dyDescent="0.25">
      <c r="A1342" t="s">
        <v>58</v>
      </c>
      <c r="B1342" t="s">
        <v>573</v>
      </c>
      <c r="C1342" t="s">
        <v>574</v>
      </c>
      <c r="D1342" t="s">
        <v>19</v>
      </c>
      <c r="E1342" t="s">
        <v>493</v>
      </c>
      <c r="F1342">
        <v>8</v>
      </c>
      <c r="G1342">
        <f>VLOOKUP(E1342,Const!$A$2:$B$23,2,FALSE)</f>
        <v>8</v>
      </c>
      <c r="H1342" s="40">
        <f>IFERROR(VLOOKUP($I1342,'Planned QA'!$D$4:$V$1390,5+G1342,FALSE),0)</f>
        <v>0</v>
      </c>
      <c r="I1342" t="str">
        <f t="shared" si="35"/>
        <v>NEXELUS 2025.2: Provide end date column in flight import export.</v>
      </c>
    </row>
    <row r="1343" spans="1:9" x14ac:dyDescent="0.25">
      <c r="A1343" t="s">
        <v>58</v>
      </c>
      <c r="B1343" t="s">
        <v>557</v>
      </c>
      <c r="C1343" t="s">
        <v>558</v>
      </c>
      <c r="D1343" t="s">
        <v>17</v>
      </c>
      <c r="E1343" t="s">
        <v>493</v>
      </c>
      <c r="F1343">
        <v>2.5</v>
      </c>
      <c r="G1343">
        <f>VLOOKUP(E1343,Const!$A$2:$B$23,2,FALSE)</f>
        <v>8</v>
      </c>
      <c r="H1343" s="40">
        <f>IFERROR(VLOOKUP($I1343,'Planned Dev'!$D$4:$V$1390,5+G1343,FALSE),0)</f>
        <v>0</v>
      </c>
      <c r="I1343" t="str">
        <f t="shared" si="35"/>
        <v>NEXELUS 2025.2: Add a 'Collapse All Packages/Placements' button on Placement</v>
      </c>
    </row>
    <row r="1344" spans="1:9" x14ac:dyDescent="0.25">
      <c r="A1344" t="s">
        <v>58</v>
      </c>
      <c r="B1344" t="s">
        <v>557</v>
      </c>
      <c r="C1344" t="s">
        <v>558</v>
      </c>
      <c r="D1344" t="s">
        <v>46</v>
      </c>
      <c r="E1344" t="s">
        <v>493</v>
      </c>
      <c r="F1344">
        <v>2</v>
      </c>
      <c r="G1344">
        <f>VLOOKUP(E1344,Const!$A$2:$B$23,2,FALSE)</f>
        <v>8</v>
      </c>
      <c r="I1344" t="str">
        <f t="shared" si="35"/>
        <v>NEXELUS 2025.2: Add a 'Collapse All Packages/Placements' button on Placement</v>
      </c>
    </row>
    <row r="1345" spans="1:9" x14ac:dyDescent="0.25">
      <c r="A1345" t="s">
        <v>58</v>
      </c>
      <c r="B1345" t="s">
        <v>557</v>
      </c>
      <c r="C1345" t="s">
        <v>559</v>
      </c>
      <c r="D1345" t="s">
        <v>46</v>
      </c>
      <c r="E1345" t="s">
        <v>493</v>
      </c>
      <c r="F1345">
        <v>2.5</v>
      </c>
      <c r="G1345">
        <f>VLOOKUP(E1345,Const!$A$2:$B$23,2,FALSE)</f>
        <v>8</v>
      </c>
      <c r="I1345" t="str">
        <f t="shared" si="35"/>
        <v>NEXELUS 2025.2: Allow switching media plan from Media Plan UI</v>
      </c>
    </row>
    <row r="1346" spans="1:9" x14ac:dyDescent="0.25">
      <c r="A1346" t="s">
        <v>58</v>
      </c>
      <c r="B1346" t="s">
        <v>557</v>
      </c>
      <c r="C1346" t="s">
        <v>577</v>
      </c>
      <c r="D1346" t="s">
        <v>17</v>
      </c>
      <c r="E1346" t="s">
        <v>493</v>
      </c>
      <c r="F1346">
        <v>5</v>
      </c>
      <c r="G1346">
        <f>VLOOKUP(E1346,Const!$A$2:$B$23,2,FALSE)</f>
        <v>8</v>
      </c>
      <c r="H1346" s="40">
        <f>IFERROR(VLOOKUP($I1346,'Planned Dev'!$D$4:$V$1390,5+G1346,FALSE),0)</f>
        <v>0</v>
      </c>
      <c r="I1346" t="str">
        <f t="shared" si="35"/>
        <v>NEXELUS 2025.2: MC: Apply exchange rate from revision date or IO creation date</v>
      </c>
    </row>
    <row r="1347" spans="1:9" x14ac:dyDescent="0.25">
      <c r="A1347" t="s">
        <v>58</v>
      </c>
      <c r="B1347" t="s">
        <v>557</v>
      </c>
      <c r="C1347" t="s">
        <v>577</v>
      </c>
      <c r="D1347" t="s">
        <v>46</v>
      </c>
      <c r="E1347" t="s">
        <v>493</v>
      </c>
      <c r="F1347">
        <v>5</v>
      </c>
      <c r="G1347">
        <f>VLOOKUP(E1347,Const!$A$2:$B$23,2,FALSE)</f>
        <v>8</v>
      </c>
      <c r="I1347" t="str">
        <f t="shared" ref="I1347:I1402" si="37">CONCATENATE(TRIM(B1348),": ",C1347)</f>
        <v>NEXELUS 2025.2: MC: Apply exchange rate from revision date or IO creation date</v>
      </c>
    </row>
    <row r="1348" spans="1:9" x14ac:dyDescent="0.25">
      <c r="A1348" t="s">
        <v>58</v>
      </c>
      <c r="B1348" t="s">
        <v>557</v>
      </c>
      <c r="C1348" t="s">
        <v>11</v>
      </c>
      <c r="D1348" t="s">
        <v>70</v>
      </c>
      <c r="E1348" t="s">
        <v>493</v>
      </c>
      <c r="F1348">
        <v>9.5</v>
      </c>
      <c r="G1348">
        <f>VLOOKUP(E1348,Const!$A$2:$B$23,2,FALSE)</f>
        <v>8</v>
      </c>
      <c r="I1348" t="str">
        <f t="shared" si="37"/>
        <v>NEXELUS 2025.2: Project Overhead</v>
      </c>
    </row>
    <row r="1349" spans="1:9" x14ac:dyDescent="0.25">
      <c r="A1349" t="s">
        <v>58</v>
      </c>
      <c r="B1349" t="s">
        <v>557</v>
      </c>
      <c r="C1349" t="s">
        <v>11</v>
      </c>
      <c r="D1349" t="s">
        <v>90</v>
      </c>
      <c r="E1349" t="s">
        <v>493</v>
      </c>
      <c r="F1349">
        <v>4</v>
      </c>
      <c r="G1349">
        <f>VLOOKUP(E1349,Const!$A$2:$B$23,2,FALSE)</f>
        <v>8</v>
      </c>
      <c r="I1349" t="str">
        <f t="shared" si="37"/>
        <v>NEXELUS SUPPORT: Project Overhead</v>
      </c>
    </row>
    <row r="1350" spans="1:9" x14ac:dyDescent="0.25">
      <c r="A1350" t="s">
        <v>58</v>
      </c>
      <c r="B1350" t="s">
        <v>516</v>
      </c>
      <c r="C1350" t="s">
        <v>119</v>
      </c>
      <c r="D1350" t="s">
        <v>99</v>
      </c>
      <c r="E1350" t="s">
        <v>493</v>
      </c>
      <c r="F1350">
        <v>1</v>
      </c>
      <c r="G1350">
        <f>VLOOKUP(E1350,Const!$A$2:$B$23,2,FALSE)</f>
        <v>8</v>
      </c>
      <c r="I1350" t="str">
        <f t="shared" si="37"/>
        <v>PR-0013: Maintenance Activity</v>
      </c>
    </row>
    <row r="1351" spans="1:9" x14ac:dyDescent="0.25">
      <c r="A1351" t="s">
        <v>58</v>
      </c>
      <c r="B1351" t="s">
        <v>512</v>
      </c>
      <c r="C1351" t="s">
        <v>36</v>
      </c>
      <c r="D1351" t="s">
        <v>13</v>
      </c>
      <c r="E1351" t="s">
        <v>493</v>
      </c>
      <c r="F1351">
        <v>32.5</v>
      </c>
      <c r="G1351">
        <f>VLOOKUP(E1351,Const!$A$2:$B$23,2,FALSE)</f>
        <v>8</v>
      </c>
      <c r="H1351" s="3"/>
      <c r="I1351" t="str">
        <f t="shared" si="37"/>
        <v>Support and Maintenance: Internal Meetings</v>
      </c>
    </row>
    <row r="1352" spans="1:9" x14ac:dyDescent="0.25">
      <c r="A1352" t="s">
        <v>58</v>
      </c>
      <c r="B1352" t="s">
        <v>514</v>
      </c>
      <c r="C1352" t="s">
        <v>28</v>
      </c>
      <c r="D1352" t="s">
        <v>99</v>
      </c>
      <c r="E1352" t="s">
        <v>493</v>
      </c>
      <c r="F1352">
        <v>1</v>
      </c>
      <c r="G1352">
        <f>VLOOKUP(E1352,Const!$A$2:$B$23,2,FALSE)</f>
        <v>8</v>
      </c>
      <c r="H1352" s="3"/>
      <c r="I1352" t="str">
        <f t="shared" si="37"/>
        <v>AD-0001: Time</v>
      </c>
    </row>
    <row r="1353" spans="1:9" x14ac:dyDescent="0.25">
      <c r="A1353" t="s">
        <v>60</v>
      </c>
      <c r="B1353" t="s">
        <v>515</v>
      </c>
      <c r="C1353" t="s">
        <v>28</v>
      </c>
      <c r="D1353" t="s">
        <v>70</v>
      </c>
      <c r="E1353" t="s">
        <v>493</v>
      </c>
      <c r="F1353">
        <v>11</v>
      </c>
      <c r="G1353">
        <f>VLOOKUP(E1353,Const!$A$2:$B$23,2,FALSE)</f>
        <v>8</v>
      </c>
      <c r="H1353" s="3"/>
      <c r="I1353" t="str">
        <f t="shared" si="37"/>
        <v>NEXELUS 2025.1: Time</v>
      </c>
    </row>
    <row r="1354" spans="1:9" x14ac:dyDescent="0.25">
      <c r="A1354" t="s">
        <v>60</v>
      </c>
      <c r="B1354" t="s">
        <v>554</v>
      </c>
      <c r="C1354" t="s">
        <v>556</v>
      </c>
      <c r="D1354" t="s">
        <v>19</v>
      </c>
      <c r="E1354" t="s">
        <v>493</v>
      </c>
      <c r="F1354">
        <v>40</v>
      </c>
      <c r="G1354">
        <f>VLOOKUP(E1354,Const!$A$2:$B$23,2,FALSE)</f>
        <v>8</v>
      </c>
      <c r="H1354" s="40">
        <f>IFERROR(VLOOKUP($I1354,'Planned QA'!$D$4:$V$1390,5+G1354,FALSE),0)</f>
        <v>0</v>
      </c>
      <c r="I1354" t="str">
        <f t="shared" si="37"/>
        <v>NEXELUS 2025.1: Import/exports flights</v>
      </c>
    </row>
    <row r="1355" spans="1:9" x14ac:dyDescent="0.25">
      <c r="A1355" t="s">
        <v>60</v>
      </c>
      <c r="B1355" t="s">
        <v>554</v>
      </c>
      <c r="C1355" t="s">
        <v>565</v>
      </c>
      <c r="D1355" t="s">
        <v>46</v>
      </c>
      <c r="E1355" t="s">
        <v>493</v>
      </c>
      <c r="F1355">
        <v>2</v>
      </c>
      <c r="G1355">
        <f>VLOOKUP(E1355,Const!$A$2:$B$23,2,FALSE)</f>
        <v>8</v>
      </c>
      <c r="H1355"/>
      <c r="I1355" t="str">
        <f t="shared" si="37"/>
        <v>NEXELUS 2025.1: Margin change for TTD</v>
      </c>
    </row>
    <row r="1356" spans="1:9" x14ac:dyDescent="0.25">
      <c r="A1356" t="s">
        <v>60</v>
      </c>
      <c r="B1356" t="s">
        <v>554</v>
      </c>
      <c r="C1356" t="s">
        <v>565</v>
      </c>
      <c r="D1356" t="s">
        <v>19</v>
      </c>
      <c r="E1356" t="s">
        <v>493</v>
      </c>
      <c r="F1356">
        <v>2</v>
      </c>
      <c r="G1356">
        <f>VLOOKUP(E1356,Const!$A$2:$B$23,2,FALSE)</f>
        <v>8</v>
      </c>
      <c r="H1356" s="40">
        <f>IFERROR(VLOOKUP($I1356,'Planned QA'!$D$4:$V$1390,5+G1356,FALSE),0)</f>
        <v>0</v>
      </c>
      <c r="I1356" t="str">
        <f t="shared" si="37"/>
        <v>NEXELUS 2025.1 SP1: Margin change for TTD</v>
      </c>
    </row>
    <row r="1357" spans="1:9" x14ac:dyDescent="0.25">
      <c r="A1357" t="s">
        <v>60</v>
      </c>
      <c r="B1357" t="s">
        <v>573</v>
      </c>
      <c r="C1357" t="s">
        <v>11</v>
      </c>
      <c r="D1357" t="s">
        <v>7</v>
      </c>
      <c r="E1357" t="s">
        <v>493</v>
      </c>
      <c r="F1357">
        <v>5</v>
      </c>
      <c r="G1357">
        <f>VLOOKUP(E1357,Const!$A$2:$B$23,2,FALSE)</f>
        <v>8</v>
      </c>
      <c r="H1357" s="3"/>
      <c r="I1357" t="str">
        <f t="shared" si="37"/>
        <v>NEXELUS 2025.2: Project Overhead</v>
      </c>
    </row>
    <row r="1358" spans="1:9" x14ac:dyDescent="0.25">
      <c r="A1358" t="s">
        <v>60</v>
      </c>
      <c r="B1358" t="s">
        <v>557</v>
      </c>
      <c r="C1358" t="s">
        <v>11</v>
      </c>
      <c r="D1358" t="s">
        <v>7</v>
      </c>
      <c r="E1358" t="s">
        <v>493</v>
      </c>
      <c r="F1358">
        <v>6</v>
      </c>
      <c r="G1358">
        <f>VLOOKUP(E1358,Const!$A$2:$B$23,2,FALSE)</f>
        <v>8</v>
      </c>
      <c r="I1358" t="str">
        <f t="shared" si="37"/>
        <v>PR-0013: Project Overhead</v>
      </c>
    </row>
    <row r="1359" spans="1:9" x14ac:dyDescent="0.25">
      <c r="A1359" t="s">
        <v>60</v>
      </c>
      <c r="B1359" t="s">
        <v>512</v>
      </c>
      <c r="C1359" t="s">
        <v>22</v>
      </c>
      <c r="D1359" t="s">
        <v>19</v>
      </c>
      <c r="E1359" t="s">
        <v>493</v>
      </c>
      <c r="F1359">
        <v>24</v>
      </c>
      <c r="G1359">
        <f>VLOOKUP(E1359,Const!$A$2:$B$23,2,FALSE)</f>
        <v>8</v>
      </c>
      <c r="H1359" s="40">
        <f>IFERROR(VLOOKUP($I1359,'Planned QA'!$D$4:$V$1390,5+G1359,FALSE),0)</f>
        <v>0</v>
      </c>
      <c r="I1359" t="str">
        <f t="shared" si="37"/>
        <v>PR-0013: Cient UAT Upgrade</v>
      </c>
    </row>
    <row r="1360" spans="1:9" x14ac:dyDescent="0.25">
      <c r="A1360" t="s">
        <v>60</v>
      </c>
      <c r="B1360" t="s">
        <v>512</v>
      </c>
      <c r="C1360" t="s">
        <v>36</v>
      </c>
      <c r="D1360" t="s">
        <v>13</v>
      </c>
      <c r="E1360" t="s">
        <v>493</v>
      </c>
      <c r="F1360">
        <v>18</v>
      </c>
      <c r="G1360">
        <f>VLOOKUP(E1360,Const!$A$2:$B$23,2,FALSE)</f>
        <v>8</v>
      </c>
      <c r="I1360" t="str">
        <f t="shared" si="37"/>
        <v>PR-0013: Internal Meetings</v>
      </c>
    </row>
    <row r="1361" spans="1:9" x14ac:dyDescent="0.25">
      <c r="A1361" t="s">
        <v>60</v>
      </c>
      <c r="B1361" t="s">
        <v>512</v>
      </c>
      <c r="C1361" t="s">
        <v>27</v>
      </c>
      <c r="D1361" t="s">
        <v>64</v>
      </c>
      <c r="E1361" t="s">
        <v>493</v>
      </c>
      <c r="F1361">
        <v>7</v>
      </c>
      <c r="G1361">
        <f>VLOOKUP(E1361,Const!$A$2:$B$23,2,FALSE)</f>
        <v>8</v>
      </c>
      <c r="I1361" t="str">
        <f>CONCATENATE(TRIM(B1361),": ",C1361)</f>
        <v>PR-0013: Time Off - Un Planned</v>
      </c>
    </row>
    <row r="1362" spans="1:9" x14ac:dyDescent="0.25">
      <c r="A1362" t="s">
        <v>60</v>
      </c>
      <c r="B1362" t="s">
        <v>514</v>
      </c>
      <c r="C1362" t="s">
        <v>28</v>
      </c>
      <c r="D1362" t="s">
        <v>30</v>
      </c>
      <c r="E1362" t="s">
        <v>493</v>
      </c>
      <c r="F1362">
        <v>12</v>
      </c>
      <c r="G1362">
        <f>VLOOKUP(E1362,Const!$A$2:$B$23,2,FALSE)</f>
        <v>8</v>
      </c>
      <c r="I1362" t="str">
        <f t="shared" si="37"/>
        <v>PR-0013: Time</v>
      </c>
    </row>
    <row r="1363" spans="1:9" x14ac:dyDescent="0.25">
      <c r="A1363" t="s">
        <v>61</v>
      </c>
      <c r="B1363" t="s">
        <v>512</v>
      </c>
      <c r="C1363" t="s">
        <v>22</v>
      </c>
      <c r="D1363" t="s">
        <v>2</v>
      </c>
      <c r="E1363" t="s">
        <v>493</v>
      </c>
      <c r="F1363">
        <v>3</v>
      </c>
      <c r="G1363">
        <f>VLOOKUP(E1363,Const!$A$2:$B$23,2,FALSE)</f>
        <v>8</v>
      </c>
      <c r="H1363" s="40">
        <f>IFERROR(VLOOKUP($I1363,'Planned BugFix'!$D$4:$V$1390,5+G1363,FALSE),0)</f>
        <v>0</v>
      </c>
      <c r="I1363" t="str">
        <f t="shared" si="37"/>
        <v>PR-0013: Cient UAT Upgrade</v>
      </c>
    </row>
    <row r="1364" spans="1:9" x14ac:dyDescent="0.25">
      <c r="A1364" t="s">
        <v>61</v>
      </c>
      <c r="B1364" t="s">
        <v>512</v>
      </c>
      <c r="C1364" t="s">
        <v>22</v>
      </c>
      <c r="D1364" t="s">
        <v>17</v>
      </c>
      <c r="E1364" t="s">
        <v>493</v>
      </c>
      <c r="F1364">
        <v>3</v>
      </c>
      <c r="G1364">
        <f>VLOOKUP(E1364,Const!$A$2:$B$23,2,FALSE)</f>
        <v>8</v>
      </c>
      <c r="H1364" s="40">
        <f>IFERROR(VLOOKUP($I1364,'Planned Dev'!$D$4:$V$1390,5+G1364,FALSE),0)</f>
        <v>0</v>
      </c>
      <c r="I1364" t="str">
        <f t="shared" si="37"/>
        <v>PR-0013: Cient UAT Upgrade</v>
      </c>
    </row>
    <row r="1365" spans="1:9" x14ac:dyDescent="0.25">
      <c r="A1365" t="s">
        <v>61</v>
      </c>
      <c r="B1365" t="s">
        <v>512</v>
      </c>
      <c r="C1365" t="s">
        <v>35</v>
      </c>
      <c r="D1365" t="s">
        <v>17</v>
      </c>
      <c r="E1365" t="s">
        <v>493</v>
      </c>
      <c r="F1365">
        <v>10</v>
      </c>
      <c r="G1365">
        <f>VLOOKUP(E1365,Const!$A$2:$B$23,2,FALSE)</f>
        <v>8</v>
      </c>
      <c r="H1365" s="40">
        <f>IFERROR(VLOOKUP($I1365,'Planned Dev'!$D$4:$V$1390,5+G1365,FALSE),0)</f>
        <v>0</v>
      </c>
      <c r="I1365" t="str">
        <f t="shared" si="37"/>
        <v>PR-0013: Development of new project/assignment/task</v>
      </c>
    </row>
    <row r="1366" spans="1:9" x14ac:dyDescent="0.25">
      <c r="A1366" t="s">
        <v>61</v>
      </c>
      <c r="B1366" t="s">
        <v>512</v>
      </c>
      <c r="C1366" t="s">
        <v>547</v>
      </c>
      <c r="D1366" t="s">
        <v>64</v>
      </c>
      <c r="E1366" t="s">
        <v>493</v>
      </c>
      <c r="F1366">
        <v>8</v>
      </c>
      <c r="G1366">
        <f>VLOOKUP(E1366,Const!$A$2:$B$23,2,FALSE)</f>
        <v>8</v>
      </c>
      <c r="I1366" t="str">
        <f>CONCATENATE(TRIM(B1366),": ",C1366)</f>
        <v>PR-0013: Gazetted holidays</v>
      </c>
    </row>
    <row r="1367" spans="1:9" x14ac:dyDescent="0.25">
      <c r="A1367" t="s">
        <v>61</v>
      </c>
      <c r="B1367" t="s">
        <v>512</v>
      </c>
      <c r="C1367" t="s">
        <v>62</v>
      </c>
      <c r="D1367" t="s">
        <v>95</v>
      </c>
      <c r="E1367" t="s">
        <v>493</v>
      </c>
      <c r="F1367">
        <v>12</v>
      </c>
      <c r="G1367">
        <f>VLOOKUP(E1367,Const!$A$2:$B$23,2,FALSE)</f>
        <v>8</v>
      </c>
      <c r="I1367" t="str">
        <f t="shared" si="37"/>
        <v>Support and Maintenance: In-house Training</v>
      </c>
    </row>
    <row r="1368" spans="1:9" x14ac:dyDescent="0.25">
      <c r="A1368" t="s">
        <v>61</v>
      </c>
      <c r="B1368" t="s">
        <v>514</v>
      </c>
      <c r="C1368" t="s">
        <v>28</v>
      </c>
      <c r="D1368" t="s">
        <v>30</v>
      </c>
      <c r="E1368" t="s">
        <v>493</v>
      </c>
      <c r="F1368">
        <v>119</v>
      </c>
      <c r="G1368">
        <f>VLOOKUP(E1368,Const!$A$2:$B$23,2,FALSE)</f>
        <v>8</v>
      </c>
      <c r="I1368" t="str">
        <f t="shared" si="37"/>
        <v>AD-0001: Time</v>
      </c>
    </row>
    <row r="1369" spans="1:9" x14ac:dyDescent="0.25">
      <c r="A1369" t="s">
        <v>63</v>
      </c>
      <c r="B1369" t="s">
        <v>515</v>
      </c>
      <c r="C1369" t="s">
        <v>28</v>
      </c>
      <c r="D1369" t="s">
        <v>64</v>
      </c>
      <c r="E1369" t="s">
        <v>493</v>
      </c>
      <c r="F1369">
        <v>16</v>
      </c>
      <c r="G1369">
        <f>VLOOKUP(E1369,Const!$A$2:$B$23,2,FALSE)</f>
        <v>8</v>
      </c>
      <c r="H1369"/>
      <c r="I1369" t="str">
        <f>CONCATENATE(TRIM(B1369),": ",C1369)</f>
        <v>AD-0001: Time</v>
      </c>
    </row>
    <row r="1370" spans="1:9" x14ac:dyDescent="0.25">
      <c r="A1370" t="s">
        <v>63</v>
      </c>
      <c r="B1370" t="s">
        <v>551</v>
      </c>
      <c r="C1370" t="s">
        <v>566</v>
      </c>
      <c r="D1370" t="s">
        <v>19</v>
      </c>
      <c r="E1370" t="s">
        <v>493</v>
      </c>
      <c r="F1370">
        <v>2</v>
      </c>
      <c r="G1370">
        <f>VLOOKUP(E1370,Const!$A$2:$B$23,2,FALSE)</f>
        <v>8</v>
      </c>
      <c r="H1370" s="40">
        <f>IFERROR(VLOOKUP($I1370,'Planned QA'!$D$4:$V$1390,5+G1370,FALSE),0)</f>
        <v>0</v>
      </c>
      <c r="I1370" t="str">
        <f t="shared" si="37"/>
        <v>APWORKS 2025.1: Add client column on Discrepant Gadget</v>
      </c>
    </row>
    <row r="1371" spans="1:9" x14ac:dyDescent="0.25">
      <c r="A1371" t="s">
        <v>63</v>
      </c>
      <c r="B1371" t="s">
        <v>551</v>
      </c>
      <c r="C1371" t="s">
        <v>561</v>
      </c>
      <c r="D1371" t="s">
        <v>19</v>
      </c>
      <c r="E1371" t="s">
        <v>493</v>
      </c>
      <c r="F1371">
        <v>3</v>
      </c>
      <c r="G1371">
        <f>VLOOKUP(E1371,Const!$A$2:$B$23,2,FALSE)</f>
        <v>8</v>
      </c>
      <c r="H1371" s="40">
        <f>IFERROR(VLOOKUP($I1371,'Planned QA'!$D$4:$V$1390,5+G1371,FALSE),0)</f>
        <v>0</v>
      </c>
      <c r="I1371" t="str">
        <f t="shared" si="37"/>
        <v>APWORKS 2025.1: Invoice UI: Invoice Preview Zoom Feature</v>
      </c>
    </row>
    <row r="1372" spans="1:9" x14ac:dyDescent="0.25">
      <c r="A1372" t="s">
        <v>63</v>
      </c>
      <c r="B1372" t="s">
        <v>551</v>
      </c>
      <c r="C1372" t="s">
        <v>11</v>
      </c>
      <c r="D1372" t="s">
        <v>68</v>
      </c>
      <c r="E1372" t="s">
        <v>493</v>
      </c>
      <c r="F1372">
        <v>112</v>
      </c>
      <c r="G1372">
        <f>VLOOKUP(E1372,Const!$A$2:$B$23,2,FALSE)</f>
        <v>8</v>
      </c>
      <c r="I1372" t="str">
        <f t="shared" si="37"/>
        <v>APWORKS 2025.1: Project Overhead</v>
      </c>
    </row>
    <row r="1373" spans="1:9" x14ac:dyDescent="0.25">
      <c r="A1373" t="s">
        <v>63</v>
      </c>
      <c r="B1373" t="s">
        <v>551</v>
      </c>
      <c r="C1373" t="s">
        <v>564</v>
      </c>
      <c r="D1373" t="s">
        <v>19</v>
      </c>
      <c r="E1373" t="s">
        <v>493</v>
      </c>
      <c r="F1373">
        <v>2</v>
      </c>
      <c r="G1373">
        <f>VLOOKUP(E1373,Const!$A$2:$B$23,2,FALSE)</f>
        <v>8</v>
      </c>
      <c r="H1373" s="40">
        <f>IFERROR(VLOOKUP($I1373,'Planned QA'!$D$4:$V$1390,5+G1373,FALSE),0)</f>
        <v>0</v>
      </c>
      <c r="I1373" t="str">
        <f t="shared" si="37"/>
        <v>PR-0013: Vendor Mapping: Allow User to Date Format</v>
      </c>
    </row>
    <row r="1374" spans="1:9" x14ac:dyDescent="0.25">
      <c r="A1374" t="s">
        <v>63</v>
      </c>
      <c r="B1374" t="s">
        <v>512</v>
      </c>
      <c r="C1374" t="s">
        <v>77</v>
      </c>
      <c r="D1374" t="s">
        <v>70</v>
      </c>
      <c r="E1374" t="s">
        <v>493</v>
      </c>
      <c r="F1374">
        <v>8</v>
      </c>
      <c r="G1374">
        <f>VLOOKUP(E1374,Const!$A$2:$B$23,2,FALSE)</f>
        <v>8</v>
      </c>
      <c r="H1374"/>
      <c r="I1374" t="str">
        <f t="shared" si="37"/>
        <v>Support and Maintenance: Time Off - Planned</v>
      </c>
    </row>
    <row r="1375" spans="1:9" x14ac:dyDescent="0.25">
      <c r="A1375" t="s">
        <v>63</v>
      </c>
      <c r="B1375" t="s">
        <v>514</v>
      </c>
      <c r="C1375" t="s">
        <v>28</v>
      </c>
      <c r="D1375" t="s">
        <v>30</v>
      </c>
      <c r="E1375" t="s">
        <v>493</v>
      </c>
      <c r="F1375">
        <v>17</v>
      </c>
      <c r="G1375">
        <f>VLOOKUP(E1375,Const!$A$2:$B$23,2,FALSE)</f>
        <v>8</v>
      </c>
      <c r="I1375" t="str">
        <f t="shared" si="37"/>
        <v>AD-0001: Time</v>
      </c>
    </row>
    <row r="1376" spans="1:9" x14ac:dyDescent="0.25">
      <c r="A1376" t="s">
        <v>543</v>
      </c>
      <c r="B1376" t="s">
        <v>515</v>
      </c>
      <c r="C1376" t="s">
        <v>539</v>
      </c>
      <c r="D1376" t="s">
        <v>47</v>
      </c>
      <c r="E1376" t="s">
        <v>493</v>
      </c>
      <c r="F1376">
        <v>168</v>
      </c>
      <c r="G1376">
        <f>VLOOKUP(E1376,Const!$A$2:$B$23,2,FALSE)</f>
        <v>8</v>
      </c>
      <c r="I1376" t="str">
        <f t="shared" si="37"/>
        <v>AD-0001: Network and infrastructure Support</v>
      </c>
    </row>
    <row r="1377" spans="1:9" x14ac:dyDescent="0.25">
      <c r="A1377" t="s">
        <v>544</v>
      </c>
      <c r="B1377" t="s">
        <v>515</v>
      </c>
      <c r="C1377" t="s">
        <v>536</v>
      </c>
      <c r="D1377" t="s">
        <v>538</v>
      </c>
      <c r="E1377" t="s">
        <v>493</v>
      </c>
      <c r="F1377">
        <v>12</v>
      </c>
      <c r="G1377">
        <f>VLOOKUP(E1377,Const!$A$2:$B$23,2,FALSE)</f>
        <v>8</v>
      </c>
      <c r="H1377" s="3"/>
      <c r="I1377" t="str">
        <f t="shared" si="37"/>
        <v>AD-0001: HR ad Admin Activities</v>
      </c>
    </row>
    <row r="1378" spans="1:9" x14ac:dyDescent="0.25">
      <c r="A1378" t="s">
        <v>544</v>
      </c>
      <c r="B1378" t="s">
        <v>515</v>
      </c>
      <c r="C1378" t="s">
        <v>28</v>
      </c>
      <c r="D1378" t="s">
        <v>47</v>
      </c>
      <c r="E1378" t="s">
        <v>493</v>
      </c>
      <c r="F1378">
        <v>17</v>
      </c>
      <c r="G1378">
        <f>VLOOKUP(E1378,Const!$A$2:$B$23,2,FALSE)</f>
        <v>8</v>
      </c>
      <c r="H1378" s="3"/>
      <c r="I1378" t="str">
        <f t="shared" si="37"/>
        <v>AD-0001: Time</v>
      </c>
    </row>
    <row r="1379" spans="1:9" x14ac:dyDescent="0.25">
      <c r="A1379" t="s">
        <v>544</v>
      </c>
      <c r="B1379" t="s">
        <v>515</v>
      </c>
      <c r="C1379" t="s">
        <v>28</v>
      </c>
      <c r="D1379" t="s">
        <v>64</v>
      </c>
      <c r="E1379" t="s">
        <v>493</v>
      </c>
      <c r="F1379">
        <v>22</v>
      </c>
      <c r="G1379">
        <f>VLOOKUP(E1379,Const!$A$2:$B$23,2,FALSE)</f>
        <v>8</v>
      </c>
      <c r="I1379" t="str">
        <f>CONCATENATE(TRIM(B1379),": ",C1379)</f>
        <v>AD-0001: Time</v>
      </c>
    </row>
    <row r="1380" spans="1:9" x14ac:dyDescent="0.25">
      <c r="A1380" t="s">
        <v>544</v>
      </c>
      <c r="B1380" t="s">
        <v>515</v>
      </c>
      <c r="C1380" t="s">
        <v>28</v>
      </c>
      <c r="D1380" t="s">
        <v>13</v>
      </c>
      <c r="E1380" t="s">
        <v>493</v>
      </c>
      <c r="F1380">
        <v>19</v>
      </c>
      <c r="G1380">
        <f>VLOOKUP(E1380,Const!$A$2:$B$23,2,FALSE)</f>
        <v>8</v>
      </c>
      <c r="H1380"/>
      <c r="I1380" t="str">
        <f t="shared" si="37"/>
        <v>AD-0001: Time</v>
      </c>
    </row>
    <row r="1381" spans="1:9" x14ac:dyDescent="0.25">
      <c r="A1381" t="s">
        <v>544</v>
      </c>
      <c r="B1381" t="s">
        <v>515</v>
      </c>
      <c r="C1381" t="s">
        <v>28</v>
      </c>
      <c r="D1381" t="s">
        <v>545</v>
      </c>
      <c r="E1381" t="s">
        <v>493</v>
      </c>
      <c r="F1381">
        <v>26</v>
      </c>
      <c r="G1381">
        <f>VLOOKUP(E1381,Const!$A$2:$B$23,2,FALSE)</f>
        <v>8</v>
      </c>
      <c r="I1381" t="str">
        <f t="shared" si="37"/>
        <v>AD-0001: Time</v>
      </c>
    </row>
    <row r="1382" spans="1:9" x14ac:dyDescent="0.25">
      <c r="A1382" t="s">
        <v>544</v>
      </c>
      <c r="B1382" t="s">
        <v>515</v>
      </c>
      <c r="C1382" t="s">
        <v>28</v>
      </c>
      <c r="D1382" t="s">
        <v>546</v>
      </c>
      <c r="E1382" t="s">
        <v>493</v>
      </c>
      <c r="F1382">
        <v>24</v>
      </c>
      <c r="G1382">
        <f>VLOOKUP(E1382,Const!$A$2:$B$23,2,FALSE)</f>
        <v>8</v>
      </c>
      <c r="H1382"/>
      <c r="I1382" t="str">
        <f t="shared" si="37"/>
        <v>NEXELUS SUPPORT: Time</v>
      </c>
    </row>
    <row r="1383" spans="1:9" x14ac:dyDescent="0.25">
      <c r="A1383" t="s">
        <v>544</v>
      </c>
      <c r="B1383" t="s">
        <v>516</v>
      </c>
      <c r="C1383" t="s">
        <v>119</v>
      </c>
      <c r="D1383" t="s">
        <v>12</v>
      </c>
      <c r="E1383" t="s">
        <v>493</v>
      </c>
      <c r="F1383">
        <v>12</v>
      </c>
      <c r="G1383">
        <f>VLOOKUP(E1383,Const!$A$2:$B$23,2,FALSE)</f>
        <v>8</v>
      </c>
      <c r="H1383"/>
      <c r="I1383" t="str">
        <f t="shared" si="37"/>
        <v>PR-0013: Maintenance Activity</v>
      </c>
    </row>
    <row r="1384" spans="1:9" x14ac:dyDescent="0.25">
      <c r="A1384" t="s">
        <v>544</v>
      </c>
      <c r="B1384" t="s">
        <v>512</v>
      </c>
      <c r="C1384" t="s">
        <v>26</v>
      </c>
      <c r="D1384" t="s">
        <v>13</v>
      </c>
      <c r="E1384" t="s">
        <v>493</v>
      </c>
      <c r="F1384">
        <v>13</v>
      </c>
      <c r="G1384">
        <f>VLOOKUP(E1384,Const!$A$2:$B$23,2,FALSE)</f>
        <v>8</v>
      </c>
      <c r="H1384" s="3"/>
      <c r="I1384" t="e">
        <f>CONCATENATE(TRIM(#REF!),": ",C1384)</f>
        <v>#REF!</v>
      </c>
    </row>
    <row r="1385" spans="1:9" x14ac:dyDescent="0.25">
      <c r="A1385" t="s">
        <v>1</v>
      </c>
      <c r="B1385" t="s">
        <v>515</v>
      </c>
      <c r="C1385" t="s">
        <v>13</v>
      </c>
      <c r="D1385" t="s">
        <v>13</v>
      </c>
      <c r="E1385" t="s">
        <v>494</v>
      </c>
      <c r="F1385">
        <v>26.5</v>
      </c>
      <c r="G1385">
        <f>VLOOKUP(E1385,Const!$A$2:$B$23,2,FALSE)</f>
        <v>9</v>
      </c>
      <c r="I1385" t="str">
        <f t="shared" si="37"/>
        <v>APWORKS - SUPPORT: Meetings</v>
      </c>
    </row>
    <row r="1386" spans="1:9" x14ac:dyDescent="0.25">
      <c r="A1386" t="s">
        <v>1</v>
      </c>
      <c r="B1386" t="s">
        <v>591</v>
      </c>
      <c r="C1386" t="s">
        <v>119</v>
      </c>
      <c r="D1386" t="s">
        <v>592</v>
      </c>
      <c r="E1386" t="s">
        <v>494</v>
      </c>
      <c r="F1386">
        <v>2</v>
      </c>
      <c r="G1386">
        <f>VLOOKUP(E1386,Const!$A$2:$B$23,2,FALSE)</f>
        <v>9</v>
      </c>
      <c r="I1386" t="str">
        <f t="shared" si="37"/>
        <v>APWORKS 2025.2: Maintenance Activity</v>
      </c>
    </row>
    <row r="1387" spans="1:9" x14ac:dyDescent="0.25">
      <c r="A1387" t="s">
        <v>1</v>
      </c>
      <c r="B1387" t="s">
        <v>552</v>
      </c>
      <c r="C1387" t="s">
        <v>593</v>
      </c>
      <c r="D1387" t="s">
        <v>9</v>
      </c>
      <c r="E1387" t="s">
        <v>494</v>
      </c>
      <c r="F1387">
        <v>0.5</v>
      </c>
      <c r="G1387">
        <f>VLOOKUP(E1387,Const!$A$2:$B$23,2,FALSE)</f>
        <v>9</v>
      </c>
      <c r="I1387" t="str">
        <f t="shared" si="37"/>
        <v>APWORKS 2025.2: Ability to Approve the invoice when resolving discrepancy</v>
      </c>
    </row>
    <row r="1388" spans="1:9" x14ac:dyDescent="0.25">
      <c r="A1388" t="s">
        <v>1</v>
      </c>
      <c r="B1388" t="s">
        <v>552</v>
      </c>
      <c r="C1388" t="s">
        <v>586</v>
      </c>
      <c r="D1388" t="s">
        <v>13</v>
      </c>
      <c r="E1388" t="s">
        <v>494</v>
      </c>
      <c r="F1388">
        <v>1.5</v>
      </c>
      <c r="G1388">
        <f>VLOOKUP(E1388,Const!$A$2:$B$23,2,FALSE)</f>
        <v>9</v>
      </c>
      <c r="I1388" t="str">
        <f t="shared" si="37"/>
        <v>APWORKS 2025.2: Ability to create templates across multiple Companies</v>
      </c>
    </row>
    <row r="1389" spans="1:9" x14ac:dyDescent="0.25">
      <c r="A1389" t="s">
        <v>1</v>
      </c>
      <c r="B1389" t="s">
        <v>552</v>
      </c>
      <c r="C1389" t="s">
        <v>586</v>
      </c>
      <c r="D1389" t="s">
        <v>9</v>
      </c>
      <c r="E1389" t="s">
        <v>494</v>
      </c>
      <c r="F1389">
        <v>1.5</v>
      </c>
      <c r="G1389">
        <f>VLOOKUP(E1389,Const!$A$2:$B$23,2,FALSE)</f>
        <v>9</v>
      </c>
      <c r="I1389" t="str">
        <f t="shared" si="37"/>
        <v>APWORKS 2025.2: Ability to create templates across multiple Companies</v>
      </c>
    </row>
    <row r="1390" spans="1:9" x14ac:dyDescent="0.25">
      <c r="A1390" t="s">
        <v>1</v>
      </c>
      <c r="B1390" t="s">
        <v>552</v>
      </c>
      <c r="C1390" t="s">
        <v>570</v>
      </c>
      <c r="D1390" t="s">
        <v>9</v>
      </c>
      <c r="E1390" t="s">
        <v>494</v>
      </c>
      <c r="F1390">
        <v>0.5</v>
      </c>
      <c r="G1390">
        <f>VLOOKUP(E1390,Const!$A$2:$B$23,2,FALSE)</f>
        <v>9</v>
      </c>
      <c r="I1390" t="str">
        <f t="shared" si="37"/>
        <v>APWORKS 2025.2: Auto populate call letters; media type and band after 1st maping</v>
      </c>
    </row>
    <row r="1391" spans="1:9" x14ac:dyDescent="0.25">
      <c r="A1391" t="s">
        <v>1</v>
      </c>
      <c r="B1391" t="s">
        <v>552</v>
      </c>
      <c r="C1391" t="s">
        <v>553</v>
      </c>
      <c r="D1391" t="s">
        <v>9</v>
      </c>
      <c r="E1391" t="s">
        <v>494</v>
      </c>
      <c r="F1391">
        <v>4.5</v>
      </c>
      <c r="G1391">
        <f>VLOOKUP(E1391,Const!$A$2:$B$23,2,FALSE)</f>
        <v>9</v>
      </c>
      <c r="I1391" t="str">
        <f t="shared" si="37"/>
        <v>APWORKS 2025.2: Optimizing data retrieval processes to enhance performance</v>
      </c>
    </row>
    <row r="1392" spans="1:9" x14ac:dyDescent="0.25">
      <c r="A1392" t="s">
        <v>1</v>
      </c>
      <c r="B1392" t="s">
        <v>552</v>
      </c>
      <c r="C1392" t="s">
        <v>11</v>
      </c>
      <c r="D1392" t="s">
        <v>12</v>
      </c>
      <c r="E1392" t="s">
        <v>494</v>
      </c>
      <c r="F1392">
        <v>11</v>
      </c>
      <c r="G1392">
        <f>VLOOKUP(E1392,Const!$A$2:$B$23,2,FALSE)</f>
        <v>9</v>
      </c>
      <c r="I1392" t="str">
        <f t="shared" si="37"/>
        <v>APWORKS 2025.2: Project Overhead</v>
      </c>
    </row>
    <row r="1393" spans="1:9" x14ac:dyDescent="0.25">
      <c r="A1393" t="s">
        <v>1</v>
      </c>
      <c r="B1393" t="s">
        <v>552</v>
      </c>
      <c r="C1393" t="s">
        <v>11</v>
      </c>
      <c r="D1393" t="s">
        <v>90</v>
      </c>
      <c r="E1393" t="s">
        <v>494</v>
      </c>
      <c r="F1393">
        <v>2</v>
      </c>
      <c r="G1393">
        <f>VLOOKUP(E1393,Const!$A$2:$B$23,2,FALSE)</f>
        <v>9</v>
      </c>
      <c r="I1393" t="str">
        <f t="shared" si="37"/>
        <v>APWORKS 2025.2: Project Overhead</v>
      </c>
    </row>
    <row r="1394" spans="1:9" x14ac:dyDescent="0.25">
      <c r="A1394" t="s">
        <v>1</v>
      </c>
      <c r="B1394" t="s">
        <v>552</v>
      </c>
      <c r="C1394" t="s">
        <v>11</v>
      </c>
      <c r="D1394" t="s">
        <v>14</v>
      </c>
      <c r="E1394" t="s">
        <v>494</v>
      </c>
      <c r="F1394">
        <v>3.5</v>
      </c>
      <c r="G1394">
        <f>VLOOKUP(E1394,Const!$A$2:$B$23,2,FALSE)</f>
        <v>9</v>
      </c>
      <c r="I1394" t="str">
        <f t="shared" si="37"/>
        <v>APWORKS 2025.2: Project Overhead</v>
      </c>
    </row>
    <row r="1395" spans="1:9" x14ac:dyDescent="0.25">
      <c r="A1395" t="s">
        <v>1</v>
      </c>
      <c r="B1395" t="s">
        <v>552</v>
      </c>
      <c r="C1395" t="s">
        <v>572</v>
      </c>
      <c r="D1395" t="s">
        <v>7</v>
      </c>
      <c r="E1395" t="s">
        <v>494</v>
      </c>
      <c r="F1395">
        <v>1</v>
      </c>
      <c r="G1395">
        <f>VLOOKUP(E1395,Const!$A$2:$B$23,2,FALSE)</f>
        <v>9</v>
      </c>
      <c r="I1395" t="str">
        <f t="shared" si="37"/>
        <v>APWORKS 2025.2: Restriction by user group on which fields can be edited</v>
      </c>
    </row>
    <row r="1396" spans="1:9" x14ac:dyDescent="0.25">
      <c r="A1396" t="s">
        <v>1</v>
      </c>
      <c r="B1396" t="s">
        <v>552</v>
      </c>
      <c r="C1396" t="s">
        <v>572</v>
      </c>
      <c r="D1396" t="s">
        <v>9</v>
      </c>
      <c r="E1396" t="s">
        <v>494</v>
      </c>
      <c r="F1396">
        <v>3</v>
      </c>
      <c r="G1396">
        <f>VLOOKUP(E1396,Const!$A$2:$B$23,2,FALSE)</f>
        <v>9</v>
      </c>
      <c r="I1396" t="str">
        <f t="shared" si="37"/>
        <v>APWORKS 2025.2: Restriction by user group on which fields can be edited</v>
      </c>
    </row>
    <row r="1397" spans="1:9" x14ac:dyDescent="0.25">
      <c r="A1397" t="s">
        <v>1</v>
      </c>
      <c r="B1397" t="s">
        <v>552</v>
      </c>
      <c r="C1397" t="s">
        <v>590</v>
      </c>
      <c r="D1397" t="s">
        <v>17</v>
      </c>
      <c r="E1397" t="s">
        <v>494</v>
      </c>
      <c r="F1397">
        <v>9</v>
      </c>
      <c r="G1397">
        <f>VLOOKUP(E1397,Const!$A$2:$B$23,2,FALSE)</f>
        <v>9</v>
      </c>
      <c r="H1397" s="40">
        <f>IFERROR(VLOOKUP($I1397,'Planned Dev'!$D$4:$V$1390,5+G1397,FALSE),0)</f>
        <v>0</v>
      </c>
      <c r="I1397" t="str">
        <f t="shared" si="37"/>
        <v>APWORKS 2025.2: Separate the financial integration API from the main application</v>
      </c>
    </row>
    <row r="1398" spans="1:9" x14ac:dyDescent="0.25">
      <c r="A1398" t="s">
        <v>1</v>
      </c>
      <c r="B1398" t="s">
        <v>552</v>
      </c>
      <c r="C1398" t="s">
        <v>590</v>
      </c>
      <c r="D1398" t="s">
        <v>46</v>
      </c>
      <c r="E1398" t="s">
        <v>494</v>
      </c>
      <c r="F1398">
        <v>2</v>
      </c>
      <c r="G1398">
        <f>VLOOKUP(E1398,Const!$A$2:$B$23,2,FALSE)</f>
        <v>9</v>
      </c>
      <c r="I1398" t="str">
        <f t="shared" si="37"/>
        <v>APWORKS 2025.2: Separate the financial integration API from the main application</v>
      </c>
    </row>
    <row r="1399" spans="1:9" x14ac:dyDescent="0.25">
      <c r="A1399" t="s">
        <v>1</v>
      </c>
      <c r="B1399" t="s">
        <v>552</v>
      </c>
      <c r="C1399" t="s">
        <v>590</v>
      </c>
      <c r="D1399" t="s">
        <v>68</v>
      </c>
      <c r="E1399" t="s">
        <v>494</v>
      </c>
      <c r="F1399">
        <v>6</v>
      </c>
      <c r="G1399">
        <f>VLOOKUP(E1399,Const!$A$2:$B$23,2,FALSE)</f>
        <v>9</v>
      </c>
      <c r="I1399" t="str">
        <f t="shared" si="37"/>
        <v>APWORKS 2025.2: Separate the financial integration API from the main application</v>
      </c>
    </row>
    <row r="1400" spans="1:9" x14ac:dyDescent="0.25">
      <c r="A1400" t="s">
        <v>1</v>
      </c>
      <c r="B1400" t="s">
        <v>552</v>
      </c>
      <c r="C1400" t="s">
        <v>584</v>
      </c>
      <c r="D1400" t="s">
        <v>7</v>
      </c>
      <c r="E1400" t="s">
        <v>494</v>
      </c>
      <c r="F1400">
        <v>0.5</v>
      </c>
      <c r="G1400">
        <f>VLOOKUP(E1400,Const!$A$2:$B$23,2,FALSE)</f>
        <v>9</v>
      </c>
      <c r="I1400" t="str">
        <f t="shared" si="37"/>
        <v>NEXELUS - ADDHOC ITEMS: Warren Lamb provided PDF ingestion</v>
      </c>
    </row>
    <row r="1401" spans="1:9" x14ac:dyDescent="0.25">
      <c r="A1401" t="s">
        <v>1</v>
      </c>
      <c r="B1401" t="s">
        <v>594</v>
      </c>
      <c r="C1401" t="s">
        <v>595</v>
      </c>
      <c r="D1401" t="s">
        <v>9</v>
      </c>
      <c r="E1401" t="s">
        <v>494</v>
      </c>
      <c r="F1401">
        <v>1.5</v>
      </c>
      <c r="G1401">
        <f>VLOOKUP(E1401,Const!$A$2:$B$23,2,FALSE)</f>
        <v>9</v>
      </c>
      <c r="I1401" t="str">
        <f t="shared" si="37"/>
        <v>NEXELUS 2025.2: IPC - Upgrade Facebook API version to V22</v>
      </c>
    </row>
    <row r="1402" spans="1:9" x14ac:dyDescent="0.25">
      <c r="A1402" t="s">
        <v>1</v>
      </c>
      <c r="B1402" t="s">
        <v>557</v>
      </c>
      <c r="C1402" t="s">
        <v>558</v>
      </c>
      <c r="D1402" t="s">
        <v>40</v>
      </c>
      <c r="E1402" t="s">
        <v>494</v>
      </c>
      <c r="F1402">
        <v>1</v>
      </c>
      <c r="G1402">
        <f>VLOOKUP(E1402,Const!$A$2:$B$23,2,FALSE)</f>
        <v>9</v>
      </c>
      <c r="I1402" t="str">
        <f t="shared" si="37"/>
        <v>NEXELUS 2025.2: Add a 'Collapse All Packages/Placements' button on Placement</v>
      </c>
    </row>
    <row r="1403" spans="1:9" x14ac:dyDescent="0.25">
      <c r="A1403" t="s">
        <v>1</v>
      </c>
      <c r="B1403" t="s">
        <v>557</v>
      </c>
      <c r="C1403" t="s">
        <v>558</v>
      </c>
      <c r="D1403" t="s">
        <v>9</v>
      </c>
      <c r="E1403" t="s">
        <v>494</v>
      </c>
      <c r="F1403">
        <v>0.5</v>
      </c>
      <c r="G1403">
        <f>VLOOKUP(E1403,Const!$A$2:$B$23,2,FALSE)</f>
        <v>9</v>
      </c>
      <c r="I1403" t="str">
        <f t="shared" ref="I1403:I1466" si="38">CONCATENATE(TRIM(B1404),": ",C1403)</f>
        <v>NEXELUS 2025.2: Add a 'Collapse All Packages/Placements' button on Placement</v>
      </c>
    </row>
    <row r="1404" spans="1:9" x14ac:dyDescent="0.25">
      <c r="A1404" t="s">
        <v>1</v>
      </c>
      <c r="B1404" t="s">
        <v>557</v>
      </c>
      <c r="C1404" t="s">
        <v>596</v>
      </c>
      <c r="D1404" t="s">
        <v>7</v>
      </c>
      <c r="E1404" t="s">
        <v>494</v>
      </c>
      <c r="F1404">
        <v>1</v>
      </c>
      <c r="G1404">
        <f>VLOOKUP(E1404,Const!$A$2:$B$23,2,FALSE)</f>
        <v>9</v>
      </c>
      <c r="I1404" t="str">
        <f t="shared" si="38"/>
        <v>NEXELUS 2025.2: Allow manual adjustments for partial billing by the client</v>
      </c>
    </row>
    <row r="1405" spans="1:9" x14ac:dyDescent="0.25">
      <c r="A1405" t="s">
        <v>1</v>
      </c>
      <c r="B1405" t="s">
        <v>557</v>
      </c>
      <c r="C1405" t="s">
        <v>559</v>
      </c>
      <c r="D1405" t="s">
        <v>9</v>
      </c>
      <c r="E1405" t="s">
        <v>494</v>
      </c>
      <c r="F1405">
        <v>0.5</v>
      </c>
      <c r="G1405">
        <f>VLOOKUP(E1405,Const!$A$2:$B$23,2,FALSE)</f>
        <v>9</v>
      </c>
      <c r="I1405" t="str">
        <f t="shared" si="38"/>
        <v>NEXELUS 2025.2: Allow switching media plan from Media Plan UI</v>
      </c>
    </row>
    <row r="1406" spans="1:9" x14ac:dyDescent="0.25">
      <c r="A1406" t="s">
        <v>1</v>
      </c>
      <c r="B1406" t="s">
        <v>557</v>
      </c>
      <c r="C1406" t="s">
        <v>577</v>
      </c>
      <c r="D1406" t="s">
        <v>7</v>
      </c>
      <c r="E1406" t="s">
        <v>494</v>
      </c>
      <c r="F1406">
        <v>1</v>
      </c>
      <c r="G1406">
        <f>VLOOKUP(E1406,Const!$A$2:$B$23,2,FALSE)</f>
        <v>9</v>
      </c>
      <c r="I1406" t="str">
        <f t="shared" si="38"/>
        <v>NEXELUS 2025.2: MC: Apply exchange rate from revision date or IO creation date</v>
      </c>
    </row>
    <row r="1407" spans="1:9" x14ac:dyDescent="0.25">
      <c r="A1407" t="s">
        <v>1</v>
      </c>
      <c r="B1407" t="s">
        <v>557</v>
      </c>
      <c r="C1407" t="s">
        <v>577</v>
      </c>
      <c r="D1407" t="s">
        <v>9</v>
      </c>
      <c r="E1407" t="s">
        <v>494</v>
      </c>
      <c r="F1407">
        <v>2.5</v>
      </c>
      <c r="G1407">
        <f>VLOOKUP(E1407,Const!$A$2:$B$23,2,FALSE)</f>
        <v>9</v>
      </c>
      <c r="I1407" t="str">
        <f t="shared" si="38"/>
        <v>NEXELUS 2025.2: MC: Apply exchange rate from revision date or IO creation date</v>
      </c>
    </row>
    <row r="1408" spans="1:9" x14ac:dyDescent="0.25">
      <c r="A1408" t="s">
        <v>1</v>
      </c>
      <c r="B1408" t="s">
        <v>557</v>
      </c>
      <c r="C1408" t="s">
        <v>11</v>
      </c>
      <c r="D1408" t="s">
        <v>7</v>
      </c>
      <c r="E1408" t="s">
        <v>494</v>
      </c>
      <c r="F1408">
        <v>1</v>
      </c>
      <c r="G1408">
        <f>VLOOKUP(E1408,Const!$A$2:$B$23,2,FALSE)</f>
        <v>9</v>
      </c>
      <c r="I1408" t="str">
        <f t="shared" si="38"/>
        <v>NEXELUS 2025.2: Project Overhead</v>
      </c>
    </row>
    <row r="1409" spans="1:9" x14ac:dyDescent="0.25">
      <c r="A1409" t="s">
        <v>1</v>
      </c>
      <c r="B1409" t="s">
        <v>557</v>
      </c>
      <c r="C1409" t="s">
        <v>11</v>
      </c>
      <c r="D1409" t="s">
        <v>13</v>
      </c>
      <c r="E1409" t="s">
        <v>494</v>
      </c>
      <c r="F1409">
        <v>2</v>
      </c>
      <c r="G1409">
        <f>VLOOKUP(E1409,Const!$A$2:$B$23,2,FALSE)</f>
        <v>9</v>
      </c>
      <c r="I1409" t="str">
        <f t="shared" si="38"/>
        <v>NEXELUS 2025.2: Project Overhead</v>
      </c>
    </row>
    <row r="1410" spans="1:9" x14ac:dyDescent="0.25">
      <c r="A1410" t="s">
        <v>1</v>
      </c>
      <c r="B1410" t="s">
        <v>557</v>
      </c>
      <c r="C1410" t="s">
        <v>11</v>
      </c>
      <c r="D1410" t="s">
        <v>90</v>
      </c>
      <c r="E1410" t="s">
        <v>494</v>
      </c>
      <c r="F1410">
        <v>1</v>
      </c>
      <c r="G1410">
        <f>VLOOKUP(E1410,Const!$A$2:$B$23,2,FALSE)</f>
        <v>9</v>
      </c>
      <c r="I1410" t="str">
        <f t="shared" si="38"/>
        <v>NEXELUS 2025.2: Project Overhead</v>
      </c>
    </row>
    <row r="1411" spans="1:9" x14ac:dyDescent="0.25">
      <c r="A1411" t="s">
        <v>1</v>
      </c>
      <c r="B1411" t="s">
        <v>557</v>
      </c>
      <c r="C1411" t="s">
        <v>597</v>
      </c>
      <c r="D1411" t="s">
        <v>7</v>
      </c>
      <c r="E1411" t="s">
        <v>494</v>
      </c>
      <c r="F1411">
        <v>1</v>
      </c>
      <c r="G1411">
        <f>VLOOKUP(E1411,Const!$A$2:$B$23,2,FALSE)</f>
        <v>9</v>
      </c>
      <c r="I1411" t="str">
        <f t="shared" si="38"/>
        <v>NEXELUS 2025.2: Provide an option to include AdTech Fee in a separate invoice</v>
      </c>
    </row>
    <row r="1412" spans="1:9" x14ac:dyDescent="0.25">
      <c r="A1412" t="s">
        <v>1</v>
      </c>
      <c r="B1412" t="s">
        <v>557</v>
      </c>
      <c r="C1412" t="s">
        <v>597</v>
      </c>
      <c r="D1412" t="s">
        <v>17</v>
      </c>
      <c r="E1412" t="s">
        <v>494</v>
      </c>
      <c r="F1412">
        <v>4</v>
      </c>
      <c r="G1412">
        <f>VLOOKUP(E1412,Const!$A$2:$B$23,2,FALSE)</f>
        <v>9</v>
      </c>
      <c r="H1412" s="40">
        <f>IFERROR(VLOOKUP($I1412,'Planned Dev'!$D$4:$V$1390,5+G1412,FALSE),0)</f>
        <v>0</v>
      </c>
      <c r="I1412" t="str">
        <f t="shared" si="38"/>
        <v>NEXELUS 2025.2: Provide an option to include AdTech Fee in a separate invoice</v>
      </c>
    </row>
    <row r="1413" spans="1:9" x14ac:dyDescent="0.25">
      <c r="A1413" t="s">
        <v>1</v>
      </c>
      <c r="B1413" t="s">
        <v>557</v>
      </c>
      <c r="C1413" t="s">
        <v>597</v>
      </c>
      <c r="D1413" t="s">
        <v>7</v>
      </c>
      <c r="E1413" t="s">
        <v>494</v>
      </c>
      <c r="F1413">
        <v>0.5</v>
      </c>
      <c r="G1413">
        <f>VLOOKUP(E1413,Const!$A$2:$B$23,2,FALSE)</f>
        <v>9</v>
      </c>
      <c r="I1413" t="str">
        <f t="shared" si="38"/>
        <v>NEXELUS 2025.2: Provide an option to include AdTech Fee in a separate invoice</v>
      </c>
    </row>
    <row r="1414" spans="1:9" x14ac:dyDescent="0.25">
      <c r="A1414" t="s">
        <v>1</v>
      </c>
      <c r="B1414" t="s">
        <v>557</v>
      </c>
      <c r="C1414" t="s">
        <v>598</v>
      </c>
      <c r="D1414" t="s">
        <v>7</v>
      </c>
      <c r="E1414" t="s">
        <v>494</v>
      </c>
      <c r="F1414">
        <v>0.5</v>
      </c>
      <c r="G1414">
        <f>VLOOKUP(E1414,Const!$A$2:$B$23,2,FALSE)</f>
        <v>9</v>
      </c>
      <c r="I1414" t="str">
        <f t="shared" si="38"/>
        <v>NEXELUS 2025.2: Restrict Consecutive Approvals by the Same</v>
      </c>
    </row>
    <row r="1415" spans="1:9" x14ac:dyDescent="0.25">
      <c r="A1415" t="s">
        <v>1</v>
      </c>
      <c r="B1415" t="s">
        <v>557</v>
      </c>
      <c r="C1415" t="s">
        <v>598</v>
      </c>
      <c r="D1415" t="s">
        <v>13</v>
      </c>
      <c r="E1415" t="s">
        <v>494</v>
      </c>
      <c r="F1415">
        <v>1.5</v>
      </c>
      <c r="G1415">
        <f>VLOOKUP(E1415,Const!$A$2:$B$23,2,FALSE)</f>
        <v>9</v>
      </c>
      <c r="I1415" t="str">
        <f t="shared" si="38"/>
        <v>NEXELUS 2025.2: Restrict Consecutive Approvals by the Same</v>
      </c>
    </row>
    <row r="1416" spans="1:9" x14ac:dyDescent="0.25">
      <c r="A1416" t="s">
        <v>1</v>
      </c>
      <c r="B1416" t="s">
        <v>557</v>
      </c>
      <c r="C1416" t="s">
        <v>598</v>
      </c>
      <c r="D1416" t="s">
        <v>7</v>
      </c>
      <c r="E1416" t="s">
        <v>494</v>
      </c>
      <c r="F1416">
        <v>0.5</v>
      </c>
      <c r="G1416">
        <f>VLOOKUP(E1416,Const!$A$2:$B$23,2,FALSE)</f>
        <v>9</v>
      </c>
      <c r="I1416" t="str">
        <f t="shared" si="38"/>
        <v>PR-0013: Restrict Consecutive Approvals by the Same</v>
      </c>
    </row>
    <row r="1417" spans="1:9" x14ac:dyDescent="0.25">
      <c r="A1417" t="s">
        <v>1</v>
      </c>
      <c r="B1417" t="s">
        <v>512</v>
      </c>
      <c r="C1417" t="s">
        <v>547</v>
      </c>
      <c r="D1417" t="s">
        <v>64</v>
      </c>
      <c r="E1417" t="s">
        <v>494</v>
      </c>
      <c r="F1417">
        <v>16</v>
      </c>
      <c r="G1417">
        <f>VLOOKUP(E1417,Const!$A$2:$B$23,2,FALSE)</f>
        <v>9</v>
      </c>
      <c r="I1417" t="str">
        <f>CONCATENATE(TRIM(B1417),": ",C1417)</f>
        <v>PR-0013: Gazetted holidays</v>
      </c>
    </row>
    <row r="1418" spans="1:9" x14ac:dyDescent="0.25">
      <c r="A1418" t="s">
        <v>1</v>
      </c>
      <c r="B1418" t="s">
        <v>512</v>
      </c>
      <c r="C1418" t="s">
        <v>62</v>
      </c>
      <c r="D1418" t="s">
        <v>95</v>
      </c>
      <c r="E1418" t="s">
        <v>494</v>
      </c>
      <c r="F1418">
        <v>4.5</v>
      </c>
      <c r="G1418">
        <f>VLOOKUP(E1418,Const!$A$2:$B$23,2,FALSE)</f>
        <v>9</v>
      </c>
      <c r="I1418" t="str">
        <f t="shared" si="38"/>
        <v>PR-0013: In-house Training</v>
      </c>
    </row>
    <row r="1419" spans="1:9" x14ac:dyDescent="0.25">
      <c r="A1419" t="s">
        <v>1</v>
      </c>
      <c r="B1419" t="s">
        <v>512</v>
      </c>
      <c r="C1419" t="s">
        <v>25</v>
      </c>
      <c r="D1419" t="s">
        <v>99</v>
      </c>
      <c r="E1419" t="s">
        <v>494</v>
      </c>
      <c r="F1419">
        <v>19.5</v>
      </c>
      <c r="G1419">
        <f>VLOOKUP(E1419,Const!$A$2:$B$23,2,FALSE)</f>
        <v>9</v>
      </c>
      <c r="I1419" t="str">
        <f t="shared" si="38"/>
        <v>PR-0013: Meetings, mails, communication, TFS, Interviews</v>
      </c>
    </row>
    <row r="1420" spans="1:9" x14ac:dyDescent="0.25">
      <c r="A1420" t="s">
        <v>1</v>
      </c>
      <c r="B1420" t="s">
        <v>512</v>
      </c>
      <c r="C1420" t="s">
        <v>77</v>
      </c>
      <c r="D1420" t="s">
        <v>64</v>
      </c>
      <c r="E1420" t="s">
        <v>494</v>
      </c>
      <c r="F1420">
        <v>8</v>
      </c>
      <c r="G1420">
        <f>VLOOKUP(E1420,Const!$A$2:$B$23,2,FALSE)</f>
        <v>9</v>
      </c>
      <c r="I1420" t="str">
        <f t="shared" ref="I1420:I1421" si="39">CONCATENATE(TRIM(B1420),": ",C1420)</f>
        <v>PR-0013: Time Off - Planned</v>
      </c>
    </row>
    <row r="1421" spans="1:9" x14ac:dyDescent="0.25">
      <c r="A1421" t="s">
        <v>1</v>
      </c>
      <c r="B1421" t="s">
        <v>512</v>
      </c>
      <c r="C1421" t="s">
        <v>27</v>
      </c>
      <c r="D1421" t="s">
        <v>64</v>
      </c>
      <c r="E1421" t="s">
        <v>494</v>
      </c>
      <c r="F1421">
        <v>1.5</v>
      </c>
      <c r="G1421">
        <f>VLOOKUP(E1421,Const!$A$2:$B$23,2,FALSE)</f>
        <v>9</v>
      </c>
      <c r="I1421" t="str">
        <f t="shared" si="39"/>
        <v>PR-0013: Time Off - Un Planned</v>
      </c>
    </row>
    <row r="1422" spans="1:9" x14ac:dyDescent="0.25">
      <c r="A1422" t="s">
        <v>1</v>
      </c>
      <c r="B1422" t="s">
        <v>514</v>
      </c>
      <c r="C1422" t="s">
        <v>28</v>
      </c>
      <c r="D1422" t="s">
        <v>30</v>
      </c>
      <c r="E1422" t="s">
        <v>494</v>
      </c>
      <c r="F1422">
        <v>28</v>
      </c>
      <c r="G1422">
        <f>VLOOKUP(E1422,Const!$A$2:$B$23,2,FALSE)</f>
        <v>9</v>
      </c>
      <c r="I1422" t="str">
        <f t="shared" si="38"/>
        <v>Support and Maintenance: Time</v>
      </c>
    </row>
    <row r="1423" spans="1:9" x14ac:dyDescent="0.25">
      <c r="A1423" t="s">
        <v>1</v>
      </c>
      <c r="B1423" t="s">
        <v>514</v>
      </c>
      <c r="C1423" t="s">
        <v>28</v>
      </c>
      <c r="D1423" t="s">
        <v>99</v>
      </c>
      <c r="E1423" t="s">
        <v>494</v>
      </c>
      <c r="F1423">
        <v>1.5</v>
      </c>
      <c r="G1423">
        <f>VLOOKUP(E1423,Const!$A$2:$B$23,2,FALSE)</f>
        <v>9</v>
      </c>
      <c r="I1423" t="str">
        <f t="shared" si="38"/>
        <v>AD-0001: Time</v>
      </c>
    </row>
    <row r="1424" spans="1:9" x14ac:dyDescent="0.25">
      <c r="A1424" t="s">
        <v>599</v>
      </c>
      <c r="B1424" t="s">
        <v>515</v>
      </c>
      <c r="C1424" t="s">
        <v>28</v>
      </c>
      <c r="D1424" t="s">
        <v>13</v>
      </c>
      <c r="E1424" t="s">
        <v>494</v>
      </c>
      <c r="F1424">
        <v>2.5</v>
      </c>
      <c r="G1424">
        <f>VLOOKUP(E1424,Const!$A$2:$B$23,2,FALSE)</f>
        <v>9</v>
      </c>
      <c r="I1424" t="str">
        <f t="shared" si="38"/>
        <v>APWORKS 2025.2: Time</v>
      </c>
    </row>
    <row r="1425" spans="1:9" x14ac:dyDescent="0.25">
      <c r="A1425" t="s">
        <v>599</v>
      </c>
      <c r="B1425" t="s">
        <v>552</v>
      </c>
      <c r="C1425" t="s">
        <v>553</v>
      </c>
      <c r="D1425" t="s">
        <v>17</v>
      </c>
      <c r="E1425" t="s">
        <v>494</v>
      </c>
      <c r="F1425">
        <v>38</v>
      </c>
      <c r="G1425">
        <f>VLOOKUP(E1425,Const!$A$2:$B$23,2,FALSE)</f>
        <v>9</v>
      </c>
      <c r="H1425" s="40">
        <f>IFERROR(VLOOKUP($I1425,'Planned Dev'!$D$4:$V$1390,5+G1425,FALSE),0)</f>
        <v>0</v>
      </c>
      <c r="I1425" t="str">
        <f t="shared" si="38"/>
        <v>NEXELUS 2025.2: Optimizing data retrieval processes to enhance performance</v>
      </c>
    </row>
    <row r="1426" spans="1:9" x14ac:dyDescent="0.25">
      <c r="A1426" t="s">
        <v>599</v>
      </c>
      <c r="B1426" t="s">
        <v>557</v>
      </c>
      <c r="C1426" t="s">
        <v>558</v>
      </c>
      <c r="D1426" t="s">
        <v>2</v>
      </c>
      <c r="E1426" t="s">
        <v>494</v>
      </c>
      <c r="F1426">
        <v>7</v>
      </c>
      <c r="G1426">
        <f>VLOOKUP(E1426,Const!$A$2:$B$23,2,FALSE)</f>
        <v>9</v>
      </c>
      <c r="H1426" s="40">
        <f>IFERROR(VLOOKUP($I1426,'Planned BugFix'!$D$4:$V$1390,5+G1426,FALSE),0)</f>
        <v>0</v>
      </c>
      <c r="I1426" t="str">
        <f t="shared" si="38"/>
        <v>NEXELUS 2025.2: Add a 'Collapse All Packages/Placements' button on Placement</v>
      </c>
    </row>
    <row r="1427" spans="1:9" x14ac:dyDescent="0.25">
      <c r="A1427" t="s">
        <v>599</v>
      </c>
      <c r="B1427" t="s">
        <v>557</v>
      </c>
      <c r="C1427" t="s">
        <v>596</v>
      </c>
      <c r="D1427" t="s">
        <v>17</v>
      </c>
      <c r="E1427" t="s">
        <v>494</v>
      </c>
      <c r="F1427">
        <v>0</v>
      </c>
      <c r="G1427">
        <f>VLOOKUP(E1427,Const!$A$2:$B$23,2,FALSE)</f>
        <v>9</v>
      </c>
      <c r="H1427" s="40">
        <f>IFERROR(VLOOKUP($I1427,'Planned Dev'!$D$4:$V$1390,5+G1427,FALSE),0)</f>
        <v>0</v>
      </c>
      <c r="I1427" t="str">
        <f t="shared" si="38"/>
        <v>NEXELUS 2025.2: Allow manual adjustments for partial billing by the client</v>
      </c>
    </row>
    <row r="1428" spans="1:9" x14ac:dyDescent="0.25">
      <c r="A1428" t="s">
        <v>599</v>
      </c>
      <c r="B1428" t="s">
        <v>557</v>
      </c>
      <c r="C1428" t="s">
        <v>600</v>
      </c>
      <c r="D1428" t="s">
        <v>2</v>
      </c>
      <c r="E1428" t="s">
        <v>494</v>
      </c>
      <c r="F1428">
        <v>7</v>
      </c>
      <c r="G1428">
        <f>VLOOKUP(E1428,Const!$A$2:$B$23,2,FALSE)</f>
        <v>9</v>
      </c>
      <c r="H1428" s="40">
        <f>IFERROR(VLOOKUP($I1428,'Planned BugFix'!$D$4:$V$1390,5+G1428,FALSE),0)</f>
        <v>0</v>
      </c>
      <c r="I1428" t="str">
        <f t="shared" si="38"/>
        <v>NEXELUS 2025.2: Display Vendor distribution for individual client line under</v>
      </c>
    </row>
    <row r="1429" spans="1:9" x14ac:dyDescent="0.25">
      <c r="A1429" t="s">
        <v>599</v>
      </c>
      <c r="B1429" t="s">
        <v>557</v>
      </c>
      <c r="C1429" t="s">
        <v>600</v>
      </c>
      <c r="D1429" t="s">
        <v>17</v>
      </c>
      <c r="E1429" t="s">
        <v>494</v>
      </c>
      <c r="F1429">
        <v>30</v>
      </c>
      <c r="G1429">
        <f>VLOOKUP(E1429,Const!$A$2:$B$23,2,FALSE)</f>
        <v>9</v>
      </c>
      <c r="H1429" s="40">
        <f>IFERROR(VLOOKUP($I1429,'Planned Dev'!$D$4:$V$1390,5+G1429,FALSE),0)</f>
        <v>0</v>
      </c>
      <c r="I1429" t="str">
        <f t="shared" si="38"/>
        <v>NEXELUS 2025.2: Display Vendor distribution for individual client line under</v>
      </c>
    </row>
    <row r="1430" spans="1:9" x14ac:dyDescent="0.25">
      <c r="A1430" t="s">
        <v>599</v>
      </c>
      <c r="B1430" t="s">
        <v>557</v>
      </c>
      <c r="C1430" t="s">
        <v>601</v>
      </c>
      <c r="D1430" t="s">
        <v>17</v>
      </c>
      <c r="E1430" t="s">
        <v>494</v>
      </c>
      <c r="F1430">
        <v>12</v>
      </c>
      <c r="G1430">
        <f>VLOOKUP(E1430,Const!$A$2:$B$23,2,FALSE)</f>
        <v>9</v>
      </c>
      <c r="H1430" s="40">
        <f>IFERROR(VLOOKUP($I1430,'Planned Dev'!$D$4:$V$1390,5+G1430,FALSE),0)</f>
        <v>0</v>
      </c>
      <c r="I1430" t="str">
        <f t="shared" si="38"/>
        <v>PR-0013: iPC Selfservices: UI optimization</v>
      </c>
    </row>
    <row r="1431" spans="1:9" x14ac:dyDescent="0.25">
      <c r="A1431" t="s">
        <v>599</v>
      </c>
      <c r="B1431" t="s">
        <v>512</v>
      </c>
      <c r="C1431" t="s">
        <v>35</v>
      </c>
      <c r="D1431" t="s">
        <v>7</v>
      </c>
      <c r="E1431" t="s">
        <v>494</v>
      </c>
      <c r="F1431">
        <v>14</v>
      </c>
      <c r="G1431">
        <f>VLOOKUP(E1431,Const!$A$2:$B$23,2,FALSE)</f>
        <v>9</v>
      </c>
      <c r="I1431" t="str">
        <f t="shared" si="38"/>
        <v>PR-0013: Development of new project/assignment/task</v>
      </c>
    </row>
    <row r="1432" spans="1:9" x14ac:dyDescent="0.25">
      <c r="A1432" t="s">
        <v>599</v>
      </c>
      <c r="B1432" t="s">
        <v>512</v>
      </c>
      <c r="C1432" t="s">
        <v>57</v>
      </c>
      <c r="D1432" t="s">
        <v>7</v>
      </c>
      <c r="E1432" t="s">
        <v>494</v>
      </c>
      <c r="F1432">
        <v>3</v>
      </c>
      <c r="G1432">
        <f>VLOOKUP(E1432,Const!$A$2:$B$23,2,FALSE)</f>
        <v>9</v>
      </c>
      <c r="I1432" t="str">
        <f t="shared" si="38"/>
        <v>PR-0013: Document review/understanding Requirement Specifications</v>
      </c>
    </row>
    <row r="1433" spans="1:9" x14ac:dyDescent="0.25">
      <c r="A1433" t="s">
        <v>599</v>
      </c>
      <c r="B1433" t="s">
        <v>512</v>
      </c>
      <c r="C1433" t="s">
        <v>62</v>
      </c>
      <c r="D1433" t="s">
        <v>95</v>
      </c>
      <c r="E1433" t="s">
        <v>494</v>
      </c>
      <c r="F1433">
        <v>17.5</v>
      </c>
      <c r="G1433">
        <f>VLOOKUP(E1433,Const!$A$2:$B$23,2,FALSE)</f>
        <v>9</v>
      </c>
      <c r="I1433" t="str">
        <f t="shared" si="38"/>
        <v>PR-0013: In-house Training</v>
      </c>
    </row>
    <row r="1434" spans="1:9" x14ac:dyDescent="0.25">
      <c r="A1434" t="s">
        <v>599</v>
      </c>
      <c r="B1434" t="s">
        <v>512</v>
      </c>
      <c r="C1434" t="s">
        <v>27</v>
      </c>
      <c r="D1434" t="s">
        <v>64</v>
      </c>
      <c r="E1434" t="s">
        <v>494</v>
      </c>
      <c r="F1434">
        <v>16</v>
      </c>
      <c r="G1434">
        <f>VLOOKUP(E1434,Const!$A$2:$B$23,2,FALSE)</f>
        <v>9</v>
      </c>
      <c r="I1434" t="str">
        <f>CONCATENATE(TRIM(B1434),": ",C1434)</f>
        <v>PR-0013: Time Off - Un Planned</v>
      </c>
    </row>
    <row r="1435" spans="1:9" x14ac:dyDescent="0.25">
      <c r="A1435" t="s">
        <v>548</v>
      </c>
      <c r="B1435" t="s">
        <v>552</v>
      </c>
      <c r="C1435" t="s">
        <v>593</v>
      </c>
      <c r="D1435" t="s">
        <v>17</v>
      </c>
      <c r="E1435" t="s">
        <v>494</v>
      </c>
      <c r="F1435">
        <v>20</v>
      </c>
      <c r="G1435">
        <f>VLOOKUP(E1435,Const!$A$2:$B$23,2,FALSE)</f>
        <v>9</v>
      </c>
      <c r="H1435" s="40">
        <f>IFERROR(VLOOKUP($I1435,'Planned Dev'!$D$4:$V$1390,5+G1435,FALSE),0)</f>
        <v>0</v>
      </c>
      <c r="I1435" t="str">
        <f t="shared" si="38"/>
        <v>APWORKS 2025.2: Ability to Approve the invoice when resolving discrepancy</v>
      </c>
    </row>
    <row r="1436" spans="1:9" x14ac:dyDescent="0.25">
      <c r="A1436" t="s">
        <v>548</v>
      </c>
      <c r="B1436" t="s">
        <v>552</v>
      </c>
      <c r="C1436" t="s">
        <v>571</v>
      </c>
      <c r="D1436" t="s">
        <v>17</v>
      </c>
      <c r="E1436" t="s">
        <v>494</v>
      </c>
      <c r="F1436">
        <v>22</v>
      </c>
      <c r="G1436">
        <f>VLOOKUP(E1436,Const!$A$2:$B$23,2,FALSE)</f>
        <v>9</v>
      </c>
      <c r="H1436" s="40">
        <f>IFERROR(VLOOKUP($I1436,'Planned Dev'!$D$4:$V$1390,5+G1436,FALSE),0)</f>
        <v>0</v>
      </c>
      <c r="I1436" t="str">
        <f t="shared" si="38"/>
        <v>APWORKS 2025.2: Credit Memo</v>
      </c>
    </row>
    <row r="1437" spans="1:9" x14ac:dyDescent="0.25">
      <c r="A1437" t="s">
        <v>548</v>
      </c>
      <c r="B1437" t="s">
        <v>552</v>
      </c>
      <c r="C1437" t="s">
        <v>553</v>
      </c>
      <c r="D1437" t="s">
        <v>2</v>
      </c>
      <c r="E1437" t="s">
        <v>494</v>
      </c>
      <c r="F1437">
        <v>4</v>
      </c>
      <c r="G1437">
        <f>VLOOKUP(E1437,Const!$A$2:$B$23,2,FALSE)</f>
        <v>9</v>
      </c>
      <c r="H1437" s="40">
        <f>IFERROR(VLOOKUP($I1437,'Planned BugFix'!$D$4:$V$1390,5+G1437,FALSE),0)</f>
        <v>0</v>
      </c>
      <c r="I1437" t="str">
        <f t="shared" si="38"/>
        <v>APWORKS 2025.2: Optimizing data retrieval processes to enhance performance</v>
      </c>
    </row>
    <row r="1438" spans="1:9" x14ac:dyDescent="0.25">
      <c r="A1438" t="s">
        <v>548</v>
      </c>
      <c r="B1438" t="s">
        <v>552</v>
      </c>
      <c r="C1438" t="s">
        <v>553</v>
      </c>
      <c r="D1438" t="s">
        <v>17</v>
      </c>
      <c r="E1438" t="s">
        <v>494</v>
      </c>
      <c r="F1438">
        <v>9</v>
      </c>
      <c r="G1438">
        <f>VLOOKUP(E1438,Const!$A$2:$B$23,2,FALSE)</f>
        <v>9</v>
      </c>
      <c r="H1438" s="40">
        <f>IFERROR(VLOOKUP($I1438,'Planned Dev'!$D$4:$V$1390,5+G1438,FALSE),0)</f>
        <v>0</v>
      </c>
      <c r="I1438" t="str">
        <f t="shared" si="38"/>
        <v>APWORKS 2025.2: Optimizing data retrieval processes to enhance performance</v>
      </c>
    </row>
    <row r="1439" spans="1:9" x14ac:dyDescent="0.25">
      <c r="A1439" t="s">
        <v>548</v>
      </c>
      <c r="B1439" t="s">
        <v>552</v>
      </c>
      <c r="C1439" t="s">
        <v>572</v>
      </c>
      <c r="D1439" t="s">
        <v>7</v>
      </c>
      <c r="E1439" t="s">
        <v>494</v>
      </c>
      <c r="F1439">
        <v>6</v>
      </c>
      <c r="G1439">
        <f>VLOOKUP(E1439,Const!$A$2:$B$23,2,FALSE)</f>
        <v>9</v>
      </c>
      <c r="I1439" t="str">
        <f t="shared" si="38"/>
        <v>APWORKS 2025.2: Restriction by user group on which fields can be edited</v>
      </c>
    </row>
    <row r="1440" spans="1:9" x14ac:dyDescent="0.25">
      <c r="A1440" t="s">
        <v>548</v>
      </c>
      <c r="B1440" t="s">
        <v>552</v>
      </c>
      <c r="C1440" t="s">
        <v>572</v>
      </c>
      <c r="D1440" t="s">
        <v>17</v>
      </c>
      <c r="E1440" t="s">
        <v>494</v>
      </c>
      <c r="F1440">
        <v>82</v>
      </c>
      <c r="G1440">
        <f>VLOOKUP(E1440,Const!$A$2:$B$23,2,FALSE)</f>
        <v>9</v>
      </c>
      <c r="H1440" s="40">
        <f>IFERROR(VLOOKUP($I1440,'Planned Dev'!$D$4:$V$1390,5+G1440,FALSE),0)</f>
        <v>0</v>
      </c>
      <c r="I1440" t="str">
        <f t="shared" si="38"/>
        <v>PR-0013: Restriction by user group on which fields can be edited</v>
      </c>
    </row>
    <row r="1441" spans="1:9" x14ac:dyDescent="0.25">
      <c r="A1441" t="s">
        <v>548</v>
      </c>
      <c r="B1441" t="s">
        <v>512</v>
      </c>
      <c r="C1441" t="s">
        <v>547</v>
      </c>
      <c r="D1441" t="s">
        <v>64</v>
      </c>
      <c r="E1441" t="s">
        <v>494</v>
      </c>
      <c r="F1441">
        <v>16</v>
      </c>
      <c r="G1441">
        <f>VLOOKUP(E1441,Const!$A$2:$B$23,2,FALSE)</f>
        <v>9</v>
      </c>
      <c r="I1441" t="str">
        <f>CONCATENATE(TRIM(B1441),": ",C1441)</f>
        <v>PR-0013: Gazetted holidays</v>
      </c>
    </row>
    <row r="1442" spans="1:9" x14ac:dyDescent="0.25">
      <c r="A1442" t="s">
        <v>548</v>
      </c>
      <c r="B1442" t="s">
        <v>512</v>
      </c>
      <c r="C1442" t="s">
        <v>62</v>
      </c>
      <c r="D1442" t="s">
        <v>95</v>
      </c>
      <c r="E1442" t="s">
        <v>494</v>
      </c>
      <c r="F1442">
        <v>20</v>
      </c>
      <c r="G1442">
        <f>VLOOKUP(E1442,Const!$A$2:$B$23,2,FALSE)</f>
        <v>9</v>
      </c>
      <c r="I1442" t="str">
        <f t="shared" si="38"/>
        <v>PR-0013: In-house Training</v>
      </c>
    </row>
    <row r="1443" spans="1:9" x14ac:dyDescent="0.25">
      <c r="A1443" t="s">
        <v>548</v>
      </c>
      <c r="B1443" t="s">
        <v>512</v>
      </c>
      <c r="C1443" t="s">
        <v>36</v>
      </c>
      <c r="D1443" t="s">
        <v>13</v>
      </c>
      <c r="E1443" t="s">
        <v>494</v>
      </c>
      <c r="F1443">
        <v>1</v>
      </c>
      <c r="G1443">
        <f>VLOOKUP(E1443,Const!$A$2:$B$23,2,FALSE)</f>
        <v>9</v>
      </c>
      <c r="I1443" t="str">
        <f t="shared" si="38"/>
        <v>Support and Maintenance: Internal Meetings</v>
      </c>
    </row>
    <row r="1444" spans="1:9" x14ac:dyDescent="0.25">
      <c r="A1444" t="s">
        <v>530</v>
      </c>
      <c r="B1444" t="s">
        <v>514</v>
      </c>
      <c r="C1444" t="s">
        <v>28</v>
      </c>
      <c r="D1444" t="s">
        <v>99</v>
      </c>
      <c r="E1444" t="s">
        <v>494</v>
      </c>
      <c r="F1444">
        <v>166</v>
      </c>
      <c r="G1444">
        <f>VLOOKUP(E1444,Const!$A$2:$B$23,2,FALSE)</f>
        <v>9</v>
      </c>
      <c r="I1444" t="str">
        <f t="shared" si="38"/>
        <v>APWORKS 2025.2: Time</v>
      </c>
    </row>
    <row r="1445" spans="1:9" x14ac:dyDescent="0.25">
      <c r="A1445" t="s">
        <v>31</v>
      </c>
      <c r="B1445" t="s">
        <v>552</v>
      </c>
      <c r="C1445" t="s">
        <v>570</v>
      </c>
      <c r="D1445" t="s">
        <v>9</v>
      </c>
      <c r="E1445" t="s">
        <v>494</v>
      </c>
      <c r="F1445">
        <v>2</v>
      </c>
      <c r="G1445">
        <f>VLOOKUP(E1445,Const!$A$2:$B$23,2,FALSE)</f>
        <v>9</v>
      </c>
      <c r="I1445" t="str">
        <f t="shared" si="38"/>
        <v>APWORKS 2025.2: Auto populate call letters; media type and band after 1st maping</v>
      </c>
    </row>
    <row r="1446" spans="1:9" x14ac:dyDescent="0.25">
      <c r="A1446" t="s">
        <v>31</v>
      </c>
      <c r="B1446" t="s">
        <v>552</v>
      </c>
      <c r="C1446" t="s">
        <v>571</v>
      </c>
      <c r="D1446" t="s">
        <v>7</v>
      </c>
      <c r="E1446" t="s">
        <v>494</v>
      </c>
      <c r="F1446">
        <v>1.5</v>
      </c>
      <c r="G1446">
        <f>VLOOKUP(E1446,Const!$A$2:$B$23,2,FALSE)</f>
        <v>9</v>
      </c>
      <c r="I1446" t="str">
        <f t="shared" si="38"/>
        <v>APWORKS 2025.2: Credit Memo</v>
      </c>
    </row>
    <row r="1447" spans="1:9" x14ac:dyDescent="0.25">
      <c r="A1447" t="s">
        <v>31</v>
      </c>
      <c r="B1447" t="s">
        <v>552</v>
      </c>
      <c r="C1447" t="s">
        <v>571</v>
      </c>
      <c r="D1447" t="s">
        <v>9</v>
      </c>
      <c r="E1447" t="s">
        <v>494</v>
      </c>
      <c r="F1447">
        <v>1</v>
      </c>
      <c r="G1447">
        <f>VLOOKUP(E1447,Const!$A$2:$B$23,2,FALSE)</f>
        <v>9</v>
      </c>
      <c r="I1447" t="str">
        <f t="shared" si="38"/>
        <v>APWORKS 2025.2: Credit Memo</v>
      </c>
    </row>
    <row r="1448" spans="1:9" x14ac:dyDescent="0.25">
      <c r="A1448" t="s">
        <v>31</v>
      </c>
      <c r="B1448" t="s">
        <v>552</v>
      </c>
      <c r="C1448" t="s">
        <v>583</v>
      </c>
      <c r="D1448" t="s">
        <v>7</v>
      </c>
      <c r="E1448" t="s">
        <v>494</v>
      </c>
      <c r="F1448">
        <v>1</v>
      </c>
      <c r="G1448">
        <f>VLOOKUP(E1448,Const!$A$2:$B$23,2,FALSE)</f>
        <v>9</v>
      </c>
      <c r="I1448" t="str">
        <f t="shared" si="38"/>
        <v>APWORKS 2025.2: Display client #, when inv is linked to IO in all UIs and Report</v>
      </c>
    </row>
    <row r="1449" spans="1:9" x14ac:dyDescent="0.25">
      <c r="A1449" t="s">
        <v>31</v>
      </c>
      <c r="B1449" t="s">
        <v>552</v>
      </c>
      <c r="C1449" t="s">
        <v>583</v>
      </c>
      <c r="D1449" t="s">
        <v>9</v>
      </c>
      <c r="E1449" t="s">
        <v>494</v>
      </c>
      <c r="F1449">
        <v>1</v>
      </c>
      <c r="G1449">
        <f>VLOOKUP(E1449,Const!$A$2:$B$23,2,FALSE)</f>
        <v>9</v>
      </c>
      <c r="I1449" t="str">
        <f t="shared" si="38"/>
        <v>APWORKS 2025.2: Display client #, when inv is linked to IO in all UIs and Report</v>
      </c>
    </row>
    <row r="1450" spans="1:9" x14ac:dyDescent="0.25">
      <c r="A1450" t="s">
        <v>31</v>
      </c>
      <c r="B1450" t="s">
        <v>552</v>
      </c>
      <c r="C1450" t="s">
        <v>11</v>
      </c>
      <c r="D1450" t="s">
        <v>90</v>
      </c>
      <c r="E1450" t="s">
        <v>494</v>
      </c>
      <c r="F1450">
        <v>2</v>
      </c>
      <c r="G1450">
        <f>VLOOKUP(E1450,Const!$A$2:$B$23,2,FALSE)</f>
        <v>9</v>
      </c>
      <c r="I1450" t="str">
        <f t="shared" si="38"/>
        <v>APWORKS 2025.2: Project Overhead</v>
      </c>
    </row>
    <row r="1451" spans="1:9" x14ac:dyDescent="0.25">
      <c r="A1451" t="s">
        <v>31</v>
      </c>
      <c r="B1451" t="s">
        <v>552</v>
      </c>
      <c r="C1451" t="s">
        <v>572</v>
      </c>
      <c r="D1451" t="s">
        <v>17</v>
      </c>
      <c r="E1451" t="s">
        <v>494</v>
      </c>
      <c r="F1451">
        <v>7</v>
      </c>
      <c r="G1451">
        <f>VLOOKUP(E1451,Const!$A$2:$B$23,2,FALSE)</f>
        <v>9</v>
      </c>
      <c r="H1451" s="40">
        <f>IFERROR(VLOOKUP($I1451,'Planned Dev'!$D$4:$V$1390,5+G1451,FALSE),0)</f>
        <v>0</v>
      </c>
      <c r="I1451" t="str">
        <f t="shared" si="38"/>
        <v>APWORKS 2025.2: Restriction by user group on which fields can be edited</v>
      </c>
    </row>
    <row r="1452" spans="1:9" x14ac:dyDescent="0.25">
      <c r="A1452" t="s">
        <v>31</v>
      </c>
      <c r="B1452" t="s">
        <v>552</v>
      </c>
      <c r="C1452" t="s">
        <v>580</v>
      </c>
      <c r="D1452" t="s">
        <v>9</v>
      </c>
      <c r="E1452" t="s">
        <v>494</v>
      </c>
      <c r="F1452">
        <v>1</v>
      </c>
      <c r="G1452">
        <f>VLOOKUP(E1452,Const!$A$2:$B$23,2,FALSE)</f>
        <v>9</v>
      </c>
      <c r="I1452" t="str">
        <f t="shared" si="38"/>
        <v>NEXELUS 2025.2: Split invoice by MOS - Print / OOH / Digital</v>
      </c>
    </row>
    <row r="1453" spans="1:9" x14ac:dyDescent="0.25">
      <c r="A1453" t="s">
        <v>31</v>
      </c>
      <c r="B1453" t="s">
        <v>557</v>
      </c>
      <c r="C1453" t="s">
        <v>602</v>
      </c>
      <c r="D1453" t="s">
        <v>17</v>
      </c>
      <c r="E1453" t="s">
        <v>494</v>
      </c>
      <c r="F1453">
        <v>5</v>
      </c>
      <c r="G1453">
        <f>VLOOKUP(E1453,Const!$A$2:$B$23,2,FALSE)</f>
        <v>9</v>
      </c>
      <c r="H1453" s="40">
        <f>IFERROR(VLOOKUP($I1453,'Planned Dev'!$D$4:$V$1390,5+G1453,FALSE),0)</f>
        <v>0</v>
      </c>
      <c r="I1453" t="str">
        <f t="shared" si="38"/>
        <v>NEXELUS 2025.2: Alerting users when an FX rate is unavailable to prevent the</v>
      </c>
    </row>
    <row r="1454" spans="1:9" x14ac:dyDescent="0.25">
      <c r="A1454" t="s">
        <v>31</v>
      </c>
      <c r="B1454" t="s">
        <v>557</v>
      </c>
      <c r="C1454" t="s">
        <v>600</v>
      </c>
      <c r="D1454" t="s">
        <v>17</v>
      </c>
      <c r="E1454" t="s">
        <v>494</v>
      </c>
      <c r="F1454">
        <v>1</v>
      </c>
      <c r="G1454">
        <f>VLOOKUP(E1454,Const!$A$2:$B$23,2,FALSE)</f>
        <v>9</v>
      </c>
      <c r="H1454" s="40">
        <f>IFERROR(VLOOKUP($I1454,'Planned Dev'!$D$4:$V$1390,5+G1454,FALSE),0)</f>
        <v>0</v>
      </c>
      <c r="I1454" t="str">
        <f t="shared" si="38"/>
        <v>NEXELUS 2025.2: Display Vendor distribution for individual client line under</v>
      </c>
    </row>
    <row r="1455" spans="1:9" x14ac:dyDescent="0.25">
      <c r="A1455" t="s">
        <v>31</v>
      </c>
      <c r="B1455" t="s">
        <v>557</v>
      </c>
      <c r="C1455" t="s">
        <v>577</v>
      </c>
      <c r="D1455" t="s">
        <v>17</v>
      </c>
      <c r="E1455" t="s">
        <v>494</v>
      </c>
      <c r="F1455">
        <v>4.5</v>
      </c>
      <c r="G1455">
        <f>VLOOKUP(E1455,Const!$A$2:$B$23,2,FALSE)</f>
        <v>9</v>
      </c>
      <c r="H1455" s="40">
        <f>IFERROR(VLOOKUP($I1455,'Planned Dev'!$D$4:$V$1390,5+G1455,FALSE),0)</f>
        <v>0</v>
      </c>
      <c r="I1455" t="str">
        <f t="shared" si="38"/>
        <v>NEXELUS 2025.2: MC: Apply exchange rate from revision date or IO creation date</v>
      </c>
    </row>
    <row r="1456" spans="1:9" x14ac:dyDescent="0.25">
      <c r="A1456" t="s">
        <v>31</v>
      </c>
      <c r="B1456" t="s">
        <v>557</v>
      </c>
      <c r="C1456" t="s">
        <v>577</v>
      </c>
      <c r="D1456" t="s">
        <v>19</v>
      </c>
      <c r="E1456" t="s">
        <v>494</v>
      </c>
      <c r="F1456">
        <v>2.5</v>
      </c>
      <c r="G1456">
        <f>VLOOKUP(E1456,Const!$A$2:$B$23,2,FALSE)</f>
        <v>9</v>
      </c>
      <c r="H1456" s="40">
        <f>IFERROR(VLOOKUP($I1456,'Planned QA'!$D$4:$V$1390,5+G1456,FALSE),0)</f>
        <v>0</v>
      </c>
      <c r="I1456" t="str">
        <f t="shared" si="38"/>
        <v>NEXELUS 2025.2: MC: Apply exchange rate from revision date or IO creation date</v>
      </c>
    </row>
    <row r="1457" spans="1:9" x14ac:dyDescent="0.25">
      <c r="A1457" t="s">
        <v>31</v>
      </c>
      <c r="B1457" t="s">
        <v>557</v>
      </c>
      <c r="C1457" t="s">
        <v>11</v>
      </c>
      <c r="D1457" t="s">
        <v>90</v>
      </c>
      <c r="E1457" t="s">
        <v>494</v>
      </c>
      <c r="F1457">
        <v>9.5</v>
      </c>
      <c r="G1457">
        <f>VLOOKUP(E1457,Const!$A$2:$B$23,2,FALSE)</f>
        <v>9</v>
      </c>
      <c r="I1457" t="str">
        <f t="shared" si="38"/>
        <v>NEXELUS 2025.2: Project Overhead</v>
      </c>
    </row>
    <row r="1458" spans="1:9" x14ac:dyDescent="0.25">
      <c r="A1458" t="s">
        <v>31</v>
      </c>
      <c r="B1458" t="s">
        <v>557</v>
      </c>
      <c r="C1458" t="s">
        <v>597</v>
      </c>
      <c r="D1458" t="s">
        <v>17</v>
      </c>
      <c r="E1458" t="s">
        <v>494</v>
      </c>
      <c r="F1458">
        <v>7.5</v>
      </c>
      <c r="G1458">
        <f>VLOOKUP(E1458,Const!$A$2:$B$23,2,FALSE)</f>
        <v>9</v>
      </c>
      <c r="H1458" s="40">
        <f>IFERROR(VLOOKUP($I1458,'Planned Dev'!$D$4:$V$1390,5+G1458,FALSE),0)</f>
        <v>0</v>
      </c>
      <c r="I1458" t="str">
        <f t="shared" si="38"/>
        <v>NEXELUS 2025.2: Provide an option to include AdTech Fee in a separate invoice</v>
      </c>
    </row>
    <row r="1459" spans="1:9" x14ac:dyDescent="0.25">
      <c r="A1459" t="s">
        <v>31</v>
      </c>
      <c r="B1459" t="s">
        <v>557</v>
      </c>
      <c r="C1459" t="s">
        <v>598</v>
      </c>
      <c r="D1459" t="s">
        <v>7</v>
      </c>
      <c r="E1459" t="s">
        <v>494</v>
      </c>
      <c r="F1459">
        <v>3</v>
      </c>
      <c r="G1459">
        <f>VLOOKUP(E1459,Const!$A$2:$B$23,2,FALSE)</f>
        <v>9</v>
      </c>
      <c r="I1459" t="str">
        <f t="shared" si="38"/>
        <v>PR-0013: Restrict Consecutive Approvals by the Same</v>
      </c>
    </row>
    <row r="1460" spans="1:9" x14ac:dyDescent="0.25">
      <c r="A1460" t="s">
        <v>31</v>
      </c>
      <c r="B1460" t="s">
        <v>512</v>
      </c>
      <c r="C1460" t="s">
        <v>547</v>
      </c>
      <c r="D1460" t="s">
        <v>64</v>
      </c>
      <c r="E1460" t="s">
        <v>494</v>
      </c>
      <c r="F1460">
        <v>16</v>
      </c>
      <c r="G1460">
        <f>VLOOKUP(E1460,Const!$A$2:$B$23,2,FALSE)</f>
        <v>9</v>
      </c>
      <c r="I1460" t="str">
        <f>CONCATENATE(TRIM(B1460),": ",C1460)</f>
        <v>PR-0013: Gazetted holidays</v>
      </c>
    </row>
    <row r="1461" spans="1:9" x14ac:dyDescent="0.25">
      <c r="A1461" t="s">
        <v>31</v>
      </c>
      <c r="B1461" t="s">
        <v>512</v>
      </c>
      <c r="C1461" t="s">
        <v>62</v>
      </c>
      <c r="D1461" t="s">
        <v>95</v>
      </c>
      <c r="E1461" t="s">
        <v>494</v>
      </c>
      <c r="F1461">
        <v>14.5</v>
      </c>
      <c r="G1461">
        <f>VLOOKUP(E1461,Const!$A$2:$B$23,2,FALSE)</f>
        <v>9</v>
      </c>
      <c r="I1461" t="str">
        <f t="shared" si="38"/>
        <v>PR-0013: In-house Training</v>
      </c>
    </row>
    <row r="1462" spans="1:9" x14ac:dyDescent="0.25">
      <c r="A1462" t="s">
        <v>31</v>
      </c>
      <c r="B1462" t="s">
        <v>512</v>
      </c>
      <c r="C1462" t="s">
        <v>36</v>
      </c>
      <c r="D1462" t="s">
        <v>13</v>
      </c>
      <c r="E1462" t="s">
        <v>494</v>
      </c>
      <c r="F1462">
        <v>25</v>
      </c>
      <c r="G1462">
        <f>VLOOKUP(E1462,Const!$A$2:$B$23,2,FALSE)</f>
        <v>9</v>
      </c>
      <c r="I1462" t="str">
        <f t="shared" si="38"/>
        <v>PR-0013: Internal Meetings</v>
      </c>
    </row>
    <row r="1463" spans="1:9" x14ac:dyDescent="0.25">
      <c r="A1463" t="s">
        <v>31</v>
      </c>
      <c r="B1463" t="s">
        <v>512</v>
      </c>
      <c r="C1463" t="s">
        <v>25</v>
      </c>
      <c r="D1463" t="s">
        <v>13</v>
      </c>
      <c r="E1463" t="s">
        <v>494</v>
      </c>
      <c r="F1463">
        <v>15.5</v>
      </c>
      <c r="G1463">
        <f>VLOOKUP(E1463,Const!$A$2:$B$23,2,FALSE)</f>
        <v>9</v>
      </c>
      <c r="I1463" t="str">
        <f t="shared" si="38"/>
        <v>PR-0013: Meetings, mails, communication, TFS, Interviews</v>
      </c>
    </row>
    <row r="1464" spans="1:9" x14ac:dyDescent="0.25">
      <c r="A1464" t="s">
        <v>31</v>
      </c>
      <c r="B1464" t="s">
        <v>512</v>
      </c>
      <c r="C1464" t="s">
        <v>25</v>
      </c>
      <c r="D1464" t="s">
        <v>14</v>
      </c>
      <c r="E1464" t="s">
        <v>494</v>
      </c>
      <c r="F1464">
        <v>9.5</v>
      </c>
      <c r="G1464">
        <f>VLOOKUP(E1464,Const!$A$2:$B$23,2,FALSE)</f>
        <v>9</v>
      </c>
      <c r="I1464" t="str">
        <f t="shared" si="38"/>
        <v>PR-0013: Meetings, mails, communication, TFS, Interviews</v>
      </c>
    </row>
    <row r="1465" spans="1:9" x14ac:dyDescent="0.25">
      <c r="A1465" t="s">
        <v>31</v>
      </c>
      <c r="B1465" t="s">
        <v>512</v>
      </c>
      <c r="C1465" t="s">
        <v>27</v>
      </c>
      <c r="D1465" t="s">
        <v>64</v>
      </c>
      <c r="E1465" t="s">
        <v>494</v>
      </c>
      <c r="F1465">
        <v>13.5</v>
      </c>
      <c r="G1465">
        <f>VLOOKUP(E1465,Const!$A$2:$B$23,2,FALSE)</f>
        <v>9</v>
      </c>
      <c r="I1465" t="str">
        <f>CONCATENATE(TRIM(B1465),": ",C1465)</f>
        <v>PR-0013: Time Off - Un Planned</v>
      </c>
    </row>
    <row r="1466" spans="1:9" x14ac:dyDescent="0.25">
      <c r="A1466" t="s">
        <v>31</v>
      </c>
      <c r="B1466" t="s">
        <v>514</v>
      </c>
      <c r="C1466" t="s">
        <v>28</v>
      </c>
      <c r="D1466" t="s">
        <v>30</v>
      </c>
      <c r="E1466" t="s">
        <v>494</v>
      </c>
      <c r="F1466">
        <v>21</v>
      </c>
      <c r="G1466">
        <f>VLOOKUP(E1466,Const!$A$2:$B$23,2,FALSE)</f>
        <v>9</v>
      </c>
      <c r="I1466" t="str">
        <f t="shared" si="38"/>
        <v>Support and Maintenance: Time</v>
      </c>
    </row>
    <row r="1467" spans="1:9" x14ac:dyDescent="0.25">
      <c r="A1467" t="s">
        <v>31</v>
      </c>
      <c r="B1467" t="s">
        <v>514</v>
      </c>
      <c r="C1467" t="s">
        <v>28</v>
      </c>
      <c r="D1467" t="s">
        <v>99</v>
      </c>
      <c r="E1467" t="s">
        <v>494</v>
      </c>
      <c r="F1467">
        <v>12</v>
      </c>
      <c r="G1467">
        <f>VLOOKUP(E1467,Const!$A$2:$B$23,2,FALSE)</f>
        <v>9</v>
      </c>
      <c r="I1467" t="str">
        <f t="shared" ref="I1467:I1530" si="40">CONCATENATE(TRIM(B1468),": ",C1467)</f>
        <v>APWORKS 2025.2: Time</v>
      </c>
    </row>
    <row r="1468" spans="1:9" x14ac:dyDescent="0.25">
      <c r="A1468" t="s">
        <v>37</v>
      </c>
      <c r="B1468" t="s">
        <v>552</v>
      </c>
      <c r="C1468" t="s">
        <v>586</v>
      </c>
      <c r="D1468" t="s">
        <v>7</v>
      </c>
      <c r="E1468" t="s">
        <v>494</v>
      </c>
      <c r="F1468">
        <v>2</v>
      </c>
      <c r="G1468">
        <f>VLOOKUP(E1468,Const!$A$2:$B$23,2,FALSE)</f>
        <v>9</v>
      </c>
      <c r="I1468" t="str">
        <f t="shared" si="40"/>
        <v>APWORKS 2025.2: Ability to create templates across multiple Companies</v>
      </c>
    </row>
    <row r="1469" spans="1:9" x14ac:dyDescent="0.25">
      <c r="A1469" t="s">
        <v>37</v>
      </c>
      <c r="B1469" t="s">
        <v>552</v>
      </c>
      <c r="C1469" t="s">
        <v>586</v>
      </c>
      <c r="D1469" t="s">
        <v>17</v>
      </c>
      <c r="E1469" t="s">
        <v>494</v>
      </c>
      <c r="F1469">
        <v>69.25</v>
      </c>
      <c r="G1469">
        <f>VLOOKUP(E1469,Const!$A$2:$B$23,2,FALSE)</f>
        <v>9</v>
      </c>
      <c r="H1469" s="40">
        <f>IFERROR(VLOOKUP($I1469,'Planned Dev'!$D$4:$V$1390,5+G1469,FALSE),0)</f>
        <v>0</v>
      </c>
      <c r="I1469" t="str">
        <f t="shared" si="40"/>
        <v>APWORKS 2025.2: Ability to create templates across multiple Companies</v>
      </c>
    </row>
    <row r="1470" spans="1:9" x14ac:dyDescent="0.25">
      <c r="A1470" t="s">
        <v>37</v>
      </c>
      <c r="B1470" t="s">
        <v>552</v>
      </c>
      <c r="C1470" t="s">
        <v>586</v>
      </c>
      <c r="D1470" t="s">
        <v>13</v>
      </c>
      <c r="E1470" t="s">
        <v>494</v>
      </c>
      <c r="F1470">
        <v>11.5</v>
      </c>
      <c r="G1470">
        <f>VLOOKUP(E1470,Const!$A$2:$B$23,2,FALSE)</f>
        <v>9</v>
      </c>
      <c r="I1470" t="str">
        <f t="shared" si="40"/>
        <v>APWORKS 2025.2: Ability to create templates across multiple Companies</v>
      </c>
    </row>
    <row r="1471" spans="1:9" x14ac:dyDescent="0.25">
      <c r="A1471" t="s">
        <v>37</v>
      </c>
      <c r="B1471" t="s">
        <v>552</v>
      </c>
      <c r="C1471" t="s">
        <v>586</v>
      </c>
      <c r="D1471" t="s">
        <v>9</v>
      </c>
      <c r="E1471" t="s">
        <v>494</v>
      </c>
      <c r="F1471">
        <v>3</v>
      </c>
      <c r="G1471">
        <f>VLOOKUP(E1471,Const!$A$2:$B$23,2,FALSE)</f>
        <v>9</v>
      </c>
      <c r="I1471" t="str">
        <f t="shared" si="40"/>
        <v>APWORKS 2025.2: Ability to create templates across multiple Companies</v>
      </c>
    </row>
    <row r="1472" spans="1:9" x14ac:dyDescent="0.25">
      <c r="A1472" t="s">
        <v>37</v>
      </c>
      <c r="B1472" t="s">
        <v>552</v>
      </c>
      <c r="C1472" t="s">
        <v>586</v>
      </c>
      <c r="D1472" t="s">
        <v>19</v>
      </c>
      <c r="E1472" t="s">
        <v>494</v>
      </c>
      <c r="F1472">
        <v>16.25</v>
      </c>
      <c r="G1472">
        <f>VLOOKUP(E1472,Const!$A$2:$B$23,2,FALSE)</f>
        <v>9</v>
      </c>
      <c r="H1472" s="40">
        <f>IFERROR(VLOOKUP($I1472,'Planned QA'!$D$4:$V$1390,5+G1472,FALSE),0)</f>
        <v>0</v>
      </c>
      <c r="I1472" t="str">
        <f t="shared" si="40"/>
        <v>APWORKS 2025.2: Ability to create templates across multiple Companies</v>
      </c>
    </row>
    <row r="1473" spans="1:9" x14ac:dyDescent="0.25">
      <c r="A1473" t="s">
        <v>37</v>
      </c>
      <c r="B1473" t="s">
        <v>552</v>
      </c>
      <c r="C1473" t="s">
        <v>570</v>
      </c>
      <c r="D1473" t="s">
        <v>17</v>
      </c>
      <c r="E1473" t="s">
        <v>494</v>
      </c>
      <c r="F1473">
        <v>10</v>
      </c>
      <c r="G1473">
        <f>VLOOKUP(E1473,Const!$A$2:$B$23,2,FALSE)</f>
        <v>9</v>
      </c>
      <c r="H1473" s="40">
        <f>IFERROR(VLOOKUP($I1473,'Planned Dev'!$D$4:$V$1390,5+G1473,FALSE),0)</f>
        <v>0</v>
      </c>
      <c r="I1473" t="str">
        <f t="shared" si="40"/>
        <v>APWORKS 2025.2: Auto populate call letters; media type and band after 1st maping</v>
      </c>
    </row>
    <row r="1474" spans="1:9" x14ac:dyDescent="0.25">
      <c r="A1474" t="s">
        <v>37</v>
      </c>
      <c r="B1474" t="s">
        <v>552</v>
      </c>
      <c r="C1474" t="s">
        <v>570</v>
      </c>
      <c r="D1474" t="s">
        <v>19</v>
      </c>
      <c r="E1474" t="s">
        <v>494</v>
      </c>
      <c r="F1474">
        <v>6</v>
      </c>
      <c r="G1474">
        <f>VLOOKUP(E1474,Const!$A$2:$B$23,2,FALSE)</f>
        <v>9</v>
      </c>
      <c r="H1474" s="40">
        <f>IFERROR(VLOOKUP($I1474,'Planned QA'!$D$4:$V$1390,5+G1474,FALSE),0)</f>
        <v>0</v>
      </c>
      <c r="I1474" t="str">
        <f t="shared" si="40"/>
        <v>APWORKS 2025.2: Auto populate call letters; media type and band after 1st maping</v>
      </c>
    </row>
    <row r="1475" spans="1:9" x14ac:dyDescent="0.25">
      <c r="A1475" t="s">
        <v>37</v>
      </c>
      <c r="B1475" t="s">
        <v>552</v>
      </c>
      <c r="C1475" t="s">
        <v>571</v>
      </c>
      <c r="D1475" t="s">
        <v>9</v>
      </c>
      <c r="E1475" t="s">
        <v>494</v>
      </c>
      <c r="F1475">
        <v>3</v>
      </c>
      <c r="G1475">
        <f>VLOOKUP(E1475,Const!$A$2:$B$23,2,FALSE)</f>
        <v>9</v>
      </c>
      <c r="I1475" t="str">
        <f t="shared" si="40"/>
        <v>APWORKS 2025.2: Credit Memo</v>
      </c>
    </row>
    <row r="1476" spans="1:9" x14ac:dyDescent="0.25">
      <c r="A1476" t="s">
        <v>37</v>
      </c>
      <c r="B1476" t="s">
        <v>552</v>
      </c>
      <c r="C1476" t="s">
        <v>11</v>
      </c>
      <c r="D1476" t="s">
        <v>70</v>
      </c>
      <c r="E1476" t="s">
        <v>494</v>
      </c>
      <c r="F1476">
        <v>1</v>
      </c>
      <c r="G1476">
        <f>VLOOKUP(E1476,Const!$A$2:$B$23,2,FALSE)</f>
        <v>9</v>
      </c>
      <c r="I1476" t="str">
        <f t="shared" si="40"/>
        <v>PR-0013: Project Overhead</v>
      </c>
    </row>
    <row r="1477" spans="1:9" x14ac:dyDescent="0.25">
      <c r="A1477" t="s">
        <v>37</v>
      </c>
      <c r="B1477" t="s">
        <v>512</v>
      </c>
      <c r="C1477" t="s">
        <v>547</v>
      </c>
      <c r="D1477" t="s">
        <v>64</v>
      </c>
      <c r="E1477" t="s">
        <v>494</v>
      </c>
      <c r="F1477">
        <v>14</v>
      </c>
      <c r="G1477">
        <f>VLOOKUP(E1477,Const!$A$2:$B$23,2,FALSE)</f>
        <v>9</v>
      </c>
      <c r="I1477" t="str">
        <f>CONCATENATE(TRIM(B1477),": ",C1477)</f>
        <v>PR-0013: Gazetted holidays</v>
      </c>
    </row>
    <row r="1478" spans="1:9" x14ac:dyDescent="0.25">
      <c r="A1478" t="s">
        <v>37</v>
      </c>
      <c r="B1478" t="s">
        <v>512</v>
      </c>
      <c r="C1478" t="s">
        <v>62</v>
      </c>
      <c r="D1478" t="s">
        <v>95</v>
      </c>
      <c r="E1478" t="s">
        <v>494</v>
      </c>
      <c r="F1478">
        <v>1</v>
      </c>
      <c r="G1478">
        <f>VLOOKUP(E1478,Const!$A$2:$B$23,2,FALSE)</f>
        <v>9</v>
      </c>
      <c r="I1478" t="str">
        <f t="shared" si="40"/>
        <v>PR-0013: In-house Training</v>
      </c>
    </row>
    <row r="1479" spans="1:9" x14ac:dyDescent="0.25">
      <c r="A1479" t="s">
        <v>37</v>
      </c>
      <c r="B1479" t="s">
        <v>512</v>
      </c>
      <c r="C1479" t="s">
        <v>36</v>
      </c>
      <c r="D1479" t="s">
        <v>13</v>
      </c>
      <c r="E1479" t="s">
        <v>494</v>
      </c>
      <c r="F1479">
        <v>17</v>
      </c>
      <c r="G1479">
        <f>VLOOKUP(E1479,Const!$A$2:$B$23,2,FALSE)</f>
        <v>9</v>
      </c>
      <c r="I1479" t="str">
        <f t="shared" si="40"/>
        <v>PR-0013: Internal Meetings</v>
      </c>
    </row>
    <row r="1480" spans="1:9" x14ac:dyDescent="0.25">
      <c r="A1480" t="s">
        <v>37</v>
      </c>
      <c r="B1480" t="s">
        <v>512</v>
      </c>
      <c r="C1480" t="s">
        <v>77</v>
      </c>
      <c r="D1480" t="s">
        <v>64</v>
      </c>
      <c r="E1480" t="s">
        <v>494</v>
      </c>
      <c r="F1480">
        <v>16</v>
      </c>
      <c r="G1480">
        <f>VLOOKUP(E1480,Const!$A$2:$B$23,2,FALSE)</f>
        <v>9</v>
      </c>
      <c r="I1480" t="str">
        <f>CONCATENATE(TRIM(B1480),": ",C1480)</f>
        <v>PR-0013: Time Off - Planned</v>
      </c>
    </row>
    <row r="1481" spans="1:9" x14ac:dyDescent="0.25">
      <c r="A1481" t="s">
        <v>37</v>
      </c>
      <c r="B1481" t="s">
        <v>514</v>
      </c>
      <c r="C1481" t="s">
        <v>28</v>
      </c>
      <c r="D1481" t="s">
        <v>30</v>
      </c>
      <c r="E1481" t="s">
        <v>494</v>
      </c>
      <c r="F1481">
        <v>2</v>
      </c>
      <c r="G1481">
        <f>VLOOKUP(E1481,Const!$A$2:$B$23,2,FALSE)</f>
        <v>9</v>
      </c>
      <c r="I1481" t="str">
        <f t="shared" si="40"/>
        <v>AD-0001: Time</v>
      </c>
    </row>
    <row r="1482" spans="1:9" x14ac:dyDescent="0.25">
      <c r="A1482" t="s">
        <v>44</v>
      </c>
      <c r="B1482" t="s">
        <v>515</v>
      </c>
      <c r="C1482" t="s">
        <v>13</v>
      </c>
      <c r="D1482" t="s">
        <v>13</v>
      </c>
      <c r="E1482" t="s">
        <v>494</v>
      </c>
      <c r="F1482">
        <v>18.5</v>
      </c>
      <c r="G1482">
        <f>VLOOKUP(E1482,Const!$A$2:$B$23,2,FALSE)</f>
        <v>9</v>
      </c>
      <c r="I1482" t="str">
        <f t="shared" si="40"/>
        <v>APWORKS 2025.2: Meetings</v>
      </c>
    </row>
    <row r="1483" spans="1:9" x14ac:dyDescent="0.25">
      <c r="A1483" t="s">
        <v>44</v>
      </c>
      <c r="B1483" t="s">
        <v>552</v>
      </c>
      <c r="C1483" t="s">
        <v>586</v>
      </c>
      <c r="D1483" t="s">
        <v>13</v>
      </c>
      <c r="E1483" t="s">
        <v>494</v>
      </c>
      <c r="F1483">
        <v>2</v>
      </c>
      <c r="G1483">
        <f>VLOOKUP(E1483,Const!$A$2:$B$23,2,FALSE)</f>
        <v>9</v>
      </c>
      <c r="I1483" t="str">
        <f t="shared" si="40"/>
        <v>APWORKS 2025.2: Ability to create templates across multiple Companies</v>
      </c>
    </row>
    <row r="1484" spans="1:9" x14ac:dyDescent="0.25">
      <c r="A1484" t="s">
        <v>44</v>
      </c>
      <c r="B1484" t="s">
        <v>552</v>
      </c>
      <c r="C1484" t="s">
        <v>571</v>
      </c>
      <c r="D1484" t="s">
        <v>7</v>
      </c>
      <c r="E1484" t="s">
        <v>494</v>
      </c>
      <c r="F1484">
        <v>4</v>
      </c>
      <c r="G1484">
        <f>VLOOKUP(E1484,Const!$A$2:$B$23,2,FALSE)</f>
        <v>9</v>
      </c>
      <c r="I1484" t="str">
        <f t="shared" si="40"/>
        <v>APWORKS 2025.2: Credit Memo</v>
      </c>
    </row>
    <row r="1485" spans="1:9" x14ac:dyDescent="0.25">
      <c r="A1485" t="s">
        <v>44</v>
      </c>
      <c r="B1485" t="s">
        <v>552</v>
      </c>
      <c r="C1485" t="s">
        <v>571</v>
      </c>
      <c r="D1485" t="s">
        <v>17</v>
      </c>
      <c r="E1485" t="s">
        <v>494</v>
      </c>
      <c r="F1485">
        <v>11.5</v>
      </c>
      <c r="G1485">
        <f>VLOOKUP(E1485,Const!$A$2:$B$23,2,FALSE)</f>
        <v>9</v>
      </c>
      <c r="H1485" s="40">
        <f>IFERROR(VLOOKUP($I1485,'Planned Dev'!$D$4:$V$1390,5+G1485,FALSE),0)</f>
        <v>0</v>
      </c>
      <c r="I1485" t="str">
        <f t="shared" si="40"/>
        <v>APWORKS 2025.2: Credit Memo</v>
      </c>
    </row>
    <row r="1486" spans="1:9" x14ac:dyDescent="0.25">
      <c r="A1486" t="s">
        <v>44</v>
      </c>
      <c r="B1486" t="s">
        <v>552</v>
      </c>
      <c r="C1486" t="s">
        <v>571</v>
      </c>
      <c r="D1486" t="s">
        <v>13</v>
      </c>
      <c r="E1486" t="s">
        <v>494</v>
      </c>
      <c r="F1486">
        <v>9</v>
      </c>
      <c r="G1486">
        <f>VLOOKUP(E1486,Const!$A$2:$B$23,2,FALSE)</f>
        <v>9</v>
      </c>
      <c r="I1486" t="str">
        <f t="shared" si="40"/>
        <v>APWORKS 2025.2: Credit Memo</v>
      </c>
    </row>
    <row r="1487" spans="1:9" x14ac:dyDescent="0.25">
      <c r="A1487" t="s">
        <v>44</v>
      </c>
      <c r="B1487" t="s">
        <v>552</v>
      </c>
      <c r="C1487" t="s">
        <v>553</v>
      </c>
      <c r="D1487" t="s">
        <v>2</v>
      </c>
      <c r="E1487" t="s">
        <v>494</v>
      </c>
      <c r="F1487">
        <v>7</v>
      </c>
      <c r="G1487">
        <f>VLOOKUP(E1487,Const!$A$2:$B$23,2,FALSE)</f>
        <v>9</v>
      </c>
      <c r="H1487" s="40">
        <f>IFERROR(VLOOKUP($I1487,'Planned BugFix'!$D$4:$V$1390,5+G1487,FALSE),0)</f>
        <v>0</v>
      </c>
      <c r="I1487" t="str">
        <f t="shared" si="40"/>
        <v>APWORKS 2025.2: Optimizing data retrieval processes to enhance performance</v>
      </c>
    </row>
    <row r="1488" spans="1:9" x14ac:dyDescent="0.25">
      <c r="A1488" t="s">
        <v>44</v>
      </c>
      <c r="B1488" t="s">
        <v>552</v>
      </c>
      <c r="C1488" t="s">
        <v>553</v>
      </c>
      <c r="D1488" t="s">
        <v>17</v>
      </c>
      <c r="E1488" t="s">
        <v>494</v>
      </c>
      <c r="F1488">
        <v>18</v>
      </c>
      <c r="G1488">
        <f>VLOOKUP(E1488,Const!$A$2:$B$23,2,FALSE)</f>
        <v>9</v>
      </c>
      <c r="H1488" s="40">
        <f>IFERROR(VLOOKUP($I1488,'Planned Dev'!$D$4:$V$1390,5+G1488,FALSE),0)</f>
        <v>0</v>
      </c>
      <c r="I1488" t="str">
        <f t="shared" si="40"/>
        <v>APWORKS 2025.2: Optimizing data retrieval processes to enhance performance</v>
      </c>
    </row>
    <row r="1489" spans="1:9" x14ac:dyDescent="0.25">
      <c r="A1489" t="s">
        <v>44</v>
      </c>
      <c r="B1489" t="s">
        <v>552</v>
      </c>
      <c r="C1489" t="s">
        <v>553</v>
      </c>
      <c r="D1489" t="s">
        <v>13</v>
      </c>
      <c r="E1489" t="s">
        <v>494</v>
      </c>
      <c r="F1489">
        <v>5.5</v>
      </c>
      <c r="G1489">
        <f>VLOOKUP(E1489,Const!$A$2:$B$23,2,FALSE)</f>
        <v>9</v>
      </c>
      <c r="I1489" t="str">
        <f t="shared" si="40"/>
        <v>APWORKS 2025.2: Optimizing data retrieval processes to enhance performance</v>
      </c>
    </row>
    <row r="1490" spans="1:9" x14ac:dyDescent="0.25">
      <c r="A1490" t="s">
        <v>44</v>
      </c>
      <c r="B1490" t="s">
        <v>552</v>
      </c>
      <c r="C1490" t="s">
        <v>553</v>
      </c>
      <c r="D1490" t="s">
        <v>9</v>
      </c>
      <c r="E1490" t="s">
        <v>494</v>
      </c>
      <c r="F1490">
        <v>2</v>
      </c>
      <c r="G1490">
        <f>VLOOKUP(E1490,Const!$A$2:$B$23,2,FALSE)</f>
        <v>9</v>
      </c>
      <c r="I1490" t="str">
        <f t="shared" si="40"/>
        <v>APWORKS 2025.2: Optimizing data retrieval processes to enhance performance</v>
      </c>
    </row>
    <row r="1491" spans="1:9" x14ac:dyDescent="0.25">
      <c r="A1491" t="s">
        <v>44</v>
      </c>
      <c r="B1491" t="s">
        <v>552</v>
      </c>
      <c r="C1491" t="s">
        <v>11</v>
      </c>
      <c r="D1491" t="s">
        <v>12</v>
      </c>
      <c r="E1491" t="s">
        <v>494</v>
      </c>
      <c r="F1491">
        <v>3</v>
      </c>
      <c r="G1491">
        <f>VLOOKUP(E1491,Const!$A$2:$B$23,2,FALSE)</f>
        <v>9</v>
      </c>
      <c r="I1491" t="str">
        <f t="shared" si="40"/>
        <v>APWORKS 2025.2: Project Overhead</v>
      </c>
    </row>
    <row r="1492" spans="1:9" x14ac:dyDescent="0.25">
      <c r="A1492" t="s">
        <v>44</v>
      </c>
      <c r="B1492" t="s">
        <v>552</v>
      </c>
      <c r="C1492" t="s">
        <v>11</v>
      </c>
      <c r="D1492" t="s">
        <v>70</v>
      </c>
      <c r="E1492" t="s">
        <v>494</v>
      </c>
      <c r="F1492">
        <v>1</v>
      </c>
      <c r="G1492">
        <f>VLOOKUP(E1492,Const!$A$2:$B$23,2,FALSE)</f>
        <v>9</v>
      </c>
      <c r="I1492" t="str">
        <f t="shared" si="40"/>
        <v>APWORKS 2025.2: Project Overhead</v>
      </c>
    </row>
    <row r="1493" spans="1:9" x14ac:dyDescent="0.25">
      <c r="A1493" t="s">
        <v>44</v>
      </c>
      <c r="B1493" t="s">
        <v>552</v>
      </c>
      <c r="C1493" t="s">
        <v>11</v>
      </c>
      <c r="D1493" t="s">
        <v>90</v>
      </c>
      <c r="E1493" t="s">
        <v>494</v>
      </c>
      <c r="F1493">
        <v>2</v>
      </c>
      <c r="G1493">
        <f>VLOOKUP(E1493,Const!$A$2:$B$23,2,FALSE)</f>
        <v>9</v>
      </c>
      <c r="I1493" t="str">
        <f t="shared" si="40"/>
        <v>APWORKS 2025.2: Project Overhead</v>
      </c>
    </row>
    <row r="1494" spans="1:9" x14ac:dyDescent="0.25">
      <c r="A1494" t="s">
        <v>44</v>
      </c>
      <c r="B1494" t="s">
        <v>552</v>
      </c>
      <c r="C1494" t="s">
        <v>572</v>
      </c>
      <c r="D1494" t="s">
        <v>13</v>
      </c>
      <c r="E1494" t="s">
        <v>494</v>
      </c>
      <c r="F1494">
        <v>2</v>
      </c>
      <c r="G1494">
        <f>VLOOKUP(E1494,Const!$A$2:$B$23,2,FALSE)</f>
        <v>9</v>
      </c>
      <c r="I1494" t="str">
        <f t="shared" si="40"/>
        <v>APWORKS 2025.2: Restriction by user group on which fields can be edited</v>
      </c>
    </row>
    <row r="1495" spans="1:9" x14ac:dyDescent="0.25">
      <c r="A1495" t="s">
        <v>44</v>
      </c>
      <c r="B1495" t="s">
        <v>552</v>
      </c>
      <c r="C1495" t="s">
        <v>572</v>
      </c>
      <c r="D1495" t="s">
        <v>68</v>
      </c>
      <c r="E1495" t="s">
        <v>494</v>
      </c>
      <c r="F1495">
        <v>6</v>
      </c>
      <c r="G1495">
        <f>VLOOKUP(E1495,Const!$A$2:$B$23,2,FALSE)</f>
        <v>9</v>
      </c>
      <c r="I1495" t="str">
        <f t="shared" si="40"/>
        <v>APWORKS 2025.2: Restriction by user group on which fields can be edited</v>
      </c>
    </row>
    <row r="1496" spans="1:9" x14ac:dyDescent="0.25">
      <c r="A1496" t="s">
        <v>44</v>
      </c>
      <c r="B1496" t="s">
        <v>552</v>
      </c>
      <c r="C1496" t="s">
        <v>584</v>
      </c>
      <c r="D1496" t="s">
        <v>7</v>
      </c>
      <c r="E1496" t="s">
        <v>494</v>
      </c>
      <c r="F1496">
        <v>5</v>
      </c>
      <c r="G1496">
        <f>VLOOKUP(E1496,Const!$A$2:$B$23,2,FALSE)</f>
        <v>9</v>
      </c>
      <c r="I1496" t="str">
        <f t="shared" si="40"/>
        <v>APWORKS 2025.2: Warren Lamb provided PDF ingestion</v>
      </c>
    </row>
    <row r="1497" spans="1:9" x14ac:dyDescent="0.25">
      <c r="A1497" t="s">
        <v>44</v>
      </c>
      <c r="B1497" t="s">
        <v>552</v>
      </c>
      <c r="C1497" t="s">
        <v>584</v>
      </c>
      <c r="D1497" t="s">
        <v>17</v>
      </c>
      <c r="E1497" t="s">
        <v>494</v>
      </c>
      <c r="F1497">
        <v>10</v>
      </c>
      <c r="G1497">
        <f>VLOOKUP(E1497,Const!$A$2:$B$23,2,FALSE)</f>
        <v>9</v>
      </c>
      <c r="H1497" s="40">
        <f>IFERROR(VLOOKUP($I1497,'Planned Dev'!$D$4:$V$1390,5+G1497,FALSE),0)</f>
        <v>0</v>
      </c>
      <c r="I1497" t="str">
        <f t="shared" si="40"/>
        <v>PR-0013: Warren Lamb provided PDF ingestion</v>
      </c>
    </row>
    <row r="1498" spans="1:9" x14ac:dyDescent="0.25">
      <c r="A1498" t="s">
        <v>44</v>
      </c>
      <c r="B1498" t="s">
        <v>512</v>
      </c>
      <c r="C1498" t="s">
        <v>547</v>
      </c>
      <c r="D1498" t="s">
        <v>64</v>
      </c>
      <c r="E1498" t="s">
        <v>494</v>
      </c>
      <c r="F1498">
        <v>16</v>
      </c>
      <c r="G1498">
        <f>VLOOKUP(E1498,Const!$A$2:$B$23,2,FALSE)</f>
        <v>9</v>
      </c>
      <c r="I1498" t="str">
        <f t="shared" ref="I1498:I1500" si="41">CONCATENATE(TRIM(B1498),": ",C1498)</f>
        <v>PR-0013: Gazetted holidays</v>
      </c>
    </row>
    <row r="1499" spans="1:9" x14ac:dyDescent="0.25">
      <c r="A1499" t="s">
        <v>44</v>
      </c>
      <c r="B1499" t="s">
        <v>512</v>
      </c>
      <c r="C1499" t="s">
        <v>77</v>
      </c>
      <c r="D1499" t="s">
        <v>64</v>
      </c>
      <c r="E1499" t="s">
        <v>494</v>
      </c>
      <c r="F1499">
        <v>24</v>
      </c>
      <c r="G1499">
        <f>VLOOKUP(E1499,Const!$A$2:$B$23,2,FALSE)</f>
        <v>9</v>
      </c>
      <c r="I1499" t="str">
        <f t="shared" si="41"/>
        <v>PR-0013: Time Off - Planned</v>
      </c>
    </row>
    <row r="1500" spans="1:9" x14ac:dyDescent="0.25">
      <c r="A1500" t="s">
        <v>44</v>
      </c>
      <c r="B1500" t="s">
        <v>512</v>
      </c>
      <c r="C1500" t="s">
        <v>27</v>
      </c>
      <c r="D1500" t="s">
        <v>64</v>
      </c>
      <c r="E1500" t="s">
        <v>494</v>
      </c>
      <c r="F1500">
        <v>3</v>
      </c>
      <c r="G1500">
        <f>VLOOKUP(E1500,Const!$A$2:$B$23,2,FALSE)</f>
        <v>9</v>
      </c>
      <c r="I1500" t="str">
        <f t="shared" si="41"/>
        <v>PR-0013: Time Off - Un Planned</v>
      </c>
    </row>
    <row r="1501" spans="1:9" x14ac:dyDescent="0.25">
      <c r="A1501" t="s">
        <v>44</v>
      </c>
      <c r="B1501" t="s">
        <v>512</v>
      </c>
      <c r="C1501" t="s">
        <v>27</v>
      </c>
      <c r="D1501" t="s">
        <v>70</v>
      </c>
      <c r="E1501" t="s">
        <v>494</v>
      </c>
      <c r="F1501">
        <v>1</v>
      </c>
      <c r="G1501">
        <f>VLOOKUP(E1501,Const!$A$2:$B$23,2,FALSE)</f>
        <v>9</v>
      </c>
      <c r="I1501" t="str">
        <f t="shared" si="40"/>
        <v>Support and Maintenance: Time Off - Un Planned</v>
      </c>
    </row>
    <row r="1502" spans="1:9" x14ac:dyDescent="0.25">
      <c r="A1502" t="s">
        <v>44</v>
      </c>
      <c r="B1502" t="s">
        <v>514</v>
      </c>
      <c r="C1502" t="s">
        <v>28</v>
      </c>
      <c r="D1502" t="s">
        <v>30</v>
      </c>
      <c r="E1502" t="s">
        <v>494</v>
      </c>
      <c r="F1502">
        <v>21</v>
      </c>
      <c r="G1502">
        <f>VLOOKUP(E1502,Const!$A$2:$B$23,2,FALSE)</f>
        <v>9</v>
      </c>
      <c r="I1502" t="str">
        <f t="shared" si="40"/>
        <v>Support and Maintenance: Time</v>
      </c>
    </row>
    <row r="1503" spans="1:9" x14ac:dyDescent="0.25">
      <c r="A1503" t="s">
        <v>44</v>
      </c>
      <c r="B1503" t="s">
        <v>514</v>
      </c>
      <c r="C1503" t="s">
        <v>28</v>
      </c>
      <c r="D1503" t="s">
        <v>99</v>
      </c>
      <c r="E1503" t="s">
        <v>494</v>
      </c>
      <c r="F1503">
        <v>4.5</v>
      </c>
      <c r="G1503">
        <f>VLOOKUP(E1503,Const!$A$2:$B$23,2,FALSE)</f>
        <v>9</v>
      </c>
      <c r="I1503" t="str">
        <f t="shared" si="40"/>
        <v>AD-0001: Time</v>
      </c>
    </row>
    <row r="1504" spans="1:9" x14ac:dyDescent="0.25">
      <c r="A1504" t="s">
        <v>535</v>
      </c>
      <c r="B1504" t="s">
        <v>515</v>
      </c>
      <c r="C1504" t="s">
        <v>536</v>
      </c>
      <c r="D1504" t="s">
        <v>47</v>
      </c>
      <c r="E1504" t="s">
        <v>494</v>
      </c>
      <c r="F1504">
        <v>57</v>
      </c>
      <c r="G1504">
        <f>VLOOKUP(E1504,Const!$A$2:$B$23,2,FALSE)</f>
        <v>9</v>
      </c>
      <c r="I1504" t="str">
        <f t="shared" si="40"/>
        <v>AD-0001: HR ad Admin Activities</v>
      </c>
    </row>
    <row r="1505" spans="1:9" x14ac:dyDescent="0.25">
      <c r="A1505" t="s">
        <v>535</v>
      </c>
      <c r="B1505" t="s">
        <v>515</v>
      </c>
      <c r="C1505" t="s">
        <v>536</v>
      </c>
      <c r="D1505" t="s">
        <v>537</v>
      </c>
      <c r="E1505" t="s">
        <v>494</v>
      </c>
      <c r="F1505">
        <v>54</v>
      </c>
      <c r="G1505">
        <f>VLOOKUP(E1505,Const!$A$2:$B$23,2,FALSE)</f>
        <v>9</v>
      </c>
      <c r="I1505" t="str">
        <f t="shared" si="40"/>
        <v>AD-0001: HR ad Admin Activities</v>
      </c>
    </row>
    <row r="1506" spans="1:9" x14ac:dyDescent="0.25">
      <c r="A1506" t="s">
        <v>535</v>
      </c>
      <c r="B1506" t="s">
        <v>515</v>
      </c>
      <c r="C1506" t="s">
        <v>13</v>
      </c>
      <c r="D1506" t="s">
        <v>13</v>
      </c>
      <c r="E1506" t="s">
        <v>494</v>
      </c>
      <c r="F1506">
        <v>8.5</v>
      </c>
      <c r="G1506">
        <f>VLOOKUP(E1506,Const!$A$2:$B$23,2,FALSE)</f>
        <v>9</v>
      </c>
      <c r="I1506" t="str">
        <f t="shared" si="40"/>
        <v>AD-0001: Meetings</v>
      </c>
    </row>
    <row r="1507" spans="1:9" x14ac:dyDescent="0.25">
      <c r="A1507" t="s">
        <v>535</v>
      </c>
      <c r="B1507" t="s">
        <v>515</v>
      </c>
      <c r="C1507" t="s">
        <v>539</v>
      </c>
      <c r="D1507" t="s">
        <v>47</v>
      </c>
      <c r="E1507" t="s">
        <v>494</v>
      </c>
      <c r="F1507">
        <v>2.5</v>
      </c>
      <c r="G1507">
        <f>VLOOKUP(E1507,Const!$A$2:$B$23,2,FALSE)</f>
        <v>9</v>
      </c>
      <c r="I1507" t="str">
        <f t="shared" si="40"/>
        <v>AD-0001: Network and infrastructure Support</v>
      </c>
    </row>
    <row r="1508" spans="1:9" x14ac:dyDescent="0.25">
      <c r="A1508" t="s">
        <v>535</v>
      </c>
      <c r="B1508" t="s">
        <v>515</v>
      </c>
      <c r="C1508" t="s">
        <v>48</v>
      </c>
      <c r="D1508" t="s">
        <v>47</v>
      </c>
      <c r="E1508" t="s">
        <v>494</v>
      </c>
      <c r="F1508">
        <v>15</v>
      </c>
      <c r="G1508">
        <f>VLOOKUP(E1508,Const!$A$2:$B$23,2,FALSE)</f>
        <v>9</v>
      </c>
      <c r="I1508" t="str">
        <f t="shared" si="40"/>
        <v>AD-0001: Taxes and Bank Related</v>
      </c>
    </row>
    <row r="1509" spans="1:9" x14ac:dyDescent="0.25">
      <c r="A1509" t="s">
        <v>535</v>
      </c>
      <c r="B1509" t="s">
        <v>515</v>
      </c>
      <c r="C1509" t="s">
        <v>28</v>
      </c>
      <c r="D1509" t="s">
        <v>64</v>
      </c>
      <c r="E1509" t="s">
        <v>494</v>
      </c>
      <c r="F1509">
        <v>16</v>
      </c>
      <c r="G1509">
        <f>VLOOKUP(E1509,Const!$A$2:$B$23,2,FALSE)</f>
        <v>9</v>
      </c>
      <c r="I1509" t="str">
        <f>CONCATENATE(TRIM(B1509),": ",C1509)</f>
        <v>AD-0001: Time</v>
      </c>
    </row>
    <row r="1510" spans="1:9" x14ac:dyDescent="0.25">
      <c r="A1510" t="s">
        <v>49</v>
      </c>
      <c r="B1510" t="s">
        <v>515</v>
      </c>
      <c r="C1510" t="s">
        <v>28</v>
      </c>
      <c r="D1510" t="s">
        <v>68</v>
      </c>
      <c r="E1510" t="s">
        <v>494</v>
      </c>
      <c r="F1510">
        <v>4</v>
      </c>
      <c r="G1510">
        <f>VLOOKUP(E1510,Const!$A$2:$B$23,2,FALSE)</f>
        <v>9</v>
      </c>
      <c r="I1510" t="str">
        <f t="shared" si="40"/>
        <v>APWORKS 2025.2: Time</v>
      </c>
    </row>
    <row r="1511" spans="1:9" x14ac:dyDescent="0.25">
      <c r="A1511" t="s">
        <v>49</v>
      </c>
      <c r="B1511" t="s">
        <v>552</v>
      </c>
      <c r="C1511" t="s">
        <v>586</v>
      </c>
      <c r="D1511" t="s">
        <v>50</v>
      </c>
      <c r="E1511" t="s">
        <v>494</v>
      </c>
      <c r="F1511">
        <v>2</v>
      </c>
      <c r="G1511">
        <f>VLOOKUP(E1511,Const!$A$2:$B$23,2,FALSE)</f>
        <v>9</v>
      </c>
      <c r="I1511" t="str">
        <f t="shared" si="40"/>
        <v>APWORKS 2025.2: Ability to create templates across multiple Companies</v>
      </c>
    </row>
    <row r="1512" spans="1:9" x14ac:dyDescent="0.25">
      <c r="A1512" t="s">
        <v>49</v>
      </c>
      <c r="B1512" t="s">
        <v>552</v>
      </c>
      <c r="C1512" t="s">
        <v>570</v>
      </c>
      <c r="D1512" t="s">
        <v>19</v>
      </c>
      <c r="E1512" t="s">
        <v>494</v>
      </c>
      <c r="F1512">
        <v>7</v>
      </c>
      <c r="G1512">
        <f>VLOOKUP(E1512,Const!$A$2:$B$23,2,FALSE)</f>
        <v>9</v>
      </c>
      <c r="H1512" s="40">
        <f>IFERROR(VLOOKUP($I1512,'Planned QA'!$D$4:$V$1390,5+G1512,FALSE),0)</f>
        <v>0</v>
      </c>
      <c r="I1512" t="str">
        <f t="shared" si="40"/>
        <v>APWORKS 2025.2: Auto populate call letters; media type and band after 1st maping</v>
      </c>
    </row>
    <row r="1513" spans="1:9" x14ac:dyDescent="0.25">
      <c r="A1513" t="s">
        <v>49</v>
      </c>
      <c r="B1513" t="s">
        <v>552</v>
      </c>
      <c r="C1513" t="s">
        <v>571</v>
      </c>
      <c r="D1513" t="s">
        <v>50</v>
      </c>
      <c r="E1513" t="s">
        <v>494</v>
      </c>
      <c r="F1513">
        <v>6</v>
      </c>
      <c r="G1513">
        <f>VLOOKUP(E1513,Const!$A$2:$B$23,2,FALSE)</f>
        <v>9</v>
      </c>
      <c r="I1513" t="str">
        <f t="shared" si="40"/>
        <v>APWORKS 2025.2: Credit Memo</v>
      </c>
    </row>
    <row r="1514" spans="1:9" x14ac:dyDescent="0.25">
      <c r="A1514" t="s">
        <v>49</v>
      </c>
      <c r="B1514" t="s">
        <v>552</v>
      </c>
      <c r="C1514" t="s">
        <v>583</v>
      </c>
      <c r="D1514" t="s">
        <v>19</v>
      </c>
      <c r="E1514" t="s">
        <v>494</v>
      </c>
      <c r="F1514">
        <v>18</v>
      </c>
      <c r="G1514">
        <f>VLOOKUP(E1514,Const!$A$2:$B$23,2,FALSE)</f>
        <v>9</v>
      </c>
      <c r="H1514" s="40">
        <f>IFERROR(VLOOKUP($I1514,'Planned QA'!$D$4:$V$1390,5+G1514,FALSE),0)</f>
        <v>0</v>
      </c>
      <c r="I1514" t="str">
        <f t="shared" si="40"/>
        <v>APWORKS 2025.2: Display client #, when inv is linked to IO in all UIs and Report</v>
      </c>
    </row>
    <row r="1515" spans="1:9" x14ac:dyDescent="0.25">
      <c r="A1515" t="s">
        <v>49</v>
      </c>
      <c r="B1515" t="s">
        <v>552</v>
      </c>
      <c r="C1515" t="s">
        <v>11</v>
      </c>
      <c r="D1515" t="s">
        <v>99</v>
      </c>
      <c r="E1515" t="s">
        <v>494</v>
      </c>
      <c r="F1515">
        <v>3</v>
      </c>
      <c r="G1515">
        <f>VLOOKUP(E1515,Const!$A$2:$B$23,2,FALSE)</f>
        <v>9</v>
      </c>
      <c r="I1515" t="str">
        <f t="shared" si="40"/>
        <v>APWORKS 2025.2: Project Overhead</v>
      </c>
    </row>
    <row r="1516" spans="1:9" x14ac:dyDescent="0.25">
      <c r="A1516" t="s">
        <v>49</v>
      </c>
      <c r="B1516" t="s">
        <v>552</v>
      </c>
      <c r="C1516" t="s">
        <v>11</v>
      </c>
      <c r="D1516" t="s">
        <v>603</v>
      </c>
      <c r="E1516" t="s">
        <v>494</v>
      </c>
      <c r="F1516">
        <v>3</v>
      </c>
      <c r="G1516">
        <f>VLOOKUP(E1516,Const!$A$2:$B$23,2,FALSE)</f>
        <v>9</v>
      </c>
      <c r="I1516" t="str">
        <f t="shared" si="40"/>
        <v>APWORKS 2025.2: Project Overhead</v>
      </c>
    </row>
    <row r="1517" spans="1:9" x14ac:dyDescent="0.25">
      <c r="A1517" t="s">
        <v>49</v>
      </c>
      <c r="B1517" t="s">
        <v>552</v>
      </c>
      <c r="C1517" t="s">
        <v>572</v>
      </c>
      <c r="D1517" t="s">
        <v>19</v>
      </c>
      <c r="E1517" t="s">
        <v>494</v>
      </c>
      <c r="F1517">
        <v>19</v>
      </c>
      <c r="G1517">
        <f>VLOOKUP(E1517,Const!$A$2:$B$23,2,FALSE)</f>
        <v>9</v>
      </c>
      <c r="H1517" s="40">
        <f>IFERROR(VLOOKUP($I1517,'Planned QA'!$D$4:$V$1390,5+G1517,FALSE),0)</f>
        <v>0</v>
      </c>
      <c r="I1517" t="str">
        <f t="shared" si="40"/>
        <v>APWORKS 2025.2: Restriction by user group on which fields can be edited</v>
      </c>
    </row>
    <row r="1518" spans="1:9" x14ac:dyDescent="0.25">
      <c r="A1518" t="s">
        <v>49</v>
      </c>
      <c r="B1518" t="s">
        <v>552</v>
      </c>
      <c r="C1518" t="s">
        <v>576</v>
      </c>
      <c r="D1518" t="s">
        <v>19</v>
      </c>
      <c r="E1518" t="s">
        <v>494</v>
      </c>
      <c r="F1518">
        <v>2</v>
      </c>
      <c r="G1518">
        <f>VLOOKUP(E1518,Const!$A$2:$B$23,2,FALSE)</f>
        <v>9</v>
      </c>
      <c r="H1518" s="40">
        <f>IFERROR(VLOOKUP($I1518,'Planned QA'!$D$4:$V$1390,5+G1518,FALSE),0)</f>
        <v>0</v>
      </c>
      <c r="I1518" t="str">
        <f t="shared" si="40"/>
        <v>NEXELUS 2025.2: Standardize the Status in Dashboard vs reports</v>
      </c>
    </row>
    <row r="1519" spans="1:9" x14ac:dyDescent="0.25">
      <c r="A1519" t="s">
        <v>49</v>
      </c>
      <c r="B1519" t="s">
        <v>557</v>
      </c>
      <c r="C1519" t="s">
        <v>577</v>
      </c>
      <c r="D1519" t="s">
        <v>9</v>
      </c>
      <c r="E1519" t="s">
        <v>494</v>
      </c>
      <c r="F1519">
        <v>3</v>
      </c>
      <c r="G1519">
        <f>VLOOKUP(E1519,Const!$A$2:$B$23,2,FALSE)</f>
        <v>9</v>
      </c>
      <c r="I1519" t="str">
        <f t="shared" si="40"/>
        <v>NEXELUS 2025.2: MC: Apply exchange rate from revision date or IO creation date</v>
      </c>
    </row>
    <row r="1520" spans="1:9" x14ac:dyDescent="0.25">
      <c r="A1520" t="s">
        <v>49</v>
      </c>
      <c r="B1520" t="s">
        <v>557</v>
      </c>
      <c r="C1520" t="s">
        <v>11</v>
      </c>
      <c r="D1520" t="s">
        <v>603</v>
      </c>
      <c r="E1520" t="s">
        <v>494</v>
      </c>
      <c r="F1520">
        <v>3</v>
      </c>
      <c r="G1520">
        <f>VLOOKUP(E1520,Const!$A$2:$B$23,2,FALSE)</f>
        <v>9</v>
      </c>
      <c r="I1520" t="str">
        <f t="shared" si="40"/>
        <v>PR-0013: Project Overhead</v>
      </c>
    </row>
    <row r="1521" spans="1:9" x14ac:dyDescent="0.25">
      <c r="A1521" t="s">
        <v>49</v>
      </c>
      <c r="B1521" t="s">
        <v>512</v>
      </c>
      <c r="C1521" t="s">
        <v>57</v>
      </c>
      <c r="D1521" t="s">
        <v>7</v>
      </c>
      <c r="E1521" t="s">
        <v>494</v>
      </c>
      <c r="F1521">
        <v>2</v>
      </c>
      <c r="G1521">
        <f>VLOOKUP(E1521,Const!$A$2:$B$23,2,FALSE)</f>
        <v>9</v>
      </c>
      <c r="I1521" t="str">
        <f t="shared" si="40"/>
        <v>PR-0013: Document review/understanding Requirement Specifications</v>
      </c>
    </row>
    <row r="1522" spans="1:9" x14ac:dyDescent="0.25">
      <c r="A1522" t="s">
        <v>49</v>
      </c>
      <c r="B1522" t="s">
        <v>512</v>
      </c>
      <c r="C1522" t="s">
        <v>547</v>
      </c>
      <c r="D1522" t="s">
        <v>64</v>
      </c>
      <c r="E1522" t="s">
        <v>494</v>
      </c>
      <c r="F1522">
        <v>16</v>
      </c>
      <c r="G1522">
        <f>VLOOKUP(E1522,Const!$A$2:$B$23,2,FALSE)</f>
        <v>9</v>
      </c>
      <c r="I1522" t="str">
        <f>CONCATENATE(TRIM(B1522),": ",C1522)</f>
        <v>PR-0013: Gazetted holidays</v>
      </c>
    </row>
    <row r="1523" spans="1:9" x14ac:dyDescent="0.25">
      <c r="A1523" t="s">
        <v>49</v>
      </c>
      <c r="B1523" t="s">
        <v>512</v>
      </c>
      <c r="C1523" t="s">
        <v>36</v>
      </c>
      <c r="D1523" t="s">
        <v>13</v>
      </c>
      <c r="E1523" t="s">
        <v>494</v>
      </c>
      <c r="F1523">
        <v>9</v>
      </c>
      <c r="G1523">
        <f>VLOOKUP(E1523,Const!$A$2:$B$23,2,FALSE)</f>
        <v>9</v>
      </c>
      <c r="I1523" t="str">
        <f t="shared" si="40"/>
        <v>PR-0013: Internal Meetings</v>
      </c>
    </row>
    <row r="1524" spans="1:9" x14ac:dyDescent="0.25">
      <c r="A1524" t="s">
        <v>49</v>
      </c>
      <c r="B1524" t="s">
        <v>512</v>
      </c>
      <c r="C1524" t="s">
        <v>27</v>
      </c>
      <c r="D1524" t="s">
        <v>64</v>
      </c>
      <c r="E1524" t="s">
        <v>494</v>
      </c>
      <c r="F1524">
        <v>24</v>
      </c>
      <c r="G1524">
        <f>VLOOKUP(E1524,Const!$A$2:$B$23,2,FALSE)</f>
        <v>9</v>
      </c>
      <c r="I1524" t="str">
        <f>CONCATENATE(TRIM(B1524),": ",C1524)</f>
        <v>PR-0013: Time Off - Un Planned</v>
      </c>
    </row>
    <row r="1525" spans="1:9" x14ac:dyDescent="0.25">
      <c r="A1525" t="s">
        <v>49</v>
      </c>
      <c r="B1525" t="s">
        <v>514</v>
      </c>
      <c r="C1525" t="s">
        <v>28</v>
      </c>
      <c r="D1525" t="s">
        <v>30</v>
      </c>
      <c r="E1525" t="s">
        <v>494</v>
      </c>
      <c r="F1525">
        <v>19</v>
      </c>
      <c r="G1525">
        <f>VLOOKUP(E1525,Const!$A$2:$B$23,2,FALSE)</f>
        <v>9</v>
      </c>
      <c r="I1525" t="str">
        <f t="shared" si="40"/>
        <v>Support and Maintenance: Time</v>
      </c>
    </row>
    <row r="1526" spans="1:9" x14ac:dyDescent="0.25">
      <c r="A1526" t="s">
        <v>49</v>
      </c>
      <c r="B1526" t="s">
        <v>514</v>
      </c>
      <c r="C1526" t="s">
        <v>28</v>
      </c>
      <c r="D1526" t="s">
        <v>99</v>
      </c>
      <c r="E1526" t="s">
        <v>494</v>
      </c>
      <c r="F1526">
        <v>33</v>
      </c>
      <c r="G1526">
        <f>VLOOKUP(E1526,Const!$A$2:$B$23,2,FALSE)</f>
        <v>9</v>
      </c>
      <c r="I1526" t="str">
        <f t="shared" si="40"/>
        <v>APWORKS 2025.2: Time</v>
      </c>
    </row>
    <row r="1527" spans="1:9" x14ac:dyDescent="0.25">
      <c r="A1527" t="s">
        <v>56</v>
      </c>
      <c r="B1527" t="s">
        <v>552</v>
      </c>
      <c r="C1527" t="s">
        <v>11</v>
      </c>
      <c r="D1527" t="s">
        <v>603</v>
      </c>
      <c r="E1527" t="s">
        <v>494</v>
      </c>
      <c r="F1527">
        <v>17.5</v>
      </c>
      <c r="G1527">
        <f>VLOOKUP(E1527,Const!$A$2:$B$23,2,FALSE)</f>
        <v>9</v>
      </c>
      <c r="I1527" t="str">
        <f t="shared" si="40"/>
        <v>NEXELUS 2025.2: Project Overhead</v>
      </c>
    </row>
    <row r="1528" spans="1:9" x14ac:dyDescent="0.25">
      <c r="A1528" t="s">
        <v>56</v>
      </c>
      <c r="B1528" t="s">
        <v>557</v>
      </c>
      <c r="C1528" t="s">
        <v>558</v>
      </c>
      <c r="D1528" t="s">
        <v>19</v>
      </c>
      <c r="E1528" t="s">
        <v>494</v>
      </c>
      <c r="F1528">
        <v>1.5</v>
      </c>
      <c r="G1528">
        <f>VLOOKUP(E1528,Const!$A$2:$B$23,2,FALSE)</f>
        <v>9</v>
      </c>
      <c r="H1528" s="40">
        <f>IFERROR(VLOOKUP($I1528,'Planned QA'!$D$4:$V$1390,5+G1528,FALSE),0)</f>
        <v>0</v>
      </c>
      <c r="I1528" t="str">
        <f t="shared" si="40"/>
        <v>NEXELUS 2025.2: Add a 'Collapse All Packages/Placements' button on Placement</v>
      </c>
    </row>
    <row r="1529" spans="1:9" x14ac:dyDescent="0.25">
      <c r="A1529" t="s">
        <v>56</v>
      </c>
      <c r="B1529" t="s">
        <v>557</v>
      </c>
      <c r="C1529" t="s">
        <v>559</v>
      </c>
      <c r="D1529" t="s">
        <v>19</v>
      </c>
      <c r="E1529" t="s">
        <v>494</v>
      </c>
      <c r="F1529">
        <v>1.5</v>
      </c>
      <c r="G1529">
        <f>VLOOKUP(E1529,Const!$A$2:$B$23,2,FALSE)</f>
        <v>9</v>
      </c>
      <c r="H1529" s="40">
        <f>IFERROR(VLOOKUP($I1529,'Planned QA'!$D$4:$V$1390,5+G1529,FALSE),0)</f>
        <v>0</v>
      </c>
      <c r="I1529" t="str">
        <f t="shared" si="40"/>
        <v>NEXELUS 2025.2: Allow switching media plan from Media Plan UI</v>
      </c>
    </row>
    <row r="1530" spans="1:9" x14ac:dyDescent="0.25">
      <c r="A1530" t="s">
        <v>56</v>
      </c>
      <c r="B1530" t="s">
        <v>557</v>
      </c>
      <c r="C1530" t="s">
        <v>600</v>
      </c>
      <c r="D1530" t="s">
        <v>19</v>
      </c>
      <c r="E1530" t="s">
        <v>494</v>
      </c>
      <c r="F1530">
        <v>4</v>
      </c>
      <c r="G1530">
        <f>VLOOKUP(E1530,Const!$A$2:$B$23,2,FALSE)</f>
        <v>9</v>
      </c>
      <c r="H1530" s="40">
        <f>IFERROR(VLOOKUP($I1530,'Planned QA'!$D$4:$V$1390,5+G1530,FALSE),0)</f>
        <v>0</v>
      </c>
      <c r="I1530" t="str">
        <f t="shared" si="40"/>
        <v>NEXELUS 2025.2: Display Vendor distribution for individual client line under</v>
      </c>
    </row>
    <row r="1531" spans="1:9" x14ac:dyDescent="0.25">
      <c r="A1531" t="s">
        <v>56</v>
      </c>
      <c r="B1531" t="s">
        <v>557</v>
      </c>
      <c r="C1531" t="s">
        <v>604</v>
      </c>
      <c r="D1531" t="s">
        <v>19</v>
      </c>
      <c r="E1531" t="s">
        <v>494</v>
      </c>
      <c r="F1531">
        <v>14</v>
      </c>
      <c r="G1531">
        <f>VLOOKUP(E1531,Const!$A$2:$B$23,2,FALSE)</f>
        <v>9</v>
      </c>
      <c r="H1531" s="40">
        <f>IFERROR(VLOOKUP($I1531,'Planned QA'!$D$4:$V$1390,5+G1531,FALSE),0)</f>
        <v>0</v>
      </c>
      <c r="I1531" t="str">
        <f t="shared" ref="I1531:I1594" si="42">CONCATENATE(TRIM(B1532),": ",C1531)</f>
        <v>NEXELUS 2025.2: Exchange rate changes</v>
      </c>
    </row>
    <row r="1532" spans="1:9" x14ac:dyDescent="0.25">
      <c r="A1532" t="s">
        <v>56</v>
      </c>
      <c r="B1532" t="s">
        <v>557</v>
      </c>
      <c r="C1532" t="s">
        <v>605</v>
      </c>
      <c r="D1532" t="s">
        <v>19</v>
      </c>
      <c r="E1532" t="s">
        <v>494</v>
      </c>
      <c r="F1532">
        <v>5</v>
      </c>
      <c r="G1532">
        <f>VLOOKUP(E1532,Const!$A$2:$B$23,2,FALSE)</f>
        <v>9</v>
      </c>
      <c r="H1532" s="40">
        <f>IFERROR(VLOOKUP($I1532,'Planned QA'!$D$4:$V$1390,5+G1532,FALSE),0)</f>
        <v>0</v>
      </c>
      <c r="I1532" t="str">
        <f t="shared" si="42"/>
        <v>NEXELUS 2025.2: Net Media + Ad serving Added to Media Spend under Campaign</v>
      </c>
    </row>
    <row r="1533" spans="1:9" x14ac:dyDescent="0.25">
      <c r="A1533" t="s">
        <v>56</v>
      </c>
      <c r="B1533" t="s">
        <v>557</v>
      </c>
      <c r="C1533" t="s">
        <v>606</v>
      </c>
      <c r="D1533" t="s">
        <v>19</v>
      </c>
      <c r="E1533" t="s">
        <v>494</v>
      </c>
      <c r="F1533">
        <v>2</v>
      </c>
      <c r="G1533">
        <f>VLOOKUP(E1533,Const!$A$2:$B$23,2,FALSE)</f>
        <v>9</v>
      </c>
      <c r="H1533" s="40">
        <f>IFERROR(VLOOKUP($I1533,'Planned QA'!$D$4:$V$1390,5+G1533,FALSE),0)</f>
        <v>0</v>
      </c>
      <c r="I1533" t="str">
        <f t="shared" si="42"/>
        <v>NEXELUS 2025.2: Nexelus Email Function for IO</v>
      </c>
    </row>
    <row r="1534" spans="1:9" x14ac:dyDescent="0.25">
      <c r="A1534" t="s">
        <v>56</v>
      </c>
      <c r="B1534" t="s">
        <v>557</v>
      </c>
      <c r="C1534" t="s">
        <v>11</v>
      </c>
      <c r="D1534" t="s">
        <v>14</v>
      </c>
      <c r="E1534" t="s">
        <v>494</v>
      </c>
      <c r="F1534">
        <v>9.5</v>
      </c>
      <c r="G1534">
        <f>VLOOKUP(E1534,Const!$A$2:$B$23,2,FALSE)</f>
        <v>9</v>
      </c>
      <c r="I1534" t="str">
        <f t="shared" si="42"/>
        <v>NEXELUS 2025.2: Project Overhead</v>
      </c>
    </row>
    <row r="1535" spans="1:9" x14ac:dyDescent="0.25">
      <c r="A1535" t="s">
        <v>56</v>
      </c>
      <c r="B1535" t="s">
        <v>557</v>
      </c>
      <c r="C1535" t="s">
        <v>11</v>
      </c>
      <c r="D1535" t="s">
        <v>603</v>
      </c>
      <c r="E1535" t="s">
        <v>494</v>
      </c>
      <c r="F1535">
        <v>20.5</v>
      </c>
      <c r="G1535">
        <f>VLOOKUP(E1535,Const!$A$2:$B$23,2,FALSE)</f>
        <v>9</v>
      </c>
      <c r="I1535" t="str">
        <f t="shared" si="42"/>
        <v>NEXELUS 2025.2: Project Overhead</v>
      </c>
    </row>
    <row r="1536" spans="1:9" x14ac:dyDescent="0.25">
      <c r="A1536" t="s">
        <v>56</v>
      </c>
      <c r="B1536" t="s">
        <v>557</v>
      </c>
      <c r="C1536" t="s">
        <v>607</v>
      </c>
      <c r="D1536" t="s">
        <v>19</v>
      </c>
      <c r="E1536" t="s">
        <v>494</v>
      </c>
      <c r="F1536">
        <v>1</v>
      </c>
      <c r="G1536">
        <f>VLOOKUP(E1536,Const!$A$2:$B$23,2,FALSE)</f>
        <v>9</v>
      </c>
      <c r="H1536" s="40">
        <f>IFERROR(VLOOKUP($I1536,'Planned QA'!$D$4:$V$1390,5+G1536,FALSE),0)</f>
        <v>0</v>
      </c>
      <c r="I1536" t="str">
        <f t="shared" si="42"/>
        <v>PR-0013: Starred media plans (NEX 17059)</v>
      </c>
    </row>
    <row r="1537" spans="1:9" x14ac:dyDescent="0.25">
      <c r="A1537" t="s">
        <v>56</v>
      </c>
      <c r="B1537" t="s">
        <v>512</v>
      </c>
      <c r="C1537" t="s">
        <v>4</v>
      </c>
      <c r="D1537" t="s">
        <v>19</v>
      </c>
      <c r="E1537" t="s">
        <v>494</v>
      </c>
      <c r="F1537">
        <v>3</v>
      </c>
      <c r="G1537">
        <f>VLOOKUP(E1537,Const!$A$2:$B$23,2,FALSE)</f>
        <v>9</v>
      </c>
      <c r="H1537" s="40">
        <f>IFERROR(VLOOKUP($I1537,'Planned QA'!$D$4:$V$1390,5+G1537,FALSE),0)</f>
        <v>0</v>
      </c>
      <c r="I1537" t="str">
        <f t="shared" si="42"/>
        <v>PR-0013: Analysis of production issues reported by support team</v>
      </c>
    </row>
    <row r="1538" spans="1:9" x14ac:dyDescent="0.25">
      <c r="A1538" t="s">
        <v>56</v>
      </c>
      <c r="B1538" t="s">
        <v>512</v>
      </c>
      <c r="C1538" t="s">
        <v>22</v>
      </c>
      <c r="D1538" t="s">
        <v>19</v>
      </c>
      <c r="E1538" t="s">
        <v>494</v>
      </c>
      <c r="F1538">
        <v>5</v>
      </c>
      <c r="G1538">
        <f>VLOOKUP(E1538,Const!$A$2:$B$23,2,FALSE)</f>
        <v>9</v>
      </c>
      <c r="H1538" s="40">
        <f>IFERROR(VLOOKUP($I1538,'Planned QA'!$D$4:$V$1390,5+G1538,FALSE),0)</f>
        <v>0</v>
      </c>
      <c r="I1538" t="str">
        <f t="shared" si="42"/>
        <v>PR-0013: Cient UAT Upgrade</v>
      </c>
    </row>
    <row r="1539" spans="1:9" x14ac:dyDescent="0.25">
      <c r="A1539" t="s">
        <v>56</v>
      </c>
      <c r="B1539" t="s">
        <v>512</v>
      </c>
      <c r="C1539" t="s">
        <v>36</v>
      </c>
      <c r="D1539" t="s">
        <v>13</v>
      </c>
      <c r="E1539" t="s">
        <v>494</v>
      </c>
      <c r="F1539">
        <v>35.5</v>
      </c>
      <c r="G1539">
        <f>VLOOKUP(E1539,Const!$A$2:$B$23,2,FALSE)</f>
        <v>9</v>
      </c>
      <c r="I1539" t="str">
        <f t="shared" si="42"/>
        <v>PR-0013: Internal Meetings</v>
      </c>
    </row>
    <row r="1540" spans="1:9" x14ac:dyDescent="0.25">
      <c r="A1540" t="s">
        <v>56</v>
      </c>
      <c r="B1540" t="s">
        <v>512</v>
      </c>
      <c r="C1540" t="s">
        <v>25</v>
      </c>
      <c r="D1540" t="s">
        <v>19</v>
      </c>
      <c r="E1540" t="s">
        <v>494</v>
      </c>
      <c r="F1540">
        <v>2</v>
      </c>
      <c r="G1540">
        <f>VLOOKUP(E1540,Const!$A$2:$B$23,2,FALSE)</f>
        <v>9</v>
      </c>
      <c r="H1540" s="40">
        <f>IFERROR(VLOOKUP($I1540,'Planned QA'!$D$4:$V$1390,5+G1540,FALSE),0)</f>
        <v>0</v>
      </c>
      <c r="I1540" t="str">
        <f t="shared" si="42"/>
        <v>PR-0013: Meetings, mails, communication, TFS, Interviews</v>
      </c>
    </row>
    <row r="1541" spans="1:9" x14ac:dyDescent="0.25">
      <c r="A1541" t="s">
        <v>56</v>
      </c>
      <c r="B1541" t="s">
        <v>512</v>
      </c>
      <c r="C1541" t="s">
        <v>77</v>
      </c>
      <c r="D1541" t="s">
        <v>64</v>
      </c>
      <c r="E1541" t="s">
        <v>494</v>
      </c>
      <c r="F1541">
        <v>16</v>
      </c>
      <c r="G1541">
        <f>VLOOKUP(E1541,Const!$A$2:$B$23,2,FALSE)</f>
        <v>9</v>
      </c>
      <c r="I1541" t="str">
        <f t="shared" ref="I1541:I1542" si="43">CONCATENATE(TRIM(B1541),": ",C1541)</f>
        <v>PR-0013: Time Off - Planned</v>
      </c>
    </row>
    <row r="1542" spans="1:9" x14ac:dyDescent="0.25">
      <c r="A1542" t="s">
        <v>56</v>
      </c>
      <c r="B1542" t="s">
        <v>512</v>
      </c>
      <c r="C1542" t="s">
        <v>27</v>
      </c>
      <c r="D1542" t="s">
        <v>64</v>
      </c>
      <c r="E1542" t="s">
        <v>494</v>
      </c>
      <c r="F1542">
        <v>12</v>
      </c>
      <c r="G1542">
        <f>VLOOKUP(E1542,Const!$A$2:$B$23,2,FALSE)</f>
        <v>9</v>
      </c>
      <c r="I1542" t="str">
        <f t="shared" si="43"/>
        <v>PR-0013: Time Off - Un Planned</v>
      </c>
    </row>
    <row r="1543" spans="1:9" x14ac:dyDescent="0.25">
      <c r="A1543" t="s">
        <v>56</v>
      </c>
      <c r="B1543" t="s">
        <v>514</v>
      </c>
      <c r="C1543" t="s">
        <v>28</v>
      </c>
      <c r="D1543" t="s">
        <v>30</v>
      </c>
      <c r="E1543" t="s">
        <v>494</v>
      </c>
      <c r="F1543">
        <v>10.5</v>
      </c>
      <c r="G1543">
        <f>VLOOKUP(E1543,Const!$A$2:$B$23,2,FALSE)</f>
        <v>9</v>
      </c>
      <c r="I1543" t="str">
        <f t="shared" si="42"/>
        <v>Support and Maintenance: Time</v>
      </c>
    </row>
    <row r="1544" spans="1:9" x14ac:dyDescent="0.25">
      <c r="A1544" t="s">
        <v>56</v>
      </c>
      <c r="B1544" t="s">
        <v>514</v>
      </c>
      <c r="C1544" t="s">
        <v>28</v>
      </c>
      <c r="D1544" t="s">
        <v>99</v>
      </c>
      <c r="E1544" t="s">
        <v>494</v>
      </c>
      <c r="F1544">
        <v>10</v>
      </c>
      <c r="G1544">
        <f>VLOOKUP(E1544,Const!$A$2:$B$23,2,FALSE)</f>
        <v>9</v>
      </c>
      <c r="I1544" t="str">
        <f t="shared" si="42"/>
        <v>NEXELUS 2025.2: Time</v>
      </c>
    </row>
    <row r="1545" spans="1:9" x14ac:dyDescent="0.25">
      <c r="A1545" t="s">
        <v>58</v>
      </c>
      <c r="B1545" t="s">
        <v>557</v>
      </c>
      <c r="C1545" t="s">
        <v>602</v>
      </c>
      <c r="D1545" t="s">
        <v>13</v>
      </c>
      <c r="E1545" t="s">
        <v>494</v>
      </c>
      <c r="F1545">
        <v>1</v>
      </c>
      <c r="G1545">
        <f>VLOOKUP(E1545,Const!$A$2:$B$23,2,FALSE)</f>
        <v>9</v>
      </c>
      <c r="I1545" t="str">
        <f t="shared" si="42"/>
        <v>NEXELUS 2025.2: Alerting users when an FX rate is unavailable to prevent the</v>
      </c>
    </row>
    <row r="1546" spans="1:9" x14ac:dyDescent="0.25">
      <c r="A1546" t="s">
        <v>58</v>
      </c>
      <c r="B1546" t="s">
        <v>557</v>
      </c>
      <c r="C1546" t="s">
        <v>577</v>
      </c>
      <c r="D1546" t="s">
        <v>17</v>
      </c>
      <c r="E1546" t="s">
        <v>494</v>
      </c>
      <c r="F1546">
        <v>95</v>
      </c>
      <c r="G1546">
        <f>VLOOKUP(E1546,Const!$A$2:$B$23,2,FALSE)</f>
        <v>9</v>
      </c>
      <c r="H1546" s="40">
        <f>IFERROR(VLOOKUP($I1546,'Planned Dev'!$D$4:$V$1390,5+G1546,FALSE),0)</f>
        <v>0</v>
      </c>
      <c r="I1546" t="str">
        <f t="shared" si="42"/>
        <v>NEXELUS 2025.2: MC: Apply exchange rate from revision date or IO creation date</v>
      </c>
    </row>
    <row r="1547" spans="1:9" x14ac:dyDescent="0.25">
      <c r="A1547" t="s">
        <v>58</v>
      </c>
      <c r="B1547" t="s">
        <v>557</v>
      </c>
      <c r="C1547" t="s">
        <v>577</v>
      </c>
      <c r="D1547" t="s">
        <v>46</v>
      </c>
      <c r="E1547" t="s">
        <v>494</v>
      </c>
      <c r="F1547">
        <v>1</v>
      </c>
      <c r="G1547">
        <f>VLOOKUP(E1547,Const!$A$2:$B$23,2,FALSE)</f>
        <v>9</v>
      </c>
      <c r="I1547" t="str">
        <f t="shared" si="42"/>
        <v>NEXELUS 2025.2: MC: Apply exchange rate from revision date or IO creation date</v>
      </c>
    </row>
    <row r="1548" spans="1:9" x14ac:dyDescent="0.25">
      <c r="A1548" t="s">
        <v>58</v>
      </c>
      <c r="B1548" t="s">
        <v>557</v>
      </c>
      <c r="C1548" t="s">
        <v>577</v>
      </c>
      <c r="D1548" t="s">
        <v>13</v>
      </c>
      <c r="E1548" t="s">
        <v>494</v>
      </c>
      <c r="F1548">
        <v>6.5</v>
      </c>
      <c r="G1548">
        <f>VLOOKUP(E1548,Const!$A$2:$B$23,2,FALSE)</f>
        <v>9</v>
      </c>
      <c r="I1548" t="str">
        <f t="shared" si="42"/>
        <v>NEXELUS 2025.2: MC: Apply exchange rate from revision date or IO creation date</v>
      </c>
    </row>
    <row r="1549" spans="1:9" x14ac:dyDescent="0.25">
      <c r="A1549" t="s">
        <v>58</v>
      </c>
      <c r="B1549" t="s">
        <v>557</v>
      </c>
      <c r="C1549" t="s">
        <v>577</v>
      </c>
      <c r="D1549" t="s">
        <v>9</v>
      </c>
      <c r="E1549" t="s">
        <v>494</v>
      </c>
      <c r="F1549">
        <v>3</v>
      </c>
      <c r="G1549">
        <f>VLOOKUP(E1549,Const!$A$2:$B$23,2,FALSE)</f>
        <v>9</v>
      </c>
      <c r="I1549" t="str">
        <f t="shared" si="42"/>
        <v>NEXELUS 2025.2: MC: Apply exchange rate from revision date or IO creation date</v>
      </c>
    </row>
    <row r="1550" spans="1:9" x14ac:dyDescent="0.25">
      <c r="A1550" t="s">
        <v>58</v>
      </c>
      <c r="B1550" t="s">
        <v>557</v>
      </c>
      <c r="C1550" t="s">
        <v>577</v>
      </c>
      <c r="D1550" t="s">
        <v>50</v>
      </c>
      <c r="E1550" t="s">
        <v>494</v>
      </c>
      <c r="F1550">
        <v>2</v>
      </c>
      <c r="G1550">
        <f>VLOOKUP(E1550,Const!$A$2:$B$23,2,FALSE)</f>
        <v>9</v>
      </c>
      <c r="I1550" t="str">
        <f t="shared" si="42"/>
        <v>NEXELUS 2025.2: MC: Apply exchange rate from revision date or IO creation date</v>
      </c>
    </row>
    <row r="1551" spans="1:9" x14ac:dyDescent="0.25">
      <c r="A1551" t="s">
        <v>58</v>
      </c>
      <c r="B1551" t="s">
        <v>557</v>
      </c>
      <c r="C1551" t="s">
        <v>11</v>
      </c>
      <c r="D1551" t="s">
        <v>46</v>
      </c>
      <c r="E1551" t="s">
        <v>494</v>
      </c>
      <c r="F1551">
        <v>2</v>
      </c>
      <c r="G1551">
        <f>VLOOKUP(E1551,Const!$A$2:$B$23,2,FALSE)</f>
        <v>9</v>
      </c>
      <c r="I1551" t="str">
        <f t="shared" si="42"/>
        <v>PR-0013: Project Overhead</v>
      </c>
    </row>
    <row r="1552" spans="1:9" x14ac:dyDescent="0.25">
      <c r="A1552" t="s">
        <v>58</v>
      </c>
      <c r="B1552" t="s">
        <v>512</v>
      </c>
      <c r="C1552" t="s">
        <v>547</v>
      </c>
      <c r="D1552" t="s">
        <v>64</v>
      </c>
      <c r="E1552" t="s">
        <v>494</v>
      </c>
      <c r="F1552">
        <v>16</v>
      </c>
      <c r="G1552">
        <f>VLOOKUP(E1552,Const!$A$2:$B$23,2,FALSE)</f>
        <v>9</v>
      </c>
      <c r="I1552" t="str">
        <f>CONCATENATE(TRIM(B1552),": ",C1552)</f>
        <v>PR-0013: Gazetted holidays</v>
      </c>
    </row>
    <row r="1553" spans="1:9" x14ac:dyDescent="0.25">
      <c r="A1553" t="s">
        <v>58</v>
      </c>
      <c r="B1553" t="s">
        <v>512</v>
      </c>
      <c r="C1553" t="s">
        <v>36</v>
      </c>
      <c r="D1553" t="s">
        <v>13</v>
      </c>
      <c r="E1553" t="s">
        <v>494</v>
      </c>
      <c r="F1553">
        <v>22</v>
      </c>
      <c r="G1553">
        <f>VLOOKUP(E1553,Const!$A$2:$B$23,2,FALSE)</f>
        <v>9</v>
      </c>
      <c r="I1553" t="str">
        <f t="shared" si="42"/>
        <v>PR-0013: Internal Meetings</v>
      </c>
    </row>
    <row r="1554" spans="1:9" x14ac:dyDescent="0.25">
      <c r="A1554" t="s">
        <v>58</v>
      </c>
      <c r="B1554" t="s">
        <v>512</v>
      </c>
      <c r="C1554" t="s">
        <v>77</v>
      </c>
      <c r="D1554" t="s">
        <v>64</v>
      </c>
      <c r="E1554" t="s">
        <v>494</v>
      </c>
      <c r="F1554">
        <v>16</v>
      </c>
      <c r="G1554">
        <f>VLOOKUP(E1554,Const!$A$2:$B$23,2,FALSE)</f>
        <v>9</v>
      </c>
      <c r="I1554" t="str">
        <f>CONCATENATE(TRIM(B1554),": ",C1554)</f>
        <v>PR-0013: Time Off - Planned</v>
      </c>
    </row>
    <row r="1555" spans="1:9" x14ac:dyDescent="0.25">
      <c r="A1555" t="s">
        <v>58</v>
      </c>
      <c r="B1555" t="s">
        <v>514</v>
      </c>
      <c r="C1555" t="s">
        <v>28</v>
      </c>
      <c r="D1555" t="s">
        <v>99</v>
      </c>
      <c r="E1555" t="s">
        <v>494</v>
      </c>
      <c r="F1555">
        <v>5</v>
      </c>
      <c r="G1555">
        <f>VLOOKUP(E1555,Const!$A$2:$B$23,2,FALSE)</f>
        <v>9</v>
      </c>
      <c r="I1555" t="str">
        <f t="shared" si="42"/>
        <v>AD-0001: Time</v>
      </c>
    </row>
    <row r="1556" spans="1:9" x14ac:dyDescent="0.25">
      <c r="A1556" t="s">
        <v>60</v>
      </c>
      <c r="B1556" t="s">
        <v>515</v>
      </c>
      <c r="C1556" t="s">
        <v>28</v>
      </c>
      <c r="D1556" t="s">
        <v>64</v>
      </c>
      <c r="E1556" t="s">
        <v>494</v>
      </c>
      <c r="F1556">
        <v>16</v>
      </c>
      <c r="G1556">
        <f>VLOOKUP(E1556,Const!$A$2:$B$23,2,FALSE)</f>
        <v>9</v>
      </c>
      <c r="I1556" t="str">
        <f>CONCATENATE(TRIM(B1556),": ",C1556)</f>
        <v>AD-0001: Time</v>
      </c>
    </row>
    <row r="1557" spans="1:9" x14ac:dyDescent="0.25">
      <c r="A1557" t="s">
        <v>60</v>
      </c>
      <c r="B1557" t="s">
        <v>515</v>
      </c>
      <c r="C1557" t="s">
        <v>28</v>
      </c>
      <c r="D1557" t="s">
        <v>70</v>
      </c>
      <c r="E1557" t="s">
        <v>494</v>
      </c>
      <c r="F1557">
        <v>6</v>
      </c>
      <c r="G1557">
        <f>VLOOKUP(E1557,Const!$A$2:$B$23,2,FALSE)</f>
        <v>9</v>
      </c>
      <c r="I1557" t="str">
        <f t="shared" si="42"/>
        <v>APWORKS 2025.2: Time</v>
      </c>
    </row>
    <row r="1558" spans="1:9" x14ac:dyDescent="0.25">
      <c r="A1558" t="s">
        <v>60</v>
      </c>
      <c r="B1558" t="s">
        <v>552</v>
      </c>
      <c r="C1558" t="s">
        <v>553</v>
      </c>
      <c r="D1558" t="s">
        <v>19</v>
      </c>
      <c r="E1558" t="s">
        <v>494</v>
      </c>
      <c r="F1558">
        <v>14</v>
      </c>
      <c r="G1558">
        <f>VLOOKUP(E1558,Const!$A$2:$B$23,2,FALSE)</f>
        <v>9</v>
      </c>
      <c r="H1558" s="40">
        <f>IFERROR(VLOOKUP($I1558,'Planned QA'!$D$4:$V$1390,5+G1558,FALSE),0)</f>
        <v>0</v>
      </c>
      <c r="I1558" t="str">
        <f t="shared" si="42"/>
        <v>APWORKS 2025.2: Optimizing data retrieval processes to enhance performance</v>
      </c>
    </row>
    <row r="1559" spans="1:9" x14ac:dyDescent="0.25">
      <c r="A1559" t="s">
        <v>60</v>
      </c>
      <c r="B1559" t="s">
        <v>552</v>
      </c>
      <c r="C1559" t="s">
        <v>11</v>
      </c>
      <c r="D1559" t="s">
        <v>90</v>
      </c>
      <c r="E1559" t="s">
        <v>494</v>
      </c>
      <c r="F1559">
        <v>5</v>
      </c>
      <c r="G1559">
        <f>VLOOKUP(E1559,Const!$A$2:$B$23,2,FALSE)</f>
        <v>9</v>
      </c>
      <c r="I1559" t="str">
        <f t="shared" si="42"/>
        <v>APWORKS 2025.2: Project Overhead</v>
      </c>
    </row>
    <row r="1560" spans="1:9" x14ac:dyDescent="0.25">
      <c r="A1560" t="s">
        <v>60</v>
      </c>
      <c r="B1560" t="s">
        <v>552</v>
      </c>
      <c r="C1560" t="s">
        <v>11</v>
      </c>
      <c r="D1560" t="s">
        <v>68</v>
      </c>
      <c r="E1560" t="s">
        <v>494</v>
      </c>
      <c r="F1560">
        <v>8</v>
      </c>
      <c r="G1560">
        <f>VLOOKUP(E1560,Const!$A$2:$B$23,2,FALSE)</f>
        <v>9</v>
      </c>
      <c r="I1560" t="str">
        <f t="shared" si="42"/>
        <v>APWORKS 2025.2: Project Overhead</v>
      </c>
    </row>
    <row r="1561" spans="1:9" x14ac:dyDescent="0.25">
      <c r="A1561" t="s">
        <v>60</v>
      </c>
      <c r="B1561" t="s">
        <v>552</v>
      </c>
      <c r="C1561" t="s">
        <v>572</v>
      </c>
      <c r="D1561" t="s">
        <v>19</v>
      </c>
      <c r="E1561" t="s">
        <v>494</v>
      </c>
      <c r="F1561">
        <v>7</v>
      </c>
      <c r="G1561">
        <f>VLOOKUP(E1561,Const!$A$2:$B$23,2,FALSE)</f>
        <v>9</v>
      </c>
      <c r="H1561" s="40">
        <f>IFERROR(VLOOKUP($I1561,'Planned QA'!$D$4:$V$1390,5+G1561,FALSE),0)</f>
        <v>0</v>
      </c>
      <c r="I1561" t="str">
        <f t="shared" si="42"/>
        <v>NEXELUS 2025.2: Restriction by user group on which fields can be edited</v>
      </c>
    </row>
    <row r="1562" spans="1:9" x14ac:dyDescent="0.25">
      <c r="A1562" t="s">
        <v>60</v>
      </c>
      <c r="B1562" t="s">
        <v>557</v>
      </c>
      <c r="C1562" t="s">
        <v>558</v>
      </c>
      <c r="D1562" t="s">
        <v>19</v>
      </c>
      <c r="E1562" t="s">
        <v>494</v>
      </c>
      <c r="F1562">
        <v>8</v>
      </c>
      <c r="G1562">
        <f>VLOOKUP(E1562,Const!$A$2:$B$23,2,FALSE)</f>
        <v>9</v>
      </c>
      <c r="H1562" s="40">
        <f>IFERROR(VLOOKUP($I1562,'Planned QA'!$D$4:$V$1390,5+G1562,FALSE),0)</f>
        <v>0</v>
      </c>
      <c r="I1562" t="str">
        <f t="shared" si="42"/>
        <v>NEXELUS 2025.2: Add a 'Collapse All Packages/Placements' button on Placement</v>
      </c>
    </row>
    <row r="1563" spans="1:9" x14ac:dyDescent="0.25">
      <c r="A1563" t="s">
        <v>60</v>
      </c>
      <c r="B1563" t="s">
        <v>557</v>
      </c>
      <c r="C1563" t="s">
        <v>559</v>
      </c>
      <c r="D1563" t="s">
        <v>19</v>
      </c>
      <c r="E1563" t="s">
        <v>494</v>
      </c>
      <c r="F1563">
        <v>9</v>
      </c>
      <c r="G1563">
        <f>VLOOKUP(E1563,Const!$A$2:$B$23,2,FALSE)</f>
        <v>9</v>
      </c>
      <c r="H1563" s="40">
        <f>IFERROR(VLOOKUP($I1563,'Planned QA'!$D$4:$V$1390,5+G1563,FALSE),0)</f>
        <v>0</v>
      </c>
      <c r="I1563" t="str">
        <f t="shared" si="42"/>
        <v>NEXELUS 2025.2: Allow switching media plan from Media Plan UI</v>
      </c>
    </row>
    <row r="1564" spans="1:9" x14ac:dyDescent="0.25">
      <c r="A1564" t="s">
        <v>60</v>
      </c>
      <c r="B1564" t="s">
        <v>557</v>
      </c>
      <c r="C1564" t="s">
        <v>11</v>
      </c>
      <c r="D1564" t="s">
        <v>12</v>
      </c>
      <c r="E1564" t="s">
        <v>494</v>
      </c>
      <c r="F1564">
        <v>1</v>
      </c>
      <c r="G1564">
        <f>VLOOKUP(E1564,Const!$A$2:$B$23,2,FALSE)</f>
        <v>9</v>
      </c>
      <c r="I1564" t="str">
        <f t="shared" si="42"/>
        <v>NEXELUS 2025.2: Project Overhead</v>
      </c>
    </row>
    <row r="1565" spans="1:9" x14ac:dyDescent="0.25">
      <c r="A1565" t="s">
        <v>60</v>
      </c>
      <c r="B1565" t="s">
        <v>557</v>
      </c>
      <c r="C1565" t="s">
        <v>11</v>
      </c>
      <c r="D1565" t="s">
        <v>46</v>
      </c>
      <c r="E1565" t="s">
        <v>494</v>
      </c>
      <c r="F1565">
        <v>21</v>
      </c>
      <c r="G1565">
        <f>VLOOKUP(E1565,Const!$A$2:$B$23,2,FALSE)</f>
        <v>9</v>
      </c>
      <c r="I1565" t="str">
        <f t="shared" si="42"/>
        <v>NEXELUS 2025.2: Project Overhead</v>
      </c>
    </row>
    <row r="1566" spans="1:9" x14ac:dyDescent="0.25">
      <c r="A1566" t="s">
        <v>60</v>
      </c>
      <c r="B1566" t="s">
        <v>557</v>
      </c>
      <c r="C1566" t="s">
        <v>11</v>
      </c>
      <c r="D1566" t="s">
        <v>68</v>
      </c>
      <c r="E1566" t="s">
        <v>494</v>
      </c>
      <c r="F1566">
        <v>4</v>
      </c>
      <c r="G1566">
        <f>VLOOKUP(E1566,Const!$A$2:$B$23,2,FALSE)</f>
        <v>9</v>
      </c>
      <c r="I1566" t="str">
        <f t="shared" si="42"/>
        <v>NEXELUS 2025.2: Project Overhead</v>
      </c>
    </row>
    <row r="1567" spans="1:9" x14ac:dyDescent="0.25">
      <c r="A1567" t="s">
        <v>60</v>
      </c>
      <c r="B1567" t="s">
        <v>557</v>
      </c>
      <c r="C1567" t="s">
        <v>11</v>
      </c>
      <c r="D1567" t="s">
        <v>603</v>
      </c>
      <c r="E1567" t="s">
        <v>494</v>
      </c>
      <c r="F1567">
        <v>15</v>
      </c>
      <c r="G1567">
        <f>VLOOKUP(E1567,Const!$A$2:$B$23,2,FALSE)</f>
        <v>9</v>
      </c>
      <c r="I1567" t="str">
        <f t="shared" si="42"/>
        <v>NEXELUS 2025.2: Project Overhead</v>
      </c>
    </row>
    <row r="1568" spans="1:9" x14ac:dyDescent="0.25">
      <c r="A1568" t="s">
        <v>60</v>
      </c>
      <c r="B1568" t="s">
        <v>557</v>
      </c>
      <c r="C1568" t="s">
        <v>607</v>
      </c>
      <c r="D1568" t="s">
        <v>19</v>
      </c>
      <c r="E1568" t="s">
        <v>494</v>
      </c>
      <c r="F1568">
        <v>3</v>
      </c>
      <c r="G1568">
        <f>VLOOKUP(E1568,Const!$A$2:$B$23,2,FALSE)</f>
        <v>9</v>
      </c>
      <c r="H1568" s="40">
        <f>IFERROR(VLOOKUP($I1568,'Planned QA'!$D$4:$V$1390,5+G1568,FALSE),0)</f>
        <v>0</v>
      </c>
      <c r="I1568" t="str">
        <f t="shared" si="42"/>
        <v>PR-0013: Starred media plans (NEX 17059)</v>
      </c>
    </row>
    <row r="1569" spans="1:9" x14ac:dyDescent="0.25">
      <c r="A1569" t="s">
        <v>60</v>
      </c>
      <c r="B1569" t="s">
        <v>512</v>
      </c>
      <c r="C1569" t="s">
        <v>36</v>
      </c>
      <c r="D1569" t="s">
        <v>13</v>
      </c>
      <c r="E1569" t="s">
        <v>494</v>
      </c>
      <c r="F1569">
        <v>23</v>
      </c>
      <c r="G1569">
        <f>VLOOKUP(E1569,Const!$A$2:$B$23,2,FALSE)</f>
        <v>9</v>
      </c>
      <c r="I1569" t="str">
        <f t="shared" si="42"/>
        <v>PR-0013: Internal Meetings</v>
      </c>
    </row>
    <row r="1570" spans="1:9" x14ac:dyDescent="0.25">
      <c r="A1570" t="s">
        <v>60</v>
      </c>
      <c r="B1570" t="s">
        <v>512</v>
      </c>
      <c r="C1570" t="s">
        <v>77</v>
      </c>
      <c r="D1570" t="s">
        <v>64</v>
      </c>
      <c r="E1570" t="s">
        <v>494</v>
      </c>
      <c r="F1570">
        <v>8</v>
      </c>
      <c r="G1570">
        <f>VLOOKUP(E1570,Const!$A$2:$B$23,2,FALSE)</f>
        <v>9</v>
      </c>
      <c r="I1570" t="str">
        <f>CONCATENATE(TRIM(B1570),": ",C1570)</f>
        <v>PR-0013: Time Off - Planned</v>
      </c>
    </row>
    <row r="1571" spans="1:9" x14ac:dyDescent="0.25">
      <c r="A1571" t="s">
        <v>60</v>
      </c>
      <c r="B1571" t="s">
        <v>514</v>
      </c>
      <c r="C1571" t="s">
        <v>28</v>
      </c>
      <c r="D1571" t="s">
        <v>30</v>
      </c>
      <c r="E1571" t="s">
        <v>494</v>
      </c>
      <c r="F1571">
        <v>21</v>
      </c>
      <c r="G1571">
        <f>VLOOKUP(E1571,Const!$A$2:$B$23,2,FALSE)</f>
        <v>9</v>
      </c>
      <c r="I1571" t="str">
        <f t="shared" si="42"/>
        <v>AD-0001: Time</v>
      </c>
    </row>
    <row r="1572" spans="1:9" x14ac:dyDescent="0.25">
      <c r="A1572" t="s">
        <v>61</v>
      </c>
      <c r="B1572" t="s">
        <v>515</v>
      </c>
      <c r="C1572" t="s">
        <v>536</v>
      </c>
      <c r="D1572" t="s">
        <v>538</v>
      </c>
      <c r="E1572" t="s">
        <v>494</v>
      </c>
      <c r="F1572">
        <v>9</v>
      </c>
      <c r="G1572">
        <f>VLOOKUP(E1572,Const!$A$2:$B$23,2,FALSE)</f>
        <v>9</v>
      </c>
      <c r="I1572" t="str">
        <f t="shared" si="42"/>
        <v>PR-0013: HR ad Admin Activities</v>
      </c>
    </row>
    <row r="1573" spans="1:9" x14ac:dyDescent="0.25">
      <c r="A1573" t="s">
        <v>61</v>
      </c>
      <c r="B1573" t="s">
        <v>512</v>
      </c>
      <c r="C1573" t="s">
        <v>547</v>
      </c>
      <c r="D1573" t="s">
        <v>64</v>
      </c>
      <c r="E1573" t="s">
        <v>494</v>
      </c>
      <c r="F1573">
        <v>16</v>
      </c>
      <c r="G1573">
        <f>VLOOKUP(E1573,Const!$A$2:$B$23,2,FALSE)</f>
        <v>9</v>
      </c>
      <c r="I1573" t="str">
        <f>CONCATENATE(TRIM(B1573),": ",C1573)</f>
        <v>PR-0013: Gazetted holidays</v>
      </c>
    </row>
    <row r="1574" spans="1:9" x14ac:dyDescent="0.25">
      <c r="A1574" t="s">
        <v>61</v>
      </c>
      <c r="B1574" t="s">
        <v>512</v>
      </c>
      <c r="C1574" t="s">
        <v>62</v>
      </c>
      <c r="D1574" t="s">
        <v>95</v>
      </c>
      <c r="E1574" t="s">
        <v>494</v>
      </c>
      <c r="F1574">
        <v>17</v>
      </c>
      <c r="G1574">
        <f>VLOOKUP(E1574,Const!$A$2:$B$23,2,FALSE)</f>
        <v>9</v>
      </c>
      <c r="I1574" t="str">
        <f t="shared" si="42"/>
        <v>PR-0013: In-house Training</v>
      </c>
    </row>
    <row r="1575" spans="1:9" x14ac:dyDescent="0.25">
      <c r="A1575" t="s">
        <v>61</v>
      </c>
      <c r="B1575" t="s">
        <v>512</v>
      </c>
      <c r="C1575" t="s">
        <v>25</v>
      </c>
      <c r="D1575" t="s">
        <v>13</v>
      </c>
      <c r="E1575" t="s">
        <v>494</v>
      </c>
      <c r="F1575">
        <v>2.5</v>
      </c>
      <c r="G1575">
        <f>VLOOKUP(E1575,Const!$A$2:$B$23,2,FALSE)</f>
        <v>9</v>
      </c>
      <c r="I1575" t="str">
        <f t="shared" si="42"/>
        <v>Support and Maintenance: Meetings, mails, communication, TFS, Interviews</v>
      </c>
    </row>
    <row r="1576" spans="1:9" x14ac:dyDescent="0.25">
      <c r="A1576" t="s">
        <v>61</v>
      </c>
      <c r="B1576" t="s">
        <v>514</v>
      </c>
      <c r="C1576" t="s">
        <v>28</v>
      </c>
      <c r="D1576" t="s">
        <v>30</v>
      </c>
      <c r="E1576" t="s">
        <v>494</v>
      </c>
      <c r="F1576">
        <v>125</v>
      </c>
      <c r="G1576">
        <f>VLOOKUP(E1576,Const!$A$2:$B$23,2,FALSE)</f>
        <v>9</v>
      </c>
      <c r="I1576" t="str">
        <f t="shared" si="42"/>
        <v>Support and Maintenance: Time</v>
      </c>
    </row>
    <row r="1577" spans="1:9" x14ac:dyDescent="0.25">
      <c r="A1577" t="s">
        <v>61</v>
      </c>
      <c r="B1577" t="s">
        <v>514</v>
      </c>
      <c r="C1577" t="s">
        <v>28</v>
      </c>
      <c r="D1577" t="s">
        <v>99</v>
      </c>
      <c r="E1577" t="s">
        <v>494</v>
      </c>
      <c r="F1577">
        <v>8</v>
      </c>
      <c r="G1577">
        <f>VLOOKUP(E1577,Const!$A$2:$B$23,2,FALSE)</f>
        <v>9</v>
      </c>
      <c r="I1577" t="str">
        <f t="shared" si="42"/>
        <v>AD-0001: Time</v>
      </c>
    </row>
    <row r="1578" spans="1:9" x14ac:dyDescent="0.25">
      <c r="A1578" t="s">
        <v>63</v>
      </c>
      <c r="B1578" t="s">
        <v>515</v>
      </c>
      <c r="C1578" t="s">
        <v>28</v>
      </c>
      <c r="D1578" t="s">
        <v>64</v>
      </c>
      <c r="E1578" t="s">
        <v>494</v>
      </c>
      <c r="F1578">
        <v>56</v>
      </c>
      <c r="G1578">
        <f>VLOOKUP(E1578,Const!$A$2:$B$23,2,FALSE)</f>
        <v>9</v>
      </c>
      <c r="I1578" t="str">
        <f>CONCATENATE(TRIM(B1578),": ",C1578)</f>
        <v>AD-0001: Time</v>
      </c>
    </row>
    <row r="1579" spans="1:9" x14ac:dyDescent="0.25">
      <c r="A1579" t="s">
        <v>63</v>
      </c>
      <c r="B1579" t="s">
        <v>608</v>
      </c>
      <c r="C1579" t="s">
        <v>609</v>
      </c>
      <c r="D1579" t="s">
        <v>17</v>
      </c>
      <c r="E1579" t="s">
        <v>494</v>
      </c>
      <c r="F1579">
        <v>24</v>
      </c>
      <c r="G1579">
        <f>VLOOKUP(E1579,Const!$A$2:$B$23,2,FALSE)</f>
        <v>9</v>
      </c>
      <c r="H1579" s="40">
        <f>IFERROR(VLOOKUP($I1579,'Planned Dev'!$D$4:$V$1390,5+G1579,FALSE),0)</f>
        <v>0</v>
      </c>
      <c r="I1579" t="str">
        <f t="shared" si="42"/>
        <v>APWORKS - TEST AUTOMATION: Media approval: approve invoices</v>
      </c>
    </row>
    <row r="1580" spans="1:9" x14ac:dyDescent="0.25">
      <c r="A1580" t="s">
        <v>63</v>
      </c>
      <c r="B1580" t="s">
        <v>608</v>
      </c>
      <c r="C1580" t="s">
        <v>610</v>
      </c>
      <c r="D1580" t="s">
        <v>17</v>
      </c>
      <c r="E1580" t="s">
        <v>494</v>
      </c>
      <c r="F1580">
        <v>4</v>
      </c>
      <c r="G1580">
        <f>VLOOKUP(E1580,Const!$A$2:$B$23,2,FALSE)</f>
        <v>9</v>
      </c>
      <c r="H1580" s="40">
        <f>IFERROR(VLOOKUP($I1580,'Planned Dev'!$D$4:$V$1390,5+G1580,FALSE),0)</f>
        <v>0</v>
      </c>
      <c r="I1580" t="str">
        <f t="shared" si="42"/>
        <v>APWORKS - TEST AUTOMATION: Media: Discrepant Invoices - Make Corrections</v>
      </c>
    </row>
    <row r="1581" spans="1:9" x14ac:dyDescent="0.25">
      <c r="A1581" t="s">
        <v>63</v>
      </c>
      <c r="B1581" t="s">
        <v>608</v>
      </c>
      <c r="C1581" t="s">
        <v>611</v>
      </c>
      <c r="D1581" t="s">
        <v>40</v>
      </c>
      <c r="E1581" t="s">
        <v>494</v>
      </c>
      <c r="F1581">
        <v>8</v>
      </c>
      <c r="G1581">
        <f>VLOOKUP(E1581,Const!$A$2:$B$23,2,FALSE)</f>
        <v>9</v>
      </c>
      <c r="I1581" t="str">
        <f t="shared" si="42"/>
        <v>Support and Maintenance: Media: Read Data diven excel files for the correspinding data</v>
      </c>
    </row>
    <row r="1582" spans="1:9" x14ac:dyDescent="0.25">
      <c r="A1582" t="s">
        <v>63</v>
      </c>
      <c r="B1582" t="s">
        <v>514</v>
      </c>
      <c r="C1582" t="s">
        <v>28</v>
      </c>
      <c r="D1582" t="s">
        <v>30</v>
      </c>
      <c r="E1582" t="s">
        <v>494</v>
      </c>
      <c r="F1582">
        <v>60</v>
      </c>
      <c r="G1582">
        <f>VLOOKUP(E1582,Const!$A$2:$B$23,2,FALSE)</f>
        <v>9</v>
      </c>
      <c r="I1582" t="str">
        <f t="shared" si="42"/>
        <v>AD-0001: Time</v>
      </c>
    </row>
    <row r="1583" spans="1:9" x14ac:dyDescent="0.25">
      <c r="A1583" t="s">
        <v>569</v>
      </c>
      <c r="B1583" t="s">
        <v>515</v>
      </c>
      <c r="C1583" t="s">
        <v>539</v>
      </c>
      <c r="D1583" t="s">
        <v>70</v>
      </c>
      <c r="E1583" t="s">
        <v>494</v>
      </c>
      <c r="F1583">
        <v>2</v>
      </c>
      <c r="G1583">
        <f>VLOOKUP(E1583,Const!$A$2:$B$23,2,FALSE)</f>
        <v>9</v>
      </c>
      <c r="I1583" t="str">
        <f t="shared" si="42"/>
        <v>AD-0001: Network and infrastructure Support</v>
      </c>
    </row>
    <row r="1584" spans="1:9" x14ac:dyDescent="0.25">
      <c r="A1584" t="s">
        <v>569</v>
      </c>
      <c r="B1584" t="s">
        <v>515</v>
      </c>
      <c r="C1584" t="s">
        <v>28</v>
      </c>
      <c r="D1584" t="s">
        <v>47</v>
      </c>
      <c r="E1584" t="s">
        <v>494</v>
      </c>
      <c r="F1584">
        <v>4.5</v>
      </c>
      <c r="G1584">
        <f>VLOOKUP(E1584,Const!$A$2:$B$23,2,FALSE)</f>
        <v>9</v>
      </c>
      <c r="I1584" t="str">
        <f t="shared" si="42"/>
        <v>AD-0001: Time</v>
      </c>
    </row>
    <row r="1585" spans="1:9" x14ac:dyDescent="0.25">
      <c r="A1585" t="s">
        <v>569</v>
      </c>
      <c r="B1585" t="s">
        <v>515</v>
      </c>
      <c r="C1585" t="s">
        <v>28</v>
      </c>
      <c r="D1585" t="s">
        <v>12</v>
      </c>
      <c r="E1585" t="s">
        <v>494</v>
      </c>
      <c r="F1585">
        <v>6.5</v>
      </c>
      <c r="G1585">
        <f>VLOOKUP(E1585,Const!$A$2:$B$23,2,FALSE)</f>
        <v>9</v>
      </c>
      <c r="I1585" t="str">
        <f t="shared" si="42"/>
        <v>APWORKS 2025.2: Time</v>
      </c>
    </row>
    <row r="1586" spans="1:9" x14ac:dyDescent="0.25">
      <c r="A1586" t="s">
        <v>569</v>
      </c>
      <c r="B1586" t="s">
        <v>552</v>
      </c>
      <c r="C1586" t="s">
        <v>11</v>
      </c>
      <c r="D1586" t="s">
        <v>12</v>
      </c>
      <c r="E1586" t="s">
        <v>494</v>
      </c>
      <c r="F1586">
        <v>6.5</v>
      </c>
      <c r="G1586">
        <f>VLOOKUP(E1586,Const!$A$2:$B$23,2,FALSE)</f>
        <v>9</v>
      </c>
      <c r="I1586" t="str">
        <f t="shared" si="42"/>
        <v>APWORKS 2025.2: Project Overhead</v>
      </c>
    </row>
    <row r="1587" spans="1:9" x14ac:dyDescent="0.25">
      <c r="A1587" t="s">
        <v>569</v>
      </c>
      <c r="B1587" t="s">
        <v>552</v>
      </c>
      <c r="C1587" t="s">
        <v>11</v>
      </c>
      <c r="D1587" t="s">
        <v>99</v>
      </c>
      <c r="E1587" t="s">
        <v>494</v>
      </c>
      <c r="F1587">
        <v>1</v>
      </c>
      <c r="G1587">
        <f>VLOOKUP(E1587,Const!$A$2:$B$23,2,FALSE)</f>
        <v>9</v>
      </c>
      <c r="I1587" t="str">
        <f t="shared" si="42"/>
        <v>NEXELUS 2025.2: Project Overhead</v>
      </c>
    </row>
    <row r="1588" spans="1:9" x14ac:dyDescent="0.25">
      <c r="A1588" t="s">
        <v>569</v>
      </c>
      <c r="B1588" t="s">
        <v>557</v>
      </c>
      <c r="C1588" t="s">
        <v>11</v>
      </c>
      <c r="D1588" t="s">
        <v>12</v>
      </c>
      <c r="E1588" t="s">
        <v>494</v>
      </c>
      <c r="F1588">
        <v>2.5</v>
      </c>
      <c r="G1588">
        <f>VLOOKUP(E1588,Const!$A$2:$B$23,2,FALSE)</f>
        <v>9</v>
      </c>
      <c r="I1588" t="str">
        <f t="shared" si="42"/>
        <v>NEXELUS SUPPORT: Project Overhead</v>
      </c>
    </row>
    <row r="1589" spans="1:9" x14ac:dyDescent="0.25">
      <c r="A1589" t="s">
        <v>569</v>
      </c>
      <c r="B1589" t="s">
        <v>516</v>
      </c>
      <c r="C1589" t="s">
        <v>119</v>
      </c>
      <c r="D1589" t="s">
        <v>12</v>
      </c>
      <c r="E1589" t="s">
        <v>494</v>
      </c>
      <c r="F1589">
        <v>1</v>
      </c>
      <c r="G1589">
        <f>VLOOKUP(E1589,Const!$A$2:$B$23,2,FALSE)</f>
        <v>9</v>
      </c>
      <c r="I1589" t="str">
        <f t="shared" si="42"/>
        <v>PR-0013: Maintenance Activity</v>
      </c>
    </row>
    <row r="1590" spans="1:9" x14ac:dyDescent="0.25">
      <c r="A1590" t="s">
        <v>569</v>
      </c>
      <c r="B1590" t="s">
        <v>512</v>
      </c>
      <c r="C1590" t="s">
        <v>22</v>
      </c>
      <c r="D1590" t="s">
        <v>12</v>
      </c>
      <c r="E1590" t="s">
        <v>494</v>
      </c>
      <c r="F1590">
        <v>2</v>
      </c>
      <c r="G1590">
        <f>VLOOKUP(E1590,Const!$A$2:$B$23,2,FALSE)</f>
        <v>9</v>
      </c>
      <c r="I1590" t="str">
        <f t="shared" si="42"/>
        <v>PR-0013: Cient UAT Upgrade</v>
      </c>
    </row>
    <row r="1591" spans="1:9" x14ac:dyDescent="0.25">
      <c r="A1591" t="s">
        <v>569</v>
      </c>
      <c r="B1591" t="s">
        <v>512</v>
      </c>
      <c r="C1591" t="s">
        <v>547</v>
      </c>
      <c r="D1591" t="s">
        <v>64</v>
      </c>
      <c r="E1591" t="s">
        <v>494</v>
      </c>
      <c r="F1591">
        <v>16</v>
      </c>
      <c r="G1591">
        <f>VLOOKUP(E1591,Const!$A$2:$B$23,2,FALSE)</f>
        <v>9</v>
      </c>
      <c r="I1591" t="str">
        <f>CONCATENATE(TRIM(B1591),": ",C1591)</f>
        <v>PR-0013: Gazetted holidays</v>
      </c>
    </row>
    <row r="1592" spans="1:9" x14ac:dyDescent="0.25">
      <c r="A1592" t="s">
        <v>569</v>
      </c>
      <c r="B1592" t="s">
        <v>512</v>
      </c>
      <c r="C1592" t="s">
        <v>62</v>
      </c>
      <c r="D1592" t="s">
        <v>95</v>
      </c>
      <c r="E1592" t="s">
        <v>494</v>
      </c>
      <c r="F1592">
        <v>62</v>
      </c>
      <c r="G1592">
        <f>VLOOKUP(E1592,Const!$A$2:$B$23,2,FALSE)</f>
        <v>9</v>
      </c>
      <c r="I1592" t="str">
        <f t="shared" si="42"/>
        <v>PR-0013: In-house Training</v>
      </c>
    </row>
    <row r="1593" spans="1:9" x14ac:dyDescent="0.25">
      <c r="A1593" t="s">
        <v>569</v>
      </c>
      <c r="B1593" t="s">
        <v>512</v>
      </c>
      <c r="C1593" t="s">
        <v>36</v>
      </c>
      <c r="D1593" t="s">
        <v>12</v>
      </c>
      <c r="E1593" t="s">
        <v>494</v>
      </c>
      <c r="F1593">
        <v>1</v>
      </c>
      <c r="G1593">
        <f>VLOOKUP(E1593,Const!$A$2:$B$23,2,FALSE)</f>
        <v>9</v>
      </c>
      <c r="I1593" t="str">
        <f t="shared" si="42"/>
        <v>PR-0013: Internal Meetings</v>
      </c>
    </row>
    <row r="1594" spans="1:9" x14ac:dyDescent="0.25">
      <c r="A1594" t="s">
        <v>569</v>
      </c>
      <c r="B1594" t="s">
        <v>512</v>
      </c>
      <c r="C1594" t="s">
        <v>36</v>
      </c>
      <c r="D1594" t="s">
        <v>13</v>
      </c>
      <c r="E1594" t="s">
        <v>494</v>
      </c>
      <c r="F1594">
        <v>12</v>
      </c>
      <c r="G1594">
        <f>VLOOKUP(E1594,Const!$A$2:$B$23,2,FALSE)</f>
        <v>9</v>
      </c>
      <c r="I1594" t="str">
        <f t="shared" si="42"/>
        <v>PR-0013: Internal Meetings</v>
      </c>
    </row>
    <row r="1595" spans="1:9" x14ac:dyDescent="0.25">
      <c r="A1595" t="s">
        <v>569</v>
      </c>
      <c r="B1595" t="s">
        <v>512</v>
      </c>
      <c r="C1595" t="s">
        <v>79</v>
      </c>
      <c r="D1595" t="s">
        <v>12</v>
      </c>
      <c r="E1595" t="s">
        <v>494</v>
      </c>
      <c r="F1595">
        <v>3</v>
      </c>
      <c r="G1595">
        <f>VLOOKUP(E1595,Const!$A$2:$B$23,2,FALSE)</f>
        <v>9</v>
      </c>
      <c r="I1595" t="str">
        <f t="shared" ref="I1595:I1623" si="44">CONCATENATE(TRIM(B1596),": ",C1595)</f>
        <v>PR-0013: Production upgrades</v>
      </c>
    </row>
    <row r="1596" spans="1:9" x14ac:dyDescent="0.25">
      <c r="A1596" t="s">
        <v>569</v>
      </c>
      <c r="B1596" t="s">
        <v>512</v>
      </c>
      <c r="C1596" t="s">
        <v>78</v>
      </c>
      <c r="D1596" t="s">
        <v>12</v>
      </c>
      <c r="E1596" t="s">
        <v>494</v>
      </c>
      <c r="F1596">
        <v>2</v>
      </c>
      <c r="G1596">
        <f>VLOOKUP(E1596,Const!$A$2:$B$23,2,FALSE)</f>
        <v>9</v>
      </c>
      <c r="I1596" t="str">
        <f t="shared" si="44"/>
        <v>PR-0013: Release Environment Upgrade</v>
      </c>
    </row>
    <row r="1597" spans="1:9" x14ac:dyDescent="0.25">
      <c r="A1597" t="s">
        <v>569</v>
      </c>
      <c r="B1597" t="s">
        <v>512</v>
      </c>
      <c r="C1597" t="s">
        <v>27</v>
      </c>
      <c r="D1597" t="s">
        <v>64</v>
      </c>
      <c r="E1597" t="s">
        <v>494</v>
      </c>
      <c r="F1597">
        <v>8</v>
      </c>
      <c r="G1597">
        <f>VLOOKUP(E1597,Const!$A$2:$B$23,2,FALSE)</f>
        <v>9</v>
      </c>
      <c r="I1597" t="str">
        <f>CONCATENATE(TRIM(B1597),": ",C1597)</f>
        <v>PR-0013: Time Off - Un Planned</v>
      </c>
    </row>
    <row r="1598" spans="1:9" x14ac:dyDescent="0.25">
      <c r="A1598" t="s">
        <v>569</v>
      </c>
      <c r="B1598" t="s">
        <v>514</v>
      </c>
      <c r="C1598" t="s">
        <v>28</v>
      </c>
      <c r="D1598" t="s">
        <v>30</v>
      </c>
      <c r="E1598" t="s">
        <v>494</v>
      </c>
      <c r="F1598">
        <v>46</v>
      </c>
      <c r="G1598">
        <f>VLOOKUP(E1598,Const!$A$2:$B$23,2,FALSE)</f>
        <v>9</v>
      </c>
      <c r="I1598" t="str">
        <f t="shared" si="44"/>
        <v>APWORKS 2025.2: Time</v>
      </c>
    </row>
    <row r="1599" spans="1:9" x14ac:dyDescent="0.25">
      <c r="A1599" t="s">
        <v>612</v>
      </c>
      <c r="B1599" t="s">
        <v>552</v>
      </c>
      <c r="C1599" t="s">
        <v>586</v>
      </c>
      <c r="D1599" t="s">
        <v>17</v>
      </c>
      <c r="E1599" t="s">
        <v>494</v>
      </c>
      <c r="F1599">
        <v>19.5</v>
      </c>
      <c r="G1599">
        <f>VLOOKUP(E1599,Const!$A$2:$B$23,2,FALSE)</f>
        <v>9</v>
      </c>
      <c r="H1599" s="40">
        <f>IFERROR(VLOOKUP($I1599,'Planned Dev'!$D$4:$V$1390,5+G1599,FALSE),0)</f>
        <v>0</v>
      </c>
      <c r="I1599" t="str">
        <f t="shared" si="44"/>
        <v>APWORKS 2025.2: Ability to create templates across multiple Companies</v>
      </c>
    </row>
    <row r="1600" spans="1:9" x14ac:dyDescent="0.25">
      <c r="A1600" t="s">
        <v>612</v>
      </c>
      <c r="B1600" t="s">
        <v>552</v>
      </c>
      <c r="C1600" t="s">
        <v>570</v>
      </c>
      <c r="D1600" t="s">
        <v>17</v>
      </c>
      <c r="E1600" t="s">
        <v>494</v>
      </c>
      <c r="F1600">
        <v>8</v>
      </c>
      <c r="G1600">
        <f>VLOOKUP(E1600,Const!$A$2:$B$23,2,FALSE)</f>
        <v>9</v>
      </c>
      <c r="H1600" s="40">
        <f>IFERROR(VLOOKUP($I1600,'Planned Dev'!$D$4:$V$1390,5+G1600,FALSE),0)</f>
        <v>0</v>
      </c>
      <c r="I1600" t="str">
        <f t="shared" si="44"/>
        <v>APWORKS 2025.2: Auto populate call letters; media type and band after 1st maping</v>
      </c>
    </row>
    <row r="1601" spans="1:9" x14ac:dyDescent="0.25">
      <c r="A1601" t="s">
        <v>612</v>
      </c>
      <c r="B1601" t="s">
        <v>552</v>
      </c>
      <c r="C1601" t="s">
        <v>571</v>
      </c>
      <c r="D1601" t="s">
        <v>17</v>
      </c>
      <c r="E1601" t="s">
        <v>494</v>
      </c>
      <c r="F1601">
        <v>18.5</v>
      </c>
      <c r="G1601">
        <f>VLOOKUP(E1601,Const!$A$2:$B$23,2,FALSE)</f>
        <v>9</v>
      </c>
      <c r="H1601" s="40">
        <f>IFERROR(VLOOKUP($I1601,'Planned Dev'!$D$4:$V$1390,5+G1601,FALSE),0)</f>
        <v>0</v>
      </c>
      <c r="I1601" t="str">
        <f t="shared" si="44"/>
        <v>APWORKS 2025.2: Credit Memo</v>
      </c>
    </row>
    <row r="1602" spans="1:9" x14ac:dyDescent="0.25">
      <c r="A1602" t="s">
        <v>612</v>
      </c>
      <c r="B1602" t="s">
        <v>552</v>
      </c>
      <c r="C1602" t="s">
        <v>583</v>
      </c>
      <c r="D1602" t="s">
        <v>17</v>
      </c>
      <c r="E1602" t="s">
        <v>494</v>
      </c>
      <c r="F1602">
        <v>6</v>
      </c>
      <c r="G1602">
        <f>VLOOKUP(E1602,Const!$A$2:$B$23,2,FALSE)</f>
        <v>9</v>
      </c>
      <c r="H1602" s="40">
        <f>IFERROR(VLOOKUP($I1602,'Planned Dev'!$D$4:$V$1390,5+G1602,FALSE),0)</f>
        <v>0</v>
      </c>
      <c r="I1602" t="str">
        <f t="shared" si="44"/>
        <v>APWORKS 2025.2: Display client #, when inv is linked to IO in all UIs and Report</v>
      </c>
    </row>
    <row r="1603" spans="1:9" x14ac:dyDescent="0.25">
      <c r="A1603" t="s">
        <v>612</v>
      </c>
      <c r="B1603" t="s">
        <v>552</v>
      </c>
      <c r="C1603" t="s">
        <v>553</v>
      </c>
      <c r="D1603" t="s">
        <v>17</v>
      </c>
      <c r="E1603" t="s">
        <v>494</v>
      </c>
      <c r="F1603">
        <v>10</v>
      </c>
      <c r="G1603">
        <f>VLOOKUP(E1603,Const!$A$2:$B$23,2,FALSE)</f>
        <v>9</v>
      </c>
      <c r="H1603" s="40">
        <f>IFERROR(VLOOKUP($I1603,'Planned Dev'!$D$4:$V$1390,5+G1603,FALSE),0)</f>
        <v>0</v>
      </c>
      <c r="I1603" t="str">
        <f t="shared" si="44"/>
        <v>APWORKS 2025.2: Optimizing data retrieval processes to enhance performance</v>
      </c>
    </row>
    <row r="1604" spans="1:9" x14ac:dyDescent="0.25">
      <c r="A1604" t="s">
        <v>612</v>
      </c>
      <c r="B1604" t="s">
        <v>552</v>
      </c>
      <c r="C1604" t="s">
        <v>572</v>
      </c>
      <c r="D1604" t="s">
        <v>17</v>
      </c>
      <c r="E1604" t="s">
        <v>494</v>
      </c>
      <c r="F1604">
        <v>12</v>
      </c>
      <c r="G1604">
        <f>VLOOKUP(E1604,Const!$A$2:$B$23,2,FALSE)</f>
        <v>9</v>
      </c>
      <c r="H1604" s="40">
        <f>IFERROR(VLOOKUP($I1604,'Planned Dev'!$D$4:$V$1390,5+G1604,FALSE),0)</f>
        <v>0</v>
      </c>
      <c r="I1604" t="str">
        <f t="shared" si="44"/>
        <v>NEXELUS 2025.2: Restriction by user group on which fields can be edited</v>
      </c>
    </row>
    <row r="1605" spans="1:9" x14ac:dyDescent="0.25">
      <c r="A1605" t="s">
        <v>612</v>
      </c>
      <c r="B1605" t="s">
        <v>557</v>
      </c>
      <c r="C1605" t="s">
        <v>577</v>
      </c>
      <c r="D1605" t="s">
        <v>17</v>
      </c>
      <c r="E1605" t="s">
        <v>494</v>
      </c>
      <c r="F1605">
        <v>4</v>
      </c>
      <c r="G1605">
        <f>VLOOKUP(E1605,Const!$A$2:$B$23,2,FALSE)</f>
        <v>9</v>
      </c>
      <c r="H1605" s="40">
        <f>IFERROR(VLOOKUP($I1605,'Planned Dev'!$D$4:$V$1390,5+G1605,FALSE),0)</f>
        <v>0</v>
      </c>
      <c r="I1605" t="str">
        <f t="shared" si="44"/>
        <v>PR-0013: MC: Apply exchange rate from revision date or IO creation date</v>
      </c>
    </row>
    <row r="1606" spans="1:9" x14ac:dyDescent="0.25">
      <c r="A1606" t="s">
        <v>612</v>
      </c>
      <c r="B1606" t="s">
        <v>512</v>
      </c>
      <c r="C1606" t="s">
        <v>35</v>
      </c>
      <c r="D1606" t="s">
        <v>17</v>
      </c>
      <c r="E1606" t="s">
        <v>494</v>
      </c>
      <c r="F1606">
        <v>1</v>
      </c>
      <c r="G1606">
        <f>VLOOKUP(E1606,Const!$A$2:$B$23,2,FALSE)</f>
        <v>9</v>
      </c>
      <c r="H1606" s="40">
        <f>IFERROR(VLOOKUP($I1606,'Planned Dev'!$D$4:$V$1390,5+G1606,FALSE),0)</f>
        <v>0</v>
      </c>
      <c r="I1606" t="str">
        <f t="shared" si="44"/>
        <v>PR-0013: Development of new project/assignment/task</v>
      </c>
    </row>
    <row r="1607" spans="1:9" x14ac:dyDescent="0.25">
      <c r="A1607" t="s">
        <v>612</v>
      </c>
      <c r="B1607" t="s">
        <v>512</v>
      </c>
      <c r="C1607" t="s">
        <v>57</v>
      </c>
      <c r="D1607" t="s">
        <v>13</v>
      </c>
      <c r="E1607" t="s">
        <v>494</v>
      </c>
      <c r="F1607">
        <v>1</v>
      </c>
      <c r="G1607">
        <f>VLOOKUP(E1607,Const!$A$2:$B$23,2,FALSE)</f>
        <v>9</v>
      </c>
      <c r="I1607" t="str">
        <f t="shared" si="44"/>
        <v>PR-0013: Document review/understanding Requirement Specifications</v>
      </c>
    </row>
    <row r="1608" spans="1:9" x14ac:dyDescent="0.25">
      <c r="A1608" t="s">
        <v>612</v>
      </c>
      <c r="B1608" t="s">
        <v>512</v>
      </c>
      <c r="C1608" t="s">
        <v>547</v>
      </c>
      <c r="D1608" t="s">
        <v>64</v>
      </c>
      <c r="E1608" t="s">
        <v>494</v>
      </c>
      <c r="F1608">
        <v>16</v>
      </c>
      <c r="G1608">
        <f>VLOOKUP(E1608,Const!$A$2:$B$23,2,FALSE)</f>
        <v>9</v>
      </c>
      <c r="I1608" t="str">
        <f>CONCATENATE(TRIM(B1608),": ",C1608)</f>
        <v>PR-0013: Gazetted holidays</v>
      </c>
    </row>
    <row r="1609" spans="1:9" x14ac:dyDescent="0.25">
      <c r="A1609" t="s">
        <v>612</v>
      </c>
      <c r="B1609" t="s">
        <v>512</v>
      </c>
      <c r="C1609" t="s">
        <v>62</v>
      </c>
      <c r="D1609" t="s">
        <v>95</v>
      </c>
      <c r="E1609" t="s">
        <v>494</v>
      </c>
      <c r="F1609">
        <v>31.5</v>
      </c>
      <c r="G1609">
        <f>VLOOKUP(E1609,Const!$A$2:$B$23,2,FALSE)</f>
        <v>9</v>
      </c>
      <c r="I1609" t="str">
        <f t="shared" si="44"/>
        <v>PR-0013: In-house Training</v>
      </c>
    </row>
    <row r="1610" spans="1:9" x14ac:dyDescent="0.25">
      <c r="A1610" t="s">
        <v>612</v>
      </c>
      <c r="B1610" t="s">
        <v>512</v>
      </c>
      <c r="C1610" t="s">
        <v>36</v>
      </c>
      <c r="D1610" t="s">
        <v>13</v>
      </c>
      <c r="E1610" t="s">
        <v>494</v>
      </c>
      <c r="F1610">
        <v>19</v>
      </c>
      <c r="G1610">
        <f>VLOOKUP(E1610,Const!$A$2:$B$23,2,FALSE)</f>
        <v>9</v>
      </c>
      <c r="I1610" t="str">
        <f t="shared" si="44"/>
        <v>Support and Maintenance: Internal Meetings</v>
      </c>
    </row>
    <row r="1611" spans="1:9" x14ac:dyDescent="0.25">
      <c r="A1611" t="s">
        <v>612</v>
      </c>
      <c r="B1611" t="s">
        <v>514</v>
      </c>
      <c r="C1611" t="s">
        <v>28</v>
      </c>
      <c r="D1611" t="s">
        <v>30</v>
      </c>
      <c r="E1611" t="s">
        <v>494</v>
      </c>
      <c r="F1611">
        <v>28.5</v>
      </c>
      <c r="G1611">
        <f>VLOOKUP(E1611,Const!$A$2:$B$23,2,FALSE)</f>
        <v>9</v>
      </c>
      <c r="I1611" t="str">
        <f t="shared" si="44"/>
        <v>AD-0001: Time</v>
      </c>
    </row>
    <row r="1612" spans="1:9" x14ac:dyDescent="0.25">
      <c r="A1612" t="s">
        <v>613</v>
      </c>
      <c r="B1612" t="s">
        <v>515</v>
      </c>
      <c r="C1612" t="s">
        <v>13</v>
      </c>
      <c r="D1612" t="s">
        <v>13</v>
      </c>
      <c r="E1612" t="s">
        <v>494</v>
      </c>
      <c r="F1612">
        <v>7.24</v>
      </c>
      <c r="G1612">
        <f>VLOOKUP(E1612,Const!$A$2:$B$23,2,FALSE)</f>
        <v>9</v>
      </c>
      <c r="I1612" t="str">
        <f t="shared" si="44"/>
        <v>NEXELUS - ADDHOC ITEMS: Meetings</v>
      </c>
    </row>
    <row r="1613" spans="1:9" x14ac:dyDescent="0.25">
      <c r="A1613" t="s">
        <v>613</v>
      </c>
      <c r="B1613" t="s">
        <v>594</v>
      </c>
      <c r="C1613" t="s">
        <v>595</v>
      </c>
      <c r="D1613" t="s">
        <v>17</v>
      </c>
      <c r="E1613" t="s">
        <v>494</v>
      </c>
      <c r="F1613">
        <v>22.42</v>
      </c>
      <c r="G1613">
        <f>VLOOKUP(E1613,Const!$A$2:$B$23,2,FALSE)</f>
        <v>9</v>
      </c>
      <c r="H1613" s="40">
        <f>IFERROR(VLOOKUP($I1613,'Planned Dev'!$D$4:$V$1390,5+G1613,FALSE),0)</f>
        <v>0</v>
      </c>
      <c r="I1613" t="str">
        <f t="shared" si="44"/>
        <v>NEXELUS 2025.2: IPC - Upgrade Facebook API version to V22</v>
      </c>
    </row>
    <row r="1614" spans="1:9" x14ac:dyDescent="0.25">
      <c r="A1614" t="s">
        <v>613</v>
      </c>
      <c r="B1614" t="s">
        <v>557</v>
      </c>
      <c r="C1614" t="s">
        <v>558</v>
      </c>
      <c r="D1614" t="s">
        <v>17</v>
      </c>
      <c r="E1614" t="s">
        <v>494</v>
      </c>
      <c r="F1614">
        <v>17.399999999999999</v>
      </c>
      <c r="G1614">
        <f>VLOOKUP(E1614,Const!$A$2:$B$23,2,FALSE)</f>
        <v>9</v>
      </c>
      <c r="H1614" s="40">
        <f>IFERROR(VLOOKUP($I1614,'Planned Dev'!$D$4:$V$1390,5+G1614,FALSE),0)</f>
        <v>0</v>
      </c>
      <c r="I1614" t="str">
        <f t="shared" si="44"/>
        <v>PR-0013: Add a 'Collapse All Packages/Placements' button on Placement</v>
      </c>
    </row>
    <row r="1615" spans="1:9" x14ac:dyDescent="0.25">
      <c r="A1615" t="s">
        <v>613</v>
      </c>
      <c r="B1615" t="s">
        <v>512</v>
      </c>
      <c r="C1615" t="s">
        <v>62</v>
      </c>
      <c r="D1615" t="s">
        <v>95</v>
      </c>
      <c r="E1615" t="s">
        <v>494</v>
      </c>
      <c r="F1615">
        <v>17.8</v>
      </c>
      <c r="G1615">
        <f>VLOOKUP(E1615,Const!$A$2:$B$23,2,FALSE)</f>
        <v>9</v>
      </c>
      <c r="I1615" t="str">
        <f t="shared" si="44"/>
        <v>AD-0001: In-house Training</v>
      </c>
    </row>
    <row r="1616" spans="1:9" x14ac:dyDescent="0.25">
      <c r="A1616" t="s">
        <v>543</v>
      </c>
      <c r="B1616" t="s">
        <v>515</v>
      </c>
      <c r="C1616" t="s">
        <v>539</v>
      </c>
      <c r="D1616" t="s">
        <v>47</v>
      </c>
      <c r="E1616" t="s">
        <v>494</v>
      </c>
      <c r="F1616">
        <v>56</v>
      </c>
      <c r="G1616">
        <f>VLOOKUP(E1616,Const!$A$2:$B$23,2,FALSE)</f>
        <v>9</v>
      </c>
      <c r="I1616" t="str">
        <f t="shared" si="44"/>
        <v>AD-0001: Network and infrastructure Support</v>
      </c>
    </row>
    <row r="1617" spans="1:9" x14ac:dyDescent="0.25">
      <c r="A1617" t="s">
        <v>544</v>
      </c>
      <c r="B1617" t="s">
        <v>515</v>
      </c>
      <c r="C1617" t="s">
        <v>536</v>
      </c>
      <c r="D1617" t="s">
        <v>538</v>
      </c>
      <c r="E1617" t="s">
        <v>494</v>
      </c>
      <c r="F1617">
        <v>13</v>
      </c>
      <c r="G1617">
        <f>VLOOKUP(E1617,Const!$A$2:$B$23,2,FALSE)</f>
        <v>9</v>
      </c>
      <c r="I1617" t="str">
        <f t="shared" si="44"/>
        <v>AD-0001: HR ad Admin Activities</v>
      </c>
    </row>
    <row r="1618" spans="1:9" x14ac:dyDescent="0.25">
      <c r="A1618" t="s">
        <v>544</v>
      </c>
      <c r="B1618" t="s">
        <v>515</v>
      </c>
      <c r="C1618" t="s">
        <v>28</v>
      </c>
      <c r="D1618" t="s">
        <v>47</v>
      </c>
      <c r="E1618" t="s">
        <v>494</v>
      </c>
      <c r="F1618">
        <v>7</v>
      </c>
      <c r="G1618">
        <f>VLOOKUP(E1618,Const!$A$2:$B$23,2,FALSE)</f>
        <v>9</v>
      </c>
      <c r="I1618" t="str">
        <f t="shared" si="44"/>
        <v>AD-0001: Time</v>
      </c>
    </row>
    <row r="1619" spans="1:9" x14ac:dyDescent="0.25">
      <c r="A1619" t="s">
        <v>544</v>
      </c>
      <c r="B1619" t="s">
        <v>515</v>
      </c>
      <c r="C1619" t="s">
        <v>28</v>
      </c>
      <c r="D1619" t="s">
        <v>64</v>
      </c>
      <c r="E1619" t="s">
        <v>494</v>
      </c>
      <c r="F1619">
        <v>16</v>
      </c>
      <c r="G1619">
        <f>VLOOKUP(E1619,Const!$A$2:$B$23,2,FALSE)</f>
        <v>9</v>
      </c>
      <c r="I1619" t="str">
        <f>CONCATENATE(TRIM(B1619),": ",C1619)</f>
        <v>AD-0001: Time</v>
      </c>
    </row>
    <row r="1620" spans="1:9" x14ac:dyDescent="0.25">
      <c r="A1620" t="s">
        <v>544</v>
      </c>
      <c r="B1620" t="s">
        <v>515</v>
      </c>
      <c r="C1620" t="s">
        <v>28</v>
      </c>
      <c r="D1620" t="s">
        <v>13</v>
      </c>
      <c r="E1620" t="s">
        <v>494</v>
      </c>
      <c r="F1620">
        <v>22</v>
      </c>
      <c r="G1620">
        <f>VLOOKUP(E1620,Const!$A$2:$B$23,2,FALSE)</f>
        <v>9</v>
      </c>
      <c r="I1620" t="str">
        <f t="shared" si="44"/>
        <v>AD-0001: Time</v>
      </c>
    </row>
    <row r="1621" spans="1:9" x14ac:dyDescent="0.25">
      <c r="A1621" t="s">
        <v>544</v>
      </c>
      <c r="B1621" t="s">
        <v>515</v>
      </c>
      <c r="C1621" t="s">
        <v>28</v>
      </c>
      <c r="D1621" t="s">
        <v>545</v>
      </c>
      <c r="E1621" t="s">
        <v>494</v>
      </c>
      <c r="F1621">
        <v>24</v>
      </c>
      <c r="G1621">
        <f>VLOOKUP(E1621,Const!$A$2:$B$23,2,FALSE)</f>
        <v>9</v>
      </c>
      <c r="I1621" t="str">
        <f t="shared" si="44"/>
        <v>AD-0001: Time</v>
      </c>
    </row>
    <row r="1622" spans="1:9" x14ac:dyDescent="0.25">
      <c r="A1622" t="s">
        <v>544</v>
      </c>
      <c r="B1622" t="s">
        <v>515</v>
      </c>
      <c r="C1622" t="s">
        <v>28</v>
      </c>
      <c r="D1622" t="s">
        <v>546</v>
      </c>
      <c r="E1622" t="s">
        <v>494</v>
      </c>
      <c r="F1622">
        <v>49</v>
      </c>
      <c r="G1622">
        <f>VLOOKUP(E1622,Const!$A$2:$B$23,2,FALSE)</f>
        <v>9</v>
      </c>
      <c r="I1622" t="str">
        <f t="shared" si="44"/>
        <v>PR-0013: Time</v>
      </c>
    </row>
    <row r="1623" spans="1:9" x14ac:dyDescent="0.25">
      <c r="A1623" t="s">
        <v>544</v>
      </c>
      <c r="B1623" t="s">
        <v>512</v>
      </c>
      <c r="C1623" t="s">
        <v>26</v>
      </c>
      <c r="D1623" t="s">
        <v>13</v>
      </c>
      <c r="E1623" t="s">
        <v>494</v>
      </c>
      <c r="F1623">
        <v>24</v>
      </c>
      <c r="G1623">
        <f>VLOOKUP(E1623,Const!$A$2:$B$23,2,FALSE)</f>
        <v>9</v>
      </c>
      <c r="I1623" t="str">
        <f t="shared" si="44"/>
        <v>AD-0001: Session with US team</v>
      </c>
    </row>
    <row r="1624" spans="1:9" x14ac:dyDescent="0.25">
      <c r="A1624" t="s">
        <v>1</v>
      </c>
      <c r="B1624" t="s">
        <v>515</v>
      </c>
      <c r="C1624" t="s">
        <v>13</v>
      </c>
      <c r="D1624" t="s">
        <v>13</v>
      </c>
      <c r="E1624" t="s">
        <v>495</v>
      </c>
      <c r="F1624">
        <v>35</v>
      </c>
      <c r="G1624">
        <f>VLOOKUP(E1624,Const!$A$2:$B$23,2,FALSE)</f>
        <v>10</v>
      </c>
      <c r="I1624" t="str">
        <f>CONCATENATE(TRIM(B1624),": ",C1624)</f>
        <v>AD-0001: Meetings</v>
      </c>
    </row>
    <row r="1625" spans="1:9" x14ac:dyDescent="0.25">
      <c r="A1625" t="s">
        <v>1</v>
      </c>
      <c r="B1625" t="s">
        <v>552</v>
      </c>
      <c r="C1625" t="s">
        <v>11</v>
      </c>
      <c r="D1625" t="s">
        <v>12</v>
      </c>
      <c r="E1625" t="s">
        <v>495</v>
      </c>
      <c r="F1625">
        <v>14</v>
      </c>
      <c r="G1625">
        <f>VLOOKUP(E1625,Const!$A$2:$B$23,2,FALSE)</f>
        <v>10</v>
      </c>
      <c r="I1625" t="str">
        <f t="shared" ref="I1625:I1689" si="45">CONCATENATE(TRIM(B1625),": ",C1625)</f>
        <v>APWORKS 2025.2: Project Overhead</v>
      </c>
    </row>
    <row r="1626" spans="1:9" x14ac:dyDescent="0.25">
      <c r="A1626" t="s">
        <v>1</v>
      </c>
      <c r="B1626" t="s">
        <v>552</v>
      </c>
      <c r="C1626" t="s">
        <v>11</v>
      </c>
      <c r="D1626" t="s">
        <v>90</v>
      </c>
      <c r="E1626" t="s">
        <v>495</v>
      </c>
      <c r="F1626">
        <v>6</v>
      </c>
      <c r="G1626">
        <f>VLOOKUP(E1626,Const!$A$2:$B$23,2,FALSE)</f>
        <v>10</v>
      </c>
      <c r="I1626" t="str">
        <f t="shared" si="45"/>
        <v>APWORKS 2025.2: Project Overhead</v>
      </c>
    </row>
    <row r="1627" spans="1:9" x14ac:dyDescent="0.25">
      <c r="A1627" t="s">
        <v>1</v>
      </c>
      <c r="B1627" t="s">
        <v>552</v>
      </c>
      <c r="C1627" t="s">
        <v>11</v>
      </c>
      <c r="D1627" t="s">
        <v>14</v>
      </c>
      <c r="E1627" t="s">
        <v>495</v>
      </c>
      <c r="F1627">
        <v>17</v>
      </c>
      <c r="G1627">
        <f>VLOOKUP(E1627,Const!$A$2:$B$23,2,FALSE)</f>
        <v>10</v>
      </c>
      <c r="I1627" t="str">
        <f t="shared" si="45"/>
        <v>APWORKS 2025.2: Project Overhead</v>
      </c>
    </row>
    <row r="1628" spans="1:9" x14ac:dyDescent="0.25">
      <c r="A1628" t="s">
        <v>1</v>
      </c>
      <c r="B1628" t="s">
        <v>552</v>
      </c>
      <c r="C1628" t="s">
        <v>590</v>
      </c>
      <c r="D1628" t="s">
        <v>68</v>
      </c>
      <c r="E1628" t="s">
        <v>495</v>
      </c>
      <c r="F1628">
        <v>1</v>
      </c>
      <c r="G1628">
        <f>VLOOKUP(E1628,Const!$A$2:$B$23,2,FALSE)</f>
        <v>10</v>
      </c>
      <c r="I1628" t="str">
        <f t="shared" si="45"/>
        <v>APWORKS 2025.2: Separate the financial integration API from the main application</v>
      </c>
    </row>
    <row r="1629" spans="1:9" x14ac:dyDescent="0.25">
      <c r="A1629" t="s">
        <v>1</v>
      </c>
      <c r="B1629" t="s">
        <v>614</v>
      </c>
      <c r="C1629" t="s">
        <v>11</v>
      </c>
      <c r="D1629" t="s">
        <v>14</v>
      </c>
      <c r="E1629" t="s">
        <v>495</v>
      </c>
      <c r="F1629">
        <v>2</v>
      </c>
      <c r="G1629">
        <f>VLOOKUP(E1629,Const!$A$2:$B$23,2,FALSE)</f>
        <v>10</v>
      </c>
      <c r="I1629" t="str">
        <f t="shared" si="45"/>
        <v>APWORKS 2025.2 SP1: Project Overhead</v>
      </c>
    </row>
    <row r="1630" spans="1:9" x14ac:dyDescent="0.25">
      <c r="A1630" t="s">
        <v>1</v>
      </c>
      <c r="B1630" t="s">
        <v>557</v>
      </c>
      <c r="C1630" t="s">
        <v>596</v>
      </c>
      <c r="D1630" t="s">
        <v>17</v>
      </c>
      <c r="E1630" t="s">
        <v>495</v>
      </c>
      <c r="F1630">
        <v>10</v>
      </c>
      <c r="G1630">
        <f>VLOOKUP(E1630,Const!$A$2:$B$23,2,FALSE)</f>
        <v>10</v>
      </c>
      <c r="I1630" t="str">
        <f t="shared" si="45"/>
        <v>NEXELUS 2025.2: Allow manual adjustments for partial billing by the client</v>
      </c>
    </row>
    <row r="1631" spans="1:9" x14ac:dyDescent="0.25">
      <c r="A1631" t="s">
        <v>1</v>
      </c>
      <c r="B1631" t="s">
        <v>557</v>
      </c>
      <c r="C1631" t="s">
        <v>604</v>
      </c>
      <c r="D1631" t="s">
        <v>9</v>
      </c>
      <c r="E1631" t="s">
        <v>495</v>
      </c>
      <c r="F1631">
        <v>1</v>
      </c>
      <c r="G1631">
        <f>VLOOKUP(E1631,Const!$A$2:$B$23,2,FALSE)</f>
        <v>10</v>
      </c>
      <c r="I1631" t="str">
        <f t="shared" si="45"/>
        <v>NEXELUS 2025.2: Exchange rate changes</v>
      </c>
    </row>
    <row r="1632" spans="1:9" x14ac:dyDescent="0.25">
      <c r="A1632" t="s">
        <v>1</v>
      </c>
      <c r="B1632" t="s">
        <v>557</v>
      </c>
      <c r="C1632" t="s">
        <v>577</v>
      </c>
      <c r="D1632" t="s">
        <v>9</v>
      </c>
      <c r="E1632" t="s">
        <v>495</v>
      </c>
      <c r="F1632">
        <v>1</v>
      </c>
      <c r="G1632">
        <f>VLOOKUP(E1632,Const!$A$2:$B$23,2,FALSE)</f>
        <v>10</v>
      </c>
      <c r="I1632" t="str">
        <f t="shared" si="45"/>
        <v>NEXELUS 2025.2: MC: Apply exchange rate from revision date or IO creation date</v>
      </c>
    </row>
    <row r="1633" spans="1:9" x14ac:dyDescent="0.25">
      <c r="A1633" t="s">
        <v>1</v>
      </c>
      <c r="B1633" t="s">
        <v>557</v>
      </c>
      <c r="C1633" t="s">
        <v>11</v>
      </c>
      <c r="D1633" t="s">
        <v>14</v>
      </c>
      <c r="E1633" t="s">
        <v>495</v>
      </c>
      <c r="F1633">
        <v>32</v>
      </c>
      <c r="G1633">
        <f>VLOOKUP(E1633,Const!$A$2:$B$23,2,FALSE)</f>
        <v>10</v>
      </c>
      <c r="I1633" t="str">
        <f t="shared" si="45"/>
        <v>NEXELUS 2025.2: Project Overhead</v>
      </c>
    </row>
    <row r="1634" spans="1:9" x14ac:dyDescent="0.25">
      <c r="A1634" t="s">
        <v>1</v>
      </c>
      <c r="B1634" t="s">
        <v>512</v>
      </c>
      <c r="C1634" t="s">
        <v>547</v>
      </c>
      <c r="D1634" t="s">
        <v>64</v>
      </c>
      <c r="E1634" t="s">
        <v>495</v>
      </c>
      <c r="F1634">
        <v>8</v>
      </c>
      <c r="G1634">
        <f>VLOOKUP(E1634,Const!$A$2:$B$23,2,FALSE)</f>
        <v>10</v>
      </c>
      <c r="I1634" t="str">
        <f t="shared" si="45"/>
        <v>PR-0013: Gazetted holidays</v>
      </c>
    </row>
    <row r="1635" spans="1:9" x14ac:dyDescent="0.25">
      <c r="A1635" t="s">
        <v>1</v>
      </c>
      <c r="B1635" t="s">
        <v>512</v>
      </c>
      <c r="C1635" t="s">
        <v>25</v>
      </c>
      <c r="D1635" t="s">
        <v>99</v>
      </c>
      <c r="E1635" t="s">
        <v>495</v>
      </c>
      <c r="F1635">
        <v>21</v>
      </c>
      <c r="G1635">
        <f>VLOOKUP(E1635,Const!$A$2:$B$23,2,FALSE)</f>
        <v>10</v>
      </c>
      <c r="I1635" t="str">
        <f t="shared" si="45"/>
        <v>PR-0013: Meetings, mails, communication, TFS, Interviews</v>
      </c>
    </row>
    <row r="1636" spans="1:9" x14ac:dyDescent="0.25">
      <c r="A1636" t="s">
        <v>1</v>
      </c>
      <c r="B1636" t="s">
        <v>514</v>
      </c>
      <c r="C1636" t="s">
        <v>28</v>
      </c>
      <c r="D1636" t="s">
        <v>30</v>
      </c>
      <c r="E1636" t="s">
        <v>495</v>
      </c>
      <c r="F1636">
        <v>15</v>
      </c>
      <c r="G1636">
        <f>VLOOKUP(E1636,Const!$A$2:$B$23,2,FALSE)</f>
        <v>10</v>
      </c>
      <c r="I1636" t="str">
        <f t="shared" si="45"/>
        <v>Support and Maintenance: Time</v>
      </c>
    </row>
    <row r="1637" spans="1:9" x14ac:dyDescent="0.25">
      <c r="A1637" t="s">
        <v>1</v>
      </c>
      <c r="B1637" t="s">
        <v>514</v>
      </c>
      <c r="C1637" t="s">
        <v>28</v>
      </c>
      <c r="D1637" t="s">
        <v>99</v>
      </c>
      <c r="E1637" t="s">
        <v>495</v>
      </c>
      <c r="F1637">
        <v>31</v>
      </c>
      <c r="G1637">
        <f>VLOOKUP(E1637,Const!$A$2:$B$23,2,FALSE)</f>
        <v>10</v>
      </c>
      <c r="I1637" t="str">
        <f t="shared" si="45"/>
        <v>Support and Maintenance: Time</v>
      </c>
    </row>
    <row r="1638" spans="1:9" x14ac:dyDescent="0.25">
      <c r="A1638" t="s">
        <v>599</v>
      </c>
      <c r="B1638" t="s">
        <v>552</v>
      </c>
      <c r="C1638" t="s">
        <v>615</v>
      </c>
      <c r="D1638" t="s">
        <v>2</v>
      </c>
      <c r="E1638" t="s">
        <v>495</v>
      </c>
      <c r="F1638">
        <v>18</v>
      </c>
      <c r="G1638">
        <f>VLOOKUP(E1638,Const!$A$2:$B$23,2,FALSE)</f>
        <v>10</v>
      </c>
      <c r="I1638" t="str">
        <f t="shared" ref="I1638:I1654" si="46">CONCATENATE(TRIM(B1638),": ",C1638)</f>
        <v>APWORKS 2025.2: Enhance revise BO to allow consecutive IOs to merge into it</v>
      </c>
    </row>
    <row r="1639" spans="1:9" x14ac:dyDescent="0.25">
      <c r="A1639" t="s">
        <v>599</v>
      </c>
      <c r="B1639" t="s">
        <v>552</v>
      </c>
      <c r="C1639" t="s">
        <v>615</v>
      </c>
      <c r="D1639" t="s">
        <v>17</v>
      </c>
      <c r="E1639" t="s">
        <v>495</v>
      </c>
      <c r="F1639">
        <v>20</v>
      </c>
      <c r="G1639">
        <f>VLOOKUP(E1639,Const!$A$2:$B$23,2,FALSE)</f>
        <v>10</v>
      </c>
      <c r="I1639" t="str">
        <f t="shared" si="46"/>
        <v>APWORKS 2025.2: Enhance revise BO to allow consecutive IOs to merge into it</v>
      </c>
    </row>
    <row r="1640" spans="1:9" x14ac:dyDescent="0.25">
      <c r="A1640" t="s">
        <v>599</v>
      </c>
      <c r="B1640" t="s">
        <v>552</v>
      </c>
      <c r="C1640" t="s">
        <v>615</v>
      </c>
      <c r="D1640" t="s">
        <v>9</v>
      </c>
      <c r="E1640" t="s">
        <v>495</v>
      </c>
      <c r="F1640">
        <v>2</v>
      </c>
      <c r="G1640">
        <f>VLOOKUP(E1640,Const!$A$2:$B$23,2,FALSE)</f>
        <v>10</v>
      </c>
      <c r="I1640" t="str">
        <f t="shared" si="46"/>
        <v>APWORKS 2025.2: Enhance revise BO to allow consecutive IOs to merge into it</v>
      </c>
    </row>
    <row r="1641" spans="1:9" x14ac:dyDescent="0.25">
      <c r="A1641" t="s">
        <v>599</v>
      </c>
      <c r="B1641" t="s">
        <v>594</v>
      </c>
      <c r="C1641" t="s">
        <v>616</v>
      </c>
      <c r="D1641" t="s">
        <v>68</v>
      </c>
      <c r="E1641" t="s">
        <v>495</v>
      </c>
      <c r="F1641">
        <v>18</v>
      </c>
      <c r="G1641">
        <f>VLOOKUP(E1641,Const!$A$2:$B$23,2,FALSE)</f>
        <v>10</v>
      </c>
      <c r="I1641" t="str">
        <f t="shared" si="46"/>
        <v>NEXELUS - ADDHOC ITEMS: Nexelus Vulnerability Report - 2025</v>
      </c>
    </row>
    <row r="1642" spans="1:9" x14ac:dyDescent="0.25">
      <c r="A1642" t="s">
        <v>599</v>
      </c>
      <c r="B1642" t="s">
        <v>557</v>
      </c>
      <c r="C1642" t="s">
        <v>558</v>
      </c>
      <c r="D1642" t="s">
        <v>2</v>
      </c>
      <c r="E1642" t="s">
        <v>495</v>
      </c>
      <c r="F1642">
        <v>2.5</v>
      </c>
      <c r="G1642">
        <f>VLOOKUP(E1642,Const!$A$2:$B$23,2,FALSE)</f>
        <v>10</v>
      </c>
      <c r="I1642" t="str">
        <f t="shared" si="46"/>
        <v>NEXELUS 2025.2: Add a 'Collapse All Packages/Placements' button on Placement</v>
      </c>
    </row>
    <row r="1643" spans="1:9" x14ac:dyDescent="0.25">
      <c r="A1643" t="s">
        <v>599</v>
      </c>
      <c r="B1643" t="s">
        <v>557</v>
      </c>
      <c r="C1643" t="s">
        <v>558</v>
      </c>
      <c r="D1643" t="s">
        <v>17</v>
      </c>
      <c r="E1643" t="s">
        <v>495</v>
      </c>
      <c r="F1643">
        <v>6</v>
      </c>
      <c r="G1643">
        <f>VLOOKUP(E1643,Const!$A$2:$B$23,2,FALSE)</f>
        <v>10</v>
      </c>
      <c r="I1643" t="str">
        <f t="shared" si="46"/>
        <v>NEXELUS 2025.2: Add a 'Collapse All Packages/Placements' button on Placement</v>
      </c>
    </row>
    <row r="1644" spans="1:9" x14ac:dyDescent="0.25">
      <c r="A1644" t="s">
        <v>599</v>
      </c>
      <c r="B1644" t="s">
        <v>557</v>
      </c>
      <c r="C1644" t="s">
        <v>617</v>
      </c>
      <c r="D1644" t="s">
        <v>17</v>
      </c>
      <c r="E1644" t="s">
        <v>495</v>
      </c>
      <c r="F1644">
        <v>15</v>
      </c>
      <c r="G1644">
        <f>VLOOKUP(E1644,Const!$A$2:$B$23,2,FALSE)</f>
        <v>10</v>
      </c>
      <c r="I1644" t="str">
        <f t="shared" si="46"/>
        <v>NEXELUS 2025.2: DENTSU CHANGES: Enhance Close Job functionality</v>
      </c>
    </row>
    <row r="1645" spans="1:9" x14ac:dyDescent="0.25">
      <c r="A1645" t="s">
        <v>599</v>
      </c>
      <c r="B1645" t="s">
        <v>557</v>
      </c>
      <c r="C1645" t="s">
        <v>600</v>
      </c>
      <c r="D1645" t="s">
        <v>2</v>
      </c>
      <c r="E1645" t="s">
        <v>495</v>
      </c>
      <c r="F1645">
        <v>1</v>
      </c>
      <c r="G1645">
        <f>VLOOKUP(E1645,Const!$A$2:$B$23,2,FALSE)</f>
        <v>10</v>
      </c>
      <c r="I1645" t="str">
        <f t="shared" si="46"/>
        <v>NEXELUS 2025.2: Display Vendor distribution for individual client line under</v>
      </c>
    </row>
    <row r="1646" spans="1:9" x14ac:dyDescent="0.25">
      <c r="A1646" t="s">
        <v>599</v>
      </c>
      <c r="B1646" t="s">
        <v>557</v>
      </c>
      <c r="C1646" t="s">
        <v>601</v>
      </c>
      <c r="D1646" t="s">
        <v>17</v>
      </c>
      <c r="E1646" t="s">
        <v>495</v>
      </c>
      <c r="F1646">
        <v>6</v>
      </c>
      <c r="G1646">
        <f>VLOOKUP(E1646,Const!$A$2:$B$23,2,FALSE)</f>
        <v>10</v>
      </c>
      <c r="I1646" t="str">
        <f t="shared" si="46"/>
        <v>NEXELUS 2025.2: iPC Selfservices: UI optimization</v>
      </c>
    </row>
    <row r="1647" spans="1:9" x14ac:dyDescent="0.25">
      <c r="A1647" t="s">
        <v>599</v>
      </c>
      <c r="B1647" t="s">
        <v>557</v>
      </c>
      <c r="C1647" t="s">
        <v>605</v>
      </c>
      <c r="D1647" t="s">
        <v>2</v>
      </c>
      <c r="E1647" t="s">
        <v>495</v>
      </c>
      <c r="F1647">
        <v>1</v>
      </c>
      <c r="G1647">
        <f>VLOOKUP(E1647,Const!$A$2:$B$23,2,FALSE)</f>
        <v>10</v>
      </c>
      <c r="I1647" t="str">
        <f t="shared" si="46"/>
        <v>NEXELUS 2025.2: Net Media + Ad serving Added to Media Spend under Campaign</v>
      </c>
    </row>
    <row r="1648" spans="1:9" x14ac:dyDescent="0.25">
      <c r="A1648" t="s">
        <v>599</v>
      </c>
      <c r="B1648" t="s">
        <v>557</v>
      </c>
      <c r="C1648" t="s">
        <v>11</v>
      </c>
      <c r="D1648" t="s">
        <v>68</v>
      </c>
      <c r="E1648" t="s">
        <v>495</v>
      </c>
      <c r="F1648">
        <v>10.5</v>
      </c>
      <c r="G1648">
        <f>VLOOKUP(E1648,Const!$A$2:$B$23,2,FALSE)</f>
        <v>10</v>
      </c>
      <c r="I1648" t="str">
        <f t="shared" si="46"/>
        <v>NEXELUS 2025.2: Project Overhead</v>
      </c>
    </row>
    <row r="1649" spans="1:9" x14ac:dyDescent="0.25">
      <c r="A1649" t="s">
        <v>599</v>
      </c>
      <c r="B1649" t="s">
        <v>557</v>
      </c>
      <c r="C1649" t="s">
        <v>598</v>
      </c>
      <c r="D1649" t="s">
        <v>2</v>
      </c>
      <c r="E1649" t="s">
        <v>495</v>
      </c>
      <c r="F1649">
        <v>3.5</v>
      </c>
      <c r="G1649">
        <f>VLOOKUP(E1649,Const!$A$2:$B$23,2,FALSE)</f>
        <v>10</v>
      </c>
      <c r="I1649" t="str">
        <f t="shared" si="46"/>
        <v>NEXELUS 2025.2: Restrict Consecutive Approvals by the Same</v>
      </c>
    </row>
    <row r="1650" spans="1:9" x14ac:dyDescent="0.25">
      <c r="A1650" t="s">
        <v>599</v>
      </c>
      <c r="B1650" t="s">
        <v>557</v>
      </c>
      <c r="C1650" t="s">
        <v>598</v>
      </c>
      <c r="D1650" t="s">
        <v>17</v>
      </c>
      <c r="E1650" t="s">
        <v>495</v>
      </c>
      <c r="F1650">
        <v>14</v>
      </c>
      <c r="G1650">
        <f>VLOOKUP(E1650,Const!$A$2:$B$23,2,FALSE)</f>
        <v>10</v>
      </c>
      <c r="I1650" t="str">
        <f t="shared" si="46"/>
        <v>NEXELUS 2025.2: Restrict Consecutive Approvals by the Same</v>
      </c>
    </row>
    <row r="1651" spans="1:9" x14ac:dyDescent="0.25">
      <c r="A1651" t="s">
        <v>599</v>
      </c>
      <c r="B1651" t="s">
        <v>557</v>
      </c>
      <c r="C1651" t="s">
        <v>598</v>
      </c>
      <c r="D1651" t="s">
        <v>19</v>
      </c>
      <c r="E1651" t="s">
        <v>495</v>
      </c>
      <c r="F1651">
        <v>6</v>
      </c>
      <c r="G1651">
        <f>VLOOKUP(E1651,Const!$A$2:$B$23,2,FALSE)</f>
        <v>10</v>
      </c>
      <c r="I1651" t="str">
        <f t="shared" si="46"/>
        <v>NEXELUS 2025.2: Restrict Consecutive Approvals by the Same</v>
      </c>
    </row>
    <row r="1652" spans="1:9" x14ac:dyDescent="0.25">
      <c r="A1652" t="s">
        <v>599</v>
      </c>
      <c r="B1652" t="s">
        <v>512</v>
      </c>
      <c r="C1652" t="s">
        <v>35</v>
      </c>
      <c r="D1652" t="s">
        <v>17</v>
      </c>
      <c r="E1652" t="s">
        <v>495</v>
      </c>
      <c r="F1652">
        <v>6</v>
      </c>
      <c r="G1652">
        <f>VLOOKUP(E1652,Const!$A$2:$B$23,2,FALSE)</f>
        <v>10</v>
      </c>
      <c r="I1652" t="str">
        <f t="shared" si="46"/>
        <v>PR-0013: Development of new project/assignment/task</v>
      </c>
    </row>
    <row r="1653" spans="1:9" x14ac:dyDescent="0.25">
      <c r="A1653" t="s">
        <v>599</v>
      </c>
      <c r="B1653" t="s">
        <v>512</v>
      </c>
      <c r="C1653" t="s">
        <v>62</v>
      </c>
      <c r="D1653" t="s">
        <v>95</v>
      </c>
      <c r="E1653" t="s">
        <v>495</v>
      </c>
      <c r="F1653">
        <v>8</v>
      </c>
      <c r="G1653">
        <f>VLOOKUP(E1653,Const!$A$2:$B$23,2,FALSE)</f>
        <v>10</v>
      </c>
      <c r="I1653" t="str">
        <f t="shared" si="46"/>
        <v>PR-0013: In-house Training</v>
      </c>
    </row>
    <row r="1654" spans="1:9" x14ac:dyDescent="0.25">
      <c r="A1654" t="s">
        <v>599</v>
      </c>
      <c r="B1654" t="s">
        <v>512</v>
      </c>
      <c r="C1654" t="s">
        <v>36</v>
      </c>
      <c r="D1654" t="s">
        <v>13</v>
      </c>
      <c r="E1654" t="s">
        <v>495</v>
      </c>
      <c r="F1654">
        <v>14.5</v>
      </c>
      <c r="G1654">
        <f>VLOOKUP(E1654,Const!$A$2:$B$23,2,FALSE)</f>
        <v>10</v>
      </c>
      <c r="I1654" t="str">
        <f t="shared" si="46"/>
        <v>PR-0013: Internal Meetings</v>
      </c>
    </row>
    <row r="1655" spans="1:9" x14ac:dyDescent="0.25">
      <c r="A1655" t="s">
        <v>548</v>
      </c>
      <c r="B1655" t="s">
        <v>552</v>
      </c>
      <c r="C1655" t="s">
        <v>593</v>
      </c>
      <c r="D1655" t="s">
        <v>2</v>
      </c>
      <c r="E1655" t="s">
        <v>495</v>
      </c>
      <c r="F1655">
        <v>6</v>
      </c>
      <c r="G1655">
        <f>VLOOKUP(E1655,Const!$A$2:$B$23,2,FALSE)</f>
        <v>10</v>
      </c>
      <c r="I1655" t="str">
        <f t="shared" si="45"/>
        <v>APWORKS 2025.2: Ability to Approve the invoice when resolving discrepancy</v>
      </c>
    </row>
    <row r="1656" spans="1:9" x14ac:dyDescent="0.25">
      <c r="A1656" t="s">
        <v>548</v>
      </c>
      <c r="B1656" t="s">
        <v>552</v>
      </c>
      <c r="C1656" t="s">
        <v>593</v>
      </c>
      <c r="D1656" t="s">
        <v>17</v>
      </c>
      <c r="E1656" t="s">
        <v>495</v>
      </c>
      <c r="F1656">
        <v>3</v>
      </c>
      <c r="G1656">
        <f>VLOOKUP(E1656,Const!$A$2:$B$23,2,FALSE)</f>
        <v>10</v>
      </c>
      <c r="I1656" t="str">
        <f t="shared" si="45"/>
        <v>APWORKS 2025.2: Ability to Approve the invoice when resolving discrepancy</v>
      </c>
    </row>
    <row r="1657" spans="1:9" x14ac:dyDescent="0.25">
      <c r="A1657" t="s">
        <v>548</v>
      </c>
      <c r="B1657" t="s">
        <v>552</v>
      </c>
      <c r="C1657" t="s">
        <v>586</v>
      </c>
      <c r="D1657" t="s">
        <v>2</v>
      </c>
      <c r="E1657" t="s">
        <v>495</v>
      </c>
      <c r="F1657">
        <v>2</v>
      </c>
      <c r="G1657">
        <f>VLOOKUP(E1657,Const!$A$2:$B$23,2,FALSE)</f>
        <v>10</v>
      </c>
      <c r="I1657" t="str">
        <f t="shared" si="45"/>
        <v>APWORKS 2025.2: Ability to create templates across multiple Companies</v>
      </c>
    </row>
    <row r="1658" spans="1:9" x14ac:dyDescent="0.25">
      <c r="A1658" t="s">
        <v>548</v>
      </c>
      <c r="B1658" t="s">
        <v>552</v>
      </c>
      <c r="C1658" t="s">
        <v>553</v>
      </c>
      <c r="D1658" t="s">
        <v>2</v>
      </c>
      <c r="E1658" t="s">
        <v>495</v>
      </c>
      <c r="F1658">
        <v>37</v>
      </c>
      <c r="G1658">
        <f>VLOOKUP(E1658,Const!$A$2:$B$23,2,FALSE)</f>
        <v>10</v>
      </c>
      <c r="I1658" t="str">
        <f t="shared" si="45"/>
        <v>APWORKS 2025.2: Optimizing data retrieval processes to enhance performance</v>
      </c>
    </row>
    <row r="1659" spans="1:9" x14ac:dyDescent="0.25">
      <c r="A1659" t="s">
        <v>548</v>
      </c>
      <c r="B1659" t="s">
        <v>552</v>
      </c>
      <c r="C1659" t="s">
        <v>553</v>
      </c>
      <c r="D1659" t="s">
        <v>17</v>
      </c>
      <c r="E1659" t="s">
        <v>495</v>
      </c>
      <c r="F1659">
        <v>54.5</v>
      </c>
      <c r="G1659">
        <f>VLOOKUP(E1659,Const!$A$2:$B$23,2,FALSE)</f>
        <v>10</v>
      </c>
      <c r="I1659" t="str">
        <f t="shared" si="45"/>
        <v>APWORKS 2025.2: Optimizing data retrieval processes to enhance performance</v>
      </c>
    </row>
    <row r="1660" spans="1:9" x14ac:dyDescent="0.25">
      <c r="A1660" t="s">
        <v>548</v>
      </c>
      <c r="B1660" t="s">
        <v>552</v>
      </c>
      <c r="C1660" t="s">
        <v>11</v>
      </c>
      <c r="D1660" t="s">
        <v>90</v>
      </c>
      <c r="E1660" t="s">
        <v>495</v>
      </c>
      <c r="F1660">
        <v>12</v>
      </c>
      <c r="G1660">
        <f>VLOOKUP(E1660,Const!$A$2:$B$23,2,FALSE)</f>
        <v>10</v>
      </c>
      <c r="I1660" t="str">
        <f t="shared" si="45"/>
        <v>APWORKS 2025.2: Project Overhead</v>
      </c>
    </row>
    <row r="1661" spans="1:9" x14ac:dyDescent="0.25">
      <c r="A1661" t="s">
        <v>548</v>
      </c>
      <c r="B1661" t="s">
        <v>552</v>
      </c>
      <c r="C1661" t="s">
        <v>11</v>
      </c>
      <c r="D1661" t="s">
        <v>68</v>
      </c>
      <c r="E1661" t="s">
        <v>495</v>
      </c>
      <c r="F1661">
        <v>18</v>
      </c>
      <c r="G1661">
        <f>VLOOKUP(E1661,Const!$A$2:$B$23,2,FALSE)</f>
        <v>10</v>
      </c>
      <c r="I1661" t="str">
        <f t="shared" si="45"/>
        <v>APWORKS 2025.2: Project Overhead</v>
      </c>
    </row>
    <row r="1662" spans="1:9" x14ac:dyDescent="0.25">
      <c r="A1662" t="s">
        <v>548</v>
      </c>
      <c r="B1662" t="s">
        <v>552</v>
      </c>
      <c r="C1662" t="s">
        <v>572</v>
      </c>
      <c r="D1662" t="s">
        <v>2</v>
      </c>
      <c r="E1662" t="s">
        <v>495</v>
      </c>
      <c r="F1662">
        <v>12</v>
      </c>
      <c r="G1662">
        <f>VLOOKUP(E1662,Const!$A$2:$B$23,2,FALSE)</f>
        <v>10</v>
      </c>
      <c r="I1662" t="str">
        <f t="shared" si="45"/>
        <v>APWORKS 2025.2: Restriction by user group on which fields can be edited</v>
      </c>
    </row>
    <row r="1663" spans="1:9" x14ac:dyDescent="0.25">
      <c r="A1663" t="s">
        <v>548</v>
      </c>
      <c r="B1663" t="s">
        <v>552</v>
      </c>
      <c r="C1663" t="s">
        <v>572</v>
      </c>
      <c r="D1663" t="s">
        <v>17</v>
      </c>
      <c r="E1663" t="s">
        <v>495</v>
      </c>
      <c r="F1663">
        <v>8</v>
      </c>
      <c r="G1663">
        <f>VLOOKUP(E1663,Const!$A$2:$B$23,2,FALSE)</f>
        <v>10</v>
      </c>
      <c r="I1663" t="str">
        <f t="shared" si="45"/>
        <v>APWORKS 2025.2: Restriction by user group on which fields can be edited</v>
      </c>
    </row>
    <row r="1664" spans="1:9" x14ac:dyDescent="0.25">
      <c r="A1664" t="s">
        <v>548</v>
      </c>
      <c r="B1664" t="s">
        <v>614</v>
      </c>
      <c r="C1664" t="s">
        <v>618</v>
      </c>
      <c r="D1664" t="s">
        <v>17</v>
      </c>
      <c r="E1664" t="s">
        <v>495</v>
      </c>
      <c r="F1664">
        <v>9</v>
      </c>
      <c r="G1664">
        <f>VLOOKUP(E1664,Const!$A$2:$B$23,2,FALSE)</f>
        <v>10</v>
      </c>
      <c r="I1664" t="str">
        <f t="shared" si="45"/>
        <v>APWORKS 2025.2 SP1: Maintenance page creation</v>
      </c>
    </row>
    <row r="1665" spans="1:9" x14ac:dyDescent="0.25">
      <c r="A1665" t="s">
        <v>548</v>
      </c>
      <c r="B1665" t="s">
        <v>614</v>
      </c>
      <c r="C1665" t="s">
        <v>619</v>
      </c>
      <c r="D1665" t="s">
        <v>17</v>
      </c>
      <c r="E1665" t="s">
        <v>495</v>
      </c>
      <c r="F1665">
        <v>4</v>
      </c>
      <c r="G1665">
        <f>VLOOKUP(E1665,Const!$A$2:$B$23,2,FALSE)</f>
        <v>10</v>
      </c>
      <c r="I1665" t="str">
        <f t="shared" si="45"/>
        <v>APWORKS 2025.2 SP1: Manage invoice list optimization</v>
      </c>
    </row>
    <row r="1666" spans="1:9" x14ac:dyDescent="0.25">
      <c r="A1666" t="s">
        <v>548</v>
      </c>
      <c r="B1666" t="s">
        <v>512</v>
      </c>
      <c r="C1666" t="s">
        <v>547</v>
      </c>
      <c r="D1666" t="s">
        <v>64</v>
      </c>
      <c r="E1666" t="s">
        <v>495</v>
      </c>
      <c r="F1666">
        <v>8</v>
      </c>
      <c r="G1666">
        <f>VLOOKUP(E1666,Const!$A$2:$B$23,2,FALSE)</f>
        <v>10</v>
      </c>
      <c r="I1666" t="str">
        <f t="shared" si="45"/>
        <v>PR-0013: Gazetted holidays</v>
      </c>
    </row>
    <row r="1667" spans="1:9" x14ac:dyDescent="0.25">
      <c r="A1667" t="s">
        <v>548</v>
      </c>
      <c r="B1667" t="s">
        <v>512</v>
      </c>
      <c r="C1667" t="s">
        <v>62</v>
      </c>
      <c r="D1667" t="s">
        <v>95</v>
      </c>
      <c r="E1667" t="s">
        <v>495</v>
      </c>
      <c r="F1667">
        <v>5</v>
      </c>
      <c r="G1667">
        <f>VLOOKUP(E1667,Const!$A$2:$B$23,2,FALSE)</f>
        <v>10</v>
      </c>
      <c r="I1667" t="str">
        <f t="shared" si="45"/>
        <v>PR-0013: In-house Training</v>
      </c>
    </row>
    <row r="1668" spans="1:9" x14ac:dyDescent="0.25">
      <c r="A1668" t="s">
        <v>548</v>
      </c>
      <c r="B1668" t="s">
        <v>514</v>
      </c>
      <c r="C1668" t="s">
        <v>28</v>
      </c>
      <c r="D1668" t="s">
        <v>30</v>
      </c>
      <c r="E1668" t="s">
        <v>495</v>
      </c>
      <c r="F1668">
        <v>10</v>
      </c>
      <c r="G1668">
        <f>VLOOKUP(E1668,Const!$A$2:$B$23,2,FALSE)</f>
        <v>10</v>
      </c>
      <c r="I1668" t="str">
        <f t="shared" si="45"/>
        <v>Support and Maintenance: Time</v>
      </c>
    </row>
    <row r="1669" spans="1:9" x14ac:dyDescent="0.25">
      <c r="A1669" t="s">
        <v>530</v>
      </c>
      <c r="B1669" t="s">
        <v>514</v>
      </c>
      <c r="C1669" t="s">
        <v>28</v>
      </c>
      <c r="D1669" t="s">
        <v>99</v>
      </c>
      <c r="E1669" t="s">
        <v>495</v>
      </c>
      <c r="F1669">
        <v>150</v>
      </c>
      <c r="G1669">
        <f>VLOOKUP(E1669,Const!$A$2:$B$23,2,FALSE)</f>
        <v>10</v>
      </c>
      <c r="I1669" t="str">
        <f t="shared" si="45"/>
        <v>Support and Maintenance: Time</v>
      </c>
    </row>
    <row r="1670" spans="1:9" x14ac:dyDescent="0.25">
      <c r="A1670" t="s">
        <v>31</v>
      </c>
      <c r="B1670" t="s">
        <v>552</v>
      </c>
      <c r="C1670" t="s">
        <v>571</v>
      </c>
      <c r="D1670" t="s">
        <v>620</v>
      </c>
      <c r="E1670" t="s">
        <v>495</v>
      </c>
      <c r="F1670">
        <v>3.5</v>
      </c>
      <c r="G1670">
        <f>VLOOKUP(E1670,Const!$A$2:$B$23,2,FALSE)</f>
        <v>10</v>
      </c>
      <c r="I1670" t="str">
        <f t="shared" si="45"/>
        <v>APWORKS 2025.2: Credit Memo</v>
      </c>
    </row>
    <row r="1671" spans="1:9" x14ac:dyDescent="0.25">
      <c r="A1671" t="s">
        <v>31</v>
      </c>
      <c r="B1671" t="s">
        <v>552</v>
      </c>
      <c r="C1671" t="s">
        <v>571</v>
      </c>
      <c r="D1671" t="s">
        <v>9</v>
      </c>
      <c r="E1671" t="s">
        <v>495</v>
      </c>
      <c r="F1671">
        <v>1</v>
      </c>
      <c r="G1671">
        <f>VLOOKUP(E1671,Const!$A$2:$B$23,2,FALSE)</f>
        <v>10</v>
      </c>
      <c r="I1671" t="str">
        <f t="shared" si="45"/>
        <v>APWORKS 2025.2: Credit Memo</v>
      </c>
    </row>
    <row r="1672" spans="1:9" x14ac:dyDescent="0.25">
      <c r="A1672" t="s">
        <v>31</v>
      </c>
      <c r="B1672" t="s">
        <v>552</v>
      </c>
      <c r="C1672" t="s">
        <v>615</v>
      </c>
      <c r="D1672" t="s">
        <v>2</v>
      </c>
      <c r="E1672" t="s">
        <v>495</v>
      </c>
      <c r="F1672">
        <v>2</v>
      </c>
      <c r="G1672">
        <f>VLOOKUP(E1672,Const!$A$2:$B$23,2,FALSE)</f>
        <v>10</v>
      </c>
      <c r="I1672" t="str">
        <f t="shared" si="45"/>
        <v>APWORKS 2025.2: Enhance revise BO to allow consecutive IOs to merge into it</v>
      </c>
    </row>
    <row r="1673" spans="1:9" x14ac:dyDescent="0.25">
      <c r="A1673" t="s">
        <v>31</v>
      </c>
      <c r="B1673" t="s">
        <v>552</v>
      </c>
      <c r="C1673" t="s">
        <v>615</v>
      </c>
      <c r="D1673" t="s">
        <v>17</v>
      </c>
      <c r="E1673" t="s">
        <v>495</v>
      </c>
      <c r="F1673">
        <v>11</v>
      </c>
      <c r="G1673">
        <f>VLOOKUP(E1673,Const!$A$2:$B$23,2,FALSE)</f>
        <v>10</v>
      </c>
      <c r="I1673" t="str">
        <f t="shared" si="45"/>
        <v>APWORKS 2025.2: Enhance revise BO to allow consecutive IOs to merge into it</v>
      </c>
    </row>
    <row r="1674" spans="1:9" x14ac:dyDescent="0.25">
      <c r="A1674" t="s">
        <v>31</v>
      </c>
      <c r="B1674" t="s">
        <v>552</v>
      </c>
      <c r="C1674" t="s">
        <v>572</v>
      </c>
      <c r="D1674" t="s">
        <v>17</v>
      </c>
      <c r="E1674" t="s">
        <v>495</v>
      </c>
      <c r="F1674">
        <v>2</v>
      </c>
      <c r="G1674">
        <f>VLOOKUP(E1674,Const!$A$2:$B$23,2,FALSE)</f>
        <v>10</v>
      </c>
      <c r="I1674" t="str">
        <f t="shared" si="45"/>
        <v>APWORKS 2025.2: Restriction by user group on which fields can be edited</v>
      </c>
    </row>
    <row r="1675" spans="1:9" x14ac:dyDescent="0.25">
      <c r="A1675" t="s">
        <v>31</v>
      </c>
      <c r="B1675" t="s">
        <v>552</v>
      </c>
      <c r="C1675" t="s">
        <v>580</v>
      </c>
      <c r="D1675" t="s">
        <v>9</v>
      </c>
      <c r="E1675" t="s">
        <v>495</v>
      </c>
      <c r="F1675">
        <v>1</v>
      </c>
      <c r="G1675">
        <f>VLOOKUP(E1675,Const!$A$2:$B$23,2,FALSE)</f>
        <v>10</v>
      </c>
      <c r="I1675" t="str">
        <f t="shared" si="45"/>
        <v>APWORKS 2025.2: Split invoice by MOS - Print / OOH / Digital</v>
      </c>
    </row>
    <row r="1676" spans="1:9" x14ac:dyDescent="0.25">
      <c r="A1676" t="s">
        <v>31</v>
      </c>
      <c r="B1676" t="s">
        <v>557</v>
      </c>
      <c r="C1676" t="s">
        <v>602</v>
      </c>
      <c r="D1676" t="s">
        <v>17</v>
      </c>
      <c r="E1676" t="s">
        <v>495</v>
      </c>
      <c r="F1676">
        <v>12</v>
      </c>
      <c r="G1676">
        <f>VLOOKUP(E1676,Const!$A$2:$B$23,2,FALSE)</f>
        <v>10</v>
      </c>
      <c r="I1676" t="str">
        <f t="shared" si="45"/>
        <v>NEXELUS 2025.2: Alerting users when an FX rate is unavailable to prevent the</v>
      </c>
    </row>
    <row r="1677" spans="1:9" x14ac:dyDescent="0.25">
      <c r="A1677" t="s">
        <v>31</v>
      </c>
      <c r="B1677" t="s">
        <v>557</v>
      </c>
      <c r="C1677" t="s">
        <v>604</v>
      </c>
      <c r="D1677" t="s">
        <v>2</v>
      </c>
      <c r="E1677" t="s">
        <v>495</v>
      </c>
      <c r="F1677">
        <v>5.5</v>
      </c>
      <c r="G1677">
        <f>VLOOKUP(E1677,Const!$A$2:$B$23,2,FALSE)</f>
        <v>10</v>
      </c>
      <c r="I1677" t="str">
        <f t="shared" si="45"/>
        <v>NEXELUS 2025.2: Exchange rate changes</v>
      </c>
    </row>
    <row r="1678" spans="1:9" x14ac:dyDescent="0.25">
      <c r="A1678" t="s">
        <v>31</v>
      </c>
      <c r="B1678" t="s">
        <v>557</v>
      </c>
      <c r="C1678" t="s">
        <v>577</v>
      </c>
      <c r="D1678" t="s">
        <v>17</v>
      </c>
      <c r="E1678" t="s">
        <v>495</v>
      </c>
      <c r="F1678">
        <v>9.5</v>
      </c>
      <c r="G1678">
        <f>VLOOKUP(E1678,Const!$A$2:$B$23,2,FALSE)</f>
        <v>10</v>
      </c>
      <c r="I1678" t="str">
        <f t="shared" si="45"/>
        <v>NEXELUS 2025.2: MC: Apply exchange rate from revision date or IO creation date</v>
      </c>
    </row>
    <row r="1679" spans="1:9" x14ac:dyDescent="0.25">
      <c r="A1679" t="s">
        <v>31</v>
      </c>
      <c r="B1679" t="s">
        <v>557</v>
      </c>
      <c r="C1679" t="s">
        <v>11</v>
      </c>
      <c r="D1679" t="s">
        <v>90</v>
      </c>
      <c r="E1679" t="s">
        <v>495</v>
      </c>
      <c r="F1679">
        <v>10.5</v>
      </c>
      <c r="G1679">
        <f>VLOOKUP(E1679,Const!$A$2:$B$23,2,FALSE)</f>
        <v>10</v>
      </c>
      <c r="I1679" t="str">
        <f t="shared" si="45"/>
        <v>NEXELUS 2025.2: Project Overhead</v>
      </c>
    </row>
    <row r="1680" spans="1:9" x14ac:dyDescent="0.25">
      <c r="A1680" t="s">
        <v>31</v>
      </c>
      <c r="B1680" t="s">
        <v>557</v>
      </c>
      <c r="C1680" t="s">
        <v>597</v>
      </c>
      <c r="D1680" t="s">
        <v>17</v>
      </c>
      <c r="E1680" t="s">
        <v>495</v>
      </c>
      <c r="F1680">
        <v>9.5</v>
      </c>
      <c r="G1680">
        <f>VLOOKUP(E1680,Const!$A$2:$B$23,2,FALSE)</f>
        <v>10</v>
      </c>
      <c r="I1680" t="str">
        <f t="shared" si="45"/>
        <v>NEXELUS 2025.2: Provide an option to include AdTech Fee in a separate invoice</v>
      </c>
    </row>
    <row r="1681" spans="1:9" x14ac:dyDescent="0.25">
      <c r="A1681" t="s">
        <v>31</v>
      </c>
      <c r="B1681" t="s">
        <v>557</v>
      </c>
      <c r="C1681" t="s">
        <v>598</v>
      </c>
      <c r="D1681" t="s">
        <v>7</v>
      </c>
      <c r="E1681" t="s">
        <v>495</v>
      </c>
      <c r="F1681">
        <v>6</v>
      </c>
      <c r="G1681">
        <f>VLOOKUP(E1681,Const!$A$2:$B$23,2,FALSE)</f>
        <v>10</v>
      </c>
      <c r="I1681" t="str">
        <f t="shared" si="45"/>
        <v>NEXELUS 2025.2: Restrict Consecutive Approvals by the Same</v>
      </c>
    </row>
    <row r="1682" spans="1:9" x14ac:dyDescent="0.25">
      <c r="A1682" t="s">
        <v>31</v>
      </c>
      <c r="B1682" t="s">
        <v>557</v>
      </c>
      <c r="C1682" t="s">
        <v>598</v>
      </c>
      <c r="D1682" t="s">
        <v>2</v>
      </c>
      <c r="E1682" t="s">
        <v>495</v>
      </c>
      <c r="F1682">
        <v>5.5</v>
      </c>
      <c r="G1682">
        <f>VLOOKUP(E1682,Const!$A$2:$B$23,2,FALSE)</f>
        <v>10</v>
      </c>
      <c r="I1682" t="str">
        <f t="shared" si="45"/>
        <v>NEXELUS 2025.2: Restrict Consecutive Approvals by the Same</v>
      </c>
    </row>
    <row r="1683" spans="1:9" x14ac:dyDescent="0.25">
      <c r="A1683" t="s">
        <v>31</v>
      </c>
      <c r="B1683" t="s">
        <v>512</v>
      </c>
      <c r="C1683" t="s">
        <v>547</v>
      </c>
      <c r="D1683" t="s">
        <v>64</v>
      </c>
      <c r="E1683" t="s">
        <v>495</v>
      </c>
      <c r="F1683">
        <v>8</v>
      </c>
      <c r="G1683">
        <f>VLOOKUP(E1683,Const!$A$2:$B$23,2,FALSE)</f>
        <v>10</v>
      </c>
      <c r="I1683" t="str">
        <f t="shared" si="45"/>
        <v>PR-0013: Gazetted holidays</v>
      </c>
    </row>
    <row r="1684" spans="1:9" x14ac:dyDescent="0.25">
      <c r="A1684" t="s">
        <v>31</v>
      </c>
      <c r="B1684" t="s">
        <v>512</v>
      </c>
      <c r="C1684" t="s">
        <v>62</v>
      </c>
      <c r="D1684" t="s">
        <v>95</v>
      </c>
      <c r="E1684" t="s">
        <v>495</v>
      </c>
      <c r="F1684">
        <v>10.5</v>
      </c>
      <c r="G1684">
        <f>VLOOKUP(E1684,Const!$A$2:$B$23,2,FALSE)</f>
        <v>10</v>
      </c>
      <c r="I1684" t="str">
        <f t="shared" si="45"/>
        <v>PR-0013: In-house Training</v>
      </c>
    </row>
    <row r="1685" spans="1:9" x14ac:dyDescent="0.25">
      <c r="A1685" t="s">
        <v>31</v>
      </c>
      <c r="B1685" t="s">
        <v>512</v>
      </c>
      <c r="C1685" t="s">
        <v>36</v>
      </c>
      <c r="D1685" t="s">
        <v>13</v>
      </c>
      <c r="E1685" t="s">
        <v>495</v>
      </c>
      <c r="F1685">
        <v>29</v>
      </c>
      <c r="G1685">
        <f>VLOOKUP(E1685,Const!$A$2:$B$23,2,FALSE)</f>
        <v>10</v>
      </c>
      <c r="I1685" t="str">
        <f t="shared" si="45"/>
        <v>PR-0013: Internal Meetings</v>
      </c>
    </row>
    <row r="1686" spans="1:9" x14ac:dyDescent="0.25">
      <c r="A1686" t="s">
        <v>31</v>
      </c>
      <c r="B1686" t="s">
        <v>512</v>
      </c>
      <c r="C1686" t="s">
        <v>25</v>
      </c>
      <c r="D1686" t="s">
        <v>13</v>
      </c>
      <c r="E1686" t="s">
        <v>495</v>
      </c>
      <c r="F1686">
        <v>3.5</v>
      </c>
      <c r="G1686">
        <f>VLOOKUP(E1686,Const!$A$2:$B$23,2,FALSE)</f>
        <v>10</v>
      </c>
      <c r="I1686" t="str">
        <f t="shared" si="45"/>
        <v>PR-0013: Meetings, mails, communication, TFS, Interviews</v>
      </c>
    </row>
    <row r="1687" spans="1:9" x14ac:dyDescent="0.25">
      <c r="A1687" t="s">
        <v>31</v>
      </c>
      <c r="B1687" t="s">
        <v>512</v>
      </c>
      <c r="C1687" t="s">
        <v>25</v>
      </c>
      <c r="D1687" t="s">
        <v>14</v>
      </c>
      <c r="E1687" t="s">
        <v>495</v>
      </c>
      <c r="F1687">
        <v>13</v>
      </c>
      <c r="G1687">
        <f>VLOOKUP(E1687,Const!$A$2:$B$23,2,FALSE)</f>
        <v>10</v>
      </c>
      <c r="I1687" t="str">
        <f t="shared" si="45"/>
        <v>PR-0013: Meetings, mails, communication, TFS, Interviews</v>
      </c>
    </row>
    <row r="1688" spans="1:9" x14ac:dyDescent="0.25">
      <c r="A1688" t="s">
        <v>31</v>
      </c>
      <c r="B1688" t="s">
        <v>514</v>
      </c>
      <c r="C1688" t="s">
        <v>28</v>
      </c>
      <c r="D1688" t="s">
        <v>30</v>
      </c>
      <c r="E1688" t="s">
        <v>495</v>
      </c>
      <c r="F1688">
        <v>36.5</v>
      </c>
      <c r="G1688">
        <f>VLOOKUP(E1688,Const!$A$2:$B$23,2,FALSE)</f>
        <v>10</v>
      </c>
      <c r="I1688" t="str">
        <f t="shared" si="45"/>
        <v>Support and Maintenance: Time</v>
      </c>
    </row>
    <row r="1689" spans="1:9" x14ac:dyDescent="0.25">
      <c r="A1689" t="s">
        <v>37</v>
      </c>
      <c r="B1689" t="s">
        <v>552</v>
      </c>
      <c r="C1689" t="s">
        <v>586</v>
      </c>
      <c r="D1689" t="s">
        <v>2</v>
      </c>
      <c r="E1689" t="s">
        <v>495</v>
      </c>
      <c r="F1689">
        <v>23.75</v>
      </c>
      <c r="G1689">
        <f>VLOOKUP(E1689,Const!$A$2:$B$23,2,FALSE)</f>
        <v>10</v>
      </c>
      <c r="I1689" t="str">
        <f t="shared" si="45"/>
        <v>APWORKS 2025.2: Ability to create templates across multiple Companies</v>
      </c>
    </row>
    <row r="1690" spans="1:9" x14ac:dyDescent="0.25">
      <c r="A1690" t="s">
        <v>37</v>
      </c>
      <c r="B1690" t="s">
        <v>552</v>
      </c>
      <c r="C1690" t="s">
        <v>586</v>
      </c>
      <c r="D1690" t="s">
        <v>17</v>
      </c>
      <c r="E1690" t="s">
        <v>495</v>
      </c>
      <c r="F1690">
        <v>7.5</v>
      </c>
      <c r="G1690">
        <f>VLOOKUP(E1690,Const!$A$2:$B$23,2,FALSE)</f>
        <v>10</v>
      </c>
      <c r="I1690" t="str">
        <f t="shared" ref="I1690:I1753" si="47">CONCATENATE(TRIM(B1690),": ",C1690)</f>
        <v>APWORKS 2025.2: Ability to create templates across multiple Companies</v>
      </c>
    </row>
    <row r="1691" spans="1:9" x14ac:dyDescent="0.25">
      <c r="A1691" t="s">
        <v>37</v>
      </c>
      <c r="B1691" t="s">
        <v>552</v>
      </c>
      <c r="C1691" t="s">
        <v>586</v>
      </c>
      <c r="D1691" t="s">
        <v>13</v>
      </c>
      <c r="E1691" t="s">
        <v>495</v>
      </c>
      <c r="F1691">
        <v>12</v>
      </c>
      <c r="G1691">
        <f>VLOOKUP(E1691,Const!$A$2:$B$23,2,FALSE)</f>
        <v>10</v>
      </c>
      <c r="I1691" t="str">
        <f t="shared" si="47"/>
        <v>APWORKS 2025.2: Ability to create templates across multiple Companies</v>
      </c>
    </row>
    <row r="1692" spans="1:9" x14ac:dyDescent="0.25">
      <c r="A1692" t="s">
        <v>37</v>
      </c>
      <c r="B1692" t="s">
        <v>552</v>
      </c>
      <c r="C1692" t="s">
        <v>570</v>
      </c>
      <c r="D1692" t="s">
        <v>2</v>
      </c>
      <c r="E1692" t="s">
        <v>495</v>
      </c>
      <c r="F1692">
        <v>7</v>
      </c>
      <c r="G1692">
        <f>VLOOKUP(E1692,Const!$A$2:$B$23,2,FALSE)</f>
        <v>10</v>
      </c>
      <c r="I1692" t="str">
        <f t="shared" si="47"/>
        <v>APWORKS 2025.2: Auto populate call letters; media type and band after 1st maping</v>
      </c>
    </row>
    <row r="1693" spans="1:9" x14ac:dyDescent="0.25">
      <c r="A1693" t="s">
        <v>37</v>
      </c>
      <c r="B1693" t="s">
        <v>552</v>
      </c>
      <c r="C1693" t="s">
        <v>570</v>
      </c>
      <c r="D1693" t="s">
        <v>17</v>
      </c>
      <c r="E1693" t="s">
        <v>495</v>
      </c>
      <c r="F1693">
        <v>5</v>
      </c>
      <c r="G1693">
        <f>VLOOKUP(E1693,Const!$A$2:$B$23,2,FALSE)</f>
        <v>10</v>
      </c>
      <c r="I1693" t="str">
        <f t="shared" si="47"/>
        <v>APWORKS 2025.2: Auto populate call letters; media type and band after 1st maping</v>
      </c>
    </row>
    <row r="1694" spans="1:9" x14ac:dyDescent="0.25">
      <c r="A1694" t="s">
        <v>37</v>
      </c>
      <c r="B1694" t="s">
        <v>552</v>
      </c>
      <c r="C1694" t="s">
        <v>570</v>
      </c>
      <c r="D1694" t="s">
        <v>19</v>
      </c>
      <c r="E1694" t="s">
        <v>495</v>
      </c>
      <c r="F1694">
        <v>2.5</v>
      </c>
      <c r="G1694">
        <f>VLOOKUP(E1694,Const!$A$2:$B$23,2,FALSE)</f>
        <v>10</v>
      </c>
      <c r="I1694" t="str">
        <f t="shared" si="47"/>
        <v>APWORKS 2025.2: Auto populate call letters; media type and band after 1st maping</v>
      </c>
    </row>
    <row r="1695" spans="1:9" x14ac:dyDescent="0.25">
      <c r="A1695" t="s">
        <v>37</v>
      </c>
      <c r="B1695" t="s">
        <v>552</v>
      </c>
      <c r="C1695" t="s">
        <v>583</v>
      </c>
      <c r="D1695" t="s">
        <v>2</v>
      </c>
      <c r="E1695" t="s">
        <v>495</v>
      </c>
      <c r="F1695">
        <v>2</v>
      </c>
      <c r="G1695">
        <f>VLOOKUP(E1695,Const!$A$2:$B$23,2,FALSE)</f>
        <v>10</v>
      </c>
      <c r="I1695" t="str">
        <f t="shared" si="47"/>
        <v>APWORKS 2025.2: Display client #, when inv is linked to IO in all UIs and Report</v>
      </c>
    </row>
    <row r="1696" spans="1:9" x14ac:dyDescent="0.25">
      <c r="A1696" t="s">
        <v>37</v>
      </c>
      <c r="B1696" t="s">
        <v>552</v>
      </c>
      <c r="C1696" t="s">
        <v>553</v>
      </c>
      <c r="D1696" t="s">
        <v>2</v>
      </c>
      <c r="E1696" t="s">
        <v>495</v>
      </c>
      <c r="F1696">
        <v>7</v>
      </c>
      <c r="G1696">
        <f>VLOOKUP(E1696,Const!$A$2:$B$23,2,FALSE)</f>
        <v>10</v>
      </c>
      <c r="I1696" t="str">
        <f t="shared" si="47"/>
        <v>APWORKS 2025.2: Optimizing data retrieval processes to enhance performance</v>
      </c>
    </row>
    <row r="1697" spans="1:9" x14ac:dyDescent="0.25">
      <c r="A1697" t="s">
        <v>37</v>
      </c>
      <c r="B1697" t="s">
        <v>552</v>
      </c>
      <c r="C1697" t="s">
        <v>553</v>
      </c>
      <c r="D1697" t="s">
        <v>13</v>
      </c>
      <c r="E1697" t="s">
        <v>495</v>
      </c>
      <c r="F1697">
        <v>1</v>
      </c>
      <c r="G1697">
        <f>VLOOKUP(E1697,Const!$A$2:$B$23,2,FALSE)</f>
        <v>10</v>
      </c>
      <c r="I1697" t="str">
        <f t="shared" si="47"/>
        <v>APWORKS 2025.2: Optimizing data retrieval processes to enhance performance</v>
      </c>
    </row>
    <row r="1698" spans="1:9" x14ac:dyDescent="0.25">
      <c r="A1698" t="s">
        <v>37</v>
      </c>
      <c r="B1698" t="s">
        <v>552</v>
      </c>
      <c r="C1698" t="s">
        <v>572</v>
      </c>
      <c r="D1698" t="s">
        <v>7</v>
      </c>
      <c r="E1698" t="s">
        <v>495</v>
      </c>
      <c r="F1698">
        <v>1</v>
      </c>
      <c r="G1698">
        <f>VLOOKUP(E1698,Const!$A$2:$B$23,2,FALSE)</f>
        <v>10</v>
      </c>
      <c r="I1698" t="str">
        <f t="shared" si="47"/>
        <v>APWORKS 2025.2: Restriction by user group on which fields can be edited</v>
      </c>
    </row>
    <row r="1699" spans="1:9" x14ac:dyDescent="0.25">
      <c r="A1699" t="s">
        <v>37</v>
      </c>
      <c r="B1699" t="s">
        <v>552</v>
      </c>
      <c r="C1699" t="s">
        <v>572</v>
      </c>
      <c r="D1699" t="s">
        <v>2</v>
      </c>
      <c r="E1699" t="s">
        <v>495</v>
      </c>
      <c r="F1699">
        <v>6</v>
      </c>
      <c r="G1699">
        <f>VLOOKUP(E1699,Const!$A$2:$B$23,2,FALSE)</f>
        <v>10</v>
      </c>
      <c r="I1699" t="str">
        <f t="shared" si="47"/>
        <v>APWORKS 2025.2: Restriction by user group on which fields can be edited</v>
      </c>
    </row>
    <row r="1700" spans="1:9" x14ac:dyDescent="0.25">
      <c r="A1700" t="s">
        <v>37</v>
      </c>
      <c r="B1700" t="s">
        <v>552</v>
      </c>
      <c r="C1700" t="s">
        <v>572</v>
      </c>
      <c r="D1700" t="s">
        <v>17</v>
      </c>
      <c r="E1700" t="s">
        <v>495</v>
      </c>
      <c r="F1700">
        <v>15.25</v>
      </c>
      <c r="G1700">
        <f>VLOOKUP(E1700,Const!$A$2:$B$23,2,FALSE)</f>
        <v>10</v>
      </c>
      <c r="I1700" t="str">
        <f t="shared" si="47"/>
        <v>APWORKS 2025.2: Restriction by user group on which fields can be edited</v>
      </c>
    </row>
    <row r="1701" spans="1:9" x14ac:dyDescent="0.25">
      <c r="A1701" t="s">
        <v>37</v>
      </c>
      <c r="B1701" t="s">
        <v>552</v>
      </c>
      <c r="C1701" t="s">
        <v>572</v>
      </c>
      <c r="D1701" t="s">
        <v>13</v>
      </c>
      <c r="E1701" t="s">
        <v>495</v>
      </c>
      <c r="F1701">
        <v>11.25</v>
      </c>
      <c r="G1701">
        <f>VLOOKUP(E1701,Const!$A$2:$B$23,2,FALSE)</f>
        <v>10</v>
      </c>
      <c r="I1701" t="str">
        <f t="shared" si="47"/>
        <v>APWORKS 2025.2: Restriction by user group on which fields can be edited</v>
      </c>
    </row>
    <row r="1702" spans="1:9" x14ac:dyDescent="0.25">
      <c r="A1702" t="s">
        <v>37</v>
      </c>
      <c r="B1702" t="s">
        <v>552</v>
      </c>
      <c r="C1702" t="s">
        <v>572</v>
      </c>
      <c r="D1702" t="s">
        <v>19</v>
      </c>
      <c r="E1702" t="s">
        <v>495</v>
      </c>
      <c r="F1702">
        <v>8.25</v>
      </c>
      <c r="G1702">
        <f>VLOOKUP(E1702,Const!$A$2:$B$23,2,FALSE)</f>
        <v>10</v>
      </c>
      <c r="I1702" t="str">
        <f t="shared" si="47"/>
        <v>APWORKS 2025.2: Restriction by user group on which fields can be edited</v>
      </c>
    </row>
    <row r="1703" spans="1:9" x14ac:dyDescent="0.25">
      <c r="A1703" t="s">
        <v>37</v>
      </c>
      <c r="B1703" t="s">
        <v>552</v>
      </c>
      <c r="C1703" t="s">
        <v>576</v>
      </c>
      <c r="D1703" t="s">
        <v>17</v>
      </c>
      <c r="E1703" t="s">
        <v>495</v>
      </c>
      <c r="F1703">
        <v>2.5</v>
      </c>
      <c r="G1703">
        <f>VLOOKUP(E1703,Const!$A$2:$B$23,2,FALSE)</f>
        <v>10</v>
      </c>
      <c r="I1703" t="str">
        <f t="shared" si="47"/>
        <v>APWORKS 2025.2: Standardize the Status in Dashboard vs reports</v>
      </c>
    </row>
    <row r="1704" spans="1:9" x14ac:dyDescent="0.25">
      <c r="A1704" t="s">
        <v>37</v>
      </c>
      <c r="B1704" t="s">
        <v>614</v>
      </c>
      <c r="C1704" t="s">
        <v>621</v>
      </c>
      <c r="D1704" t="s">
        <v>7</v>
      </c>
      <c r="E1704" t="s">
        <v>495</v>
      </c>
      <c r="F1704">
        <v>4.5</v>
      </c>
      <c r="G1704">
        <f>VLOOKUP(E1704,Const!$A$2:$B$23,2,FALSE)</f>
        <v>10</v>
      </c>
      <c r="I1704" t="str">
        <f t="shared" si="47"/>
        <v>APWORKS 2025.2 SP1: Split functionality enhancement.</v>
      </c>
    </row>
    <row r="1705" spans="1:9" x14ac:dyDescent="0.25">
      <c r="A1705" t="s">
        <v>37</v>
      </c>
      <c r="B1705" t="s">
        <v>614</v>
      </c>
      <c r="C1705" t="s">
        <v>621</v>
      </c>
      <c r="D1705" t="s">
        <v>17</v>
      </c>
      <c r="E1705" t="s">
        <v>495</v>
      </c>
      <c r="F1705">
        <v>14.5</v>
      </c>
      <c r="G1705">
        <f>VLOOKUP(E1705,Const!$A$2:$B$23,2,FALSE)</f>
        <v>10</v>
      </c>
      <c r="I1705" t="str">
        <f t="shared" si="47"/>
        <v>APWORKS 2025.2 SP1: Split functionality enhancement.</v>
      </c>
    </row>
    <row r="1706" spans="1:9" x14ac:dyDescent="0.25">
      <c r="A1706" t="s">
        <v>37</v>
      </c>
      <c r="B1706" t="s">
        <v>614</v>
      </c>
      <c r="C1706" t="s">
        <v>621</v>
      </c>
      <c r="D1706" t="s">
        <v>19</v>
      </c>
      <c r="E1706" t="s">
        <v>495</v>
      </c>
      <c r="F1706">
        <v>3</v>
      </c>
      <c r="G1706">
        <f>VLOOKUP(E1706,Const!$A$2:$B$23,2,FALSE)</f>
        <v>10</v>
      </c>
      <c r="I1706" t="str">
        <f t="shared" si="47"/>
        <v>APWORKS 2025.2 SP1: Split functionality enhancement.</v>
      </c>
    </row>
    <row r="1707" spans="1:9" x14ac:dyDescent="0.25">
      <c r="A1707" t="s">
        <v>37</v>
      </c>
      <c r="B1707" t="s">
        <v>512</v>
      </c>
      <c r="C1707" t="s">
        <v>547</v>
      </c>
      <c r="D1707" t="s">
        <v>64</v>
      </c>
      <c r="E1707" t="s">
        <v>495</v>
      </c>
      <c r="F1707">
        <v>8</v>
      </c>
      <c r="G1707">
        <f>VLOOKUP(E1707,Const!$A$2:$B$23,2,FALSE)</f>
        <v>10</v>
      </c>
      <c r="I1707" t="str">
        <f t="shared" si="47"/>
        <v>PR-0013: Gazetted holidays</v>
      </c>
    </row>
    <row r="1708" spans="1:9" x14ac:dyDescent="0.25">
      <c r="A1708" t="s">
        <v>37</v>
      </c>
      <c r="B1708" t="s">
        <v>512</v>
      </c>
      <c r="C1708" t="s">
        <v>36</v>
      </c>
      <c r="D1708" t="s">
        <v>13</v>
      </c>
      <c r="E1708" t="s">
        <v>495</v>
      </c>
      <c r="F1708">
        <v>17</v>
      </c>
      <c r="G1708">
        <f>VLOOKUP(E1708,Const!$A$2:$B$23,2,FALSE)</f>
        <v>10</v>
      </c>
      <c r="I1708" t="str">
        <f t="shared" si="47"/>
        <v>PR-0013: Internal Meetings</v>
      </c>
    </row>
    <row r="1709" spans="1:9" x14ac:dyDescent="0.25">
      <c r="A1709" t="s">
        <v>37</v>
      </c>
      <c r="B1709" t="s">
        <v>514</v>
      </c>
      <c r="C1709" t="s">
        <v>28</v>
      </c>
      <c r="D1709" t="s">
        <v>30</v>
      </c>
      <c r="E1709" t="s">
        <v>495</v>
      </c>
      <c r="F1709">
        <v>11</v>
      </c>
      <c r="G1709">
        <f>VLOOKUP(E1709,Const!$A$2:$B$23,2,FALSE)</f>
        <v>10</v>
      </c>
      <c r="I1709" t="str">
        <f t="shared" si="47"/>
        <v>Support and Maintenance: Time</v>
      </c>
    </row>
    <row r="1710" spans="1:9" x14ac:dyDescent="0.25">
      <c r="A1710" t="s">
        <v>37</v>
      </c>
      <c r="B1710" t="s">
        <v>514</v>
      </c>
      <c r="C1710" t="s">
        <v>28</v>
      </c>
      <c r="D1710" t="s">
        <v>99</v>
      </c>
      <c r="E1710" t="s">
        <v>495</v>
      </c>
      <c r="F1710">
        <v>4</v>
      </c>
      <c r="G1710">
        <f>VLOOKUP(E1710,Const!$A$2:$B$23,2,FALSE)</f>
        <v>10</v>
      </c>
      <c r="I1710" t="str">
        <f t="shared" si="47"/>
        <v>Support and Maintenance: Time</v>
      </c>
    </row>
    <row r="1711" spans="1:9" x14ac:dyDescent="0.25">
      <c r="A1711" t="s">
        <v>44</v>
      </c>
      <c r="B1711" t="s">
        <v>515</v>
      </c>
      <c r="C1711" t="s">
        <v>13</v>
      </c>
      <c r="D1711" t="s">
        <v>13</v>
      </c>
      <c r="E1711" t="s">
        <v>495</v>
      </c>
      <c r="F1711">
        <v>23.5</v>
      </c>
      <c r="G1711">
        <f>VLOOKUP(E1711,Const!$A$2:$B$23,2,FALSE)</f>
        <v>10</v>
      </c>
      <c r="I1711" t="str">
        <f t="shared" si="47"/>
        <v>AD-0001: Meetings</v>
      </c>
    </row>
    <row r="1712" spans="1:9" x14ac:dyDescent="0.25">
      <c r="A1712" t="s">
        <v>44</v>
      </c>
      <c r="B1712" t="s">
        <v>552</v>
      </c>
      <c r="C1712" t="s">
        <v>571</v>
      </c>
      <c r="D1712" t="s">
        <v>2</v>
      </c>
      <c r="E1712" t="s">
        <v>495</v>
      </c>
      <c r="F1712">
        <v>5</v>
      </c>
      <c r="G1712">
        <f>VLOOKUP(E1712,Const!$A$2:$B$23,2,FALSE)</f>
        <v>10</v>
      </c>
      <c r="I1712" t="str">
        <f t="shared" si="47"/>
        <v>APWORKS 2025.2: Credit Memo</v>
      </c>
    </row>
    <row r="1713" spans="1:9" x14ac:dyDescent="0.25">
      <c r="A1713" t="s">
        <v>44</v>
      </c>
      <c r="B1713" t="s">
        <v>552</v>
      </c>
      <c r="C1713" t="s">
        <v>571</v>
      </c>
      <c r="D1713" t="s">
        <v>17</v>
      </c>
      <c r="E1713" t="s">
        <v>495</v>
      </c>
      <c r="F1713">
        <v>9</v>
      </c>
      <c r="G1713">
        <f>VLOOKUP(E1713,Const!$A$2:$B$23,2,FALSE)</f>
        <v>10</v>
      </c>
      <c r="I1713" t="str">
        <f t="shared" si="47"/>
        <v>APWORKS 2025.2: Credit Memo</v>
      </c>
    </row>
    <row r="1714" spans="1:9" x14ac:dyDescent="0.25">
      <c r="A1714" t="s">
        <v>44</v>
      </c>
      <c r="B1714" t="s">
        <v>552</v>
      </c>
      <c r="C1714" t="s">
        <v>11</v>
      </c>
      <c r="D1714" t="s">
        <v>12</v>
      </c>
      <c r="E1714" t="s">
        <v>495</v>
      </c>
      <c r="F1714">
        <v>1</v>
      </c>
      <c r="G1714">
        <f>VLOOKUP(E1714,Const!$A$2:$B$23,2,FALSE)</f>
        <v>10</v>
      </c>
      <c r="I1714" t="str">
        <f t="shared" si="47"/>
        <v>APWORKS 2025.2: Project Overhead</v>
      </c>
    </row>
    <row r="1715" spans="1:9" x14ac:dyDescent="0.25">
      <c r="A1715" t="s">
        <v>44</v>
      </c>
      <c r="B1715" t="s">
        <v>552</v>
      </c>
      <c r="C1715" t="s">
        <v>11</v>
      </c>
      <c r="D1715" t="s">
        <v>70</v>
      </c>
      <c r="E1715" t="s">
        <v>495</v>
      </c>
      <c r="F1715">
        <v>2</v>
      </c>
      <c r="G1715">
        <f>VLOOKUP(E1715,Const!$A$2:$B$23,2,FALSE)</f>
        <v>10</v>
      </c>
      <c r="I1715" t="str">
        <f t="shared" si="47"/>
        <v>APWORKS 2025.2: Project Overhead</v>
      </c>
    </row>
    <row r="1716" spans="1:9" x14ac:dyDescent="0.25">
      <c r="A1716" t="s">
        <v>44</v>
      </c>
      <c r="B1716" t="s">
        <v>552</v>
      </c>
      <c r="C1716" t="s">
        <v>11</v>
      </c>
      <c r="D1716" t="s">
        <v>90</v>
      </c>
      <c r="E1716" t="s">
        <v>495</v>
      </c>
      <c r="F1716">
        <v>17</v>
      </c>
      <c r="G1716">
        <f>VLOOKUP(E1716,Const!$A$2:$B$23,2,FALSE)</f>
        <v>10</v>
      </c>
      <c r="I1716" t="str">
        <f t="shared" si="47"/>
        <v>APWORKS 2025.2: Project Overhead</v>
      </c>
    </row>
    <row r="1717" spans="1:9" x14ac:dyDescent="0.25">
      <c r="A1717" t="s">
        <v>44</v>
      </c>
      <c r="B1717" t="s">
        <v>552</v>
      </c>
      <c r="C1717" t="s">
        <v>590</v>
      </c>
      <c r="D1717" t="s">
        <v>17</v>
      </c>
      <c r="E1717" t="s">
        <v>495</v>
      </c>
      <c r="F1717">
        <v>26</v>
      </c>
      <c r="G1717">
        <f>VLOOKUP(E1717,Const!$A$2:$B$23,2,FALSE)</f>
        <v>10</v>
      </c>
      <c r="I1717" t="str">
        <f t="shared" si="47"/>
        <v>APWORKS 2025.2: Separate the financial integration API from the main application</v>
      </c>
    </row>
    <row r="1718" spans="1:9" x14ac:dyDescent="0.25">
      <c r="A1718" t="s">
        <v>44</v>
      </c>
      <c r="B1718" t="s">
        <v>552</v>
      </c>
      <c r="C1718" t="s">
        <v>584</v>
      </c>
      <c r="D1718" t="s">
        <v>2</v>
      </c>
      <c r="E1718" t="s">
        <v>495</v>
      </c>
      <c r="F1718">
        <v>5</v>
      </c>
      <c r="G1718">
        <f>VLOOKUP(E1718,Const!$A$2:$B$23,2,FALSE)</f>
        <v>10</v>
      </c>
      <c r="I1718" t="str">
        <f t="shared" si="47"/>
        <v>APWORKS 2025.2: Warren Lamb provided PDF ingestion</v>
      </c>
    </row>
    <row r="1719" spans="1:9" x14ac:dyDescent="0.25">
      <c r="A1719" t="s">
        <v>44</v>
      </c>
      <c r="B1719" t="s">
        <v>552</v>
      </c>
      <c r="C1719" t="s">
        <v>584</v>
      </c>
      <c r="D1719" t="s">
        <v>17</v>
      </c>
      <c r="E1719" t="s">
        <v>495</v>
      </c>
      <c r="F1719">
        <v>16</v>
      </c>
      <c r="G1719">
        <f>VLOOKUP(E1719,Const!$A$2:$B$23,2,FALSE)</f>
        <v>10</v>
      </c>
      <c r="I1719" t="str">
        <f t="shared" si="47"/>
        <v>APWORKS 2025.2: Warren Lamb provided PDF ingestion</v>
      </c>
    </row>
    <row r="1720" spans="1:9" x14ac:dyDescent="0.25">
      <c r="A1720" t="s">
        <v>44</v>
      </c>
      <c r="B1720" t="s">
        <v>552</v>
      </c>
      <c r="C1720" t="s">
        <v>584</v>
      </c>
      <c r="D1720" t="s">
        <v>19</v>
      </c>
      <c r="E1720" t="s">
        <v>495</v>
      </c>
      <c r="F1720">
        <v>13</v>
      </c>
      <c r="G1720">
        <f>VLOOKUP(E1720,Const!$A$2:$B$23,2,FALSE)</f>
        <v>10</v>
      </c>
      <c r="I1720" t="str">
        <f t="shared" si="47"/>
        <v>APWORKS 2025.2: Warren Lamb provided PDF ingestion</v>
      </c>
    </row>
    <row r="1721" spans="1:9" x14ac:dyDescent="0.25">
      <c r="A1721" t="s">
        <v>44</v>
      </c>
      <c r="B1721" t="s">
        <v>512</v>
      </c>
      <c r="C1721" t="s">
        <v>547</v>
      </c>
      <c r="D1721" t="s">
        <v>64</v>
      </c>
      <c r="E1721" t="s">
        <v>495</v>
      </c>
      <c r="F1721">
        <v>8</v>
      </c>
      <c r="G1721">
        <f>VLOOKUP(E1721,Const!$A$2:$B$23,2,FALSE)</f>
        <v>10</v>
      </c>
      <c r="I1721" t="str">
        <f t="shared" si="47"/>
        <v>PR-0013: Gazetted holidays</v>
      </c>
    </row>
    <row r="1722" spans="1:9" x14ac:dyDescent="0.25">
      <c r="A1722" t="s">
        <v>44</v>
      </c>
      <c r="B1722" t="s">
        <v>512</v>
      </c>
      <c r="C1722" t="s">
        <v>27</v>
      </c>
      <c r="D1722" t="s">
        <v>64</v>
      </c>
      <c r="E1722" t="s">
        <v>495</v>
      </c>
      <c r="F1722">
        <v>8</v>
      </c>
      <c r="G1722">
        <f>VLOOKUP(E1722,Const!$A$2:$B$23,2,FALSE)</f>
        <v>10</v>
      </c>
      <c r="I1722" t="str">
        <f t="shared" si="47"/>
        <v>PR-0013: Time Off - Un Planned</v>
      </c>
    </row>
    <row r="1723" spans="1:9" x14ac:dyDescent="0.25">
      <c r="A1723" t="s">
        <v>44</v>
      </c>
      <c r="B1723" t="s">
        <v>514</v>
      </c>
      <c r="C1723" t="s">
        <v>28</v>
      </c>
      <c r="D1723" t="s">
        <v>30</v>
      </c>
      <c r="E1723" t="s">
        <v>495</v>
      </c>
      <c r="F1723">
        <v>10.5</v>
      </c>
      <c r="G1723">
        <f>VLOOKUP(E1723,Const!$A$2:$B$23,2,FALSE)</f>
        <v>10</v>
      </c>
      <c r="I1723" t="str">
        <f t="shared" si="47"/>
        <v>Support and Maintenance: Time</v>
      </c>
    </row>
    <row r="1724" spans="1:9" x14ac:dyDescent="0.25">
      <c r="A1724" t="s">
        <v>44</v>
      </c>
      <c r="B1724" t="s">
        <v>514</v>
      </c>
      <c r="C1724" t="s">
        <v>28</v>
      </c>
      <c r="D1724" t="s">
        <v>99</v>
      </c>
      <c r="E1724" t="s">
        <v>495</v>
      </c>
      <c r="F1724">
        <v>25</v>
      </c>
      <c r="G1724">
        <f>VLOOKUP(E1724,Const!$A$2:$B$23,2,FALSE)</f>
        <v>10</v>
      </c>
      <c r="I1724" t="str">
        <f t="shared" si="47"/>
        <v>Support and Maintenance: Time</v>
      </c>
    </row>
    <row r="1725" spans="1:9" x14ac:dyDescent="0.25">
      <c r="A1725" t="s">
        <v>535</v>
      </c>
      <c r="B1725" t="s">
        <v>515</v>
      </c>
      <c r="C1725" t="s">
        <v>536</v>
      </c>
      <c r="D1725" t="s">
        <v>47</v>
      </c>
      <c r="E1725" t="s">
        <v>495</v>
      </c>
      <c r="F1725">
        <v>34</v>
      </c>
      <c r="G1725">
        <f>VLOOKUP(E1725,Const!$A$2:$B$23,2,FALSE)</f>
        <v>10</v>
      </c>
      <c r="I1725" t="str">
        <f t="shared" si="47"/>
        <v>AD-0001: HR ad Admin Activities</v>
      </c>
    </row>
    <row r="1726" spans="1:9" x14ac:dyDescent="0.25">
      <c r="A1726" t="s">
        <v>535</v>
      </c>
      <c r="B1726" t="s">
        <v>515</v>
      </c>
      <c r="C1726" t="s">
        <v>536</v>
      </c>
      <c r="D1726" t="s">
        <v>537</v>
      </c>
      <c r="E1726" t="s">
        <v>495</v>
      </c>
      <c r="F1726">
        <v>37</v>
      </c>
      <c r="G1726">
        <f>VLOOKUP(E1726,Const!$A$2:$B$23,2,FALSE)</f>
        <v>10</v>
      </c>
      <c r="I1726" t="str">
        <f t="shared" si="47"/>
        <v>AD-0001: HR ad Admin Activities</v>
      </c>
    </row>
    <row r="1727" spans="1:9" x14ac:dyDescent="0.25">
      <c r="A1727" t="s">
        <v>535</v>
      </c>
      <c r="B1727" t="s">
        <v>515</v>
      </c>
      <c r="C1727" t="s">
        <v>13</v>
      </c>
      <c r="D1727" t="s">
        <v>13</v>
      </c>
      <c r="E1727" t="s">
        <v>495</v>
      </c>
      <c r="F1727">
        <v>10</v>
      </c>
      <c r="G1727">
        <f>VLOOKUP(E1727,Const!$A$2:$B$23,2,FALSE)</f>
        <v>10</v>
      </c>
      <c r="I1727" t="str">
        <f t="shared" si="47"/>
        <v>AD-0001: Meetings</v>
      </c>
    </row>
    <row r="1728" spans="1:9" x14ac:dyDescent="0.25">
      <c r="A1728" t="s">
        <v>535</v>
      </c>
      <c r="B1728" t="s">
        <v>515</v>
      </c>
      <c r="C1728" t="s">
        <v>48</v>
      </c>
      <c r="D1728" t="s">
        <v>47</v>
      </c>
      <c r="E1728" t="s">
        <v>495</v>
      </c>
      <c r="F1728">
        <v>17</v>
      </c>
      <c r="G1728">
        <f>VLOOKUP(E1728,Const!$A$2:$B$23,2,FALSE)</f>
        <v>10</v>
      </c>
      <c r="I1728" t="str">
        <f t="shared" si="47"/>
        <v>AD-0001: Taxes and Bank Related</v>
      </c>
    </row>
    <row r="1729" spans="1:9" x14ac:dyDescent="0.25">
      <c r="A1729" t="s">
        <v>535</v>
      </c>
      <c r="B1729" t="s">
        <v>515</v>
      </c>
      <c r="C1729" t="s">
        <v>28</v>
      </c>
      <c r="D1729" t="s">
        <v>68</v>
      </c>
      <c r="E1729" t="s">
        <v>495</v>
      </c>
      <c r="F1729">
        <v>17</v>
      </c>
      <c r="G1729">
        <f>VLOOKUP(E1729,Const!$A$2:$B$23,2,FALSE)</f>
        <v>10</v>
      </c>
      <c r="I1729" t="str">
        <f t="shared" si="47"/>
        <v>AD-0001: Time</v>
      </c>
    </row>
    <row r="1730" spans="1:9" x14ac:dyDescent="0.25">
      <c r="A1730" t="s">
        <v>535</v>
      </c>
      <c r="B1730" t="s">
        <v>512</v>
      </c>
      <c r="C1730" t="s">
        <v>25</v>
      </c>
      <c r="D1730" t="s">
        <v>64</v>
      </c>
      <c r="E1730" t="s">
        <v>495</v>
      </c>
      <c r="F1730">
        <v>60</v>
      </c>
      <c r="G1730">
        <f>VLOOKUP(E1730,Const!$A$2:$B$23,2,FALSE)</f>
        <v>10</v>
      </c>
      <c r="I1730" t="str">
        <f t="shared" si="47"/>
        <v>PR-0013: Meetings, mails, communication, TFS, Interviews</v>
      </c>
    </row>
    <row r="1731" spans="1:9" x14ac:dyDescent="0.25">
      <c r="A1731" t="s">
        <v>49</v>
      </c>
      <c r="B1731" t="s">
        <v>515</v>
      </c>
      <c r="C1731" t="s">
        <v>28</v>
      </c>
      <c r="D1731" t="s">
        <v>64</v>
      </c>
      <c r="E1731" t="s">
        <v>495</v>
      </c>
      <c r="F1731">
        <v>8</v>
      </c>
      <c r="G1731">
        <f>VLOOKUP(E1731,Const!$A$2:$B$23,2,FALSE)</f>
        <v>10</v>
      </c>
      <c r="I1731" t="str">
        <f t="shared" si="47"/>
        <v>AD-0001: Time</v>
      </c>
    </row>
    <row r="1732" spans="1:9" x14ac:dyDescent="0.25">
      <c r="A1732" t="s">
        <v>49</v>
      </c>
      <c r="B1732" t="s">
        <v>552</v>
      </c>
      <c r="C1732" t="s">
        <v>593</v>
      </c>
      <c r="D1732" t="s">
        <v>19</v>
      </c>
      <c r="E1732" t="s">
        <v>495</v>
      </c>
      <c r="F1732">
        <v>4</v>
      </c>
      <c r="G1732">
        <f>VLOOKUP(E1732,Const!$A$2:$B$23,2,FALSE)</f>
        <v>10</v>
      </c>
      <c r="I1732" t="str">
        <f t="shared" si="47"/>
        <v>APWORKS 2025.2: Ability to Approve the invoice when resolving discrepancy</v>
      </c>
    </row>
    <row r="1733" spans="1:9" x14ac:dyDescent="0.25">
      <c r="A1733" t="s">
        <v>49</v>
      </c>
      <c r="B1733" t="s">
        <v>552</v>
      </c>
      <c r="C1733" t="s">
        <v>586</v>
      </c>
      <c r="D1733" t="s">
        <v>19</v>
      </c>
      <c r="E1733" t="s">
        <v>495</v>
      </c>
      <c r="F1733">
        <v>76</v>
      </c>
      <c r="G1733">
        <f>VLOOKUP(E1733,Const!$A$2:$B$23,2,FALSE)</f>
        <v>10</v>
      </c>
      <c r="I1733" t="str">
        <f t="shared" si="47"/>
        <v>APWORKS 2025.2: Ability to create templates across multiple Companies</v>
      </c>
    </row>
    <row r="1734" spans="1:9" x14ac:dyDescent="0.25">
      <c r="A1734" t="s">
        <v>49</v>
      </c>
      <c r="B1734" t="s">
        <v>552</v>
      </c>
      <c r="C1734" t="s">
        <v>583</v>
      </c>
      <c r="D1734" t="s">
        <v>19</v>
      </c>
      <c r="E1734" t="s">
        <v>495</v>
      </c>
      <c r="F1734">
        <v>5</v>
      </c>
      <c r="G1734">
        <f>VLOOKUP(E1734,Const!$A$2:$B$23,2,FALSE)</f>
        <v>10</v>
      </c>
      <c r="I1734" t="str">
        <f t="shared" si="47"/>
        <v>APWORKS 2025.2: Display client #, when inv is linked to IO in all UIs and Report</v>
      </c>
    </row>
    <row r="1735" spans="1:9" x14ac:dyDescent="0.25">
      <c r="A1735" t="s">
        <v>49</v>
      </c>
      <c r="B1735" t="s">
        <v>552</v>
      </c>
      <c r="C1735" t="s">
        <v>553</v>
      </c>
      <c r="D1735" t="s">
        <v>19</v>
      </c>
      <c r="E1735" t="s">
        <v>495</v>
      </c>
      <c r="F1735">
        <v>13</v>
      </c>
      <c r="G1735">
        <f>VLOOKUP(E1735,Const!$A$2:$B$23,2,FALSE)</f>
        <v>10</v>
      </c>
      <c r="I1735" t="str">
        <f t="shared" si="47"/>
        <v>APWORKS 2025.2: Optimizing data retrieval processes to enhance performance</v>
      </c>
    </row>
    <row r="1736" spans="1:9" x14ac:dyDescent="0.25">
      <c r="A1736" t="s">
        <v>49</v>
      </c>
      <c r="B1736" t="s">
        <v>552</v>
      </c>
      <c r="C1736" t="s">
        <v>572</v>
      </c>
      <c r="D1736" t="s">
        <v>19</v>
      </c>
      <c r="E1736" t="s">
        <v>495</v>
      </c>
      <c r="F1736">
        <v>28</v>
      </c>
      <c r="G1736">
        <f>VLOOKUP(E1736,Const!$A$2:$B$23,2,FALSE)</f>
        <v>10</v>
      </c>
      <c r="I1736" t="str">
        <f t="shared" si="47"/>
        <v>APWORKS 2025.2: Restriction by user group on which fields can be edited</v>
      </c>
    </row>
    <row r="1737" spans="1:9" x14ac:dyDescent="0.25">
      <c r="A1737" t="s">
        <v>49</v>
      </c>
      <c r="B1737" t="s">
        <v>512</v>
      </c>
      <c r="C1737" t="s">
        <v>22</v>
      </c>
      <c r="D1737" t="s">
        <v>19</v>
      </c>
      <c r="E1737" t="s">
        <v>495</v>
      </c>
      <c r="F1737">
        <v>11</v>
      </c>
      <c r="G1737">
        <f>VLOOKUP(E1737,Const!$A$2:$B$23,2,FALSE)</f>
        <v>10</v>
      </c>
      <c r="I1737" t="str">
        <f t="shared" si="47"/>
        <v>PR-0013: Cient UAT Upgrade</v>
      </c>
    </row>
    <row r="1738" spans="1:9" x14ac:dyDescent="0.25">
      <c r="A1738" t="s">
        <v>49</v>
      </c>
      <c r="B1738" t="s">
        <v>512</v>
      </c>
      <c r="C1738" t="s">
        <v>36</v>
      </c>
      <c r="D1738" t="s">
        <v>13</v>
      </c>
      <c r="E1738" t="s">
        <v>495</v>
      </c>
      <c r="F1738">
        <v>5</v>
      </c>
      <c r="G1738">
        <f>VLOOKUP(E1738,Const!$A$2:$B$23,2,FALSE)</f>
        <v>10</v>
      </c>
      <c r="I1738" t="str">
        <f t="shared" si="47"/>
        <v>PR-0013: Internal Meetings</v>
      </c>
    </row>
    <row r="1739" spans="1:9" x14ac:dyDescent="0.25">
      <c r="A1739" t="s">
        <v>49</v>
      </c>
      <c r="B1739" t="s">
        <v>512</v>
      </c>
      <c r="C1739" t="s">
        <v>36</v>
      </c>
      <c r="D1739" t="s">
        <v>19</v>
      </c>
      <c r="E1739" t="s">
        <v>495</v>
      </c>
      <c r="F1739">
        <v>1</v>
      </c>
      <c r="G1739">
        <f>VLOOKUP(E1739,Const!$A$2:$B$23,2,FALSE)</f>
        <v>10</v>
      </c>
      <c r="I1739" t="str">
        <f t="shared" si="47"/>
        <v>PR-0013: Internal Meetings</v>
      </c>
    </row>
    <row r="1740" spans="1:9" x14ac:dyDescent="0.25">
      <c r="A1740" t="s">
        <v>49</v>
      </c>
      <c r="B1740" t="s">
        <v>512</v>
      </c>
      <c r="C1740" t="s">
        <v>79</v>
      </c>
      <c r="D1740" t="s">
        <v>19</v>
      </c>
      <c r="E1740" t="s">
        <v>495</v>
      </c>
      <c r="F1740">
        <v>5</v>
      </c>
      <c r="G1740">
        <f>VLOOKUP(E1740,Const!$A$2:$B$23,2,FALSE)</f>
        <v>10</v>
      </c>
      <c r="I1740" t="str">
        <f t="shared" si="47"/>
        <v>PR-0013: Production upgrades</v>
      </c>
    </row>
    <row r="1741" spans="1:9" x14ac:dyDescent="0.25">
      <c r="A1741" t="s">
        <v>49</v>
      </c>
      <c r="B1741" t="s">
        <v>514</v>
      </c>
      <c r="C1741" t="s">
        <v>28</v>
      </c>
      <c r="D1741" t="s">
        <v>99</v>
      </c>
      <c r="E1741" t="s">
        <v>495</v>
      </c>
      <c r="F1741">
        <v>21</v>
      </c>
      <c r="G1741">
        <f>VLOOKUP(E1741,Const!$A$2:$B$23,2,FALSE)</f>
        <v>10</v>
      </c>
      <c r="I1741" t="str">
        <f t="shared" si="47"/>
        <v>Support and Maintenance: Time</v>
      </c>
    </row>
    <row r="1742" spans="1:9" x14ac:dyDescent="0.25">
      <c r="A1742" t="s">
        <v>56</v>
      </c>
      <c r="B1742" t="s">
        <v>552</v>
      </c>
      <c r="C1742" t="s">
        <v>11</v>
      </c>
      <c r="D1742" t="s">
        <v>14</v>
      </c>
      <c r="E1742" t="s">
        <v>495</v>
      </c>
      <c r="F1742">
        <v>5</v>
      </c>
      <c r="G1742">
        <f>VLOOKUP(E1742,Const!$A$2:$B$23,2,FALSE)</f>
        <v>10</v>
      </c>
      <c r="I1742" t="str">
        <f t="shared" si="47"/>
        <v>APWORKS 2025.2: Project Overhead</v>
      </c>
    </row>
    <row r="1743" spans="1:9" x14ac:dyDescent="0.25">
      <c r="A1743" t="s">
        <v>56</v>
      </c>
      <c r="B1743" t="s">
        <v>552</v>
      </c>
      <c r="C1743" t="s">
        <v>584</v>
      </c>
      <c r="D1743" t="s">
        <v>19</v>
      </c>
      <c r="E1743" t="s">
        <v>495</v>
      </c>
      <c r="F1743">
        <v>5</v>
      </c>
      <c r="G1743">
        <f>VLOOKUP(E1743,Const!$A$2:$B$23,2,FALSE)</f>
        <v>10</v>
      </c>
      <c r="I1743" t="str">
        <f t="shared" si="47"/>
        <v>APWORKS 2025.2: Warren Lamb provided PDF ingestion</v>
      </c>
    </row>
    <row r="1744" spans="1:9" x14ac:dyDescent="0.25">
      <c r="A1744" t="s">
        <v>56</v>
      </c>
      <c r="B1744" t="s">
        <v>557</v>
      </c>
      <c r="C1744" t="s">
        <v>596</v>
      </c>
      <c r="D1744" t="s">
        <v>19</v>
      </c>
      <c r="E1744" t="s">
        <v>495</v>
      </c>
      <c r="F1744">
        <v>16</v>
      </c>
      <c r="G1744">
        <f>VLOOKUP(E1744,Const!$A$2:$B$23,2,FALSE)</f>
        <v>10</v>
      </c>
      <c r="I1744" t="str">
        <f t="shared" si="47"/>
        <v>NEXELUS 2025.2: Allow manual adjustments for partial billing by the client</v>
      </c>
    </row>
    <row r="1745" spans="1:9" x14ac:dyDescent="0.25">
      <c r="A1745" t="s">
        <v>56</v>
      </c>
      <c r="B1745" t="s">
        <v>557</v>
      </c>
      <c r="C1745" t="s">
        <v>600</v>
      </c>
      <c r="D1745" t="s">
        <v>19</v>
      </c>
      <c r="E1745" t="s">
        <v>495</v>
      </c>
      <c r="F1745">
        <v>5</v>
      </c>
      <c r="G1745">
        <f>VLOOKUP(E1745,Const!$A$2:$B$23,2,FALSE)</f>
        <v>10</v>
      </c>
      <c r="I1745" t="str">
        <f t="shared" si="47"/>
        <v>NEXELUS 2025.2: Display Vendor distribution for individual client line under</v>
      </c>
    </row>
    <row r="1746" spans="1:9" x14ac:dyDescent="0.25">
      <c r="A1746" t="s">
        <v>56</v>
      </c>
      <c r="B1746" t="s">
        <v>557</v>
      </c>
      <c r="C1746" t="s">
        <v>604</v>
      </c>
      <c r="D1746" t="s">
        <v>46</v>
      </c>
      <c r="E1746" t="s">
        <v>495</v>
      </c>
      <c r="F1746">
        <v>2</v>
      </c>
      <c r="G1746">
        <f>VLOOKUP(E1746,Const!$A$2:$B$23,2,FALSE)</f>
        <v>10</v>
      </c>
      <c r="I1746" t="str">
        <f t="shared" si="47"/>
        <v>NEXELUS 2025.2: Exchange rate changes</v>
      </c>
    </row>
    <row r="1747" spans="1:9" x14ac:dyDescent="0.25">
      <c r="A1747" t="s">
        <v>56</v>
      </c>
      <c r="B1747" t="s">
        <v>557</v>
      </c>
      <c r="C1747" t="s">
        <v>604</v>
      </c>
      <c r="D1747" t="s">
        <v>19</v>
      </c>
      <c r="E1747" t="s">
        <v>495</v>
      </c>
      <c r="F1747">
        <v>21</v>
      </c>
      <c r="G1747">
        <f>VLOOKUP(E1747,Const!$A$2:$B$23,2,FALSE)</f>
        <v>10</v>
      </c>
      <c r="I1747" t="str">
        <f t="shared" si="47"/>
        <v>NEXELUS 2025.2: Exchange rate changes</v>
      </c>
    </row>
    <row r="1748" spans="1:9" x14ac:dyDescent="0.25">
      <c r="A1748" t="s">
        <v>56</v>
      </c>
      <c r="B1748" t="s">
        <v>557</v>
      </c>
      <c r="C1748" t="s">
        <v>577</v>
      </c>
      <c r="D1748" t="s">
        <v>19</v>
      </c>
      <c r="E1748" t="s">
        <v>495</v>
      </c>
      <c r="F1748">
        <v>20</v>
      </c>
      <c r="G1748">
        <f>VLOOKUP(E1748,Const!$A$2:$B$23,2,FALSE)</f>
        <v>10</v>
      </c>
      <c r="I1748" t="str">
        <f t="shared" si="47"/>
        <v>NEXELUS 2025.2: MC: Apply exchange rate from revision date or IO creation date</v>
      </c>
    </row>
    <row r="1749" spans="1:9" x14ac:dyDescent="0.25">
      <c r="A1749" t="s">
        <v>56</v>
      </c>
      <c r="B1749" t="s">
        <v>557</v>
      </c>
      <c r="C1749" t="s">
        <v>605</v>
      </c>
      <c r="D1749" t="s">
        <v>19</v>
      </c>
      <c r="E1749" t="s">
        <v>495</v>
      </c>
      <c r="F1749">
        <v>4</v>
      </c>
      <c r="G1749">
        <f>VLOOKUP(E1749,Const!$A$2:$B$23,2,FALSE)</f>
        <v>10</v>
      </c>
      <c r="I1749" t="str">
        <f t="shared" si="47"/>
        <v>NEXELUS 2025.2: Net Media + Ad serving Added to Media Spend under Campaign</v>
      </c>
    </row>
    <row r="1750" spans="1:9" x14ac:dyDescent="0.25">
      <c r="A1750" t="s">
        <v>56</v>
      </c>
      <c r="B1750" t="s">
        <v>557</v>
      </c>
      <c r="C1750" t="s">
        <v>606</v>
      </c>
      <c r="D1750" t="s">
        <v>19</v>
      </c>
      <c r="E1750" t="s">
        <v>495</v>
      </c>
      <c r="F1750">
        <v>5</v>
      </c>
      <c r="G1750">
        <f>VLOOKUP(E1750,Const!$A$2:$B$23,2,FALSE)</f>
        <v>10</v>
      </c>
      <c r="I1750" t="str">
        <f t="shared" si="47"/>
        <v>NEXELUS 2025.2: Nexelus Email Function for IO</v>
      </c>
    </row>
    <row r="1751" spans="1:9" x14ac:dyDescent="0.25">
      <c r="A1751" t="s">
        <v>56</v>
      </c>
      <c r="B1751" t="s">
        <v>557</v>
      </c>
      <c r="C1751" t="s">
        <v>11</v>
      </c>
      <c r="D1751" t="s">
        <v>13</v>
      </c>
      <c r="E1751" t="s">
        <v>495</v>
      </c>
      <c r="F1751">
        <v>14</v>
      </c>
      <c r="G1751">
        <f>VLOOKUP(E1751,Const!$A$2:$B$23,2,FALSE)</f>
        <v>10</v>
      </c>
      <c r="I1751" t="str">
        <f t="shared" si="47"/>
        <v>NEXELUS 2025.2: Project Overhead</v>
      </c>
    </row>
    <row r="1752" spans="1:9" x14ac:dyDescent="0.25">
      <c r="A1752" t="s">
        <v>56</v>
      </c>
      <c r="B1752" t="s">
        <v>557</v>
      </c>
      <c r="C1752" t="s">
        <v>11</v>
      </c>
      <c r="D1752" t="s">
        <v>14</v>
      </c>
      <c r="E1752" t="s">
        <v>495</v>
      </c>
      <c r="F1752">
        <v>3</v>
      </c>
      <c r="G1752">
        <f>VLOOKUP(E1752,Const!$A$2:$B$23,2,FALSE)</f>
        <v>10</v>
      </c>
      <c r="I1752" t="str">
        <f t="shared" si="47"/>
        <v>NEXELUS 2025.2: Project Overhead</v>
      </c>
    </row>
    <row r="1753" spans="1:9" x14ac:dyDescent="0.25">
      <c r="A1753" t="s">
        <v>56</v>
      </c>
      <c r="B1753" t="s">
        <v>512</v>
      </c>
      <c r="C1753" t="s">
        <v>4</v>
      </c>
      <c r="D1753" t="s">
        <v>7</v>
      </c>
      <c r="E1753" t="s">
        <v>495</v>
      </c>
      <c r="F1753">
        <v>3.5</v>
      </c>
      <c r="G1753">
        <f>VLOOKUP(E1753,Const!$A$2:$B$23,2,FALSE)</f>
        <v>10</v>
      </c>
      <c r="I1753" t="str">
        <f t="shared" si="47"/>
        <v>PR-0013: Analysis of production issues reported by support team</v>
      </c>
    </row>
    <row r="1754" spans="1:9" x14ac:dyDescent="0.25">
      <c r="A1754" t="s">
        <v>56</v>
      </c>
      <c r="B1754" t="s">
        <v>512</v>
      </c>
      <c r="C1754" t="s">
        <v>4</v>
      </c>
      <c r="D1754" t="s">
        <v>19</v>
      </c>
      <c r="E1754" t="s">
        <v>495</v>
      </c>
      <c r="F1754">
        <v>24.5</v>
      </c>
      <c r="G1754">
        <f>VLOOKUP(E1754,Const!$A$2:$B$23,2,FALSE)</f>
        <v>10</v>
      </c>
      <c r="I1754" t="str">
        <f t="shared" ref="I1754:I1817" si="48">CONCATENATE(TRIM(B1754),": ",C1754)</f>
        <v>PR-0013: Analysis of production issues reported by support team</v>
      </c>
    </row>
    <row r="1755" spans="1:9" x14ac:dyDescent="0.25">
      <c r="A1755" t="s">
        <v>56</v>
      </c>
      <c r="B1755" t="s">
        <v>512</v>
      </c>
      <c r="C1755" t="s">
        <v>22</v>
      </c>
      <c r="D1755" t="s">
        <v>19</v>
      </c>
      <c r="E1755" t="s">
        <v>495</v>
      </c>
      <c r="F1755">
        <v>9</v>
      </c>
      <c r="G1755">
        <f>VLOOKUP(E1755,Const!$A$2:$B$23,2,FALSE)</f>
        <v>10</v>
      </c>
      <c r="I1755" t="str">
        <f t="shared" si="48"/>
        <v>PR-0013: Cient UAT Upgrade</v>
      </c>
    </row>
    <row r="1756" spans="1:9" x14ac:dyDescent="0.25">
      <c r="A1756" t="s">
        <v>56</v>
      </c>
      <c r="B1756" t="s">
        <v>512</v>
      </c>
      <c r="C1756" t="s">
        <v>36</v>
      </c>
      <c r="D1756" t="s">
        <v>13</v>
      </c>
      <c r="E1756" t="s">
        <v>495</v>
      </c>
      <c r="F1756">
        <v>17.5</v>
      </c>
      <c r="G1756">
        <f>VLOOKUP(E1756,Const!$A$2:$B$23,2,FALSE)</f>
        <v>10</v>
      </c>
      <c r="I1756" t="str">
        <f t="shared" si="48"/>
        <v>PR-0013: Internal Meetings</v>
      </c>
    </row>
    <row r="1757" spans="1:9" x14ac:dyDescent="0.25">
      <c r="A1757" t="s">
        <v>56</v>
      </c>
      <c r="B1757" t="s">
        <v>512</v>
      </c>
      <c r="C1757" t="s">
        <v>77</v>
      </c>
      <c r="D1757" t="s">
        <v>64</v>
      </c>
      <c r="E1757" t="s">
        <v>495</v>
      </c>
      <c r="F1757">
        <v>8</v>
      </c>
      <c r="G1757">
        <f>VLOOKUP(E1757,Const!$A$2:$B$23,2,FALSE)</f>
        <v>10</v>
      </c>
      <c r="I1757" t="str">
        <f t="shared" si="48"/>
        <v>PR-0013: Time Off - Planned</v>
      </c>
    </row>
    <row r="1758" spans="1:9" x14ac:dyDescent="0.25">
      <c r="A1758" t="s">
        <v>56</v>
      </c>
      <c r="B1758" t="s">
        <v>512</v>
      </c>
      <c r="C1758" t="s">
        <v>27</v>
      </c>
      <c r="D1758" t="s">
        <v>64</v>
      </c>
      <c r="E1758" t="s">
        <v>495</v>
      </c>
      <c r="F1758">
        <v>3</v>
      </c>
      <c r="G1758">
        <f>VLOOKUP(E1758,Const!$A$2:$B$23,2,FALSE)</f>
        <v>10</v>
      </c>
      <c r="I1758" t="str">
        <f t="shared" si="48"/>
        <v>PR-0013: Time Off - Un Planned</v>
      </c>
    </row>
    <row r="1759" spans="1:9" x14ac:dyDescent="0.25">
      <c r="A1759" t="s">
        <v>56</v>
      </c>
      <c r="B1759" t="s">
        <v>514</v>
      </c>
      <c r="C1759" t="s">
        <v>28</v>
      </c>
      <c r="D1759" t="s">
        <v>30</v>
      </c>
      <c r="E1759" t="s">
        <v>495</v>
      </c>
      <c r="F1759">
        <v>9</v>
      </c>
      <c r="G1759">
        <f>VLOOKUP(E1759,Const!$A$2:$B$23,2,FALSE)</f>
        <v>10</v>
      </c>
      <c r="I1759" t="str">
        <f t="shared" si="48"/>
        <v>Support and Maintenance: Time</v>
      </c>
    </row>
    <row r="1760" spans="1:9" x14ac:dyDescent="0.25">
      <c r="A1760" t="s">
        <v>56</v>
      </c>
      <c r="B1760" t="s">
        <v>514</v>
      </c>
      <c r="C1760" t="s">
        <v>28</v>
      </c>
      <c r="D1760" t="s">
        <v>99</v>
      </c>
      <c r="E1760" t="s">
        <v>495</v>
      </c>
      <c r="F1760">
        <v>6</v>
      </c>
      <c r="G1760">
        <f>VLOOKUP(E1760,Const!$A$2:$B$23,2,FALSE)</f>
        <v>10</v>
      </c>
      <c r="I1760" t="str">
        <f t="shared" si="48"/>
        <v>Support and Maintenance: Time</v>
      </c>
    </row>
    <row r="1761" spans="1:9" x14ac:dyDescent="0.25">
      <c r="A1761" t="s">
        <v>58</v>
      </c>
      <c r="B1761" t="s">
        <v>557</v>
      </c>
      <c r="C1761" t="s">
        <v>596</v>
      </c>
      <c r="D1761" t="s">
        <v>2</v>
      </c>
      <c r="E1761" t="s">
        <v>495</v>
      </c>
      <c r="F1761">
        <v>13</v>
      </c>
      <c r="G1761">
        <f>VLOOKUP(E1761,Const!$A$2:$B$23,2,FALSE)</f>
        <v>10</v>
      </c>
      <c r="I1761" t="str">
        <f t="shared" si="48"/>
        <v>NEXELUS 2025.2: Allow manual adjustments for partial billing by the client</v>
      </c>
    </row>
    <row r="1762" spans="1:9" x14ac:dyDescent="0.25">
      <c r="A1762" t="s">
        <v>58</v>
      </c>
      <c r="B1762" t="s">
        <v>557</v>
      </c>
      <c r="C1762" t="s">
        <v>596</v>
      </c>
      <c r="D1762" t="s">
        <v>17</v>
      </c>
      <c r="E1762" t="s">
        <v>495</v>
      </c>
      <c r="F1762">
        <v>24</v>
      </c>
      <c r="G1762">
        <f>VLOOKUP(E1762,Const!$A$2:$B$23,2,FALSE)</f>
        <v>10</v>
      </c>
      <c r="I1762" t="str">
        <f t="shared" si="48"/>
        <v>NEXELUS 2025.2: Allow manual adjustments for partial billing by the client</v>
      </c>
    </row>
    <row r="1763" spans="1:9" x14ac:dyDescent="0.25">
      <c r="A1763" t="s">
        <v>58</v>
      </c>
      <c r="B1763" t="s">
        <v>557</v>
      </c>
      <c r="C1763" t="s">
        <v>596</v>
      </c>
      <c r="D1763" t="s">
        <v>13</v>
      </c>
      <c r="E1763" t="s">
        <v>495</v>
      </c>
      <c r="F1763">
        <v>2</v>
      </c>
      <c r="G1763">
        <f>VLOOKUP(E1763,Const!$A$2:$B$23,2,FALSE)</f>
        <v>10</v>
      </c>
      <c r="I1763" t="str">
        <f t="shared" si="48"/>
        <v>NEXELUS 2025.2: Allow manual adjustments for partial billing by the client</v>
      </c>
    </row>
    <row r="1764" spans="1:9" x14ac:dyDescent="0.25">
      <c r="A1764" t="s">
        <v>58</v>
      </c>
      <c r="B1764" t="s">
        <v>557</v>
      </c>
      <c r="C1764" t="s">
        <v>604</v>
      </c>
      <c r="D1764" t="s">
        <v>7</v>
      </c>
      <c r="E1764" t="s">
        <v>495</v>
      </c>
      <c r="F1764">
        <v>3</v>
      </c>
      <c r="G1764">
        <f>VLOOKUP(E1764,Const!$A$2:$B$23,2,FALSE)</f>
        <v>10</v>
      </c>
      <c r="I1764" t="str">
        <f t="shared" si="48"/>
        <v>NEXELUS 2025.2: Exchange rate changes</v>
      </c>
    </row>
    <row r="1765" spans="1:9" x14ac:dyDescent="0.25">
      <c r="A1765" t="s">
        <v>58</v>
      </c>
      <c r="B1765" t="s">
        <v>557</v>
      </c>
      <c r="C1765" t="s">
        <v>604</v>
      </c>
      <c r="D1765" t="s">
        <v>2</v>
      </c>
      <c r="E1765" t="s">
        <v>495</v>
      </c>
      <c r="F1765">
        <v>21</v>
      </c>
      <c r="G1765">
        <f>VLOOKUP(E1765,Const!$A$2:$B$23,2,FALSE)</f>
        <v>10</v>
      </c>
      <c r="I1765" t="str">
        <f t="shared" si="48"/>
        <v>NEXELUS 2025.2: Exchange rate changes</v>
      </c>
    </row>
    <row r="1766" spans="1:9" x14ac:dyDescent="0.25">
      <c r="A1766" t="s">
        <v>58</v>
      </c>
      <c r="B1766" t="s">
        <v>557</v>
      </c>
      <c r="C1766" t="s">
        <v>604</v>
      </c>
      <c r="D1766" t="s">
        <v>17</v>
      </c>
      <c r="E1766" t="s">
        <v>495</v>
      </c>
      <c r="F1766">
        <v>62</v>
      </c>
      <c r="G1766">
        <f>VLOOKUP(E1766,Const!$A$2:$B$23,2,FALSE)</f>
        <v>10</v>
      </c>
      <c r="I1766" t="str">
        <f t="shared" si="48"/>
        <v>NEXELUS 2025.2: Exchange rate changes</v>
      </c>
    </row>
    <row r="1767" spans="1:9" x14ac:dyDescent="0.25">
      <c r="A1767" t="s">
        <v>58</v>
      </c>
      <c r="B1767" t="s">
        <v>557</v>
      </c>
      <c r="C1767" t="s">
        <v>604</v>
      </c>
      <c r="D1767" t="s">
        <v>13</v>
      </c>
      <c r="E1767" t="s">
        <v>495</v>
      </c>
      <c r="F1767">
        <v>2</v>
      </c>
      <c r="G1767">
        <f>VLOOKUP(E1767,Const!$A$2:$B$23,2,FALSE)</f>
        <v>10</v>
      </c>
      <c r="I1767" t="str">
        <f t="shared" si="48"/>
        <v>NEXELUS 2025.2: Exchange rate changes</v>
      </c>
    </row>
    <row r="1768" spans="1:9" x14ac:dyDescent="0.25">
      <c r="A1768" t="s">
        <v>58</v>
      </c>
      <c r="B1768" t="s">
        <v>516</v>
      </c>
      <c r="C1768" t="s">
        <v>119</v>
      </c>
      <c r="D1768" t="s">
        <v>99</v>
      </c>
      <c r="E1768" t="s">
        <v>495</v>
      </c>
      <c r="F1768">
        <v>8</v>
      </c>
      <c r="G1768">
        <f>VLOOKUP(E1768,Const!$A$2:$B$23,2,FALSE)</f>
        <v>10</v>
      </c>
      <c r="I1768" t="str">
        <f t="shared" si="48"/>
        <v>NEXELUS SUPPORT: Maintenance Activity</v>
      </c>
    </row>
    <row r="1769" spans="1:9" x14ac:dyDescent="0.25">
      <c r="A1769" t="s">
        <v>58</v>
      </c>
      <c r="B1769" t="s">
        <v>512</v>
      </c>
      <c r="C1769" t="s">
        <v>547</v>
      </c>
      <c r="D1769" t="s">
        <v>64</v>
      </c>
      <c r="E1769" t="s">
        <v>495</v>
      </c>
      <c r="F1769">
        <v>8</v>
      </c>
      <c r="G1769">
        <f>VLOOKUP(E1769,Const!$A$2:$B$23,2,FALSE)</f>
        <v>10</v>
      </c>
      <c r="I1769" t="str">
        <f t="shared" si="48"/>
        <v>PR-0013: Gazetted holidays</v>
      </c>
    </row>
    <row r="1770" spans="1:9" x14ac:dyDescent="0.25">
      <c r="A1770" t="s">
        <v>58</v>
      </c>
      <c r="B1770" t="s">
        <v>512</v>
      </c>
      <c r="C1770" t="s">
        <v>36</v>
      </c>
      <c r="D1770" t="s">
        <v>13</v>
      </c>
      <c r="E1770" t="s">
        <v>495</v>
      </c>
      <c r="F1770">
        <v>23</v>
      </c>
      <c r="G1770">
        <f>VLOOKUP(E1770,Const!$A$2:$B$23,2,FALSE)</f>
        <v>10</v>
      </c>
      <c r="I1770" t="str">
        <f t="shared" si="48"/>
        <v>PR-0013: Internal Meetings</v>
      </c>
    </row>
    <row r="1771" spans="1:9" x14ac:dyDescent="0.25">
      <c r="A1771" t="s">
        <v>58</v>
      </c>
      <c r="B1771" t="s">
        <v>514</v>
      </c>
      <c r="C1771" t="s">
        <v>28</v>
      </c>
      <c r="D1771" t="s">
        <v>30</v>
      </c>
      <c r="E1771" t="s">
        <v>495</v>
      </c>
      <c r="F1771">
        <v>3</v>
      </c>
      <c r="G1771">
        <f>VLOOKUP(E1771,Const!$A$2:$B$23,2,FALSE)</f>
        <v>10</v>
      </c>
      <c r="I1771" t="str">
        <f t="shared" si="48"/>
        <v>Support and Maintenance: Time</v>
      </c>
    </row>
    <row r="1772" spans="1:9" x14ac:dyDescent="0.25">
      <c r="A1772" t="s">
        <v>58</v>
      </c>
      <c r="B1772" t="s">
        <v>514</v>
      </c>
      <c r="C1772" t="s">
        <v>28</v>
      </c>
      <c r="D1772" t="s">
        <v>99</v>
      </c>
      <c r="E1772" t="s">
        <v>495</v>
      </c>
      <c r="F1772">
        <v>3</v>
      </c>
      <c r="G1772">
        <f>VLOOKUP(E1772,Const!$A$2:$B$23,2,FALSE)</f>
        <v>10</v>
      </c>
      <c r="I1772" t="str">
        <f t="shared" si="48"/>
        <v>Support and Maintenance: Time</v>
      </c>
    </row>
    <row r="1773" spans="1:9" x14ac:dyDescent="0.25">
      <c r="A1773" t="s">
        <v>60</v>
      </c>
      <c r="B1773" t="s">
        <v>515</v>
      </c>
      <c r="C1773" t="s">
        <v>28</v>
      </c>
      <c r="D1773" t="s">
        <v>64</v>
      </c>
      <c r="E1773" t="s">
        <v>495</v>
      </c>
      <c r="F1773">
        <v>54</v>
      </c>
      <c r="G1773">
        <f>VLOOKUP(E1773,Const!$A$2:$B$23,2,FALSE)</f>
        <v>10</v>
      </c>
      <c r="I1773" t="str">
        <f t="shared" si="48"/>
        <v>AD-0001: Time</v>
      </c>
    </row>
    <row r="1774" spans="1:9" x14ac:dyDescent="0.25">
      <c r="A1774" t="s">
        <v>60</v>
      </c>
      <c r="B1774" t="s">
        <v>557</v>
      </c>
      <c r="C1774" t="s">
        <v>558</v>
      </c>
      <c r="D1774" t="s">
        <v>19</v>
      </c>
      <c r="E1774" t="s">
        <v>495</v>
      </c>
      <c r="F1774">
        <v>2</v>
      </c>
      <c r="G1774">
        <f>VLOOKUP(E1774,Const!$A$2:$B$23,2,FALSE)</f>
        <v>10</v>
      </c>
      <c r="I1774" t="str">
        <f t="shared" si="48"/>
        <v>NEXELUS 2025.2: Add a 'Collapse All Packages/Placements' button on Placement</v>
      </c>
    </row>
    <row r="1775" spans="1:9" x14ac:dyDescent="0.25">
      <c r="A1775" t="s">
        <v>60</v>
      </c>
      <c r="B1775" t="s">
        <v>557</v>
      </c>
      <c r="C1775" t="s">
        <v>559</v>
      </c>
      <c r="D1775" t="s">
        <v>19</v>
      </c>
      <c r="E1775" t="s">
        <v>495</v>
      </c>
      <c r="F1775">
        <v>2</v>
      </c>
      <c r="G1775">
        <f>VLOOKUP(E1775,Const!$A$2:$B$23,2,FALSE)</f>
        <v>10</v>
      </c>
      <c r="I1775" t="str">
        <f t="shared" si="48"/>
        <v>NEXELUS 2025.2: Allow switching media plan from Media Plan UI</v>
      </c>
    </row>
    <row r="1776" spans="1:9" x14ac:dyDescent="0.25">
      <c r="A1776" t="s">
        <v>60</v>
      </c>
      <c r="B1776" t="s">
        <v>557</v>
      </c>
      <c r="C1776" t="s">
        <v>617</v>
      </c>
      <c r="D1776" t="s">
        <v>19</v>
      </c>
      <c r="E1776" t="s">
        <v>495</v>
      </c>
      <c r="F1776">
        <v>35</v>
      </c>
      <c r="G1776">
        <f>VLOOKUP(E1776,Const!$A$2:$B$23,2,FALSE)</f>
        <v>10</v>
      </c>
      <c r="I1776" t="str">
        <f t="shared" si="48"/>
        <v>NEXELUS 2025.2: DENTSU CHANGES: Enhance Close Job functionality</v>
      </c>
    </row>
    <row r="1777" spans="1:9" x14ac:dyDescent="0.25">
      <c r="A1777" t="s">
        <v>60</v>
      </c>
      <c r="B1777" t="s">
        <v>557</v>
      </c>
      <c r="C1777" t="s">
        <v>598</v>
      </c>
      <c r="D1777" t="s">
        <v>19</v>
      </c>
      <c r="E1777" t="s">
        <v>495</v>
      </c>
      <c r="F1777">
        <v>62</v>
      </c>
      <c r="G1777">
        <f>VLOOKUP(E1777,Const!$A$2:$B$23,2,FALSE)</f>
        <v>10</v>
      </c>
      <c r="I1777" t="str">
        <f t="shared" si="48"/>
        <v>NEXELUS 2025.2: Restrict Consecutive Approvals by the Same</v>
      </c>
    </row>
    <row r="1778" spans="1:9" x14ac:dyDescent="0.25">
      <c r="A1778" t="s">
        <v>60</v>
      </c>
      <c r="B1778" t="s">
        <v>512</v>
      </c>
      <c r="C1778" t="s">
        <v>36</v>
      </c>
      <c r="D1778" t="s">
        <v>13</v>
      </c>
      <c r="E1778" t="s">
        <v>495</v>
      </c>
      <c r="F1778">
        <v>21</v>
      </c>
      <c r="G1778">
        <f>VLOOKUP(E1778,Const!$A$2:$B$23,2,FALSE)</f>
        <v>10</v>
      </c>
      <c r="I1778" t="str">
        <f t="shared" si="48"/>
        <v>PR-0013: Internal Meetings</v>
      </c>
    </row>
    <row r="1779" spans="1:9" x14ac:dyDescent="0.25">
      <c r="A1779" t="s">
        <v>60</v>
      </c>
      <c r="B1779" t="s">
        <v>514</v>
      </c>
      <c r="C1779" t="s">
        <v>28</v>
      </c>
      <c r="D1779" t="s">
        <v>99</v>
      </c>
      <c r="E1779" t="s">
        <v>495</v>
      </c>
      <c r="F1779">
        <v>8</v>
      </c>
      <c r="G1779">
        <f>VLOOKUP(E1779,Const!$A$2:$B$23,2,FALSE)</f>
        <v>10</v>
      </c>
      <c r="I1779" t="str">
        <f t="shared" si="48"/>
        <v>Support and Maintenance: Time</v>
      </c>
    </row>
    <row r="1780" spans="1:9" x14ac:dyDescent="0.25">
      <c r="A1780" t="s">
        <v>61</v>
      </c>
      <c r="B1780" t="s">
        <v>515</v>
      </c>
      <c r="C1780" t="s">
        <v>536</v>
      </c>
      <c r="D1780" t="s">
        <v>538</v>
      </c>
      <c r="E1780" t="s">
        <v>495</v>
      </c>
      <c r="F1780">
        <v>1</v>
      </c>
      <c r="G1780">
        <f>VLOOKUP(E1780,Const!$A$2:$B$23,2,FALSE)</f>
        <v>10</v>
      </c>
      <c r="I1780" t="str">
        <f t="shared" si="48"/>
        <v>AD-0001: HR ad Admin Activities</v>
      </c>
    </row>
    <row r="1781" spans="1:9" x14ac:dyDescent="0.25">
      <c r="A1781" t="s">
        <v>61</v>
      </c>
      <c r="B1781" t="s">
        <v>512</v>
      </c>
      <c r="C1781" t="s">
        <v>4</v>
      </c>
      <c r="D1781" t="s">
        <v>2</v>
      </c>
      <c r="E1781" t="s">
        <v>495</v>
      </c>
      <c r="F1781">
        <v>4</v>
      </c>
      <c r="G1781">
        <f>VLOOKUP(E1781,Const!$A$2:$B$23,2,FALSE)</f>
        <v>10</v>
      </c>
      <c r="I1781" t="str">
        <f t="shared" si="48"/>
        <v>PR-0013: Analysis of production issues reported by support team</v>
      </c>
    </row>
    <row r="1782" spans="1:9" x14ac:dyDescent="0.25">
      <c r="A1782" t="s">
        <v>61</v>
      </c>
      <c r="B1782" t="s">
        <v>512</v>
      </c>
      <c r="C1782" t="s">
        <v>4</v>
      </c>
      <c r="D1782" t="s">
        <v>99</v>
      </c>
      <c r="E1782" t="s">
        <v>495</v>
      </c>
      <c r="F1782">
        <v>6</v>
      </c>
      <c r="G1782">
        <f>VLOOKUP(E1782,Const!$A$2:$B$23,2,FALSE)</f>
        <v>10</v>
      </c>
      <c r="I1782" t="str">
        <f t="shared" si="48"/>
        <v>PR-0013: Analysis of production issues reported by support team</v>
      </c>
    </row>
    <row r="1783" spans="1:9" x14ac:dyDescent="0.25">
      <c r="A1783" t="s">
        <v>61</v>
      </c>
      <c r="B1783" t="s">
        <v>512</v>
      </c>
      <c r="C1783" t="s">
        <v>35</v>
      </c>
      <c r="D1783" t="s">
        <v>17</v>
      </c>
      <c r="E1783" t="s">
        <v>495</v>
      </c>
      <c r="F1783">
        <v>7</v>
      </c>
      <c r="G1783">
        <f>VLOOKUP(E1783,Const!$A$2:$B$23,2,FALSE)</f>
        <v>10</v>
      </c>
      <c r="I1783" t="str">
        <f t="shared" si="48"/>
        <v>PR-0013: Development of new project/assignment/task</v>
      </c>
    </row>
    <row r="1784" spans="1:9" x14ac:dyDescent="0.25">
      <c r="A1784" t="s">
        <v>61</v>
      </c>
      <c r="B1784" t="s">
        <v>512</v>
      </c>
      <c r="C1784" t="s">
        <v>547</v>
      </c>
      <c r="D1784" t="s">
        <v>64</v>
      </c>
      <c r="E1784" t="s">
        <v>495</v>
      </c>
      <c r="F1784">
        <v>8</v>
      </c>
      <c r="G1784">
        <f>VLOOKUP(E1784,Const!$A$2:$B$23,2,FALSE)</f>
        <v>10</v>
      </c>
      <c r="I1784" t="str">
        <f t="shared" si="48"/>
        <v>PR-0013: Gazetted holidays</v>
      </c>
    </row>
    <row r="1785" spans="1:9" x14ac:dyDescent="0.25">
      <c r="A1785" t="s">
        <v>61</v>
      </c>
      <c r="B1785" t="s">
        <v>512</v>
      </c>
      <c r="C1785" t="s">
        <v>62</v>
      </c>
      <c r="D1785" t="s">
        <v>95</v>
      </c>
      <c r="E1785" t="s">
        <v>495</v>
      </c>
      <c r="F1785">
        <v>21</v>
      </c>
      <c r="G1785">
        <f>VLOOKUP(E1785,Const!$A$2:$B$23,2,FALSE)</f>
        <v>10</v>
      </c>
      <c r="I1785" t="str">
        <f t="shared" si="48"/>
        <v>PR-0013: In-house Training</v>
      </c>
    </row>
    <row r="1786" spans="1:9" x14ac:dyDescent="0.25">
      <c r="A1786" t="s">
        <v>61</v>
      </c>
      <c r="B1786" t="s">
        <v>514</v>
      </c>
      <c r="C1786" t="s">
        <v>28</v>
      </c>
      <c r="D1786" t="s">
        <v>30</v>
      </c>
      <c r="E1786" t="s">
        <v>495</v>
      </c>
      <c r="F1786">
        <v>121</v>
      </c>
      <c r="G1786">
        <f>VLOOKUP(E1786,Const!$A$2:$B$23,2,FALSE)</f>
        <v>10</v>
      </c>
      <c r="I1786" t="str">
        <f t="shared" si="48"/>
        <v>Support and Maintenance: Time</v>
      </c>
    </row>
    <row r="1787" spans="1:9" x14ac:dyDescent="0.25">
      <c r="A1787" t="s">
        <v>61</v>
      </c>
      <c r="B1787" t="s">
        <v>514</v>
      </c>
      <c r="C1787" t="s">
        <v>28</v>
      </c>
      <c r="D1787" t="s">
        <v>99</v>
      </c>
      <c r="E1787" t="s">
        <v>495</v>
      </c>
      <c r="F1787">
        <v>8</v>
      </c>
      <c r="G1787">
        <f>VLOOKUP(E1787,Const!$A$2:$B$23,2,FALSE)</f>
        <v>10</v>
      </c>
      <c r="I1787" t="str">
        <f t="shared" si="48"/>
        <v>Support and Maintenance: Time</v>
      </c>
    </row>
    <row r="1788" spans="1:9" x14ac:dyDescent="0.25">
      <c r="A1788" t="s">
        <v>63</v>
      </c>
      <c r="B1788" t="s">
        <v>515</v>
      </c>
      <c r="C1788" t="s">
        <v>28</v>
      </c>
      <c r="D1788" t="s">
        <v>64</v>
      </c>
      <c r="E1788" t="s">
        <v>495</v>
      </c>
      <c r="F1788">
        <v>12</v>
      </c>
      <c r="G1788">
        <f>VLOOKUP(E1788,Const!$A$2:$B$23,2,FALSE)</f>
        <v>10</v>
      </c>
      <c r="I1788" t="str">
        <f t="shared" si="48"/>
        <v>AD-0001: Time</v>
      </c>
    </row>
    <row r="1789" spans="1:9" x14ac:dyDescent="0.25">
      <c r="A1789" t="s">
        <v>63</v>
      </c>
      <c r="B1789" t="s">
        <v>552</v>
      </c>
      <c r="C1789" t="s">
        <v>593</v>
      </c>
      <c r="D1789" t="s">
        <v>19</v>
      </c>
      <c r="E1789" t="s">
        <v>495</v>
      </c>
      <c r="F1789">
        <v>24</v>
      </c>
      <c r="G1789">
        <f>VLOOKUP(E1789,Const!$A$2:$B$23,2,FALSE)</f>
        <v>10</v>
      </c>
      <c r="I1789" t="str">
        <f t="shared" si="48"/>
        <v>APWORKS 2025.2: Ability to Approve the invoice when resolving discrepancy</v>
      </c>
    </row>
    <row r="1790" spans="1:9" x14ac:dyDescent="0.25">
      <c r="A1790" t="s">
        <v>63</v>
      </c>
      <c r="B1790" t="s">
        <v>552</v>
      </c>
      <c r="C1790" t="s">
        <v>570</v>
      </c>
      <c r="D1790" t="s">
        <v>19</v>
      </c>
      <c r="E1790" t="s">
        <v>495</v>
      </c>
      <c r="F1790">
        <v>8</v>
      </c>
      <c r="G1790">
        <f>VLOOKUP(E1790,Const!$A$2:$B$23,2,FALSE)</f>
        <v>10</v>
      </c>
      <c r="I1790" t="str">
        <f t="shared" si="48"/>
        <v>APWORKS 2025.2: Auto populate call letters; media type and band after 1st maping</v>
      </c>
    </row>
    <row r="1791" spans="1:9" x14ac:dyDescent="0.25">
      <c r="A1791" t="s">
        <v>63</v>
      </c>
      <c r="B1791" t="s">
        <v>552</v>
      </c>
      <c r="C1791" t="s">
        <v>571</v>
      </c>
      <c r="D1791" t="s">
        <v>19</v>
      </c>
      <c r="E1791" t="s">
        <v>495</v>
      </c>
      <c r="F1791">
        <v>56</v>
      </c>
      <c r="G1791">
        <f>VLOOKUP(E1791,Const!$A$2:$B$23,2,FALSE)</f>
        <v>10</v>
      </c>
      <c r="I1791" t="str">
        <f t="shared" si="48"/>
        <v>APWORKS 2025.2: Credit Memo</v>
      </c>
    </row>
    <row r="1792" spans="1:9" x14ac:dyDescent="0.25">
      <c r="A1792" t="s">
        <v>63</v>
      </c>
      <c r="B1792" t="s">
        <v>552</v>
      </c>
      <c r="C1792" t="s">
        <v>553</v>
      </c>
      <c r="D1792" t="s">
        <v>19</v>
      </c>
      <c r="E1792" t="s">
        <v>495</v>
      </c>
      <c r="F1792">
        <v>20</v>
      </c>
      <c r="G1792">
        <f>VLOOKUP(E1792,Const!$A$2:$B$23,2,FALSE)</f>
        <v>10</v>
      </c>
      <c r="I1792" t="str">
        <f t="shared" si="48"/>
        <v>APWORKS 2025.2: Optimizing data retrieval processes to enhance performance</v>
      </c>
    </row>
    <row r="1793" spans="1:9" x14ac:dyDescent="0.25">
      <c r="A1793" t="s">
        <v>63</v>
      </c>
      <c r="B1793" t="s">
        <v>552</v>
      </c>
      <c r="C1793" t="s">
        <v>584</v>
      </c>
      <c r="D1793" t="s">
        <v>19</v>
      </c>
      <c r="E1793" t="s">
        <v>495</v>
      </c>
      <c r="F1793">
        <v>32</v>
      </c>
      <c r="G1793">
        <f>VLOOKUP(E1793,Const!$A$2:$B$23,2,FALSE)</f>
        <v>10</v>
      </c>
      <c r="I1793" t="str">
        <f t="shared" si="48"/>
        <v>APWORKS 2025.2: Warren Lamb provided PDF ingestion</v>
      </c>
    </row>
    <row r="1794" spans="1:9" x14ac:dyDescent="0.25">
      <c r="A1794" t="s">
        <v>63</v>
      </c>
      <c r="B1794" t="s">
        <v>514</v>
      </c>
      <c r="C1794" t="s">
        <v>28</v>
      </c>
      <c r="D1794" t="s">
        <v>30</v>
      </c>
      <c r="E1794" t="s">
        <v>495</v>
      </c>
      <c r="F1794">
        <v>16</v>
      </c>
      <c r="G1794">
        <f>VLOOKUP(E1794,Const!$A$2:$B$23,2,FALSE)</f>
        <v>10</v>
      </c>
      <c r="I1794" t="str">
        <f t="shared" si="48"/>
        <v>Support and Maintenance: Time</v>
      </c>
    </row>
    <row r="1795" spans="1:9" x14ac:dyDescent="0.25">
      <c r="A1795" t="s">
        <v>569</v>
      </c>
      <c r="B1795" t="s">
        <v>515</v>
      </c>
      <c r="C1795" t="s">
        <v>13</v>
      </c>
      <c r="D1795" t="s">
        <v>13</v>
      </c>
      <c r="E1795" t="s">
        <v>495</v>
      </c>
      <c r="F1795">
        <v>8</v>
      </c>
      <c r="G1795">
        <f>VLOOKUP(E1795,Const!$A$2:$B$23,2,FALSE)</f>
        <v>10</v>
      </c>
      <c r="I1795" t="str">
        <f t="shared" si="48"/>
        <v>AD-0001: Meetings</v>
      </c>
    </row>
    <row r="1796" spans="1:9" x14ac:dyDescent="0.25">
      <c r="A1796" t="s">
        <v>569</v>
      </c>
      <c r="B1796" t="s">
        <v>515</v>
      </c>
      <c r="C1796" t="s">
        <v>28</v>
      </c>
      <c r="D1796" t="s">
        <v>47</v>
      </c>
      <c r="E1796" t="s">
        <v>495</v>
      </c>
      <c r="F1796">
        <v>6.5</v>
      </c>
      <c r="G1796">
        <f>VLOOKUP(E1796,Const!$A$2:$B$23,2,FALSE)</f>
        <v>10</v>
      </c>
      <c r="I1796" t="str">
        <f t="shared" si="48"/>
        <v>AD-0001: Time</v>
      </c>
    </row>
    <row r="1797" spans="1:9" x14ac:dyDescent="0.25">
      <c r="A1797" t="s">
        <v>569</v>
      </c>
      <c r="B1797" t="s">
        <v>515</v>
      </c>
      <c r="C1797" t="s">
        <v>28</v>
      </c>
      <c r="D1797" t="s">
        <v>12</v>
      </c>
      <c r="E1797" t="s">
        <v>495</v>
      </c>
      <c r="F1797">
        <v>9</v>
      </c>
      <c r="G1797">
        <f>VLOOKUP(E1797,Const!$A$2:$B$23,2,FALSE)</f>
        <v>10</v>
      </c>
      <c r="I1797" t="str">
        <f t="shared" si="48"/>
        <v>AD-0001: Time</v>
      </c>
    </row>
    <row r="1798" spans="1:9" x14ac:dyDescent="0.25">
      <c r="A1798" t="s">
        <v>569</v>
      </c>
      <c r="B1798" t="s">
        <v>591</v>
      </c>
      <c r="C1798" t="s">
        <v>119</v>
      </c>
      <c r="D1798" t="s">
        <v>622</v>
      </c>
      <c r="E1798" t="s">
        <v>495</v>
      </c>
      <c r="F1798">
        <v>23</v>
      </c>
      <c r="G1798">
        <f>VLOOKUP(E1798,Const!$A$2:$B$23,2,FALSE)</f>
        <v>10</v>
      </c>
      <c r="I1798" t="str">
        <f t="shared" si="48"/>
        <v>APWORKS - SUPPORT: Maintenance Activity</v>
      </c>
    </row>
    <row r="1799" spans="1:9" x14ac:dyDescent="0.25">
      <c r="A1799" t="s">
        <v>569</v>
      </c>
      <c r="B1799" t="s">
        <v>552</v>
      </c>
      <c r="C1799" t="s">
        <v>11</v>
      </c>
      <c r="D1799" t="s">
        <v>12</v>
      </c>
      <c r="E1799" t="s">
        <v>495</v>
      </c>
      <c r="F1799">
        <v>8</v>
      </c>
      <c r="G1799">
        <f>VLOOKUP(E1799,Const!$A$2:$B$23,2,FALSE)</f>
        <v>10</v>
      </c>
      <c r="I1799" t="str">
        <f t="shared" si="48"/>
        <v>APWORKS 2025.2: Project Overhead</v>
      </c>
    </row>
    <row r="1800" spans="1:9" x14ac:dyDescent="0.25">
      <c r="A1800" t="s">
        <v>569</v>
      </c>
      <c r="B1800" t="s">
        <v>557</v>
      </c>
      <c r="C1800" t="s">
        <v>598</v>
      </c>
      <c r="D1800" t="s">
        <v>17</v>
      </c>
      <c r="E1800" t="s">
        <v>495</v>
      </c>
      <c r="F1800">
        <v>1.5</v>
      </c>
      <c r="G1800">
        <f>VLOOKUP(E1800,Const!$A$2:$B$23,2,FALSE)</f>
        <v>10</v>
      </c>
      <c r="I1800" t="str">
        <f t="shared" si="48"/>
        <v>NEXELUS 2025.2: Restrict Consecutive Approvals by the Same</v>
      </c>
    </row>
    <row r="1801" spans="1:9" x14ac:dyDescent="0.25">
      <c r="A1801" t="s">
        <v>569</v>
      </c>
      <c r="B1801" t="s">
        <v>516</v>
      </c>
      <c r="C1801" t="s">
        <v>119</v>
      </c>
      <c r="D1801" t="s">
        <v>12</v>
      </c>
      <c r="E1801" t="s">
        <v>495</v>
      </c>
      <c r="F1801">
        <v>5.5</v>
      </c>
      <c r="G1801">
        <f>VLOOKUP(E1801,Const!$A$2:$B$23,2,FALSE)</f>
        <v>10</v>
      </c>
      <c r="I1801" t="str">
        <f t="shared" si="48"/>
        <v>NEXELUS SUPPORT: Maintenance Activity</v>
      </c>
    </row>
    <row r="1802" spans="1:9" x14ac:dyDescent="0.25">
      <c r="A1802" t="s">
        <v>569</v>
      </c>
      <c r="B1802" t="s">
        <v>512</v>
      </c>
      <c r="C1802" t="s">
        <v>547</v>
      </c>
      <c r="D1802" t="s">
        <v>64</v>
      </c>
      <c r="E1802" t="s">
        <v>495</v>
      </c>
      <c r="F1802">
        <v>8</v>
      </c>
      <c r="G1802">
        <f>VLOOKUP(E1802,Const!$A$2:$B$23,2,FALSE)</f>
        <v>10</v>
      </c>
      <c r="I1802" t="str">
        <f t="shared" si="48"/>
        <v>PR-0013: Gazetted holidays</v>
      </c>
    </row>
    <row r="1803" spans="1:9" x14ac:dyDescent="0.25">
      <c r="A1803" t="s">
        <v>569</v>
      </c>
      <c r="B1803" t="s">
        <v>512</v>
      </c>
      <c r="C1803" t="s">
        <v>62</v>
      </c>
      <c r="D1803" t="s">
        <v>95</v>
      </c>
      <c r="E1803" t="s">
        <v>495</v>
      </c>
      <c r="F1803">
        <v>37.5</v>
      </c>
      <c r="G1803">
        <f>VLOOKUP(E1803,Const!$A$2:$B$23,2,FALSE)</f>
        <v>10</v>
      </c>
      <c r="I1803" t="str">
        <f t="shared" si="48"/>
        <v>PR-0013: In-house Training</v>
      </c>
    </row>
    <row r="1804" spans="1:9" x14ac:dyDescent="0.25">
      <c r="A1804" t="s">
        <v>569</v>
      </c>
      <c r="B1804" t="s">
        <v>512</v>
      </c>
      <c r="C1804" t="s">
        <v>36</v>
      </c>
      <c r="D1804" t="s">
        <v>13</v>
      </c>
      <c r="E1804" t="s">
        <v>495</v>
      </c>
      <c r="F1804">
        <v>17.5</v>
      </c>
      <c r="G1804">
        <f>VLOOKUP(E1804,Const!$A$2:$B$23,2,FALSE)</f>
        <v>10</v>
      </c>
      <c r="I1804" t="str">
        <f t="shared" si="48"/>
        <v>PR-0013: Internal Meetings</v>
      </c>
    </row>
    <row r="1805" spans="1:9" x14ac:dyDescent="0.25">
      <c r="A1805" t="s">
        <v>569</v>
      </c>
      <c r="B1805" t="s">
        <v>514</v>
      </c>
      <c r="C1805" t="s">
        <v>28</v>
      </c>
      <c r="D1805" t="s">
        <v>30</v>
      </c>
      <c r="E1805" t="s">
        <v>495</v>
      </c>
      <c r="F1805">
        <v>50.5</v>
      </c>
      <c r="G1805">
        <f>VLOOKUP(E1805,Const!$A$2:$B$23,2,FALSE)</f>
        <v>10</v>
      </c>
      <c r="I1805" t="str">
        <f t="shared" si="48"/>
        <v>Support and Maintenance: Time</v>
      </c>
    </row>
    <row r="1806" spans="1:9" x14ac:dyDescent="0.25">
      <c r="A1806" t="s">
        <v>569</v>
      </c>
      <c r="B1806" t="s">
        <v>514</v>
      </c>
      <c r="C1806" t="s">
        <v>28</v>
      </c>
      <c r="D1806" t="s">
        <v>99</v>
      </c>
      <c r="E1806" t="s">
        <v>495</v>
      </c>
      <c r="F1806">
        <v>1</v>
      </c>
      <c r="G1806">
        <f>VLOOKUP(E1806,Const!$A$2:$B$23,2,FALSE)</f>
        <v>10</v>
      </c>
      <c r="I1806" t="str">
        <f t="shared" si="48"/>
        <v>Support and Maintenance: Time</v>
      </c>
    </row>
    <row r="1807" spans="1:9" x14ac:dyDescent="0.25">
      <c r="A1807" t="s">
        <v>612</v>
      </c>
      <c r="B1807" t="s">
        <v>591</v>
      </c>
      <c r="C1807" t="s">
        <v>119</v>
      </c>
      <c r="D1807" t="s">
        <v>623</v>
      </c>
      <c r="E1807" t="s">
        <v>495</v>
      </c>
      <c r="F1807">
        <v>1</v>
      </c>
      <c r="G1807">
        <f>VLOOKUP(E1807,Const!$A$2:$B$23,2,FALSE)</f>
        <v>10</v>
      </c>
      <c r="I1807" t="str">
        <f t="shared" si="48"/>
        <v>APWORKS - SUPPORT: Maintenance Activity</v>
      </c>
    </row>
    <row r="1808" spans="1:9" x14ac:dyDescent="0.25">
      <c r="A1808" t="s">
        <v>612</v>
      </c>
      <c r="B1808" t="s">
        <v>591</v>
      </c>
      <c r="C1808" t="s">
        <v>119</v>
      </c>
      <c r="D1808" t="s">
        <v>592</v>
      </c>
      <c r="E1808" t="s">
        <v>495</v>
      </c>
      <c r="F1808">
        <v>3</v>
      </c>
      <c r="G1808">
        <f>VLOOKUP(E1808,Const!$A$2:$B$23,2,FALSE)</f>
        <v>10</v>
      </c>
      <c r="I1808" t="str">
        <f t="shared" si="48"/>
        <v>APWORKS - SUPPORT: Maintenance Activity</v>
      </c>
    </row>
    <row r="1809" spans="1:9" x14ac:dyDescent="0.25">
      <c r="A1809" t="s">
        <v>612</v>
      </c>
      <c r="B1809" t="s">
        <v>608</v>
      </c>
      <c r="C1809" t="s">
        <v>11</v>
      </c>
      <c r="D1809" t="s">
        <v>7</v>
      </c>
      <c r="E1809" t="s">
        <v>495</v>
      </c>
      <c r="F1809">
        <v>1</v>
      </c>
      <c r="G1809">
        <f>VLOOKUP(E1809,Const!$A$2:$B$23,2,FALSE)</f>
        <v>10</v>
      </c>
      <c r="I1809" t="str">
        <f t="shared" si="48"/>
        <v>APWORKS - TEST AUTOMATION: Project Overhead</v>
      </c>
    </row>
    <row r="1810" spans="1:9" x14ac:dyDescent="0.25">
      <c r="A1810" t="s">
        <v>612</v>
      </c>
      <c r="B1810" t="s">
        <v>552</v>
      </c>
      <c r="C1810" t="s">
        <v>586</v>
      </c>
      <c r="D1810" t="s">
        <v>2</v>
      </c>
      <c r="E1810" t="s">
        <v>495</v>
      </c>
      <c r="F1810">
        <v>12</v>
      </c>
      <c r="G1810">
        <f>VLOOKUP(E1810,Const!$A$2:$B$23,2,FALSE)</f>
        <v>10</v>
      </c>
      <c r="I1810" t="str">
        <f t="shared" si="48"/>
        <v>APWORKS 2025.2: Ability to create templates across multiple Companies</v>
      </c>
    </row>
    <row r="1811" spans="1:9" x14ac:dyDescent="0.25">
      <c r="A1811" t="s">
        <v>612</v>
      </c>
      <c r="B1811" t="s">
        <v>552</v>
      </c>
      <c r="C1811" t="s">
        <v>586</v>
      </c>
      <c r="D1811" t="s">
        <v>17</v>
      </c>
      <c r="E1811" t="s">
        <v>495</v>
      </c>
      <c r="F1811">
        <v>18.5</v>
      </c>
      <c r="G1811">
        <f>VLOOKUP(E1811,Const!$A$2:$B$23,2,FALSE)</f>
        <v>10</v>
      </c>
      <c r="I1811" t="str">
        <f t="shared" si="48"/>
        <v>APWORKS 2025.2: Ability to create templates across multiple Companies</v>
      </c>
    </row>
    <row r="1812" spans="1:9" x14ac:dyDescent="0.25">
      <c r="A1812" t="s">
        <v>612</v>
      </c>
      <c r="B1812" t="s">
        <v>552</v>
      </c>
      <c r="C1812" t="s">
        <v>570</v>
      </c>
      <c r="D1812" t="s">
        <v>2</v>
      </c>
      <c r="E1812" t="s">
        <v>495</v>
      </c>
      <c r="F1812">
        <v>2</v>
      </c>
      <c r="G1812">
        <f>VLOOKUP(E1812,Const!$A$2:$B$23,2,FALSE)</f>
        <v>10</v>
      </c>
      <c r="I1812" t="str">
        <f t="shared" si="48"/>
        <v>APWORKS 2025.2: Auto populate call letters; media type and band after 1st maping</v>
      </c>
    </row>
    <row r="1813" spans="1:9" x14ac:dyDescent="0.25">
      <c r="A1813" t="s">
        <v>612</v>
      </c>
      <c r="B1813" t="s">
        <v>552</v>
      </c>
      <c r="C1813" t="s">
        <v>570</v>
      </c>
      <c r="D1813" t="s">
        <v>17</v>
      </c>
      <c r="E1813" t="s">
        <v>495</v>
      </c>
      <c r="F1813">
        <v>2</v>
      </c>
      <c r="G1813">
        <f>VLOOKUP(E1813,Const!$A$2:$B$23,2,FALSE)</f>
        <v>10</v>
      </c>
      <c r="I1813" t="str">
        <f t="shared" si="48"/>
        <v>APWORKS 2025.2: Auto populate call letters; media type and band after 1st maping</v>
      </c>
    </row>
    <row r="1814" spans="1:9" x14ac:dyDescent="0.25">
      <c r="A1814" t="s">
        <v>612</v>
      </c>
      <c r="B1814" t="s">
        <v>552</v>
      </c>
      <c r="C1814" t="s">
        <v>571</v>
      </c>
      <c r="D1814" t="s">
        <v>2</v>
      </c>
      <c r="E1814" t="s">
        <v>495</v>
      </c>
      <c r="F1814">
        <v>10.5</v>
      </c>
      <c r="G1814">
        <f>VLOOKUP(E1814,Const!$A$2:$B$23,2,FALSE)</f>
        <v>10</v>
      </c>
      <c r="I1814" t="str">
        <f t="shared" si="48"/>
        <v>APWORKS 2025.2: Credit Memo</v>
      </c>
    </row>
    <row r="1815" spans="1:9" x14ac:dyDescent="0.25">
      <c r="A1815" t="s">
        <v>612</v>
      </c>
      <c r="B1815" t="s">
        <v>552</v>
      </c>
      <c r="C1815" t="s">
        <v>571</v>
      </c>
      <c r="D1815" t="s">
        <v>17</v>
      </c>
      <c r="E1815" t="s">
        <v>495</v>
      </c>
      <c r="F1815">
        <v>7</v>
      </c>
      <c r="G1815">
        <f>VLOOKUP(E1815,Const!$A$2:$B$23,2,FALSE)</f>
        <v>10</v>
      </c>
      <c r="I1815" t="str">
        <f t="shared" si="48"/>
        <v>APWORKS 2025.2: Credit Memo</v>
      </c>
    </row>
    <row r="1816" spans="1:9" x14ac:dyDescent="0.25">
      <c r="A1816" t="s">
        <v>612</v>
      </c>
      <c r="B1816" t="s">
        <v>552</v>
      </c>
      <c r="C1816" t="s">
        <v>606</v>
      </c>
      <c r="D1816" t="s">
        <v>17</v>
      </c>
      <c r="E1816" t="s">
        <v>495</v>
      </c>
      <c r="F1816">
        <v>3</v>
      </c>
      <c r="G1816">
        <f>VLOOKUP(E1816,Const!$A$2:$B$23,2,FALSE)</f>
        <v>10</v>
      </c>
      <c r="I1816" t="str">
        <f t="shared" si="48"/>
        <v>APWORKS 2025.2: Nexelus Email Function for IO</v>
      </c>
    </row>
    <row r="1817" spans="1:9" x14ac:dyDescent="0.25">
      <c r="A1817" t="s">
        <v>612</v>
      </c>
      <c r="B1817" t="s">
        <v>552</v>
      </c>
      <c r="C1817" t="s">
        <v>553</v>
      </c>
      <c r="D1817" t="s">
        <v>2</v>
      </c>
      <c r="E1817" t="s">
        <v>495</v>
      </c>
      <c r="F1817">
        <v>5</v>
      </c>
      <c r="G1817">
        <f>VLOOKUP(E1817,Const!$A$2:$B$23,2,FALSE)</f>
        <v>10</v>
      </c>
      <c r="I1817" t="str">
        <f t="shared" si="48"/>
        <v>APWORKS 2025.2: Optimizing data retrieval processes to enhance performance</v>
      </c>
    </row>
    <row r="1818" spans="1:9" x14ac:dyDescent="0.25">
      <c r="A1818" t="s">
        <v>612</v>
      </c>
      <c r="B1818" t="s">
        <v>552</v>
      </c>
      <c r="C1818" t="s">
        <v>553</v>
      </c>
      <c r="D1818" t="s">
        <v>17</v>
      </c>
      <c r="E1818" t="s">
        <v>495</v>
      </c>
      <c r="F1818">
        <v>11.5</v>
      </c>
      <c r="G1818">
        <f>VLOOKUP(E1818,Const!$A$2:$B$23,2,FALSE)</f>
        <v>10</v>
      </c>
      <c r="I1818" t="str">
        <f t="shared" ref="I1818:I1853" si="49">CONCATENATE(TRIM(B1818),": ",C1818)</f>
        <v>APWORKS 2025.2: Optimizing data retrieval processes to enhance performance</v>
      </c>
    </row>
    <row r="1819" spans="1:9" x14ac:dyDescent="0.25">
      <c r="A1819" t="s">
        <v>612</v>
      </c>
      <c r="B1819" t="s">
        <v>552</v>
      </c>
      <c r="C1819" t="s">
        <v>11</v>
      </c>
      <c r="D1819" t="s">
        <v>7</v>
      </c>
      <c r="E1819" t="s">
        <v>495</v>
      </c>
      <c r="F1819">
        <v>1</v>
      </c>
      <c r="G1819">
        <f>VLOOKUP(E1819,Const!$A$2:$B$23,2,FALSE)</f>
        <v>10</v>
      </c>
      <c r="I1819" t="str">
        <f t="shared" si="49"/>
        <v>APWORKS 2025.2: Project Overhead</v>
      </c>
    </row>
    <row r="1820" spans="1:9" x14ac:dyDescent="0.25">
      <c r="A1820" t="s">
        <v>612</v>
      </c>
      <c r="B1820" t="s">
        <v>552</v>
      </c>
      <c r="C1820" t="s">
        <v>11</v>
      </c>
      <c r="D1820" t="s">
        <v>90</v>
      </c>
      <c r="E1820" t="s">
        <v>495</v>
      </c>
      <c r="F1820">
        <v>23</v>
      </c>
      <c r="G1820">
        <f>VLOOKUP(E1820,Const!$A$2:$B$23,2,FALSE)</f>
        <v>10</v>
      </c>
      <c r="I1820" t="str">
        <f t="shared" si="49"/>
        <v>APWORKS 2025.2: Project Overhead</v>
      </c>
    </row>
    <row r="1821" spans="1:9" x14ac:dyDescent="0.25">
      <c r="A1821" t="s">
        <v>612</v>
      </c>
      <c r="B1821" t="s">
        <v>552</v>
      </c>
      <c r="C1821" t="s">
        <v>572</v>
      </c>
      <c r="D1821" t="s">
        <v>2</v>
      </c>
      <c r="E1821" t="s">
        <v>495</v>
      </c>
      <c r="F1821">
        <v>9</v>
      </c>
      <c r="G1821">
        <f>VLOOKUP(E1821,Const!$A$2:$B$23,2,FALSE)</f>
        <v>10</v>
      </c>
      <c r="I1821" t="str">
        <f t="shared" si="49"/>
        <v>APWORKS 2025.2: Restriction by user group on which fields can be edited</v>
      </c>
    </row>
    <row r="1822" spans="1:9" x14ac:dyDescent="0.25">
      <c r="A1822" t="s">
        <v>612</v>
      </c>
      <c r="B1822" t="s">
        <v>552</v>
      </c>
      <c r="C1822" t="s">
        <v>572</v>
      </c>
      <c r="D1822" t="s">
        <v>17</v>
      </c>
      <c r="E1822" t="s">
        <v>495</v>
      </c>
      <c r="F1822">
        <v>5</v>
      </c>
      <c r="G1822">
        <f>VLOOKUP(E1822,Const!$A$2:$B$23,2,FALSE)</f>
        <v>10</v>
      </c>
      <c r="I1822" t="str">
        <f t="shared" si="49"/>
        <v>APWORKS 2025.2: Restriction by user group on which fields can be edited</v>
      </c>
    </row>
    <row r="1823" spans="1:9" x14ac:dyDescent="0.25">
      <c r="A1823" t="s">
        <v>612</v>
      </c>
      <c r="B1823" t="s">
        <v>552</v>
      </c>
      <c r="C1823" t="s">
        <v>576</v>
      </c>
      <c r="D1823" t="s">
        <v>2</v>
      </c>
      <c r="E1823" t="s">
        <v>495</v>
      </c>
      <c r="F1823">
        <v>2.5</v>
      </c>
      <c r="G1823">
        <f>VLOOKUP(E1823,Const!$A$2:$B$23,2,FALSE)</f>
        <v>10</v>
      </c>
      <c r="I1823" t="str">
        <f t="shared" si="49"/>
        <v>APWORKS 2025.2: Standardize the Status in Dashboard vs reports</v>
      </c>
    </row>
    <row r="1824" spans="1:9" x14ac:dyDescent="0.25">
      <c r="A1824" t="s">
        <v>612</v>
      </c>
      <c r="B1824" t="s">
        <v>552</v>
      </c>
      <c r="C1824" t="s">
        <v>584</v>
      </c>
      <c r="D1824" t="s">
        <v>2</v>
      </c>
      <c r="E1824" t="s">
        <v>495</v>
      </c>
      <c r="F1824">
        <v>1</v>
      </c>
      <c r="G1824">
        <f>VLOOKUP(E1824,Const!$A$2:$B$23,2,FALSE)</f>
        <v>10</v>
      </c>
      <c r="I1824" t="str">
        <f t="shared" si="49"/>
        <v>APWORKS 2025.2: Warren Lamb provided PDF ingestion</v>
      </c>
    </row>
    <row r="1825" spans="1:9" x14ac:dyDescent="0.25">
      <c r="A1825" t="s">
        <v>612</v>
      </c>
      <c r="B1825" t="s">
        <v>552</v>
      </c>
      <c r="C1825" t="s">
        <v>584</v>
      </c>
      <c r="D1825" t="s">
        <v>17</v>
      </c>
      <c r="E1825" t="s">
        <v>495</v>
      </c>
      <c r="F1825">
        <v>3</v>
      </c>
      <c r="G1825">
        <f>VLOOKUP(E1825,Const!$A$2:$B$23,2,FALSE)</f>
        <v>10</v>
      </c>
      <c r="I1825" t="str">
        <f t="shared" si="49"/>
        <v>APWORKS 2025.2: Warren Lamb provided PDF ingestion</v>
      </c>
    </row>
    <row r="1826" spans="1:9" x14ac:dyDescent="0.25">
      <c r="A1826" t="s">
        <v>612</v>
      </c>
      <c r="B1826" t="s">
        <v>557</v>
      </c>
      <c r="C1826" t="s">
        <v>596</v>
      </c>
      <c r="D1826" t="s">
        <v>17</v>
      </c>
      <c r="E1826" t="s">
        <v>495</v>
      </c>
      <c r="F1826">
        <v>2</v>
      </c>
      <c r="G1826">
        <f>VLOOKUP(E1826,Const!$A$2:$B$23,2,FALSE)</f>
        <v>10</v>
      </c>
      <c r="I1826" t="str">
        <f t="shared" si="49"/>
        <v>NEXELUS 2025.2: Allow manual adjustments for partial billing by the client</v>
      </c>
    </row>
    <row r="1827" spans="1:9" x14ac:dyDescent="0.25">
      <c r="A1827" t="s">
        <v>612</v>
      </c>
      <c r="B1827" t="s">
        <v>557</v>
      </c>
      <c r="C1827" t="s">
        <v>11</v>
      </c>
      <c r="D1827" t="s">
        <v>90</v>
      </c>
      <c r="E1827" t="s">
        <v>495</v>
      </c>
      <c r="F1827">
        <v>1</v>
      </c>
      <c r="G1827">
        <f>VLOOKUP(E1827,Const!$A$2:$B$23,2,FALSE)</f>
        <v>10</v>
      </c>
      <c r="I1827" t="str">
        <f t="shared" si="49"/>
        <v>NEXELUS 2025.2: Project Overhead</v>
      </c>
    </row>
    <row r="1828" spans="1:9" x14ac:dyDescent="0.25">
      <c r="A1828" t="s">
        <v>612</v>
      </c>
      <c r="B1828" t="s">
        <v>557</v>
      </c>
      <c r="C1828" t="s">
        <v>598</v>
      </c>
      <c r="D1828" t="s">
        <v>17</v>
      </c>
      <c r="E1828" t="s">
        <v>495</v>
      </c>
      <c r="F1828">
        <v>11</v>
      </c>
      <c r="G1828">
        <f>VLOOKUP(E1828,Const!$A$2:$B$23,2,FALSE)</f>
        <v>10</v>
      </c>
      <c r="I1828" t="str">
        <f t="shared" si="49"/>
        <v>NEXELUS 2025.2: Restrict Consecutive Approvals by the Same</v>
      </c>
    </row>
    <row r="1829" spans="1:9" x14ac:dyDescent="0.25">
      <c r="A1829" t="s">
        <v>612</v>
      </c>
      <c r="B1829" t="s">
        <v>512</v>
      </c>
      <c r="C1829" t="s">
        <v>35</v>
      </c>
      <c r="D1829" t="s">
        <v>17</v>
      </c>
      <c r="E1829" t="s">
        <v>495</v>
      </c>
      <c r="F1829">
        <v>4</v>
      </c>
      <c r="G1829">
        <f>VLOOKUP(E1829,Const!$A$2:$B$23,2,FALSE)</f>
        <v>10</v>
      </c>
      <c r="I1829" t="str">
        <f t="shared" si="49"/>
        <v>PR-0013: Development of new project/assignment/task</v>
      </c>
    </row>
    <row r="1830" spans="1:9" x14ac:dyDescent="0.25">
      <c r="A1830" t="s">
        <v>612</v>
      </c>
      <c r="B1830" t="s">
        <v>512</v>
      </c>
      <c r="C1830" t="s">
        <v>547</v>
      </c>
      <c r="D1830" t="s">
        <v>64</v>
      </c>
      <c r="E1830" t="s">
        <v>495</v>
      </c>
      <c r="F1830">
        <v>8</v>
      </c>
      <c r="G1830">
        <f>VLOOKUP(E1830,Const!$A$2:$B$23,2,FALSE)</f>
        <v>10</v>
      </c>
      <c r="I1830" t="str">
        <f t="shared" si="49"/>
        <v>PR-0013: Gazetted holidays</v>
      </c>
    </row>
    <row r="1831" spans="1:9" x14ac:dyDescent="0.25">
      <c r="A1831" t="s">
        <v>612</v>
      </c>
      <c r="B1831" t="s">
        <v>512</v>
      </c>
      <c r="C1831" t="s">
        <v>62</v>
      </c>
      <c r="D1831" t="s">
        <v>13</v>
      </c>
      <c r="E1831" t="s">
        <v>495</v>
      </c>
      <c r="F1831">
        <v>2</v>
      </c>
      <c r="G1831">
        <f>VLOOKUP(E1831,Const!$A$2:$B$23,2,FALSE)</f>
        <v>10</v>
      </c>
      <c r="I1831" t="str">
        <f t="shared" si="49"/>
        <v>PR-0013: In-house Training</v>
      </c>
    </row>
    <row r="1832" spans="1:9" x14ac:dyDescent="0.25">
      <c r="A1832" t="s">
        <v>612</v>
      </c>
      <c r="B1832" t="s">
        <v>512</v>
      </c>
      <c r="C1832" t="s">
        <v>62</v>
      </c>
      <c r="D1832" t="s">
        <v>95</v>
      </c>
      <c r="E1832" t="s">
        <v>495</v>
      </c>
      <c r="F1832">
        <v>4</v>
      </c>
      <c r="G1832">
        <f>VLOOKUP(E1832,Const!$A$2:$B$23,2,FALSE)</f>
        <v>10</v>
      </c>
      <c r="I1832" t="str">
        <f t="shared" si="49"/>
        <v>PR-0013: In-house Training</v>
      </c>
    </row>
    <row r="1833" spans="1:9" x14ac:dyDescent="0.25">
      <c r="A1833" t="s">
        <v>612</v>
      </c>
      <c r="B1833" t="s">
        <v>512</v>
      </c>
      <c r="C1833" t="s">
        <v>36</v>
      </c>
      <c r="D1833" t="s">
        <v>13</v>
      </c>
      <c r="E1833" t="s">
        <v>495</v>
      </c>
      <c r="F1833">
        <v>3</v>
      </c>
      <c r="G1833">
        <f>VLOOKUP(E1833,Const!$A$2:$B$23,2,FALSE)</f>
        <v>10</v>
      </c>
      <c r="I1833" t="str">
        <f t="shared" si="49"/>
        <v>PR-0013: Internal Meetings</v>
      </c>
    </row>
    <row r="1834" spans="1:9" x14ac:dyDescent="0.25">
      <c r="A1834" t="s">
        <v>612</v>
      </c>
      <c r="B1834" t="s">
        <v>514</v>
      </c>
      <c r="C1834" t="s">
        <v>28</v>
      </c>
      <c r="D1834" t="s">
        <v>30</v>
      </c>
      <c r="E1834" t="s">
        <v>495</v>
      </c>
      <c r="F1834">
        <v>10</v>
      </c>
      <c r="G1834">
        <f>VLOOKUP(E1834,Const!$A$2:$B$23,2,FALSE)</f>
        <v>10</v>
      </c>
      <c r="I1834" t="str">
        <f t="shared" si="49"/>
        <v>Support and Maintenance: Time</v>
      </c>
    </row>
    <row r="1835" spans="1:9" x14ac:dyDescent="0.25">
      <c r="A1835" t="s">
        <v>612</v>
      </c>
      <c r="B1835" t="s">
        <v>514</v>
      </c>
      <c r="C1835" t="s">
        <v>28</v>
      </c>
      <c r="D1835" t="s">
        <v>99</v>
      </c>
      <c r="E1835" t="s">
        <v>495</v>
      </c>
      <c r="F1835">
        <v>17</v>
      </c>
      <c r="G1835">
        <f>VLOOKUP(E1835,Const!$A$2:$B$23,2,FALSE)</f>
        <v>10</v>
      </c>
      <c r="I1835" t="str">
        <f t="shared" si="49"/>
        <v>Support and Maintenance: Time</v>
      </c>
    </row>
    <row r="1836" spans="1:9" x14ac:dyDescent="0.25">
      <c r="A1836" t="s">
        <v>613</v>
      </c>
      <c r="B1836" t="s">
        <v>515</v>
      </c>
      <c r="C1836" t="s">
        <v>13</v>
      </c>
      <c r="D1836" t="s">
        <v>13</v>
      </c>
      <c r="E1836" t="s">
        <v>495</v>
      </c>
      <c r="F1836">
        <v>5.55</v>
      </c>
      <c r="G1836">
        <f>VLOOKUP(E1836,Const!$A$2:$B$23,2,FALSE)</f>
        <v>10</v>
      </c>
      <c r="I1836" t="str">
        <f t="shared" si="49"/>
        <v>AD-0001: Meetings</v>
      </c>
    </row>
    <row r="1837" spans="1:9" x14ac:dyDescent="0.25">
      <c r="A1837" t="s">
        <v>613</v>
      </c>
      <c r="B1837" t="s">
        <v>552</v>
      </c>
      <c r="C1837" t="s">
        <v>615</v>
      </c>
      <c r="D1837" t="s">
        <v>2</v>
      </c>
      <c r="E1837" t="s">
        <v>495</v>
      </c>
      <c r="F1837">
        <v>26.5</v>
      </c>
      <c r="G1837">
        <f>VLOOKUP(E1837,Const!$A$2:$B$23,2,FALSE)</f>
        <v>10</v>
      </c>
      <c r="I1837" t="str">
        <f t="shared" si="49"/>
        <v>APWORKS 2025.2: Enhance revise BO to allow consecutive IOs to merge into it</v>
      </c>
    </row>
    <row r="1838" spans="1:9" x14ac:dyDescent="0.25">
      <c r="A1838" t="s">
        <v>613</v>
      </c>
      <c r="B1838" t="s">
        <v>552</v>
      </c>
      <c r="C1838" t="s">
        <v>615</v>
      </c>
      <c r="D1838" t="s">
        <v>17</v>
      </c>
      <c r="E1838" t="s">
        <v>495</v>
      </c>
      <c r="F1838">
        <v>19.5</v>
      </c>
      <c r="G1838">
        <f>VLOOKUP(E1838,Const!$A$2:$B$23,2,FALSE)</f>
        <v>10</v>
      </c>
      <c r="I1838" t="str">
        <f t="shared" si="49"/>
        <v>APWORKS 2025.2: Enhance revise BO to allow consecutive IOs to merge into it</v>
      </c>
    </row>
    <row r="1839" spans="1:9" x14ac:dyDescent="0.25">
      <c r="A1839" t="s">
        <v>613</v>
      </c>
      <c r="B1839" t="s">
        <v>557</v>
      </c>
      <c r="C1839" t="s">
        <v>558</v>
      </c>
      <c r="D1839" t="s">
        <v>17</v>
      </c>
      <c r="E1839" t="s">
        <v>495</v>
      </c>
      <c r="F1839">
        <v>7.5</v>
      </c>
      <c r="G1839">
        <f>VLOOKUP(E1839,Const!$A$2:$B$23,2,FALSE)</f>
        <v>10</v>
      </c>
      <c r="I1839" t="str">
        <f t="shared" si="49"/>
        <v>NEXELUS 2025.2: Add a 'Collapse All Packages/Placements' button on Placement</v>
      </c>
    </row>
    <row r="1840" spans="1:9" x14ac:dyDescent="0.25">
      <c r="A1840" t="s">
        <v>613</v>
      </c>
      <c r="B1840" t="s">
        <v>557</v>
      </c>
      <c r="C1840" t="s">
        <v>598</v>
      </c>
      <c r="D1840" t="s">
        <v>2</v>
      </c>
      <c r="E1840" t="s">
        <v>495</v>
      </c>
      <c r="F1840">
        <v>16</v>
      </c>
      <c r="G1840">
        <f>VLOOKUP(E1840,Const!$A$2:$B$23,2,FALSE)</f>
        <v>10</v>
      </c>
      <c r="I1840" t="str">
        <f t="shared" si="49"/>
        <v>NEXELUS 2025.2: Restrict Consecutive Approvals by the Same</v>
      </c>
    </row>
    <row r="1841" spans="1:9" x14ac:dyDescent="0.25">
      <c r="A1841" t="s">
        <v>613</v>
      </c>
      <c r="B1841" t="s">
        <v>557</v>
      </c>
      <c r="C1841" t="s">
        <v>598</v>
      </c>
      <c r="D1841" t="s">
        <v>17</v>
      </c>
      <c r="E1841" t="s">
        <v>495</v>
      </c>
      <c r="F1841">
        <v>66.599999999999994</v>
      </c>
      <c r="G1841">
        <f>VLOOKUP(E1841,Const!$A$2:$B$23,2,FALSE)</f>
        <v>10</v>
      </c>
      <c r="I1841" t="str">
        <f t="shared" si="49"/>
        <v>NEXELUS 2025.2: Restrict Consecutive Approvals by the Same</v>
      </c>
    </row>
    <row r="1842" spans="1:9" x14ac:dyDescent="0.25">
      <c r="A1842" t="s">
        <v>613</v>
      </c>
      <c r="B1842" t="s">
        <v>557</v>
      </c>
      <c r="C1842" t="s">
        <v>598</v>
      </c>
      <c r="D1842" t="s">
        <v>19</v>
      </c>
      <c r="E1842" t="s">
        <v>495</v>
      </c>
      <c r="F1842">
        <v>7</v>
      </c>
      <c r="G1842">
        <f>VLOOKUP(E1842,Const!$A$2:$B$23,2,FALSE)</f>
        <v>10</v>
      </c>
      <c r="I1842" t="str">
        <f t="shared" si="49"/>
        <v>NEXELUS 2025.2: Restrict Consecutive Approvals by the Same</v>
      </c>
    </row>
    <row r="1843" spans="1:9" x14ac:dyDescent="0.25">
      <c r="A1843" t="s">
        <v>613</v>
      </c>
      <c r="B1843" t="s">
        <v>512</v>
      </c>
      <c r="C1843" t="s">
        <v>62</v>
      </c>
      <c r="D1843" t="s">
        <v>95</v>
      </c>
      <c r="E1843" t="s">
        <v>495</v>
      </c>
      <c r="F1843">
        <v>6</v>
      </c>
      <c r="G1843">
        <f>VLOOKUP(E1843,Const!$A$2:$B$23,2,FALSE)</f>
        <v>10</v>
      </c>
      <c r="I1843" t="str">
        <f t="shared" si="49"/>
        <v>PR-0013: In-house Training</v>
      </c>
    </row>
    <row r="1844" spans="1:9" x14ac:dyDescent="0.25">
      <c r="A1844" t="s">
        <v>613</v>
      </c>
      <c r="B1844" t="s">
        <v>512</v>
      </c>
      <c r="C1844" t="s">
        <v>36</v>
      </c>
      <c r="D1844" t="s">
        <v>13</v>
      </c>
      <c r="E1844" t="s">
        <v>495</v>
      </c>
      <c r="F1844">
        <v>28.75</v>
      </c>
      <c r="G1844">
        <f>VLOOKUP(E1844,Const!$A$2:$B$23,2,FALSE)</f>
        <v>10</v>
      </c>
      <c r="I1844" t="str">
        <f t="shared" si="49"/>
        <v>PR-0013: Internal Meetings</v>
      </c>
    </row>
    <row r="1845" spans="1:9" x14ac:dyDescent="0.25">
      <c r="A1845" t="s">
        <v>544</v>
      </c>
      <c r="B1845" t="s">
        <v>515</v>
      </c>
      <c r="C1845" t="s">
        <v>536</v>
      </c>
      <c r="D1845" t="s">
        <v>538</v>
      </c>
      <c r="E1845" t="s">
        <v>495</v>
      </c>
      <c r="F1845">
        <v>3</v>
      </c>
      <c r="G1845">
        <f>VLOOKUP(E1845,Const!$A$2:$B$23,2,FALSE)</f>
        <v>10</v>
      </c>
      <c r="I1845" t="str">
        <f t="shared" si="49"/>
        <v>AD-0001: HR ad Admin Activities</v>
      </c>
    </row>
    <row r="1846" spans="1:9" x14ac:dyDescent="0.25">
      <c r="A1846" t="s">
        <v>544</v>
      </c>
      <c r="B1846" t="s">
        <v>515</v>
      </c>
      <c r="C1846" t="s">
        <v>28</v>
      </c>
      <c r="D1846" t="s">
        <v>47</v>
      </c>
      <c r="E1846" t="s">
        <v>495</v>
      </c>
      <c r="F1846">
        <v>8</v>
      </c>
      <c r="G1846">
        <f>VLOOKUP(E1846,Const!$A$2:$B$23,2,FALSE)</f>
        <v>10</v>
      </c>
      <c r="I1846" t="str">
        <f t="shared" si="49"/>
        <v>AD-0001: Time</v>
      </c>
    </row>
    <row r="1847" spans="1:9" x14ac:dyDescent="0.25">
      <c r="A1847" t="s">
        <v>544</v>
      </c>
      <c r="B1847" t="s">
        <v>515</v>
      </c>
      <c r="C1847" t="s">
        <v>28</v>
      </c>
      <c r="D1847" t="s">
        <v>13</v>
      </c>
      <c r="E1847" t="s">
        <v>495</v>
      </c>
      <c r="F1847">
        <v>32</v>
      </c>
      <c r="G1847">
        <f>VLOOKUP(E1847,Const!$A$2:$B$23,2,FALSE)</f>
        <v>10</v>
      </c>
      <c r="I1847" t="str">
        <f t="shared" si="49"/>
        <v>AD-0001: Time</v>
      </c>
    </row>
    <row r="1848" spans="1:9" x14ac:dyDescent="0.25">
      <c r="A1848" t="s">
        <v>544</v>
      </c>
      <c r="B1848" t="s">
        <v>515</v>
      </c>
      <c r="C1848" t="s">
        <v>28</v>
      </c>
      <c r="D1848" t="s">
        <v>545</v>
      </c>
      <c r="E1848" t="s">
        <v>495</v>
      </c>
      <c r="F1848">
        <v>30</v>
      </c>
      <c r="G1848">
        <f>VLOOKUP(E1848,Const!$A$2:$B$23,2,FALSE)</f>
        <v>10</v>
      </c>
      <c r="I1848" t="str">
        <f t="shared" si="49"/>
        <v>AD-0001: Time</v>
      </c>
    </row>
    <row r="1849" spans="1:9" x14ac:dyDescent="0.25">
      <c r="A1849" t="s">
        <v>544</v>
      </c>
      <c r="B1849" t="s">
        <v>515</v>
      </c>
      <c r="C1849" t="s">
        <v>28</v>
      </c>
      <c r="D1849" t="s">
        <v>546</v>
      </c>
      <c r="E1849" t="s">
        <v>495</v>
      </c>
      <c r="F1849">
        <v>23</v>
      </c>
      <c r="G1849">
        <f>VLOOKUP(E1849,Const!$A$2:$B$23,2,FALSE)</f>
        <v>10</v>
      </c>
      <c r="I1849" t="str">
        <f t="shared" si="49"/>
        <v>AD-0001: Time</v>
      </c>
    </row>
    <row r="1850" spans="1:9" x14ac:dyDescent="0.25">
      <c r="A1850" t="s">
        <v>544</v>
      </c>
      <c r="B1850" t="s">
        <v>552</v>
      </c>
      <c r="C1850" t="s">
        <v>11</v>
      </c>
      <c r="D1850" t="s">
        <v>46</v>
      </c>
      <c r="E1850" t="s">
        <v>495</v>
      </c>
      <c r="F1850">
        <v>3</v>
      </c>
      <c r="G1850">
        <f>VLOOKUP(E1850,Const!$A$2:$B$23,2,FALSE)</f>
        <v>10</v>
      </c>
      <c r="I1850" t="str">
        <f t="shared" si="49"/>
        <v>APWORKS 2025.2: Project Overhead</v>
      </c>
    </row>
    <row r="1851" spans="1:9" x14ac:dyDescent="0.25">
      <c r="A1851" t="s">
        <v>544</v>
      </c>
      <c r="B1851" t="s">
        <v>557</v>
      </c>
      <c r="C1851" t="s">
        <v>11</v>
      </c>
      <c r="D1851" t="s">
        <v>46</v>
      </c>
      <c r="E1851" t="s">
        <v>495</v>
      </c>
      <c r="F1851">
        <v>3</v>
      </c>
      <c r="G1851">
        <f>VLOOKUP(E1851,Const!$A$2:$B$23,2,FALSE)</f>
        <v>10</v>
      </c>
      <c r="I1851" t="str">
        <f t="shared" si="49"/>
        <v>NEXELUS 2025.2: Project Overhead</v>
      </c>
    </row>
    <row r="1852" spans="1:9" x14ac:dyDescent="0.25">
      <c r="A1852" t="s">
        <v>544</v>
      </c>
      <c r="B1852" t="s">
        <v>512</v>
      </c>
      <c r="C1852" t="s">
        <v>30</v>
      </c>
      <c r="D1852" t="s">
        <v>17</v>
      </c>
      <c r="E1852" t="s">
        <v>495</v>
      </c>
      <c r="F1852">
        <v>21</v>
      </c>
      <c r="G1852">
        <f>VLOOKUP(E1852,Const!$A$2:$B$23,2,FALSE)</f>
        <v>10</v>
      </c>
      <c r="I1852" t="str">
        <f t="shared" si="49"/>
        <v>PR-0013: Client Items</v>
      </c>
    </row>
    <row r="1853" spans="1:9" x14ac:dyDescent="0.25">
      <c r="A1853" t="s">
        <v>544</v>
      </c>
      <c r="B1853" t="s">
        <v>512</v>
      </c>
      <c r="C1853" t="s">
        <v>26</v>
      </c>
      <c r="D1853" t="s">
        <v>13</v>
      </c>
      <c r="E1853" t="s">
        <v>495</v>
      </c>
      <c r="F1853">
        <v>26</v>
      </c>
      <c r="G1853">
        <f>VLOOKUP(E1853,Const!$A$2:$B$23,2,FALSE)</f>
        <v>10</v>
      </c>
      <c r="I1853" t="str">
        <f t="shared" si="49"/>
        <v>PR-0013: Session with US team</v>
      </c>
    </row>
    <row r="1854" spans="1:9" x14ac:dyDescent="0.25">
      <c r="A1854" t="s">
        <v>1</v>
      </c>
      <c r="B1854" t="s">
        <v>515</v>
      </c>
      <c r="C1854" t="s">
        <v>13</v>
      </c>
      <c r="D1854" t="s">
        <v>13</v>
      </c>
      <c r="E1854" t="s">
        <v>496</v>
      </c>
      <c r="F1854">
        <v>17.5</v>
      </c>
      <c r="G1854">
        <f>VLOOKUP(E1854,Const!$A$2:$B$23,2,FALSE)</f>
        <v>11</v>
      </c>
      <c r="I1854" t="str">
        <f t="shared" ref="I1854:I1917" si="50">CONCATENATE(TRIM(B1854),": ",C1854)</f>
        <v>AD-0001: Meetings</v>
      </c>
    </row>
    <row r="1855" spans="1:9" x14ac:dyDescent="0.25">
      <c r="A1855" t="s">
        <v>1</v>
      </c>
      <c r="B1855" t="s">
        <v>552</v>
      </c>
      <c r="C1855" t="s">
        <v>11</v>
      </c>
      <c r="D1855" t="s">
        <v>14</v>
      </c>
      <c r="E1855" t="s">
        <v>496</v>
      </c>
      <c r="F1855">
        <v>24</v>
      </c>
      <c r="G1855">
        <f>VLOOKUP(E1855,Const!$A$2:$B$23,2,FALSE)</f>
        <v>11</v>
      </c>
      <c r="I1855" t="str">
        <f t="shared" si="50"/>
        <v>APWORKS 2025.2: Project Overhead</v>
      </c>
    </row>
    <row r="1856" spans="1:9" x14ac:dyDescent="0.25">
      <c r="A1856" t="s">
        <v>1</v>
      </c>
      <c r="B1856" t="s">
        <v>552</v>
      </c>
      <c r="C1856" t="s">
        <v>11</v>
      </c>
      <c r="D1856" t="s">
        <v>68</v>
      </c>
      <c r="E1856" t="s">
        <v>496</v>
      </c>
      <c r="F1856">
        <v>3</v>
      </c>
      <c r="G1856">
        <f>VLOOKUP(E1856,Const!$A$2:$B$23,2,FALSE)</f>
        <v>11</v>
      </c>
      <c r="I1856" t="str">
        <f t="shared" si="50"/>
        <v>APWORKS 2025.2: Project Overhead</v>
      </c>
    </row>
    <row r="1857" spans="1:9" x14ac:dyDescent="0.25">
      <c r="A1857" t="s">
        <v>1</v>
      </c>
      <c r="B1857" t="s">
        <v>614</v>
      </c>
      <c r="C1857" t="s">
        <v>11</v>
      </c>
      <c r="D1857" t="s">
        <v>12</v>
      </c>
      <c r="E1857" t="s">
        <v>496</v>
      </c>
      <c r="F1857">
        <v>3</v>
      </c>
      <c r="G1857">
        <f>VLOOKUP(E1857,Const!$A$2:$B$23,2,FALSE)</f>
        <v>11</v>
      </c>
      <c r="I1857" t="str">
        <f t="shared" si="50"/>
        <v>APWORKS 2025.2 SP1: Project Overhead</v>
      </c>
    </row>
    <row r="1858" spans="1:9" x14ac:dyDescent="0.25">
      <c r="A1858" t="s">
        <v>1</v>
      </c>
      <c r="B1858" t="s">
        <v>614</v>
      </c>
      <c r="C1858" t="s">
        <v>11</v>
      </c>
      <c r="D1858" t="s">
        <v>14</v>
      </c>
      <c r="E1858" t="s">
        <v>496</v>
      </c>
      <c r="F1858">
        <v>10</v>
      </c>
      <c r="G1858">
        <f>VLOOKUP(E1858,Const!$A$2:$B$23,2,FALSE)</f>
        <v>11</v>
      </c>
      <c r="I1858" t="str">
        <f t="shared" si="50"/>
        <v>APWORKS 2025.2 SP1: Project Overhead</v>
      </c>
    </row>
    <row r="1859" spans="1:9" x14ac:dyDescent="0.25">
      <c r="A1859" t="s">
        <v>1</v>
      </c>
      <c r="B1859" t="s">
        <v>626</v>
      </c>
      <c r="C1859" t="s">
        <v>11</v>
      </c>
      <c r="D1859" t="s">
        <v>12</v>
      </c>
      <c r="E1859" t="s">
        <v>496</v>
      </c>
      <c r="F1859">
        <v>3</v>
      </c>
      <c r="G1859">
        <f>VLOOKUP(E1859,Const!$A$2:$B$23,2,FALSE)</f>
        <v>11</v>
      </c>
      <c r="I1859" t="str">
        <f t="shared" si="50"/>
        <v>APWORKS 2025.2 SP2: Project Overhead</v>
      </c>
    </row>
    <row r="1860" spans="1:9" x14ac:dyDescent="0.25">
      <c r="A1860" t="s">
        <v>1</v>
      </c>
      <c r="B1860" t="s">
        <v>626</v>
      </c>
      <c r="C1860" t="s">
        <v>11</v>
      </c>
      <c r="D1860" t="s">
        <v>90</v>
      </c>
      <c r="E1860" t="s">
        <v>496</v>
      </c>
      <c r="F1860">
        <v>6</v>
      </c>
      <c r="G1860">
        <f>VLOOKUP(E1860,Const!$A$2:$B$23,2,FALSE)</f>
        <v>11</v>
      </c>
      <c r="I1860" t="str">
        <f t="shared" si="50"/>
        <v>APWORKS 2025.2 SP2: Project Overhead</v>
      </c>
    </row>
    <row r="1861" spans="1:9" x14ac:dyDescent="0.25">
      <c r="A1861" t="s">
        <v>1</v>
      </c>
      <c r="B1861" t="s">
        <v>626</v>
      </c>
      <c r="C1861" t="s">
        <v>11</v>
      </c>
      <c r="D1861" t="s">
        <v>14</v>
      </c>
      <c r="E1861" t="s">
        <v>496</v>
      </c>
      <c r="F1861">
        <v>10</v>
      </c>
      <c r="G1861">
        <f>VLOOKUP(E1861,Const!$A$2:$B$23,2,FALSE)</f>
        <v>11</v>
      </c>
      <c r="I1861" t="str">
        <f t="shared" si="50"/>
        <v>APWORKS 2025.2 SP2: Project Overhead</v>
      </c>
    </row>
    <row r="1862" spans="1:9" x14ac:dyDescent="0.25">
      <c r="A1862" t="s">
        <v>1</v>
      </c>
      <c r="B1862" t="s">
        <v>627</v>
      </c>
      <c r="C1862" t="s">
        <v>628</v>
      </c>
      <c r="D1862" t="s">
        <v>7</v>
      </c>
      <c r="E1862" t="s">
        <v>496</v>
      </c>
      <c r="F1862">
        <v>3</v>
      </c>
      <c r="G1862">
        <f>VLOOKUP(E1862,Const!$A$2:$B$23,2,FALSE)</f>
        <v>11</v>
      </c>
      <c r="I1862" t="str">
        <f t="shared" si="50"/>
        <v>APWORKS 2025.3: eInvoices (iPC)(BingAd, DV360,GCM,GoogleAd, Twitter)</v>
      </c>
    </row>
    <row r="1863" spans="1:9" x14ac:dyDescent="0.25">
      <c r="A1863" t="s">
        <v>1</v>
      </c>
      <c r="B1863" t="s">
        <v>627</v>
      </c>
      <c r="C1863" t="s">
        <v>645</v>
      </c>
      <c r="D1863" t="s">
        <v>620</v>
      </c>
      <c r="E1863" t="s">
        <v>496</v>
      </c>
      <c r="F1863">
        <v>1</v>
      </c>
      <c r="G1863">
        <f>VLOOKUP(E1863,Const!$A$2:$B$23,2,FALSE)</f>
        <v>11</v>
      </c>
      <c r="I1863" t="str">
        <f t="shared" si="50"/>
        <v>APWORKS 2025.3: Flag an invoice in Discrepant bucket for searching</v>
      </c>
    </row>
    <row r="1864" spans="1:9" x14ac:dyDescent="0.25">
      <c r="A1864" t="s">
        <v>1</v>
      </c>
      <c r="B1864" t="s">
        <v>627</v>
      </c>
      <c r="C1864" t="s">
        <v>648</v>
      </c>
      <c r="D1864" t="s">
        <v>620</v>
      </c>
      <c r="E1864" t="s">
        <v>496</v>
      </c>
      <c r="F1864">
        <v>1</v>
      </c>
      <c r="G1864">
        <f>VLOOKUP(E1864,Const!$A$2:$B$23,2,FALSE)</f>
        <v>11</v>
      </c>
      <c r="I1864" t="str">
        <f t="shared" si="50"/>
        <v>APWORKS 2025.3: Net Amount Total: Add field in header to sum Invoice Net Amount</v>
      </c>
    </row>
    <row r="1865" spans="1:9" x14ac:dyDescent="0.25">
      <c r="A1865" t="s">
        <v>1</v>
      </c>
      <c r="B1865" t="s">
        <v>627</v>
      </c>
      <c r="C1865" t="s">
        <v>648</v>
      </c>
      <c r="D1865" t="s">
        <v>9</v>
      </c>
      <c r="E1865" t="s">
        <v>496</v>
      </c>
      <c r="F1865">
        <v>1</v>
      </c>
      <c r="G1865">
        <f>VLOOKUP(E1865,Const!$A$2:$B$23,2,FALSE)</f>
        <v>11</v>
      </c>
      <c r="I1865" t="str">
        <f t="shared" si="50"/>
        <v>APWORKS 2025.3: Net Amount Total: Add field in header to sum Invoice Net Amount</v>
      </c>
    </row>
    <row r="1866" spans="1:9" x14ac:dyDescent="0.25">
      <c r="A1866" t="s">
        <v>1</v>
      </c>
      <c r="B1866" t="s">
        <v>627</v>
      </c>
      <c r="C1866" t="s">
        <v>11</v>
      </c>
      <c r="D1866" t="s">
        <v>629</v>
      </c>
      <c r="E1866" t="s">
        <v>496</v>
      </c>
      <c r="F1866">
        <v>11</v>
      </c>
      <c r="G1866">
        <f>VLOOKUP(E1866,Const!$A$2:$B$23,2,FALSE)</f>
        <v>11</v>
      </c>
      <c r="I1866" t="str">
        <f t="shared" si="50"/>
        <v>APWORKS 2025.3: Project Overhead</v>
      </c>
    </row>
    <row r="1867" spans="1:9" x14ac:dyDescent="0.25">
      <c r="A1867" t="s">
        <v>1</v>
      </c>
      <c r="B1867" t="s">
        <v>627</v>
      </c>
      <c r="C1867" t="s">
        <v>11</v>
      </c>
      <c r="D1867" t="s">
        <v>14</v>
      </c>
      <c r="E1867" t="s">
        <v>496</v>
      </c>
      <c r="F1867">
        <v>4</v>
      </c>
      <c r="G1867">
        <f>VLOOKUP(E1867,Const!$A$2:$B$23,2,FALSE)</f>
        <v>11</v>
      </c>
      <c r="I1867" t="str">
        <f t="shared" si="50"/>
        <v>APWORKS 2025.3: Project Overhead</v>
      </c>
    </row>
    <row r="1868" spans="1:9" x14ac:dyDescent="0.25">
      <c r="A1868" t="s">
        <v>1</v>
      </c>
      <c r="B1868" t="s">
        <v>627</v>
      </c>
      <c r="C1868" t="s">
        <v>643</v>
      </c>
      <c r="D1868" t="s">
        <v>620</v>
      </c>
      <c r="E1868" t="s">
        <v>496</v>
      </c>
      <c r="F1868">
        <v>0.5</v>
      </c>
      <c r="G1868">
        <f>VLOOKUP(E1868,Const!$A$2:$B$23,2,FALSE)</f>
        <v>11</v>
      </c>
      <c r="I1868" t="str">
        <f t="shared" si="50"/>
        <v>APWORKS 2025.3: Retain user-specific report views and filter preferences during</v>
      </c>
    </row>
    <row r="1869" spans="1:9" x14ac:dyDescent="0.25">
      <c r="A1869" t="s">
        <v>1</v>
      </c>
      <c r="B1869" t="s">
        <v>627</v>
      </c>
      <c r="C1869" t="s">
        <v>650</v>
      </c>
      <c r="D1869" t="s">
        <v>620</v>
      </c>
      <c r="E1869" t="s">
        <v>496</v>
      </c>
      <c r="F1869">
        <v>0.5</v>
      </c>
      <c r="G1869">
        <f>VLOOKUP(E1869,Const!$A$2:$B$23,2,FALSE)</f>
        <v>11</v>
      </c>
      <c r="I1869" t="str">
        <f t="shared" si="50"/>
        <v>APWORKS 2025.3: Show routing history - Invoice comment log</v>
      </c>
    </row>
    <row r="1870" spans="1:9" x14ac:dyDescent="0.25">
      <c r="A1870" t="s">
        <v>1</v>
      </c>
      <c r="B1870" t="s">
        <v>627</v>
      </c>
      <c r="C1870" t="s">
        <v>650</v>
      </c>
      <c r="D1870" t="s">
        <v>9</v>
      </c>
      <c r="E1870" t="s">
        <v>496</v>
      </c>
      <c r="F1870">
        <v>1</v>
      </c>
      <c r="G1870">
        <f>VLOOKUP(E1870,Const!$A$2:$B$23,2,FALSE)</f>
        <v>11</v>
      </c>
      <c r="I1870" t="str">
        <f t="shared" si="50"/>
        <v>APWORKS 2025.3: Show routing history - Invoice comment log</v>
      </c>
    </row>
    <row r="1871" spans="1:9" x14ac:dyDescent="0.25">
      <c r="A1871" t="s">
        <v>1</v>
      </c>
      <c r="B1871" t="s">
        <v>557</v>
      </c>
      <c r="C1871" t="s">
        <v>11</v>
      </c>
      <c r="D1871" t="s">
        <v>12</v>
      </c>
      <c r="E1871" t="s">
        <v>496</v>
      </c>
      <c r="F1871">
        <v>3</v>
      </c>
      <c r="G1871">
        <f>VLOOKUP(E1871,Const!$A$2:$B$23,2,FALSE)</f>
        <v>11</v>
      </c>
      <c r="I1871" t="str">
        <f t="shared" si="50"/>
        <v>NEXELUS 2025.2: Project Overhead</v>
      </c>
    </row>
    <row r="1872" spans="1:9" x14ac:dyDescent="0.25">
      <c r="A1872" t="s">
        <v>1</v>
      </c>
      <c r="B1872" t="s">
        <v>557</v>
      </c>
      <c r="C1872" t="s">
        <v>11</v>
      </c>
      <c r="D1872" t="s">
        <v>14</v>
      </c>
      <c r="E1872" t="s">
        <v>496</v>
      </c>
      <c r="F1872">
        <v>20</v>
      </c>
      <c r="G1872">
        <f>VLOOKUP(E1872,Const!$A$2:$B$23,2,FALSE)</f>
        <v>11</v>
      </c>
      <c r="I1872" t="str">
        <f t="shared" si="50"/>
        <v>NEXELUS 2025.2: Project Overhead</v>
      </c>
    </row>
    <row r="1873" spans="1:9" x14ac:dyDescent="0.25">
      <c r="A1873" t="s">
        <v>1</v>
      </c>
      <c r="B1873" t="s">
        <v>630</v>
      </c>
      <c r="C1873" t="s">
        <v>631</v>
      </c>
      <c r="D1873" t="s">
        <v>620</v>
      </c>
      <c r="E1873" t="s">
        <v>496</v>
      </c>
      <c r="F1873">
        <v>1</v>
      </c>
      <c r="G1873">
        <f>VLOOKUP(E1873,Const!$A$2:$B$23,2,FALSE)</f>
        <v>11</v>
      </c>
      <c r="I1873" t="str">
        <f t="shared" si="50"/>
        <v>NEXELUS 2025.3: PO numbers to be appended automatically to campaign names</v>
      </c>
    </row>
    <row r="1874" spans="1:9" x14ac:dyDescent="0.25">
      <c r="A1874" t="s">
        <v>1</v>
      </c>
      <c r="B1874" t="s">
        <v>630</v>
      </c>
      <c r="C1874" t="s">
        <v>632</v>
      </c>
      <c r="D1874" t="s">
        <v>620</v>
      </c>
      <c r="E1874" t="s">
        <v>496</v>
      </c>
      <c r="F1874">
        <v>1</v>
      </c>
      <c r="G1874">
        <f>VLOOKUP(E1874,Const!$A$2:$B$23,2,FALSE)</f>
        <v>11</v>
      </c>
      <c r="I1874" t="str">
        <f t="shared" si="50"/>
        <v>NEXELUS 2025.3: pre-populate objective field from media plan</v>
      </c>
    </row>
    <row r="1875" spans="1:9" x14ac:dyDescent="0.25">
      <c r="A1875" t="s">
        <v>1</v>
      </c>
      <c r="B1875" t="s">
        <v>630</v>
      </c>
      <c r="C1875" t="s">
        <v>11</v>
      </c>
      <c r="D1875" t="s">
        <v>629</v>
      </c>
      <c r="E1875" t="s">
        <v>496</v>
      </c>
      <c r="F1875">
        <v>9</v>
      </c>
      <c r="G1875">
        <f>VLOOKUP(E1875,Const!$A$2:$B$23,2,FALSE)</f>
        <v>11</v>
      </c>
      <c r="I1875" t="str">
        <f t="shared" si="50"/>
        <v>NEXELUS 2025.3: Project Overhead</v>
      </c>
    </row>
    <row r="1876" spans="1:9" x14ac:dyDescent="0.25">
      <c r="A1876" t="s">
        <v>1</v>
      </c>
      <c r="B1876" t="s">
        <v>630</v>
      </c>
      <c r="C1876" t="s">
        <v>659</v>
      </c>
      <c r="D1876" t="s">
        <v>620</v>
      </c>
      <c r="E1876" t="s">
        <v>496</v>
      </c>
      <c r="F1876">
        <v>1.5</v>
      </c>
      <c r="G1876">
        <f>VLOOKUP(E1876,Const!$A$2:$B$23,2,FALSE)</f>
        <v>11</v>
      </c>
      <c r="I1876" t="str">
        <f t="shared" si="50"/>
        <v>NEXELUS 2025.3: Show old vs. new values on revision screens (Design and Rev)</v>
      </c>
    </row>
    <row r="1877" spans="1:9" x14ac:dyDescent="0.25">
      <c r="A1877" t="s">
        <v>1</v>
      </c>
      <c r="B1877" t="s">
        <v>512</v>
      </c>
      <c r="C1877" t="s">
        <v>547</v>
      </c>
      <c r="D1877" t="s">
        <v>64</v>
      </c>
      <c r="E1877" t="s">
        <v>496</v>
      </c>
      <c r="F1877">
        <v>16</v>
      </c>
      <c r="G1877">
        <f>VLOOKUP(E1877,Const!$A$2:$B$23,2,FALSE)</f>
        <v>11</v>
      </c>
      <c r="I1877" t="str">
        <f t="shared" si="50"/>
        <v>PR-0013: Gazetted holidays</v>
      </c>
    </row>
    <row r="1878" spans="1:9" x14ac:dyDescent="0.25">
      <c r="A1878" t="s">
        <v>1</v>
      </c>
      <c r="B1878" t="s">
        <v>512</v>
      </c>
      <c r="C1878" t="s">
        <v>25</v>
      </c>
      <c r="D1878" t="s">
        <v>99</v>
      </c>
      <c r="E1878" t="s">
        <v>496</v>
      </c>
      <c r="F1878">
        <v>16</v>
      </c>
      <c r="G1878">
        <f>VLOOKUP(E1878,Const!$A$2:$B$23,2,FALSE)</f>
        <v>11</v>
      </c>
      <c r="I1878" t="str">
        <f t="shared" si="50"/>
        <v>PR-0013: Meetings, mails, communication, TFS, Interviews</v>
      </c>
    </row>
    <row r="1879" spans="1:9" x14ac:dyDescent="0.25">
      <c r="A1879" t="s">
        <v>1</v>
      </c>
      <c r="B1879" t="s">
        <v>512</v>
      </c>
      <c r="C1879" t="s">
        <v>27</v>
      </c>
      <c r="D1879" t="s">
        <v>64</v>
      </c>
      <c r="E1879" t="s">
        <v>496</v>
      </c>
      <c r="F1879">
        <v>24</v>
      </c>
      <c r="G1879">
        <f>VLOOKUP(E1879,Const!$A$2:$B$23,2,FALSE)</f>
        <v>11</v>
      </c>
      <c r="I1879" t="str">
        <f t="shared" si="50"/>
        <v>PR-0013: Time Off - Un Planned</v>
      </c>
    </row>
    <row r="1880" spans="1:9" x14ac:dyDescent="0.25">
      <c r="A1880" t="s">
        <v>1</v>
      </c>
      <c r="B1880" t="s">
        <v>514</v>
      </c>
      <c r="C1880" t="s">
        <v>28</v>
      </c>
      <c r="D1880" t="s">
        <v>30</v>
      </c>
      <c r="E1880" t="s">
        <v>496</v>
      </c>
      <c r="F1880">
        <v>7.5</v>
      </c>
      <c r="G1880">
        <f>VLOOKUP(E1880,Const!$A$2:$B$23,2,FALSE)</f>
        <v>11</v>
      </c>
      <c r="I1880" t="str">
        <f t="shared" si="50"/>
        <v>Support and Maintenance: Time</v>
      </c>
    </row>
    <row r="1881" spans="1:9" x14ac:dyDescent="0.25">
      <c r="A1881" t="s">
        <v>1</v>
      </c>
      <c r="B1881" t="s">
        <v>514</v>
      </c>
      <c r="C1881" t="s">
        <v>28</v>
      </c>
      <c r="D1881" t="s">
        <v>99</v>
      </c>
      <c r="E1881" t="s">
        <v>496</v>
      </c>
      <c r="F1881">
        <v>2</v>
      </c>
      <c r="G1881">
        <f>VLOOKUP(E1881,Const!$A$2:$B$23,2,FALSE)</f>
        <v>11</v>
      </c>
      <c r="I1881" t="str">
        <f t="shared" si="50"/>
        <v>Support and Maintenance: Time</v>
      </c>
    </row>
    <row r="1882" spans="1:9" x14ac:dyDescent="0.25">
      <c r="A1882" t="s">
        <v>599</v>
      </c>
      <c r="B1882" t="s">
        <v>515</v>
      </c>
      <c r="C1882" t="s">
        <v>13</v>
      </c>
      <c r="D1882" t="s">
        <v>95</v>
      </c>
      <c r="E1882" t="s">
        <v>496</v>
      </c>
      <c r="F1882">
        <v>1</v>
      </c>
      <c r="G1882">
        <f>VLOOKUP(E1882,Const!$A$2:$B$23,2,FALSE)</f>
        <v>11</v>
      </c>
      <c r="I1882" t="str">
        <f t="shared" si="50"/>
        <v>AD-0001: Meetings</v>
      </c>
    </row>
    <row r="1883" spans="1:9" x14ac:dyDescent="0.25">
      <c r="A1883" t="s">
        <v>599</v>
      </c>
      <c r="B1883" t="s">
        <v>552</v>
      </c>
      <c r="C1883" t="s">
        <v>615</v>
      </c>
      <c r="D1883" t="s">
        <v>2</v>
      </c>
      <c r="E1883" t="s">
        <v>496</v>
      </c>
      <c r="F1883">
        <v>10</v>
      </c>
      <c r="G1883">
        <f>VLOOKUP(E1883,Const!$A$2:$B$23,2,FALSE)</f>
        <v>11</v>
      </c>
      <c r="I1883" t="str">
        <f t="shared" si="50"/>
        <v>APWORKS 2025.2: Enhance revise BO to allow consecutive IOs to merge into it</v>
      </c>
    </row>
    <row r="1884" spans="1:9" x14ac:dyDescent="0.25">
      <c r="A1884" t="s">
        <v>599</v>
      </c>
      <c r="B1884" t="s">
        <v>557</v>
      </c>
      <c r="C1884" t="s">
        <v>559</v>
      </c>
      <c r="D1884" t="s">
        <v>2</v>
      </c>
      <c r="E1884" t="s">
        <v>496</v>
      </c>
      <c r="F1884">
        <v>7</v>
      </c>
      <c r="G1884">
        <f>VLOOKUP(E1884,Const!$A$2:$B$23,2,FALSE)</f>
        <v>11</v>
      </c>
      <c r="I1884" t="str">
        <f t="shared" si="50"/>
        <v>NEXELUS 2025.2: Allow switching media plan from Media Plan UI</v>
      </c>
    </row>
    <row r="1885" spans="1:9" x14ac:dyDescent="0.25">
      <c r="A1885" t="s">
        <v>599</v>
      </c>
      <c r="B1885" t="s">
        <v>557</v>
      </c>
      <c r="C1885" t="s">
        <v>597</v>
      </c>
      <c r="D1885" t="s">
        <v>2</v>
      </c>
      <c r="E1885" t="s">
        <v>496</v>
      </c>
      <c r="F1885">
        <v>3</v>
      </c>
      <c r="G1885">
        <f>VLOOKUP(E1885,Const!$A$2:$B$23,2,FALSE)</f>
        <v>11</v>
      </c>
      <c r="I1885" t="str">
        <f t="shared" si="50"/>
        <v>NEXELUS 2025.2: Provide an option to include AdTech Fee in a separate invoice</v>
      </c>
    </row>
    <row r="1886" spans="1:9" x14ac:dyDescent="0.25">
      <c r="A1886" t="s">
        <v>599</v>
      </c>
      <c r="B1886" t="s">
        <v>557</v>
      </c>
      <c r="C1886" t="s">
        <v>597</v>
      </c>
      <c r="D1886" t="s">
        <v>17</v>
      </c>
      <c r="E1886" t="s">
        <v>496</v>
      </c>
      <c r="F1886">
        <v>17</v>
      </c>
      <c r="G1886">
        <f>VLOOKUP(E1886,Const!$A$2:$B$23,2,FALSE)</f>
        <v>11</v>
      </c>
      <c r="I1886" t="str">
        <f t="shared" si="50"/>
        <v>NEXELUS 2025.2: Provide an option to include AdTech Fee in a separate invoice</v>
      </c>
    </row>
    <row r="1887" spans="1:9" x14ac:dyDescent="0.25">
      <c r="A1887" t="s">
        <v>599</v>
      </c>
      <c r="B1887" t="s">
        <v>557</v>
      </c>
      <c r="C1887" t="s">
        <v>598</v>
      </c>
      <c r="D1887" t="s">
        <v>2</v>
      </c>
      <c r="E1887" t="s">
        <v>496</v>
      </c>
      <c r="F1887">
        <v>20.5</v>
      </c>
      <c r="G1887">
        <f>VLOOKUP(E1887,Const!$A$2:$B$23,2,FALSE)</f>
        <v>11</v>
      </c>
      <c r="I1887" t="str">
        <f t="shared" si="50"/>
        <v>NEXELUS 2025.2: Restrict Consecutive Approvals by the Same</v>
      </c>
    </row>
    <row r="1888" spans="1:9" x14ac:dyDescent="0.25">
      <c r="A1888" t="s">
        <v>599</v>
      </c>
      <c r="B1888" t="s">
        <v>633</v>
      </c>
      <c r="C1888" t="s">
        <v>634</v>
      </c>
      <c r="D1888" t="s">
        <v>17</v>
      </c>
      <c r="E1888" t="s">
        <v>496</v>
      </c>
      <c r="F1888">
        <v>13</v>
      </c>
      <c r="G1888">
        <f>VLOOKUP(E1888,Const!$A$2:$B$23,2,FALSE)</f>
        <v>11</v>
      </c>
      <c r="I1888" t="str">
        <f t="shared" si="50"/>
        <v>NEXELUSAPP - MAUI: Auth Pages: Key Page</v>
      </c>
    </row>
    <row r="1889" spans="1:9" x14ac:dyDescent="0.25">
      <c r="A1889" t="s">
        <v>599</v>
      </c>
      <c r="B1889" t="s">
        <v>633</v>
      </c>
      <c r="C1889" t="s">
        <v>635</v>
      </c>
      <c r="D1889" t="s">
        <v>17</v>
      </c>
      <c r="E1889" t="s">
        <v>496</v>
      </c>
      <c r="F1889">
        <v>22</v>
      </c>
      <c r="G1889">
        <f>VLOOKUP(E1889,Const!$A$2:$B$23,2,FALSE)</f>
        <v>11</v>
      </c>
      <c r="I1889" t="str">
        <f t="shared" si="50"/>
        <v>NEXELUSAPP - MAUI: Auth Pages: Login Page + Flow</v>
      </c>
    </row>
    <row r="1890" spans="1:9" x14ac:dyDescent="0.25">
      <c r="A1890" t="s">
        <v>599</v>
      </c>
      <c r="B1890" t="s">
        <v>633</v>
      </c>
      <c r="C1890" t="s">
        <v>636</v>
      </c>
      <c r="D1890" t="s">
        <v>17</v>
      </c>
      <c r="E1890" t="s">
        <v>496</v>
      </c>
      <c r="F1890">
        <v>10</v>
      </c>
      <c r="G1890">
        <f>VLOOKUP(E1890,Const!$A$2:$B$23,2,FALSE)</f>
        <v>11</v>
      </c>
      <c r="I1890" t="str">
        <f t="shared" si="50"/>
        <v>NEXELUSAPP - MAUI: TimeSheet: Add New</v>
      </c>
    </row>
    <row r="1891" spans="1:9" x14ac:dyDescent="0.25">
      <c r="A1891" t="s">
        <v>599</v>
      </c>
      <c r="B1891" t="s">
        <v>633</v>
      </c>
      <c r="C1891" t="s">
        <v>637</v>
      </c>
      <c r="D1891" t="s">
        <v>17</v>
      </c>
      <c r="E1891" t="s">
        <v>496</v>
      </c>
      <c r="F1891">
        <v>2</v>
      </c>
      <c r="G1891">
        <f>VLOOKUP(E1891,Const!$A$2:$B$23,2,FALSE)</f>
        <v>11</v>
      </c>
      <c r="I1891" t="str">
        <f t="shared" si="50"/>
        <v>NEXELUSAPP - MAUI: TimeSheet: Edit</v>
      </c>
    </row>
    <row r="1892" spans="1:9" x14ac:dyDescent="0.25">
      <c r="A1892" t="s">
        <v>599</v>
      </c>
      <c r="B1892" t="s">
        <v>633</v>
      </c>
      <c r="C1892" t="s">
        <v>638</v>
      </c>
      <c r="D1892" t="s">
        <v>17</v>
      </c>
      <c r="E1892" t="s">
        <v>496</v>
      </c>
      <c r="F1892">
        <v>7</v>
      </c>
      <c r="G1892">
        <f>VLOOKUP(E1892,Const!$A$2:$B$23,2,FALSE)</f>
        <v>11</v>
      </c>
      <c r="I1892" t="str">
        <f t="shared" si="50"/>
        <v>NEXELUSAPP - MAUI: TimeSheet: Main Page</v>
      </c>
    </row>
    <row r="1893" spans="1:9" x14ac:dyDescent="0.25">
      <c r="A1893" t="s">
        <v>599</v>
      </c>
      <c r="B1893" t="s">
        <v>633</v>
      </c>
      <c r="C1893" t="s">
        <v>639</v>
      </c>
      <c r="D1893" t="s">
        <v>17</v>
      </c>
      <c r="E1893" t="s">
        <v>496</v>
      </c>
      <c r="F1893">
        <v>8</v>
      </c>
      <c r="G1893">
        <f>VLOOKUP(E1893,Const!$A$2:$B$23,2,FALSE)</f>
        <v>11</v>
      </c>
      <c r="I1893" t="str">
        <f t="shared" si="50"/>
        <v>NEXELUSAPP - MAUI: TimeSheet: Pending Transaction</v>
      </c>
    </row>
    <row r="1894" spans="1:9" x14ac:dyDescent="0.25">
      <c r="A1894" t="s">
        <v>599</v>
      </c>
      <c r="B1894" t="s">
        <v>512</v>
      </c>
      <c r="C1894" t="s">
        <v>547</v>
      </c>
      <c r="D1894" t="s">
        <v>64</v>
      </c>
      <c r="E1894" t="s">
        <v>496</v>
      </c>
      <c r="F1894">
        <v>24</v>
      </c>
      <c r="G1894">
        <f>VLOOKUP(E1894,Const!$A$2:$B$23,2,FALSE)</f>
        <v>11</v>
      </c>
      <c r="I1894" t="str">
        <f t="shared" si="50"/>
        <v>PR-0013: Gazetted holidays</v>
      </c>
    </row>
    <row r="1895" spans="1:9" x14ac:dyDescent="0.25">
      <c r="A1895" t="s">
        <v>599</v>
      </c>
      <c r="B1895" t="s">
        <v>512</v>
      </c>
      <c r="C1895" t="s">
        <v>62</v>
      </c>
      <c r="D1895" t="s">
        <v>95</v>
      </c>
      <c r="E1895" t="s">
        <v>496</v>
      </c>
      <c r="F1895">
        <v>16</v>
      </c>
      <c r="G1895">
        <f>VLOOKUP(E1895,Const!$A$2:$B$23,2,FALSE)</f>
        <v>11</v>
      </c>
      <c r="I1895" t="str">
        <f t="shared" si="50"/>
        <v>PR-0013: In-house Training</v>
      </c>
    </row>
    <row r="1896" spans="1:9" x14ac:dyDescent="0.25">
      <c r="A1896" t="s">
        <v>599</v>
      </c>
      <c r="B1896" t="s">
        <v>512</v>
      </c>
      <c r="C1896" t="s">
        <v>36</v>
      </c>
      <c r="D1896" t="s">
        <v>13</v>
      </c>
      <c r="E1896" t="s">
        <v>496</v>
      </c>
      <c r="F1896">
        <v>11</v>
      </c>
      <c r="G1896">
        <f>VLOOKUP(E1896,Const!$A$2:$B$23,2,FALSE)</f>
        <v>11</v>
      </c>
      <c r="I1896" t="str">
        <f t="shared" si="50"/>
        <v>PR-0013: Internal Meetings</v>
      </c>
    </row>
    <row r="1897" spans="1:9" x14ac:dyDescent="0.25">
      <c r="A1897" t="s">
        <v>599</v>
      </c>
      <c r="B1897" t="s">
        <v>512</v>
      </c>
      <c r="C1897" t="s">
        <v>27</v>
      </c>
      <c r="D1897" t="s">
        <v>64</v>
      </c>
      <c r="E1897" t="s">
        <v>496</v>
      </c>
      <c r="F1897">
        <v>16</v>
      </c>
      <c r="G1897">
        <f>VLOOKUP(E1897,Const!$A$2:$B$23,2,FALSE)</f>
        <v>11</v>
      </c>
      <c r="I1897" t="str">
        <f t="shared" si="50"/>
        <v>PR-0013: Time Off - Un Planned</v>
      </c>
    </row>
    <row r="1898" spans="1:9" x14ac:dyDescent="0.25">
      <c r="A1898" t="s">
        <v>548</v>
      </c>
      <c r="B1898" t="s">
        <v>614</v>
      </c>
      <c r="C1898" t="s">
        <v>640</v>
      </c>
      <c r="D1898" t="s">
        <v>2</v>
      </c>
      <c r="E1898" t="s">
        <v>496</v>
      </c>
      <c r="F1898">
        <v>1</v>
      </c>
      <c r="G1898">
        <f>VLOOKUP(E1898,Const!$A$2:$B$23,2,FALSE)</f>
        <v>11</v>
      </c>
      <c r="I1898" t="str">
        <f t="shared" si="50"/>
        <v>APWORKS 2025.2 SP1: APWorks amounts - format to 2 decimal places</v>
      </c>
    </row>
    <row r="1899" spans="1:9" x14ac:dyDescent="0.25">
      <c r="A1899" t="s">
        <v>548</v>
      </c>
      <c r="B1899" t="s">
        <v>614</v>
      </c>
      <c r="C1899" t="s">
        <v>640</v>
      </c>
      <c r="D1899" t="s">
        <v>17</v>
      </c>
      <c r="E1899" t="s">
        <v>496</v>
      </c>
      <c r="F1899">
        <v>24</v>
      </c>
      <c r="G1899">
        <f>VLOOKUP(E1899,Const!$A$2:$B$23,2,FALSE)</f>
        <v>11</v>
      </c>
      <c r="I1899" t="str">
        <f t="shared" si="50"/>
        <v>APWORKS 2025.2 SP1: APWorks amounts - format to 2 decimal places</v>
      </c>
    </row>
    <row r="1900" spans="1:9" x14ac:dyDescent="0.25">
      <c r="A1900" t="s">
        <v>548</v>
      </c>
      <c r="B1900" t="s">
        <v>614</v>
      </c>
      <c r="C1900" t="s">
        <v>641</v>
      </c>
      <c r="D1900" t="s">
        <v>17</v>
      </c>
      <c r="E1900" t="s">
        <v>496</v>
      </c>
      <c r="F1900">
        <v>9</v>
      </c>
      <c r="G1900">
        <f>VLOOKUP(E1900,Const!$A$2:$B$23,2,FALSE)</f>
        <v>11</v>
      </c>
      <c r="I1900" t="str">
        <f t="shared" si="50"/>
        <v>APWORKS 2025.2 SP1: For "No filter' all data not getting shown</v>
      </c>
    </row>
    <row r="1901" spans="1:9" x14ac:dyDescent="0.25">
      <c r="A1901" t="s">
        <v>548</v>
      </c>
      <c r="B1901" t="s">
        <v>614</v>
      </c>
      <c r="C1901" t="s">
        <v>618</v>
      </c>
      <c r="D1901" t="s">
        <v>17</v>
      </c>
      <c r="E1901" t="s">
        <v>496</v>
      </c>
      <c r="F1901">
        <v>4</v>
      </c>
      <c r="G1901">
        <f>VLOOKUP(E1901,Const!$A$2:$B$23,2,FALSE)</f>
        <v>11</v>
      </c>
      <c r="I1901" t="str">
        <f t="shared" si="50"/>
        <v>APWORKS 2025.2 SP1: Maintenance page creation</v>
      </c>
    </row>
    <row r="1902" spans="1:9" x14ac:dyDescent="0.25">
      <c r="A1902" t="s">
        <v>548</v>
      </c>
      <c r="B1902" t="s">
        <v>614</v>
      </c>
      <c r="C1902" t="s">
        <v>642</v>
      </c>
      <c r="D1902" t="s">
        <v>17</v>
      </c>
      <c r="E1902" t="s">
        <v>496</v>
      </c>
      <c r="F1902">
        <v>2</v>
      </c>
      <c r="G1902">
        <f>VLOOKUP(E1902,Const!$A$2:$B$23,2,FALSE)</f>
        <v>11</v>
      </c>
      <c r="I1902" t="str">
        <f t="shared" si="50"/>
        <v>APWORKS 2025.2 SP1: Make date fields editable for Broadcast</v>
      </c>
    </row>
    <row r="1903" spans="1:9" x14ac:dyDescent="0.25">
      <c r="A1903" t="s">
        <v>548</v>
      </c>
      <c r="B1903" t="s">
        <v>614</v>
      </c>
      <c r="C1903" t="s">
        <v>619</v>
      </c>
      <c r="D1903" t="s">
        <v>2</v>
      </c>
      <c r="E1903" t="s">
        <v>496</v>
      </c>
      <c r="F1903">
        <v>1</v>
      </c>
      <c r="G1903">
        <f>VLOOKUP(E1903,Const!$A$2:$B$23,2,FALSE)</f>
        <v>11</v>
      </c>
      <c r="I1903" t="str">
        <f t="shared" si="50"/>
        <v>APWORKS 2025.2 SP1: Manage invoice list optimization</v>
      </c>
    </row>
    <row r="1904" spans="1:9" x14ac:dyDescent="0.25">
      <c r="A1904" t="s">
        <v>548</v>
      </c>
      <c r="B1904" t="s">
        <v>614</v>
      </c>
      <c r="C1904" t="s">
        <v>619</v>
      </c>
      <c r="D1904" t="s">
        <v>68</v>
      </c>
      <c r="E1904" t="s">
        <v>496</v>
      </c>
      <c r="F1904">
        <v>8</v>
      </c>
      <c r="G1904">
        <f>VLOOKUP(E1904,Const!$A$2:$B$23,2,FALSE)</f>
        <v>11</v>
      </c>
      <c r="I1904" t="str">
        <f t="shared" si="50"/>
        <v>APWORKS 2025.2 SP1: Manage invoice list optimization</v>
      </c>
    </row>
    <row r="1905" spans="1:9" x14ac:dyDescent="0.25">
      <c r="A1905" t="s">
        <v>548</v>
      </c>
      <c r="B1905" t="s">
        <v>614</v>
      </c>
      <c r="C1905" t="s">
        <v>11</v>
      </c>
      <c r="D1905" t="s">
        <v>68</v>
      </c>
      <c r="E1905" t="s">
        <v>496</v>
      </c>
      <c r="F1905">
        <v>7</v>
      </c>
      <c r="G1905">
        <f>VLOOKUP(E1905,Const!$A$2:$B$23,2,FALSE)</f>
        <v>11</v>
      </c>
      <c r="I1905" t="str">
        <f t="shared" si="50"/>
        <v>APWORKS 2025.2 SP1: Project Overhead</v>
      </c>
    </row>
    <row r="1906" spans="1:9" x14ac:dyDescent="0.25">
      <c r="A1906" t="s">
        <v>548</v>
      </c>
      <c r="B1906" t="s">
        <v>626</v>
      </c>
      <c r="C1906" t="s">
        <v>11</v>
      </c>
      <c r="D1906" t="s">
        <v>90</v>
      </c>
      <c r="E1906" t="s">
        <v>496</v>
      </c>
      <c r="F1906">
        <v>8</v>
      </c>
      <c r="G1906">
        <f>VLOOKUP(E1906,Const!$A$2:$B$23,2,FALSE)</f>
        <v>11</v>
      </c>
      <c r="I1906" t="str">
        <f t="shared" si="50"/>
        <v>APWORKS 2025.2 SP2: Project Overhead</v>
      </c>
    </row>
    <row r="1907" spans="1:9" x14ac:dyDescent="0.25">
      <c r="A1907" t="s">
        <v>548</v>
      </c>
      <c r="B1907" t="s">
        <v>627</v>
      </c>
      <c r="C1907" t="s">
        <v>11</v>
      </c>
      <c r="D1907" t="s">
        <v>13</v>
      </c>
      <c r="E1907" t="s">
        <v>496</v>
      </c>
      <c r="F1907">
        <v>2.5</v>
      </c>
      <c r="G1907">
        <f>VLOOKUP(E1907,Const!$A$2:$B$23,2,FALSE)</f>
        <v>11</v>
      </c>
      <c r="I1907" t="str">
        <f t="shared" si="50"/>
        <v>APWORKS 2025.3: Project Overhead</v>
      </c>
    </row>
    <row r="1908" spans="1:9" x14ac:dyDescent="0.25">
      <c r="A1908" t="s">
        <v>548</v>
      </c>
      <c r="B1908" t="s">
        <v>627</v>
      </c>
      <c r="C1908" t="s">
        <v>643</v>
      </c>
      <c r="D1908" t="s">
        <v>17</v>
      </c>
      <c r="E1908" t="s">
        <v>496</v>
      </c>
      <c r="F1908">
        <v>64</v>
      </c>
      <c r="G1908">
        <f>VLOOKUP(E1908,Const!$A$2:$B$23,2,FALSE)</f>
        <v>11</v>
      </c>
      <c r="I1908" t="str">
        <f t="shared" si="50"/>
        <v>APWORKS 2025.3: Retain user-specific report views and filter preferences during</v>
      </c>
    </row>
    <row r="1909" spans="1:9" x14ac:dyDescent="0.25">
      <c r="A1909" t="s">
        <v>548</v>
      </c>
      <c r="B1909" t="s">
        <v>512</v>
      </c>
      <c r="C1909" t="s">
        <v>547</v>
      </c>
      <c r="D1909" t="s">
        <v>64</v>
      </c>
      <c r="E1909" t="s">
        <v>496</v>
      </c>
      <c r="F1909">
        <v>16</v>
      </c>
      <c r="G1909">
        <f>VLOOKUP(E1909,Const!$A$2:$B$23,2,FALSE)</f>
        <v>11</v>
      </c>
      <c r="I1909" t="str">
        <f t="shared" si="50"/>
        <v>PR-0013: Gazetted holidays</v>
      </c>
    </row>
    <row r="1910" spans="1:9" x14ac:dyDescent="0.25">
      <c r="A1910" t="s">
        <v>548</v>
      </c>
      <c r="B1910" t="s">
        <v>512</v>
      </c>
      <c r="C1910" t="s">
        <v>62</v>
      </c>
      <c r="D1910" t="s">
        <v>13</v>
      </c>
      <c r="E1910" t="s">
        <v>496</v>
      </c>
      <c r="F1910">
        <v>1</v>
      </c>
      <c r="G1910">
        <f>VLOOKUP(E1910,Const!$A$2:$B$23,2,FALSE)</f>
        <v>11</v>
      </c>
      <c r="I1910" t="str">
        <f t="shared" si="50"/>
        <v>PR-0013: In-house Training</v>
      </c>
    </row>
    <row r="1911" spans="1:9" x14ac:dyDescent="0.25">
      <c r="A1911" t="s">
        <v>548</v>
      </c>
      <c r="B1911" t="s">
        <v>512</v>
      </c>
      <c r="C1911" t="s">
        <v>62</v>
      </c>
      <c r="D1911" t="s">
        <v>95</v>
      </c>
      <c r="E1911" t="s">
        <v>496</v>
      </c>
      <c r="F1911">
        <v>5.5</v>
      </c>
      <c r="G1911">
        <f>VLOOKUP(E1911,Const!$A$2:$B$23,2,FALSE)</f>
        <v>11</v>
      </c>
      <c r="I1911" t="str">
        <f t="shared" si="50"/>
        <v>PR-0013: In-house Training</v>
      </c>
    </row>
    <row r="1912" spans="1:9" x14ac:dyDescent="0.25">
      <c r="A1912" t="s">
        <v>548</v>
      </c>
      <c r="B1912" t="s">
        <v>514</v>
      </c>
      <c r="C1912" t="s">
        <v>28</v>
      </c>
      <c r="D1912" t="s">
        <v>30</v>
      </c>
      <c r="E1912" t="s">
        <v>496</v>
      </c>
      <c r="F1912">
        <v>17</v>
      </c>
      <c r="G1912">
        <f>VLOOKUP(E1912,Const!$A$2:$B$23,2,FALSE)</f>
        <v>11</v>
      </c>
      <c r="I1912" t="str">
        <f t="shared" si="50"/>
        <v>Support and Maintenance: Time</v>
      </c>
    </row>
    <row r="1913" spans="1:9" x14ac:dyDescent="0.25">
      <c r="A1913" t="s">
        <v>530</v>
      </c>
      <c r="B1913" t="s">
        <v>514</v>
      </c>
      <c r="C1913" t="s">
        <v>28</v>
      </c>
      <c r="D1913" t="s">
        <v>99</v>
      </c>
      <c r="E1913" t="s">
        <v>496</v>
      </c>
      <c r="F1913">
        <v>174</v>
      </c>
      <c r="G1913">
        <f>VLOOKUP(E1913,Const!$A$2:$B$23,2,FALSE)</f>
        <v>11</v>
      </c>
      <c r="I1913" t="str">
        <f t="shared" si="50"/>
        <v>Support and Maintenance: Time</v>
      </c>
    </row>
    <row r="1914" spans="1:9" x14ac:dyDescent="0.25">
      <c r="A1914" t="s">
        <v>31</v>
      </c>
      <c r="B1914" t="s">
        <v>515</v>
      </c>
      <c r="C1914" t="s">
        <v>13</v>
      </c>
      <c r="D1914" t="s">
        <v>13</v>
      </c>
      <c r="E1914" t="s">
        <v>496</v>
      </c>
      <c r="F1914">
        <v>1</v>
      </c>
      <c r="G1914">
        <f>VLOOKUP(E1914,Const!$A$2:$B$23,2,FALSE)</f>
        <v>11</v>
      </c>
      <c r="I1914" t="str">
        <f t="shared" si="50"/>
        <v>AD-0001: Meetings</v>
      </c>
    </row>
    <row r="1915" spans="1:9" x14ac:dyDescent="0.25">
      <c r="A1915" t="s">
        <v>31</v>
      </c>
      <c r="B1915" t="s">
        <v>515</v>
      </c>
      <c r="C1915" t="s">
        <v>28</v>
      </c>
      <c r="D1915" t="s">
        <v>660</v>
      </c>
      <c r="E1915" t="s">
        <v>496</v>
      </c>
      <c r="F1915">
        <v>0.5</v>
      </c>
      <c r="G1915">
        <f>VLOOKUP(E1915,Const!$A$2:$B$23,2,FALSE)</f>
        <v>11</v>
      </c>
      <c r="I1915" t="str">
        <f t="shared" si="50"/>
        <v>AD-0001: Time</v>
      </c>
    </row>
    <row r="1916" spans="1:9" x14ac:dyDescent="0.25">
      <c r="A1916" t="s">
        <v>31</v>
      </c>
      <c r="B1916" t="s">
        <v>661</v>
      </c>
      <c r="C1916" t="s">
        <v>662</v>
      </c>
      <c r="D1916" t="s">
        <v>663</v>
      </c>
      <c r="E1916" t="s">
        <v>496</v>
      </c>
      <c r="F1916">
        <v>3</v>
      </c>
      <c r="G1916">
        <f>VLOOKUP(E1916,Const!$A$2:$B$23,2,FALSE)</f>
        <v>11</v>
      </c>
      <c r="I1916" t="str">
        <f t="shared" si="50"/>
        <v>ADHOC-ITEMS: Voucher, AP rule flag and 4 sided entry - v3</v>
      </c>
    </row>
    <row r="1917" spans="1:9" x14ac:dyDescent="0.25">
      <c r="A1917" t="s">
        <v>31</v>
      </c>
      <c r="B1917" t="s">
        <v>552</v>
      </c>
      <c r="C1917" t="s">
        <v>615</v>
      </c>
      <c r="D1917" t="s">
        <v>2</v>
      </c>
      <c r="E1917" t="s">
        <v>496</v>
      </c>
      <c r="F1917">
        <v>4</v>
      </c>
      <c r="G1917">
        <f>VLOOKUP(E1917,Const!$A$2:$B$23,2,FALSE)</f>
        <v>11</v>
      </c>
      <c r="I1917" t="str">
        <f t="shared" si="50"/>
        <v>APWORKS 2025.2: Enhance revise BO to allow consecutive IOs to merge into it</v>
      </c>
    </row>
    <row r="1918" spans="1:9" x14ac:dyDescent="0.25">
      <c r="A1918" t="s">
        <v>31</v>
      </c>
      <c r="B1918" t="s">
        <v>614</v>
      </c>
      <c r="C1918" t="s">
        <v>641</v>
      </c>
      <c r="D1918" t="s">
        <v>17</v>
      </c>
      <c r="E1918" t="s">
        <v>496</v>
      </c>
      <c r="F1918">
        <v>2</v>
      </c>
      <c r="G1918">
        <f>VLOOKUP(E1918,Const!$A$2:$B$23,2,FALSE)</f>
        <v>11</v>
      </c>
      <c r="I1918" t="str">
        <f t="shared" ref="I1918:I1981" si="51">CONCATENATE(TRIM(B1918),": ",C1918)</f>
        <v>APWORKS 2025.2 SP1: For "No filter' all data not getting shown</v>
      </c>
    </row>
    <row r="1919" spans="1:9" x14ac:dyDescent="0.25">
      <c r="A1919" t="s">
        <v>31</v>
      </c>
      <c r="B1919" t="s">
        <v>626</v>
      </c>
      <c r="C1919" t="s">
        <v>644</v>
      </c>
      <c r="D1919" t="s">
        <v>7</v>
      </c>
      <c r="E1919" t="s">
        <v>496</v>
      </c>
      <c r="F1919">
        <v>1</v>
      </c>
      <c r="G1919">
        <f>VLOOKUP(E1919,Const!$A$2:$B$23,2,FALSE)</f>
        <v>11</v>
      </c>
      <c r="I1919" t="str">
        <f t="shared" si="51"/>
        <v>APWORKS 2025.2 SP2: Partial posting in posting process for failed invoices into MO</v>
      </c>
    </row>
    <row r="1920" spans="1:9" x14ac:dyDescent="0.25">
      <c r="A1920" t="s">
        <v>31</v>
      </c>
      <c r="B1920" t="s">
        <v>626</v>
      </c>
      <c r="C1920" t="s">
        <v>644</v>
      </c>
      <c r="D1920" t="s">
        <v>17</v>
      </c>
      <c r="E1920" t="s">
        <v>496</v>
      </c>
      <c r="F1920">
        <v>6.5</v>
      </c>
      <c r="G1920">
        <f>VLOOKUP(E1920,Const!$A$2:$B$23,2,FALSE)</f>
        <v>11</v>
      </c>
      <c r="I1920" t="str">
        <f t="shared" si="51"/>
        <v>APWORKS 2025.2 SP2: Partial posting in posting process for failed invoices into MO</v>
      </c>
    </row>
    <row r="1921" spans="1:9" x14ac:dyDescent="0.25">
      <c r="A1921" t="s">
        <v>31</v>
      </c>
      <c r="B1921" t="s">
        <v>557</v>
      </c>
      <c r="C1921" t="s">
        <v>577</v>
      </c>
      <c r="D1921" t="s">
        <v>2</v>
      </c>
      <c r="E1921" t="s">
        <v>496</v>
      </c>
      <c r="F1921">
        <v>12</v>
      </c>
      <c r="G1921">
        <f>VLOOKUP(E1921,Const!$A$2:$B$23,2,FALSE)</f>
        <v>11</v>
      </c>
      <c r="I1921" t="str">
        <f t="shared" si="51"/>
        <v>NEXELUS 2025.2: MC: Apply exchange rate from revision date or IO creation date</v>
      </c>
    </row>
    <row r="1922" spans="1:9" x14ac:dyDescent="0.25">
      <c r="A1922" t="s">
        <v>31</v>
      </c>
      <c r="B1922" t="s">
        <v>557</v>
      </c>
      <c r="C1922" t="s">
        <v>577</v>
      </c>
      <c r="D1922" t="s">
        <v>17</v>
      </c>
      <c r="E1922" t="s">
        <v>496</v>
      </c>
      <c r="F1922">
        <v>27</v>
      </c>
      <c r="G1922">
        <f>VLOOKUP(E1922,Const!$A$2:$B$23,2,FALSE)</f>
        <v>11</v>
      </c>
      <c r="I1922" t="str">
        <f t="shared" si="51"/>
        <v>NEXELUS 2025.2: MC: Apply exchange rate from revision date or IO creation date</v>
      </c>
    </row>
    <row r="1923" spans="1:9" x14ac:dyDescent="0.25">
      <c r="A1923" t="s">
        <v>31</v>
      </c>
      <c r="B1923" t="s">
        <v>557</v>
      </c>
      <c r="C1923" t="s">
        <v>597</v>
      </c>
      <c r="D1923" t="s">
        <v>17</v>
      </c>
      <c r="E1923" t="s">
        <v>496</v>
      </c>
      <c r="F1923">
        <v>1</v>
      </c>
      <c r="G1923">
        <f>VLOOKUP(E1923,Const!$A$2:$B$23,2,FALSE)</f>
        <v>11</v>
      </c>
      <c r="I1923" t="str">
        <f t="shared" si="51"/>
        <v>NEXELUS 2025.2: Provide an option to include AdTech Fee in a separate invoice</v>
      </c>
    </row>
    <row r="1924" spans="1:9" x14ac:dyDescent="0.25">
      <c r="A1924" t="s">
        <v>31</v>
      </c>
      <c r="B1924" t="s">
        <v>557</v>
      </c>
      <c r="C1924" t="s">
        <v>598</v>
      </c>
      <c r="D1924" t="s">
        <v>17</v>
      </c>
      <c r="E1924" t="s">
        <v>496</v>
      </c>
      <c r="F1924">
        <v>5</v>
      </c>
      <c r="G1924">
        <f>VLOOKUP(E1924,Const!$A$2:$B$23,2,FALSE)</f>
        <v>11</v>
      </c>
      <c r="I1924" t="str">
        <f t="shared" si="51"/>
        <v>NEXELUS 2025.2: Restrict Consecutive Approvals by the Same</v>
      </c>
    </row>
    <row r="1925" spans="1:9" x14ac:dyDescent="0.25">
      <c r="A1925" t="s">
        <v>31</v>
      </c>
      <c r="B1925" t="s">
        <v>512</v>
      </c>
      <c r="C1925" t="s">
        <v>547</v>
      </c>
      <c r="D1925" t="s">
        <v>64</v>
      </c>
      <c r="E1925" t="s">
        <v>496</v>
      </c>
      <c r="F1925">
        <v>16</v>
      </c>
      <c r="G1925">
        <f>VLOOKUP(E1925,Const!$A$2:$B$23,2,FALSE)</f>
        <v>11</v>
      </c>
      <c r="I1925" t="str">
        <f t="shared" si="51"/>
        <v>PR-0013: Gazetted holidays</v>
      </c>
    </row>
    <row r="1926" spans="1:9" x14ac:dyDescent="0.25">
      <c r="A1926" t="s">
        <v>31</v>
      </c>
      <c r="B1926" t="s">
        <v>512</v>
      </c>
      <c r="C1926" t="s">
        <v>36</v>
      </c>
      <c r="D1926" t="s">
        <v>13</v>
      </c>
      <c r="E1926" t="s">
        <v>496</v>
      </c>
      <c r="F1926">
        <v>23.5</v>
      </c>
      <c r="G1926">
        <f>VLOOKUP(E1926,Const!$A$2:$B$23,2,FALSE)</f>
        <v>11</v>
      </c>
      <c r="I1926" t="str">
        <f t="shared" si="51"/>
        <v>PR-0013: Internal Meetings</v>
      </c>
    </row>
    <row r="1927" spans="1:9" x14ac:dyDescent="0.25">
      <c r="A1927" t="s">
        <v>31</v>
      </c>
      <c r="B1927" t="s">
        <v>512</v>
      </c>
      <c r="C1927" t="s">
        <v>25</v>
      </c>
      <c r="D1927" t="s">
        <v>13</v>
      </c>
      <c r="E1927" t="s">
        <v>496</v>
      </c>
      <c r="F1927">
        <v>2</v>
      </c>
      <c r="G1927">
        <f>VLOOKUP(E1927,Const!$A$2:$B$23,2,FALSE)</f>
        <v>11</v>
      </c>
      <c r="I1927" t="str">
        <f t="shared" si="51"/>
        <v>PR-0013: Meetings, mails, communication, TFS, Interviews</v>
      </c>
    </row>
    <row r="1928" spans="1:9" x14ac:dyDescent="0.25">
      <c r="A1928" t="s">
        <v>31</v>
      </c>
      <c r="B1928" t="s">
        <v>512</v>
      </c>
      <c r="C1928" t="s">
        <v>25</v>
      </c>
      <c r="D1928" t="s">
        <v>14</v>
      </c>
      <c r="E1928" t="s">
        <v>496</v>
      </c>
      <c r="F1928">
        <v>8.5</v>
      </c>
      <c r="G1928">
        <f>VLOOKUP(E1928,Const!$A$2:$B$23,2,FALSE)</f>
        <v>11</v>
      </c>
      <c r="I1928" t="str">
        <f t="shared" si="51"/>
        <v>PR-0013: Meetings, mails, communication, TFS, Interviews</v>
      </c>
    </row>
    <row r="1929" spans="1:9" x14ac:dyDescent="0.25">
      <c r="A1929" t="s">
        <v>31</v>
      </c>
      <c r="B1929" t="s">
        <v>512</v>
      </c>
      <c r="C1929" t="s">
        <v>27</v>
      </c>
      <c r="D1929" t="s">
        <v>64</v>
      </c>
      <c r="E1929" t="s">
        <v>496</v>
      </c>
      <c r="F1929">
        <v>16</v>
      </c>
      <c r="G1929">
        <f>VLOOKUP(E1929,Const!$A$2:$B$23,2,FALSE)</f>
        <v>11</v>
      </c>
      <c r="I1929" t="str">
        <f t="shared" si="51"/>
        <v>PR-0013: Time Off - Un Planned</v>
      </c>
    </row>
    <row r="1930" spans="1:9" x14ac:dyDescent="0.25">
      <c r="A1930" t="s">
        <v>31</v>
      </c>
      <c r="B1930" t="s">
        <v>514</v>
      </c>
      <c r="C1930" t="s">
        <v>28</v>
      </c>
      <c r="D1930" t="s">
        <v>30</v>
      </c>
      <c r="E1930" t="s">
        <v>496</v>
      </c>
      <c r="F1930">
        <v>63</v>
      </c>
      <c r="G1930">
        <f>VLOOKUP(E1930,Const!$A$2:$B$23,2,FALSE)</f>
        <v>11</v>
      </c>
      <c r="I1930" t="str">
        <f t="shared" si="51"/>
        <v>Support and Maintenance: Time</v>
      </c>
    </row>
    <row r="1931" spans="1:9" x14ac:dyDescent="0.25">
      <c r="A1931" t="s">
        <v>37</v>
      </c>
      <c r="B1931" t="s">
        <v>552</v>
      </c>
      <c r="C1931" t="s">
        <v>572</v>
      </c>
      <c r="D1931" t="s">
        <v>17</v>
      </c>
      <c r="E1931" t="s">
        <v>496</v>
      </c>
      <c r="F1931">
        <v>4</v>
      </c>
      <c r="G1931">
        <f>VLOOKUP(E1931,Const!$A$2:$B$23,2,FALSE)</f>
        <v>11</v>
      </c>
      <c r="I1931" t="str">
        <f t="shared" si="51"/>
        <v>APWORKS 2025.2: Restriction by user group on which fields can be edited</v>
      </c>
    </row>
    <row r="1932" spans="1:9" x14ac:dyDescent="0.25">
      <c r="A1932" t="s">
        <v>37</v>
      </c>
      <c r="B1932" t="s">
        <v>614</v>
      </c>
      <c r="C1932" t="s">
        <v>640</v>
      </c>
      <c r="D1932" t="s">
        <v>17</v>
      </c>
      <c r="E1932" t="s">
        <v>496</v>
      </c>
      <c r="F1932">
        <v>4</v>
      </c>
      <c r="G1932">
        <f>VLOOKUP(E1932,Const!$A$2:$B$23,2,FALSE)</f>
        <v>11</v>
      </c>
      <c r="I1932" t="str">
        <f t="shared" si="51"/>
        <v>APWORKS 2025.2 SP1: APWorks amounts - format to 2 decimal places</v>
      </c>
    </row>
    <row r="1933" spans="1:9" x14ac:dyDescent="0.25">
      <c r="A1933" t="s">
        <v>37</v>
      </c>
      <c r="B1933" t="s">
        <v>614</v>
      </c>
      <c r="C1933" t="s">
        <v>642</v>
      </c>
      <c r="D1933" t="s">
        <v>2</v>
      </c>
      <c r="E1933" t="s">
        <v>496</v>
      </c>
      <c r="F1933">
        <v>4</v>
      </c>
      <c r="G1933">
        <f>VLOOKUP(E1933,Const!$A$2:$B$23,2,FALSE)</f>
        <v>11</v>
      </c>
      <c r="I1933" t="str">
        <f t="shared" si="51"/>
        <v>APWORKS 2025.2 SP1: Make date fields editable for Broadcast</v>
      </c>
    </row>
    <row r="1934" spans="1:9" x14ac:dyDescent="0.25">
      <c r="A1934" t="s">
        <v>37</v>
      </c>
      <c r="B1934" t="s">
        <v>614</v>
      </c>
      <c r="C1934" t="s">
        <v>642</v>
      </c>
      <c r="D1934" t="s">
        <v>17</v>
      </c>
      <c r="E1934" t="s">
        <v>496</v>
      </c>
      <c r="F1934">
        <v>4</v>
      </c>
      <c r="G1934">
        <f>VLOOKUP(E1934,Const!$A$2:$B$23,2,FALSE)</f>
        <v>11</v>
      </c>
      <c r="I1934" t="str">
        <f t="shared" si="51"/>
        <v>APWORKS 2025.2 SP1: Make date fields editable for Broadcast</v>
      </c>
    </row>
    <row r="1935" spans="1:9" x14ac:dyDescent="0.25">
      <c r="A1935" t="s">
        <v>37</v>
      </c>
      <c r="B1935" t="s">
        <v>614</v>
      </c>
      <c r="C1935" t="s">
        <v>642</v>
      </c>
      <c r="D1935" t="s">
        <v>19</v>
      </c>
      <c r="E1935" t="s">
        <v>496</v>
      </c>
      <c r="F1935">
        <v>6</v>
      </c>
      <c r="G1935">
        <f>VLOOKUP(E1935,Const!$A$2:$B$23,2,FALSE)</f>
        <v>11</v>
      </c>
      <c r="I1935" t="str">
        <f t="shared" si="51"/>
        <v>APWORKS 2025.2 SP1: Make date fields editable for Broadcast</v>
      </c>
    </row>
    <row r="1936" spans="1:9" x14ac:dyDescent="0.25">
      <c r="A1936" t="s">
        <v>37</v>
      </c>
      <c r="B1936" t="s">
        <v>614</v>
      </c>
      <c r="C1936" t="s">
        <v>621</v>
      </c>
      <c r="D1936" t="s">
        <v>2</v>
      </c>
      <c r="E1936" t="s">
        <v>496</v>
      </c>
      <c r="F1936">
        <v>10</v>
      </c>
      <c r="G1936">
        <f>VLOOKUP(E1936,Const!$A$2:$B$23,2,FALSE)</f>
        <v>11</v>
      </c>
      <c r="I1936" t="str">
        <f t="shared" si="51"/>
        <v>APWORKS 2025.2 SP1: Split functionality enhancement.</v>
      </c>
    </row>
    <row r="1937" spans="1:9" x14ac:dyDescent="0.25">
      <c r="A1937" t="s">
        <v>37</v>
      </c>
      <c r="B1937" t="s">
        <v>614</v>
      </c>
      <c r="C1937" t="s">
        <v>621</v>
      </c>
      <c r="D1937" t="s">
        <v>17</v>
      </c>
      <c r="E1937" t="s">
        <v>496</v>
      </c>
      <c r="F1937">
        <v>4.5</v>
      </c>
      <c r="G1937">
        <f>VLOOKUP(E1937,Const!$A$2:$B$23,2,FALSE)</f>
        <v>11</v>
      </c>
      <c r="I1937" t="str">
        <f t="shared" si="51"/>
        <v>APWORKS 2025.2 SP1: Split functionality enhancement.</v>
      </c>
    </row>
    <row r="1938" spans="1:9" x14ac:dyDescent="0.25">
      <c r="A1938" t="s">
        <v>37</v>
      </c>
      <c r="B1938" t="s">
        <v>614</v>
      </c>
      <c r="C1938" t="s">
        <v>621</v>
      </c>
      <c r="D1938" t="s">
        <v>13</v>
      </c>
      <c r="E1938" t="s">
        <v>496</v>
      </c>
      <c r="F1938">
        <v>5.5</v>
      </c>
      <c r="G1938">
        <f>VLOOKUP(E1938,Const!$A$2:$B$23,2,FALSE)</f>
        <v>11</v>
      </c>
      <c r="I1938" t="str">
        <f t="shared" si="51"/>
        <v>APWORKS 2025.2 SP1: Split functionality enhancement.</v>
      </c>
    </row>
    <row r="1939" spans="1:9" x14ac:dyDescent="0.25">
      <c r="A1939" t="s">
        <v>37</v>
      </c>
      <c r="B1939" t="s">
        <v>626</v>
      </c>
      <c r="C1939" t="s">
        <v>644</v>
      </c>
      <c r="D1939" t="s">
        <v>7</v>
      </c>
      <c r="E1939" t="s">
        <v>496</v>
      </c>
      <c r="F1939">
        <v>3</v>
      </c>
      <c r="G1939">
        <f>VLOOKUP(E1939,Const!$A$2:$B$23,2,FALSE)</f>
        <v>11</v>
      </c>
      <c r="I1939" t="str">
        <f t="shared" si="51"/>
        <v>APWORKS 2025.2 SP2: Partial posting in posting process for failed invoices into MO</v>
      </c>
    </row>
    <row r="1940" spans="1:9" x14ac:dyDescent="0.25">
      <c r="A1940" t="s">
        <v>37</v>
      </c>
      <c r="B1940" t="s">
        <v>626</v>
      </c>
      <c r="C1940" t="s">
        <v>644</v>
      </c>
      <c r="D1940" t="s">
        <v>2</v>
      </c>
      <c r="E1940" t="s">
        <v>496</v>
      </c>
      <c r="F1940">
        <v>1</v>
      </c>
      <c r="G1940">
        <f>VLOOKUP(E1940,Const!$A$2:$B$23,2,FALSE)</f>
        <v>11</v>
      </c>
      <c r="I1940" t="str">
        <f t="shared" si="51"/>
        <v>APWORKS 2025.2 SP2: Partial posting in posting process for failed invoices into MO</v>
      </c>
    </row>
    <row r="1941" spans="1:9" x14ac:dyDescent="0.25">
      <c r="A1941" t="s">
        <v>37</v>
      </c>
      <c r="B1941" t="s">
        <v>626</v>
      </c>
      <c r="C1941" t="s">
        <v>644</v>
      </c>
      <c r="D1941" t="s">
        <v>17</v>
      </c>
      <c r="E1941" t="s">
        <v>496</v>
      </c>
      <c r="F1941">
        <v>16.5</v>
      </c>
      <c r="G1941">
        <f>VLOOKUP(E1941,Const!$A$2:$B$23,2,FALSE)</f>
        <v>11</v>
      </c>
      <c r="I1941" t="str">
        <f t="shared" si="51"/>
        <v>APWORKS 2025.2 SP2: Partial posting in posting process for failed invoices into MO</v>
      </c>
    </row>
    <row r="1942" spans="1:9" x14ac:dyDescent="0.25">
      <c r="A1942" t="s">
        <v>37</v>
      </c>
      <c r="B1942" t="s">
        <v>626</v>
      </c>
      <c r="C1942" t="s">
        <v>644</v>
      </c>
      <c r="D1942" t="s">
        <v>13</v>
      </c>
      <c r="E1942" t="s">
        <v>496</v>
      </c>
      <c r="F1942">
        <v>6.5</v>
      </c>
      <c r="G1942">
        <f>VLOOKUP(E1942,Const!$A$2:$B$23,2,FALSE)</f>
        <v>11</v>
      </c>
      <c r="I1942" t="str">
        <f t="shared" si="51"/>
        <v>APWORKS 2025.2 SP2: Partial posting in posting process for failed invoices into MO</v>
      </c>
    </row>
    <row r="1943" spans="1:9" x14ac:dyDescent="0.25">
      <c r="A1943" t="s">
        <v>37</v>
      </c>
      <c r="B1943" t="s">
        <v>626</v>
      </c>
      <c r="C1943" t="s">
        <v>644</v>
      </c>
      <c r="D1943" t="s">
        <v>19</v>
      </c>
      <c r="E1943" t="s">
        <v>496</v>
      </c>
      <c r="F1943">
        <v>2</v>
      </c>
      <c r="G1943">
        <f>VLOOKUP(E1943,Const!$A$2:$B$23,2,FALSE)</f>
        <v>11</v>
      </c>
      <c r="I1943" t="str">
        <f t="shared" si="51"/>
        <v>APWORKS 2025.2 SP2: Partial posting in posting process for failed invoices into MO</v>
      </c>
    </row>
    <row r="1944" spans="1:9" x14ac:dyDescent="0.25">
      <c r="A1944" t="s">
        <v>37</v>
      </c>
      <c r="B1944" t="s">
        <v>627</v>
      </c>
      <c r="C1944" t="s">
        <v>628</v>
      </c>
      <c r="D1944" t="s">
        <v>620</v>
      </c>
      <c r="E1944" t="s">
        <v>496</v>
      </c>
      <c r="F1944">
        <v>1</v>
      </c>
      <c r="G1944">
        <f>VLOOKUP(E1944,Const!$A$2:$B$23,2,FALSE)</f>
        <v>11</v>
      </c>
      <c r="I1944" t="str">
        <f t="shared" si="51"/>
        <v>APWORKS 2025.3: eInvoices (iPC)(BingAd, DV360,GCM,GoogleAd, Twitter)</v>
      </c>
    </row>
    <row r="1945" spans="1:9" x14ac:dyDescent="0.25">
      <c r="A1945" t="s">
        <v>37</v>
      </c>
      <c r="B1945" t="s">
        <v>627</v>
      </c>
      <c r="C1945" t="s">
        <v>645</v>
      </c>
      <c r="D1945" t="s">
        <v>13</v>
      </c>
      <c r="E1945" t="s">
        <v>496</v>
      </c>
      <c r="F1945">
        <v>1</v>
      </c>
      <c r="G1945">
        <f>VLOOKUP(E1945,Const!$A$2:$B$23,2,FALSE)</f>
        <v>11</v>
      </c>
      <c r="I1945" t="str">
        <f t="shared" si="51"/>
        <v>APWORKS 2025.3: Flag an invoice in Discrepant bucket for searching</v>
      </c>
    </row>
    <row r="1946" spans="1:9" x14ac:dyDescent="0.25">
      <c r="A1946" t="s">
        <v>37</v>
      </c>
      <c r="B1946" t="s">
        <v>627</v>
      </c>
      <c r="C1946" t="s">
        <v>645</v>
      </c>
      <c r="D1946" t="s">
        <v>620</v>
      </c>
      <c r="E1946" t="s">
        <v>496</v>
      </c>
      <c r="F1946">
        <v>1.5</v>
      </c>
      <c r="G1946">
        <f>VLOOKUP(E1946,Const!$A$2:$B$23,2,FALSE)</f>
        <v>11</v>
      </c>
      <c r="I1946" t="str">
        <f t="shared" si="51"/>
        <v>APWORKS 2025.3: Flag an invoice in Discrepant bucket for searching</v>
      </c>
    </row>
    <row r="1947" spans="1:9" x14ac:dyDescent="0.25">
      <c r="A1947" t="s">
        <v>37</v>
      </c>
      <c r="B1947" t="s">
        <v>627</v>
      </c>
      <c r="C1947" t="s">
        <v>646</v>
      </c>
      <c r="D1947" t="s">
        <v>17</v>
      </c>
      <c r="E1947" t="s">
        <v>496</v>
      </c>
      <c r="F1947">
        <v>2</v>
      </c>
      <c r="G1947">
        <f>VLOOKUP(E1947,Const!$A$2:$B$23,2,FALSE)</f>
        <v>11</v>
      </c>
      <c r="I1947" t="str">
        <f t="shared" si="51"/>
        <v>APWORKS 2025.3: Hide Favorite button: Does not work ( Fix or hide)</v>
      </c>
    </row>
    <row r="1948" spans="1:9" x14ac:dyDescent="0.25">
      <c r="A1948" t="s">
        <v>37</v>
      </c>
      <c r="B1948" t="s">
        <v>627</v>
      </c>
      <c r="C1948" t="s">
        <v>647</v>
      </c>
      <c r="D1948" t="s">
        <v>620</v>
      </c>
      <c r="E1948" t="s">
        <v>496</v>
      </c>
      <c r="F1948">
        <v>1</v>
      </c>
      <c r="G1948">
        <f>VLOOKUP(E1948,Const!$A$2:$B$23,2,FALSE)</f>
        <v>11</v>
      </c>
      <c r="I1948" t="str">
        <f t="shared" si="51"/>
        <v>APWORKS 2025.3: Manually mark invoice Archived</v>
      </c>
    </row>
    <row r="1949" spans="1:9" x14ac:dyDescent="0.25">
      <c r="A1949" t="s">
        <v>37</v>
      </c>
      <c r="B1949" t="s">
        <v>627</v>
      </c>
      <c r="C1949" t="s">
        <v>648</v>
      </c>
      <c r="D1949" t="s">
        <v>17</v>
      </c>
      <c r="E1949" t="s">
        <v>496</v>
      </c>
      <c r="F1949">
        <v>9</v>
      </c>
      <c r="G1949">
        <f>VLOOKUP(E1949,Const!$A$2:$B$23,2,FALSE)</f>
        <v>11</v>
      </c>
      <c r="I1949" t="str">
        <f t="shared" si="51"/>
        <v>APWORKS 2025.3: Net Amount Total: Add field in header to sum Invoice Net Amount</v>
      </c>
    </row>
    <row r="1950" spans="1:9" x14ac:dyDescent="0.25">
      <c r="A1950" t="s">
        <v>37</v>
      </c>
      <c r="B1950" t="s">
        <v>627</v>
      </c>
      <c r="C1950" t="s">
        <v>648</v>
      </c>
      <c r="D1950" t="s">
        <v>13</v>
      </c>
      <c r="E1950" t="s">
        <v>496</v>
      </c>
      <c r="F1950">
        <v>3</v>
      </c>
      <c r="G1950">
        <f>VLOOKUP(E1950,Const!$A$2:$B$23,2,FALSE)</f>
        <v>11</v>
      </c>
      <c r="I1950" t="str">
        <f t="shared" si="51"/>
        <v>APWORKS 2025.3: Net Amount Total: Add field in header to sum Invoice Net Amount</v>
      </c>
    </row>
    <row r="1951" spans="1:9" x14ac:dyDescent="0.25">
      <c r="A1951" t="s">
        <v>37</v>
      </c>
      <c r="B1951" t="s">
        <v>627</v>
      </c>
      <c r="C1951" t="s">
        <v>648</v>
      </c>
      <c r="D1951" t="s">
        <v>620</v>
      </c>
      <c r="E1951" t="s">
        <v>496</v>
      </c>
      <c r="F1951">
        <v>1</v>
      </c>
      <c r="G1951">
        <f>VLOOKUP(E1951,Const!$A$2:$B$23,2,FALSE)</f>
        <v>11</v>
      </c>
      <c r="I1951" t="str">
        <f t="shared" si="51"/>
        <v>APWORKS 2025.3: Net Amount Total: Add field in header to sum Invoice Net Amount</v>
      </c>
    </row>
    <row r="1952" spans="1:9" x14ac:dyDescent="0.25">
      <c r="A1952" t="s">
        <v>37</v>
      </c>
      <c r="B1952" t="s">
        <v>627</v>
      </c>
      <c r="C1952" t="s">
        <v>648</v>
      </c>
      <c r="D1952" t="s">
        <v>9</v>
      </c>
      <c r="E1952" t="s">
        <v>496</v>
      </c>
      <c r="F1952">
        <v>2</v>
      </c>
      <c r="G1952">
        <f>VLOOKUP(E1952,Const!$A$2:$B$23,2,FALSE)</f>
        <v>11</v>
      </c>
      <c r="I1952" t="str">
        <f t="shared" si="51"/>
        <v>APWORKS 2025.3: Net Amount Total: Add field in header to sum Invoice Net Amount</v>
      </c>
    </row>
    <row r="1953" spans="1:9" x14ac:dyDescent="0.25">
      <c r="A1953" t="s">
        <v>37</v>
      </c>
      <c r="B1953" t="s">
        <v>627</v>
      </c>
      <c r="C1953" t="s">
        <v>649</v>
      </c>
      <c r="D1953" t="s">
        <v>13</v>
      </c>
      <c r="E1953" t="s">
        <v>496</v>
      </c>
      <c r="F1953">
        <v>1</v>
      </c>
      <c r="G1953">
        <f>VLOOKUP(E1953,Const!$A$2:$B$23,2,FALSE)</f>
        <v>11</v>
      </c>
      <c r="I1953" t="str">
        <f t="shared" si="51"/>
        <v>APWORKS 2025.3: Rename Invoice amount to invoice net amount</v>
      </c>
    </row>
    <row r="1954" spans="1:9" x14ac:dyDescent="0.25">
      <c r="A1954" t="s">
        <v>37</v>
      </c>
      <c r="B1954" t="s">
        <v>627</v>
      </c>
      <c r="C1954" t="s">
        <v>643</v>
      </c>
      <c r="D1954" t="s">
        <v>13</v>
      </c>
      <c r="E1954" t="s">
        <v>496</v>
      </c>
      <c r="F1954">
        <v>1</v>
      </c>
      <c r="G1954">
        <f>VLOOKUP(E1954,Const!$A$2:$B$23,2,FALSE)</f>
        <v>11</v>
      </c>
      <c r="I1954" t="str">
        <f t="shared" si="51"/>
        <v>APWORKS 2025.3: Retain user-specific report views and filter preferences during</v>
      </c>
    </row>
    <row r="1955" spans="1:9" x14ac:dyDescent="0.25">
      <c r="A1955" t="s">
        <v>37</v>
      </c>
      <c r="B1955" t="s">
        <v>627</v>
      </c>
      <c r="C1955" t="s">
        <v>643</v>
      </c>
      <c r="D1955" t="s">
        <v>620</v>
      </c>
      <c r="E1955" t="s">
        <v>496</v>
      </c>
      <c r="F1955">
        <v>1</v>
      </c>
      <c r="G1955">
        <f>VLOOKUP(E1955,Const!$A$2:$B$23,2,FALSE)</f>
        <v>11</v>
      </c>
      <c r="I1955" t="str">
        <f t="shared" si="51"/>
        <v>APWORKS 2025.3: Retain user-specific report views and filter preferences during</v>
      </c>
    </row>
    <row r="1956" spans="1:9" x14ac:dyDescent="0.25">
      <c r="A1956" t="s">
        <v>37</v>
      </c>
      <c r="B1956" t="s">
        <v>627</v>
      </c>
      <c r="C1956" t="s">
        <v>650</v>
      </c>
      <c r="D1956" t="s">
        <v>17</v>
      </c>
      <c r="E1956" t="s">
        <v>496</v>
      </c>
      <c r="F1956">
        <v>9</v>
      </c>
      <c r="G1956">
        <f>VLOOKUP(E1956,Const!$A$2:$B$23,2,FALSE)</f>
        <v>11</v>
      </c>
      <c r="I1956" t="str">
        <f t="shared" si="51"/>
        <v>APWORKS 2025.3: Show routing history - Invoice comment log</v>
      </c>
    </row>
    <row r="1957" spans="1:9" x14ac:dyDescent="0.25">
      <c r="A1957" t="s">
        <v>37</v>
      </c>
      <c r="B1957" t="s">
        <v>627</v>
      </c>
      <c r="C1957" t="s">
        <v>650</v>
      </c>
      <c r="D1957" t="s">
        <v>13</v>
      </c>
      <c r="E1957" t="s">
        <v>496</v>
      </c>
      <c r="F1957">
        <v>1</v>
      </c>
      <c r="G1957">
        <f>VLOOKUP(E1957,Const!$A$2:$B$23,2,FALSE)</f>
        <v>11</v>
      </c>
      <c r="I1957" t="str">
        <f t="shared" si="51"/>
        <v>APWORKS 2025.3: Show routing history - Invoice comment log</v>
      </c>
    </row>
    <row r="1958" spans="1:9" x14ac:dyDescent="0.25">
      <c r="A1958" t="s">
        <v>37</v>
      </c>
      <c r="B1958" t="s">
        <v>627</v>
      </c>
      <c r="C1958" t="s">
        <v>650</v>
      </c>
      <c r="D1958" t="s">
        <v>620</v>
      </c>
      <c r="E1958" t="s">
        <v>496</v>
      </c>
      <c r="F1958">
        <v>4</v>
      </c>
      <c r="G1958">
        <f>VLOOKUP(E1958,Const!$A$2:$B$23,2,FALSE)</f>
        <v>11</v>
      </c>
      <c r="I1958" t="str">
        <f t="shared" si="51"/>
        <v>APWORKS 2025.3: Show routing history - Invoice comment log</v>
      </c>
    </row>
    <row r="1959" spans="1:9" x14ac:dyDescent="0.25">
      <c r="A1959" t="s">
        <v>37</v>
      </c>
      <c r="B1959" t="s">
        <v>512</v>
      </c>
      <c r="C1959" t="s">
        <v>547</v>
      </c>
      <c r="D1959" t="s">
        <v>64</v>
      </c>
      <c r="E1959" t="s">
        <v>496</v>
      </c>
      <c r="F1959">
        <v>16</v>
      </c>
      <c r="G1959">
        <f>VLOOKUP(E1959,Const!$A$2:$B$23,2,FALSE)</f>
        <v>11</v>
      </c>
      <c r="I1959" t="str">
        <f t="shared" si="51"/>
        <v>PR-0013: Gazetted holidays</v>
      </c>
    </row>
    <row r="1960" spans="1:9" x14ac:dyDescent="0.25">
      <c r="A1960" t="s">
        <v>37</v>
      </c>
      <c r="B1960" t="s">
        <v>512</v>
      </c>
      <c r="C1960" t="s">
        <v>62</v>
      </c>
      <c r="D1960" t="s">
        <v>95</v>
      </c>
      <c r="E1960" t="s">
        <v>496</v>
      </c>
      <c r="F1960">
        <v>1</v>
      </c>
      <c r="G1960">
        <f>VLOOKUP(E1960,Const!$A$2:$B$23,2,FALSE)</f>
        <v>11</v>
      </c>
      <c r="I1960" t="str">
        <f t="shared" si="51"/>
        <v>PR-0013: In-house Training</v>
      </c>
    </row>
    <row r="1961" spans="1:9" x14ac:dyDescent="0.25">
      <c r="A1961" t="s">
        <v>37</v>
      </c>
      <c r="B1961" t="s">
        <v>512</v>
      </c>
      <c r="C1961" t="s">
        <v>36</v>
      </c>
      <c r="D1961" t="s">
        <v>13</v>
      </c>
      <c r="E1961" t="s">
        <v>496</v>
      </c>
      <c r="F1961">
        <v>16.95</v>
      </c>
      <c r="G1961">
        <f>VLOOKUP(E1961,Const!$A$2:$B$23,2,FALSE)</f>
        <v>11</v>
      </c>
      <c r="I1961" t="str">
        <f t="shared" si="51"/>
        <v>PR-0013: Internal Meetings</v>
      </c>
    </row>
    <row r="1962" spans="1:9" x14ac:dyDescent="0.25">
      <c r="A1962" t="s">
        <v>37</v>
      </c>
      <c r="B1962" t="s">
        <v>512</v>
      </c>
      <c r="C1962" t="s">
        <v>27</v>
      </c>
      <c r="D1962" t="s">
        <v>64</v>
      </c>
      <c r="E1962" t="s">
        <v>496</v>
      </c>
      <c r="F1962">
        <v>8</v>
      </c>
      <c r="G1962">
        <f>VLOOKUP(E1962,Const!$A$2:$B$23,2,FALSE)</f>
        <v>11</v>
      </c>
      <c r="I1962" t="str">
        <f t="shared" si="51"/>
        <v>PR-0013: Time Off - Un Planned</v>
      </c>
    </row>
    <row r="1963" spans="1:9" x14ac:dyDescent="0.25">
      <c r="A1963" t="s">
        <v>37</v>
      </c>
      <c r="B1963" t="s">
        <v>514</v>
      </c>
      <c r="C1963" t="s">
        <v>28</v>
      </c>
      <c r="D1963" t="s">
        <v>99</v>
      </c>
      <c r="E1963" t="s">
        <v>496</v>
      </c>
      <c r="F1963">
        <v>19</v>
      </c>
      <c r="G1963">
        <f>VLOOKUP(E1963,Const!$A$2:$B$23,2,FALSE)</f>
        <v>11</v>
      </c>
      <c r="I1963" t="str">
        <f t="shared" si="51"/>
        <v>Support and Maintenance: Time</v>
      </c>
    </row>
    <row r="1964" spans="1:9" x14ac:dyDescent="0.25">
      <c r="A1964" t="s">
        <v>44</v>
      </c>
      <c r="B1964" t="s">
        <v>515</v>
      </c>
      <c r="C1964" t="s">
        <v>13</v>
      </c>
      <c r="D1964" t="s">
        <v>13</v>
      </c>
      <c r="E1964" t="s">
        <v>496</v>
      </c>
      <c r="F1964">
        <v>12</v>
      </c>
      <c r="G1964">
        <f>VLOOKUP(E1964,Const!$A$2:$B$23,2,FALSE)</f>
        <v>11</v>
      </c>
      <c r="I1964" t="str">
        <f t="shared" si="51"/>
        <v>AD-0001: Meetings</v>
      </c>
    </row>
    <row r="1965" spans="1:9" x14ac:dyDescent="0.25">
      <c r="A1965" t="s">
        <v>44</v>
      </c>
      <c r="B1965" t="s">
        <v>614</v>
      </c>
      <c r="C1965" t="s">
        <v>640</v>
      </c>
      <c r="D1965" t="s">
        <v>9</v>
      </c>
      <c r="E1965" t="s">
        <v>496</v>
      </c>
      <c r="F1965">
        <v>2</v>
      </c>
      <c r="G1965">
        <f>VLOOKUP(E1965,Const!$A$2:$B$23,2,FALSE)</f>
        <v>11</v>
      </c>
      <c r="I1965" t="str">
        <f t="shared" si="51"/>
        <v>APWORKS 2025.2 SP1: APWorks amounts - format to 2 decimal places</v>
      </c>
    </row>
    <row r="1966" spans="1:9" x14ac:dyDescent="0.25">
      <c r="A1966" t="s">
        <v>44</v>
      </c>
      <c r="B1966" t="s">
        <v>614</v>
      </c>
      <c r="C1966" t="s">
        <v>641</v>
      </c>
      <c r="D1966" t="s">
        <v>9</v>
      </c>
      <c r="E1966" t="s">
        <v>496</v>
      </c>
      <c r="F1966">
        <v>5</v>
      </c>
      <c r="G1966">
        <f>VLOOKUP(E1966,Const!$A$2:$B$23,2,FALSE)</f>
        <v>11</v>
      </c>
      <c r="I1966" t="str">
        <f t="shared" si="51"/>
        <v>APWORKS 2025.2 SP1: For "No filter' all data not getting shown</v>
      </c>
    </row>
    <row r="1967" spans="1:9" x14ac:dyDescent="0.25">
      <c r="A1967" t="s">
        <v>44</v>
      </c>
      <c r="B1967" t="s">
        <v>614</v>
      </c>
      <c r="C1967" t="s">
        <v>11</v>
      </c>
      <c r="D1967" t="s">
        <v>12</v>
      </c>
      <c r="E1967" t="s">
        <v>496</v>
      </c>
      <c r="F1967">
        <v>4</v>
      </c>
      <c r="G1967">
        <f>VLOOKUP(E1967,Const!$A$2:$B$23,2,FALSE)</f>
        <v>11</v>
      </c>
      <c r="I1967" t="str">
        <f t="shared" si="51"/>
        <v>APWORKS 2025.2 SP1: Project Overhead</v>
      </c>
    </row>
    <row r="1968" spans="1:9" x14ac:dyDescent="0.25">
      <c r="A1968" t="s">
        <v>44</v>
      </c>
      <c r="B1968" t="s">
        <v>614</v>
      </c>
      <c r="C1968" t="s">
        <v>11</v>
      </c>
      <c r="D1968" t="s">
        <v>90</v>
      </c>
      <c r="E1968" t="s">
        <v>496</v>
      </c>
      <c r="F1968">
        <v>10</v>
      </c>
      <c r="G1968">
        <f>VLOOKUP(E1968,Const!$A$2:$B$23,2,FALSE)</f>
        <v>11</v>
      </c>
      <c r="I1968" t="str">
        <f t="shared" si="51"/>
        <v>APWORKS 2025.2 SP1: Project Overhead</v>
      </c>
    </row>
    <row r="1969" spans="1:9" x14ac:dyDescent="0.25">
      <c r="A1969" t="s">
        <v>44</v>
      </c>
      <c r="B1969" t="s">
        <v>614</v>
      </c>
      <c r="C1969" t="s">
        <v>621</v>
      </c>
      <c r="D1969" t="s">
        <v>9</v>
      </c>
      <c r="E1969" t="s">
        <v>496</v>
      </c>
      <c r="F1969">
        <v>3</v>
      </c>
      <c r="G1969">
        <f>VLOOKUP(E1969,Const!$A$2:$B$23,2,FALSE)</f>
        <v>11</v>
      </c>
      <c r="I1969" t="str">
        <f t="shared" si="51"/>
        <v>APWORKS 2025.2 SP1: Split functionality enhancement.</v>
      </c>
    </row>
    <row r="1970" spans="1:9" x14ac:dyDescent="0.25">
      <c r="A1970" t="s">
        <v>44</v>
      </c>
      <c r="B1970" t="s">
        <v>626</v>
      </c>
      <c r="C1970" t="s">
        <v>644</v>
      </c>
      <c r="D1970" t="s">
        <v>2</v>
      </c>
      <c r="E1970" t="s">
        <v>496</v>
      </c>
      <c r="F1970">
        <v>2</v>
      </c>
      <c r="G1970">
        <f>VLOOKUP(E1970,Const!$A$2:$B$23,2,FALSE)</f>
        <v>11</v>
      </c>
      <c r="I1970" t="str">
        <f t="shared" si="51"/>
        <v>APWORKS 2025.2 SP2: Partial posting in posting process for failed invoices into MO</v>
      </c>
    </row>
    <row r="1971" spans="1:9" x14ac:dyDescent="0.25">
      <c r="A1971" t="s">
        <v>44</v>
      </c>
      <c r="B1971" t="s">
        <v>626</v>
      </c>
      <c r="C1971" t="s">
        <v>644</v>
      </c>
      <c r="D1971" t="s">
        <v>17</v>
      </c>
      <c r="E1971" t="s">
        <v>496</v>
      </c>
      <c r="F1971">
        <v>9</v>
      </c>
      <c r="G1971">
        <f>VLOOKUP(E1971,Const!$A$2:$B$23,2,FALSE)</f>
        <v>11</v>
      </c>
      <c r="I1971" t="str">
        <f t="shared" si="51"/>
        <v>APWORKS 2025.2 SP2: Partial posting in posting process for failed invoices into MO</v>
      </c>
    </row>
    <row r="1972" spans="1:9" x14ac:dyDescent="0.25">
      <c r="A1972" t="s">
        <v>44</v>
      </c>
      <c r="B1972" t="s">
        <v>626</v>
      </c>
      <c r="C1972" t="s">
        <v>644</v>
      </c>
      <c r="D1972" t="s">
        <v>9</v>
      </c>
      <c r="E1972" t="s">
        <v>496</v>
      </c>
      <c r="F1972">
        <v>3</v>
      </c>
      <c r="G1972">
        <f>VLOOKUP(E1972,Const!$A$2:$B$23,2,FALSE)</f>
        <v>11</v>
      </c>
      <c r="I1972" t="str">
        <f t="shared" si="51"/>
        <v>APWORKS 2025.2 SP2: Partial posting in posting process for failed invoices into MO</v>
      </c>
    </row>
    <row r="1973" spans="1:9" x14ac:dyDescent="0.25">
      <c r="A1973" t="s">
        <v>44</v>
      </c>
      <c r="B1973" t="s">
        <v>626</v>
      </c>
      <c r="C1973" t="s">
        <v>644</v>
      </c>
      <c r="D1973" t="s">
        <v>19</v>
      </c>
      <c r="E1973" t="s">
        <v>496</v>
      </c>
      <c r="F1973">
        <v>6</v>
      </c>
      <c r="G1973">
        <f>VLOOKUP(E1973,Const!$A$2:$B$23,2,FALSE)</f>
        <v>11</v>
      </c>
      <c r="I1973" t="str">
        <f t="shared" si="51"/>
        <v>APWORKS 2025.2 SP2: Partial posting in posting process for failed invoices into MO</v>
      </c>
    </row>
    <row r="1974" spans="1:9" x14ac:dyDescent="0.25">
      <c r="A1974" t="s">
        <v>44</v>
      </c>
      <c r="B1974" t="s">
        <v>627</v>
      </c>
      <c r="C1974" t="s">
        <v>628</v>
      </c>
      <c r="D1974" t="s">
        <v>620</v>
      </c>
      <c r="E1974" t="s">
        <v>496</v>
      </c>
      <c r="F1974">
        <v>5.5</v>
      </c>
      <c r="G1974">
        <f>VLOOKUP(E1974,Const!$A$2:$B$23,2,FALSE)</f>
        <v>11</v>
      </c>
      <c r="I1974" t="str">
        <f t="shared" si="51"/>
        <v>APWORKS 2025.3: eInvoices (iPC)(BingAd, DV360,GCM,GoogleAd, Twitter)</v>
      </c>
    </row>
    <row r="1975" spans="1:9" x14ac:dyDescent="0.25">
      <c r="A1975" t="s">
        <v>44</v>
      </c>
      <c r="B1975" t="s">
        <v>627</v>
      </c>
      <c r="C1975" t="s">
        <v>645</v>
      </c>
      <c r="D1975" t="s">
        <v>13</v>
      </c>
      <c r="E1975" t="s">
        <v>496</v>
      </c>
      <c r="F1975">
        <v>1.5</v>
      </c>
      <c r="G1975">
        <f>VLOOKUP(E1975,Const!$A$2:$B$23,2,FALSE)</f>
        <v>11</v>
      </c>
      <c r="I1975" t="str">
        <f t="shared" si="51"/>
        <v>APWORKS 2025.3: Flag an invoice in Discrepant bucket for searching</v>
      </c>
    </row>
    <row r="1976" spans="1:9" x14ac:dyDescent="0.25">
      <c r="A1976" t="s">
        <v>44</v>
      </c>
      <c r="B1976" t="s">
        <v>627</v>
      </c>
      <c r="C1976" t="s">
        <v>645</v>
      </c>
      <c r="D1976" t="s">
        <v>620</v>
      </c>
      <c r="E1976" t="s">
        <v>496</v>
      </c>
      <c r="F1976">
        <v>1.5</v>
      </c>
      <c r="G1976">
        <f>VLOOKUP(E1976,Const!$A$2:$B$23,2,FALSE)</f>
        <v>11</v>
      </c>
      <c r="I1976" t="str">
        <f t="shared" si="51"/>
        <v>APWORKS 2025.3: Flag an invoice in Discrepant bucket for searching</v>
      </c>
    </row>
    <row r="1977" spans="1:9" x14ac:dyDescent="0.25">
      <c r="A1977" t="s">
        <v>44</v>
      </c>
      <c r="B1977" t="s">
        <v>627</v>
      </c>
      <c r="C1977" t="s">
        <v>646</v>
      </c>
      <c r="D1977" t="s">
        <v>13</v>
      </c>
      <c r="E1977" t="s">
        <v>496</v>
      </c>
      <c r="F1977">
        <v>1.5</v>
      </c>
      <c r="G1977">
        <f>VLOOKUP(E1977,Const!$A$2:$B$23,2,FALSE)</f>
        <v>11</v>
      </c>
      <c r="I1977" t="str">
        <f t="shared" si="51"/>
        <v>APWORKS 2025.3: Hide Favorite button: Does not work ( Fix or hide)</v>
      </c>
    </row>
    <row r="1978" spans="1:9" x14ac:dyDescent="0.25">
      <c r="A1978" t="s">
        <v>44</v>
      </c>
      <c r="B1978" t="s">
        <v>627</v>
      </c>
      <c r="C1978" t="s">
        <v>647</v>
      </c>
      <c r="D1978" t="s">
        <v>13</v>
      </c>
      <c r="E1978" t="s">
        <v>496</v>
      </c>
      <c r="F1978">
        <v>1.5</v>
      </c>
      <c r="G1978">
        <f>VLOOKUP(E1978,Const!$A$2:$B$23,2,FALSE)</f>
        <v>11</v>
      </c>
      <c r="I1978" t="str">
        <f t="shared" si="51"/>
        <v>APWORKS 2025.3: Manually mark invoice Archived</v>
      </c>
    </row>
    <row r="1979" spans="1:9" x14ac:dyDescent="0.25">
      <c r="A1979" t="s">
        <v>44</v>
      </c>
      <c r="B1979" t="s">
        <v>627</v>
      </c>
      <c r="C1979" t="s">
        <v>648</v>
      </c>
      <c r="D1979" t="s">
        <v>13</v>
      </c>
      <c r="E1979" t="s">
        <v>496</v>
      </c>
      <c r="F1979">
        <v>0.5</v>
      </c>
      <c r="G1979">
        <f>VLOOKUP(E1979,Const!$A$2:$B$23,2,FALSE)</f>
        <v>11</v>
      </c>
      <c r="I1979" t="str">
        <f t="shared" si="51"/>
        <v>APWORKS 2025.3: Net Amount Total: Add field in header to sum Invoice Net Amount</v>
      </c>
    </row>
    <row r="1980" spans="1:9" x14ac:dyDescent="0.25">
      <c r="A1980" t="s">
        <v>44</v>
      </c>
      <c r="B1980" t="s">
        <v>627</v>
      </c>
      <c r="C1980" t="s">
        <v>648</v>
      </c>
      <c r="D1980" t="s">
        <v>620</v>
      </c>
      <c r="E1980" t="s">
        <v>496</v>
      </c>
      <c r="F1980">
        <v>0.5</v>
      </c>
      <c r="G1980">
        <f>VLOOKUP(E1980,Const!$A$2:$B$23,2,FALSE)</f>
        <v>11</v>
      </c>
      <c r="I1980" t="str">
        <f t="shared" si="51"/>
        <v>APWORKS 2025.3: Net Amount Total: Add field in header to sum Invoice Net Amount</v>
      </c>
    </row>
    <row r="1981" spans="1:9" x14ac:dyDescent="0.25">
      <c r="A1981" t="s">
        <v>44</v>
      </c>
      <c r="B1981" t="s">
        <v>627</v>
      </c>
      <c r="C1981" t="s">
        <v>643</v>
      </c>
      <c r="D1981" t="s">
        <v>13</v>
      </c>
      <c r="E1981" t="s">
        <v>496</v>
      </c>
      <c r="F1981">
        <v>0.5</v>
      </c>
      <c r="G1981">
        <f>VLOOKUP(E1981,Const!$A$2:$B$23,2,FALSE)</f>
        <v>11</v>
      </c>
      <c r="I1981" t="str">
        <f t="shared" si="51"/>
        <v>APWORKS 2025.3: Retain user-specific report views and filter preferences during</v>
      </c>
    </row>
    <row r="1982" spans="1:9" x14ac:dyDescent="0.25">
      <c r="A1982" t="s">
        <v>44</v>
      </c>
      <c r="B1982" t="s">
        <v>627</v>
      </c>
      <c r="C1982" t="s">
        <v>643</v>
      </c>
      <c r="D1982" t="s">
        <v>620</v>
      </c>
      <c r="E1982" t="s">
        <v>496</v>
      </c>
      <c r="F1982">
        <v>2</v>
      </c>
      <c r="G1982">
        <f>VLOOKUP(E1982,Const!$A$2:$B$23,2,FALSE)</f>
        <v>11</v>
      </c>
      <c r="I1982" t="str">
        <f t="shared" ref="I1982:I2045" si="52">CONCATENATE(TRIM(B1982),": ",C1982)</f>
        <v>APWORKS 2025.3: Retain user-specific report views and filter preferences during</v>
      </c>
    </row>
    <row r="1983" spans="1:9" x14ac:dyDescent="0.25">
      <c r="A1983" t="s">
        <v>44</v>
      </c>
      <c r="B1983" t="s">
        <v>627</v>
      </c>
      <c r="C1983" t="s">
        <v>650</v>
      </c>
      <c r="D1983" t="s">
        <v>13</v>
      </c>
      <c r="E1983" t="s">
        <v>496</v>
      </c>
      <c r="F1983">
        <v>0.5</v>
      </c>
      <c r="G1983">
        <f>VLOOKUP(E1983,Const!$A$2:$B$23,2,FALSE)</f>
        <v>11</v>
      </c>
      <c r="I1983" t="str">
        <f t="shared" si="52"/>
        <v>APWORKS 2025.3: Show routing history - Invoice comment log</v>
      </c>
    </row>
    <row r="1984" spans="1:9" x14ac:dyDescent="0.25">
      <c r="A1984" t="s">
        <v>44</v>
      </c>
      <c r="B1984" t="s">
        <v>627</v>
      </c>
      <c r="C1984" t="s">
        <v>650</v>
      </c>
      <c r="D1984" t="s">
        <v>620</v>
      </c>
      <c r="E1984" t="s">
        <v>496</v>
      </c>
      <c r="F1984">
        <v>1</v>
      </c>
      <c r="G1984">
        <f>VLOOKUP(E1984,Const!$A$2:$B$23,2,FALSE)</f>
        <v>11</v>
      </c>
      <c r="I1984" t="str">
        <f t="shared" si="52"/>
        <v>APWORKS 2025.3: Show routing history - Invoice comment log</v>
      </c>
    </row>
    <row r="1985" spans="1:9" x14ac:dyDescent="0.25">
      <c r="A1985" t="s">
        <v>44</v>
      </c>
      <c r="B1985" t="s">
        <v>627</v>
      </c>
      <c r="C1985" t="s">
        <v>651</v>
      </c>
      <c r="D1985" t="s">
        <v>17</v>
      </c>
      <c r="E1985" t="s">
        <v>496</v>
      </c>
      <c r="F1985">
        <v>13.5</v>
      </c>
      <c r="G1985">
        <f>VLOOKUP(E1985,Const!$A$2:$B$23,2,FALSE)</f>
        <v>11</v>
      </c>
      <c r="I1985" t="str">
        <f t="shared" si="52"/>
        <v>APWORKS 2025.3: Upgrade ApWorks application to dotnet Core 8.0 from 7.0</v>
      </c>
    </row>
    <row r="1986" spans="1:9" x14ac:dyDescent="0.25">
      <c r="A1986" t="s">
        <v>44</v>
      </c>
      <c r="B1986" t="s">
        <v>512</v>
      </c>
      <c r="C1986" t="s">
        <v>547</v>
      </c>
      <c r="D1986" t="s">
        <v>64</v>
      </c>
      <c r="E1986" t="s">
        <v>496</v>
      </c>
      <c r="F1986">
        <v>16</v>
      </c>
      <c r="G1986">
        <f>VLOOKUP(E1986,Const!$A$2:$B$23,2,FALSE)</f>
        <v>11</v>
      </c>
      <c r="I1986" t="str">
        <f t="shared" si="52"/>
        <v>PR-0013: Gazetted holidays</v>
      </c>
    </row>
    <row r="1987" spans="1:9" x14ac:dyDescent="0.25">
      <c r="A1987" t="s">
        <v>44</v>
      </c>
      <c r="B1987" t="s">
        <v>512</v>
      </c>
      <c r="C1987" t="s">
        <v>77</v>
      </c>
      <c r="D1987" t="s">
        <v>64</v>
      </c>
      <c r="E1987" t="s">
        <v>496</v>
      </c>
      <c r="F1987">
        <v>8</v>
      </c>
      <c r="G1987">
        <f>VLOOKUP(E1987,Const!$A$2:$B$23,2,FALSE)</f>
        <v>11</v>
      </c>
      <c r="I1987" t="str">
        <f t="shared" si="52"/>
        <v>PR-0013: Time Off - Planned</v>
      </c>
    </row>
    <row r="1988" spans="1:9" x14ac:dyDescent="0.25">
      <c r="A1988" t="s">
        <v>44</v>
      </c>
      <c r="B1988" t="s">
        <v>512</v>
      </c>
      <c r="C1988" t="s">
        <v>27</v>
      </c>
      <c r="D1988" t="s">
        <v>64</v>
      </c>
      <c r="E1988" t="s">
        <v>496</v>
      </c>
      <c r="F1988">
        <v>24</v>
      </c>
      <c r="G1988">
        <f>VLOOKUP(E1988,Const!$A$2:$B$23,2,FALSE)</f>
        <v>11</v>
      </c>
      <c r="I1988" t="str">
        <f t="shared" si="52"/>
        <v>PR-0013: Time Off - Un Planned</v>
      </c>
    </row>
    <row r="1989" spans="1:9" x14ac:dyDescent="0.25">
      <c r="A1989" t="s">
        <v>44</v>
      </c>
      <c r="B1989" t="s">
        <v>514</v>
      </c>
      <c r="C1989" t="s">
        <v>28</v>
      </c>
      <c r="D1989" t="s">
        <v>30</v>
      </c>
      <c r="E1989" t="s">
        <v>496</v>
      </c>
      <c r="F1989">
        <v>17.5</v>
      </c>
      <c r="G1989">
        <f>VLOOKUP(E1989,Const!$A$2:$B$23,2,FALSE)</f>
        <v>11</v>
      </c>
      <c r="I1989" t="str">
        <f t="shared" si="52"/>
        <v>Support and Maintenance: Time</v>
      </c>
    </row>
    <row r="1990" spans="1:9" x14ac:dyDescent="0.25">
      <c r="A1990" t="s">
        <v>44</v>
      </c>
      <c r="B1990" t="s">
        <v>514</v>
      </c>
      <c r="C1990" t="s">
        <v>28</v>
      </c>
      <c r="D1990" t="s">
        <v>99</v>
      </c>
      <c r="E1990" t="s">
        <v>496</v>
      </c>
      <c r="F1990">
        <v>15</v>
      </c>
      <c r="G1990">
        <f>VLOOKUP(E1990,Const!$A$2:$B$23,2,FALSE)</f>
        <v>11</v>
      </c>
      <c r="I1990" t="str">
        <f t="shared" si="52"/>
        <v>Support and Maintenance: Time</v>
      </c>
    </row>
    <row r="1991" spans="1:9" x14ac:dyDescent="0.25">
      <c r="A1991" t="s">
        <v>535</v>
      </c>
      <c r="B1991" t="s">
        <v>515</v>
      </c>
      <c r="C1991" t="s">
        <v>536</v>
      </c>
      <c r="D1991" t="s">
        <v>47</v>
      </c>
      <c r="E1991" t="s">
        <v>496</v>
      </c>
      <c r="F1991">
        <v>43</v>
      </c>
      <c r="G1991">
        <f>VLOOKUP(E1991,Const!$A$2:$B$23,2,FALSE)</f>
        <v>11</v>
      </c>
      <c r="I1991" t="str">
        <f t="shared" si="52"/>
        <v>AD-0001: HR ad Admin Activities</v>
      </c>
    </row>
    <row r="1992" spans="1:9" x14ac:dyDescent="0.25">
      <c r="A1992" t="s">
        <v>535</v>
      </c>
      <c r="B1992" t="s">
        <v>515</v>
      </c>
      <c r="C1992" t="s">
        <v>536</v>
      </c>
      <c r="D1992" t="s">
        <v>537</v>
      </c>
      <c r="E1992" t="s">
        <v>496</v>
      </c>
      <c r="F1992">
        <v>33.5</v>
      </c>
      <c r="G1992">
        <f>VLOOKUP(E1992,Const!$A$2:$B$23,2,FALSE)</f>
        <v>11</v>
      </c>
      <c r="I1992" t="str">
        <f t="shared" si="52"/>
        <v>AD-0001: HR ad Admin Activities</v>
      </c>
    </row>
    <row r="1993" spans="1:9" x14ac:dyDescent="0.25">
      <c r="A1993" t="s">
        <v>535</v>
      </c>
      <c r="B1993" t="s">
        <v>515</v>
      </c>
      <c r="C1993" t="s">
        <v>13</v>
      </c>
      <c r="D1993" t="s">
        <v>13</v>
      </c>
      <c r="E1993" t="s">
        <v>496</v>
      </c>
      <c r="F1993">
        <v>8.5</v>
      </c>
      <c r="G1993">
        <f>VLOOKUP(E1993,Const!$A$2:$B$23,2,FALSE)</f>
        <v>11</v>
      </c>
      <c r="I1993" t="str">
        <f t="shared" si="52"/>
        <v>AD-0001: Meetings</v>
      </c>
    </row>
    <row r="1994" spans="1:9" x14ac:dyDescent="0.25">
      <c r="A1994" t="s">
        <v>535</v>
      </c>
      <c r="B1994" t="s">
        <v>515</v>
      </c>
      <c r="C1994" t="s">
        <v>48</v>
      </c>
      <c r="D1994" t="s">
        <v>47</v>
      </c>
      <c r="E1994" t="s">
        <v>496</v>
      </c>
      <c r="F1994">
        <v>15</v>
      </c>
      <c r="G1994">
        <f>VLOOKUP(E1994,Const!$A$2:$B$23,2,FALSE)</f>
        <v>11</v>
      </c>
      <c r="I1994" t="str">
        <f t="shared" si="52"/>
        <v>AD-0001: Taxes and Bank Related</v>
      </c>
    </row>
    <row r="1995" spans="1:9" x14ac:dyDescent="0.25">
      <c r="A1995" t="s">
        <v>535</v>
      </c>
      <c r="B1995" t="s">
        <v>515</v>
      </c>
      <c r="C1995" t="s">
        <v>28</v>
      </c>
      <c r="D1995" t="s">
        <v>68</v>
      </c>
      <c r="E1995" t="s">
        <v>496</v>
      </c>
      <c r="F1995">
        <v>36</v>
      </c>
      <c r="G1995">
        <f>VLOOKUP(E1995,Const!$A$2:$B$23,2,FALSE)</f>
        <v>11</v>
      </c>
      <c r="I1995" t="str">
        <f t="shared" si="52"/>
        <v>AD-0001: Time</v>
      </c>
    </row>
    <row r="1996" spans="1:9" x14ac:dyDescent="0.25">
      <c r="A1996" t="s">
        <v>535</v>
      </c>
      <c r="B1996" t="s">
        <v>512</v>
      </c>
      <c r="C1996" t="s">
        <v>547</v>
      </c>
      <c r="D1996" t="s">
        <v>64</v>
      </c>
      <c r="E1996" t="s">
        <v>496</v>
      </c>
      <c r="F1996">
        <v>8</v>
      </c>
      <c r="G1996">
        <f>VLOOKUP(E1996,Const!$A$2:$B$23,2,FALSE)</f>
        <v>11</v>
      </c>
      <c r="I1996" t="str">
        <f t="shared" si="52"/>
        <v>PR-0013: Gazetted holidays</v>
      </c>
    </row>
    <row r="1997" spans="1:9" x14ac:dyDescent="0.25">
      <c r="A1997" t="s">
        <v>535</v>
      </c>
      <c r="B1997" t="s">
        <v>512</v>
      </c>
      <c r="C1997" t="s">
        <v>27</v>
      </c>
      <c r="D1997" t="s">
        <v>64</v>
      </c>
      <c r="E1997" t="s">
        <v>496</v>
      </c>
      <c r="F1997">
        <v>16</v>
      </c>
      <c r="G1997">
        <f>VLOOKUP(E1997,Const!$A$2:$B$23,2,FALSE)</f>
        <v>11</v>
      </c>
      <c r="I1997" t="str">
        <f t="shared" si="52"/>
        <v>PR-0013: Time Off - Un Planned</v>
      </c>
    </row>
    <row r="1998" spans="1:9" x14ac:dyDescent="0.25">
      <c r="A1998" t="s">
        <v>49</v>
      </c>
      <c r="B1998" t="s">
        <v>552</v>
      </c>
      <c r="C1998" t="s">
        <v>586</v>
      </c>
      <c r="D1998" t="s">
        <v>19</v>
      </c>
      <c r="E1998" t="s">
        <v>496</v>
      </c>
      <c r="F1998">
        <v>5</v>
      </c>
      <c r="G1998">
        <f>VLOOKUP(E1998,Const!$A$2:$B$23,2,FALSE)</f>
        <v>11</v>
      </c>
      <c r="I1998" t="str">
        <f t="shared" si="52"/>
        <v>APWORKS 2025.2: Ability to create templates across multiple Companies</v>
      </c>
    </row>
    <row r="1999" spans="1:9" x14ac:dyDescent="0.25">
      <c r="A1999" t="s">
        <v>49</v>
      </c>
      <c r="B1999" t="s">
        <v>552</v>
      </c>
      <c r="C1999" t="s">
        <v>553</v>
      </c>
      <c r="D1999" t="s">
        <v>19</v>
      </c>
      <c r="E1999" t="s">
        <v>496</v>
      </c>
      <c r="F1999">
        <v>3</v>
      </c>
      <c r="G1999">
        <f>VLOOKUP(E1999,Const!$A$2:$B$23,2,FALSE)</f>
        <v>11</v>
      </c>
      <c r="I1999" t="str">
        <f t="shared" si="52"/>
        <v>APWORKS 2025.2: Optimizing data retrieval processes to enhance performance</v>
      </c>
    </row>
    <row r="2000" spans="1:9" x14ac:dyDescent="0.25">
      <c r="A2000" t="s">
        <v>49</v>
      </c>
      <c r="B2000" t="s">
        <v>552</v>
      </c>
      <c r="C2000" t="s">
        <v>580</v>
      </c>
      <c r="D2000" t="s">
        <v>620</v>
      </c>
      <c r="E2000" t="s">
        <v>496</v>
      </c>
      <c r="F2000">
        <v>3</v>
      </c>
      <c r="G2000">
        <f>VLOOKUP(E2000,Const!$A$2:$B$23,2,FALSE)</f>
        <v>11</v>
      </c>
      <c r="I2000" t="str">
        <f t="shared" si="52"/>
        <v>APWORKS 2025.2: Split invoice by MOS - Print / OOH / Digital</v>
      </c>
    </row>
    <row r="2001" spans="1:9" x14ac:dyDescent="0.25">
      <c r="A2001" t="s">
        <v>49</v>
      </c>
      <c r="B2001" t="s">
        <v>552</v>
      </c>
      <c r="C2001" t="s">
        <v>580</v>
      </c>
      <c r="D2001" t="s">
        <v>19</v>
      </c>
      <c r="E2001" t="s">
        <v>496</v>
      </c>
      <c r="F2001">
        <v>17</v>
      </c>
      <c r="G2001">
        <f>VLOOKUP(E2001,Const!$A$2:$B$23,2,FALSE)</f>
        <v>11</v>
      </c>
      <c r="I2001" t="str">
        <f t="shared" si="52"/>
        <v>APWORKS 2025.2: Split invoice by MOS - Print / OOH / Digital</v>
      </c>
    </row>
    <row r="2002" spans="1:9" x14ac:dyDescent="0.25">
      <c r="A2002" t="s">
        <v>49</v>
      </c>
      <c r="B2002" t="s">
        <v>614</v>
      </c>
      <c r="C2002" t="s">
        <v>641</v>
      </c>
      <c r="D2002" t="s">
        <v>19</v>
      </c>
      <c r="E2002" t="s">
        <v>496</v>
      </c>
      <c r="F2002">
        <v>3</v>
      </c>
      <c r="G2002">
        <f>VLOOKUP(E2002,Const!$A$2:$B$23,2,FALSE)</f>
        <v>11</v>
      </c>
      <c r="I2002" t="str">
        <f t="shared" si="52"/>
        <v>APWORKS 2025.2 SP1: For "No filter' all data not getting shown</v>
      </c>
    </row>
    <row r="2003" spans="1:9" x14ac:dyDescent="0.25">
      <c r="A2003" t="s">
        <v>49</v>
      </c>
      <c r="B2003" t="s">
        <v>627</v>
      </c>
      <c r="C2003" t="s">
        <v>11</v>
      </c>
      <c r="D2003" t="s">
        <v>13</v>
      </c>
      <c r="E2003" t="s">
        <v>496</v>
      </c>
      <c r="F2003">
        <v>4</v>
      </c>
      <c r="G2003">
        <f>VLOOKUP(E2003,Const!$A$2:$B$23,2,FALSE)</f>
        <v>11</v>
      </c>
      <c r="I2003" t="str">
        <f t="shared" si="52"/>
        <v>APWORKS 2025.3: Project Overhead</v>
      </c>
    </row>
    <row r="2004" spans="1:9" x14ac:dyDescent="0.25">
      <c r="A2004" t="s">
        <v>49</v>
      </c>
      <c r="B2004" t="s">
        <v>627</v>
      </c>
      <c r="C2004" t="s">
        <v>11</v>
      </c>
      <c r="D2004" t="s">
        <v>603</v>
      </c>
      <c r="E2004" t="s">
        <v>496</v>
      </c>
      <c r="F2004">
        <v>9</v>
      </c>
      <c r="G2004">
        <f>VLOOKUP(E2004,Const!$A$2:$B$23,2,FALSE)</f>
        <v>11</v>
      </c>
      <c r="I2004" t="str">
        <f t="shared" si="52"/>
        <v>APWORKS 2025.3: Project Overhead</v>
      </c>
    </row>
    <row r="2005" spans="1:9" x14ac:dyDescent="0.25">
      <c r="A2005" t="s">
        <v>49</v>
      </c>
      <c r="B2005" t="s">
        <v>627</v>
      </c>
      <c r="C2005" t="s">
        <v>643</v>
      </c>
      <c r="D2005" t="s">
        <v>50</v>
      </c>
      <c r="E2005" t="s">
        <v>496</v>
      </c>
      <c r="F2005">
        <v>13</v>
      </c>
      <c r="G2005">
        <f>VLOOKUP(E2005,Const!$A$2:$B$23,2,FALSE)</f>
        <v>11</v>
      </c>
      <c r="I2005" t="str">
        <f t="shared" si="52"/>
        <v>APWORKS 2025.3: Retain user-specific report views and filter preferences during</v>
      </c>
    </row>
    <row r="2006" spans="1:9" x14ac:dyDescent="0.25">
      <c r="A2006" t="s">
        <v>49</v>
      </c>
      <c r="B2006" t="s">
        <v>512</v>
      </c>
      <c r="C2006" t="s">
        <v>4</v>
      </c>
      <c r="D2006" t="s">
        <v>19</v>
      </c>
      <c r="E2006" t="s">
        <v>496</v>
      </c>
      <c r="F2006">
        <v>4</v>
      </c>
      <c r="G2006">
        <f>VLOOKUP(E2006,Const!$A$2:$B$23,2,FALSE)</f>
        <v>11</v>
      </c>
      <c r="I2006" t="str">
        <f t="shared" si="52"/>
        <v>PR-0013: Analysis of production issues reported by support team</v>
      </c>
    </row>
    <row r="2007" spans="1:9" x14ac:dyDescent="0.25">
      <c r="A2007" t="s">
        <v>49</v>
      </c>
      <c r="B2007" t="s">
        <v>512</v>
      </c>
      <c r="C2007" t="s">
        <v>22</v>
      </c>
      <c r="D2007" t="s">
        <v>19</v>
      </c>
      <c r="E2007" t="s">
        <v>496</v>
      </c>
      <c r="F2007">
        <v>21</v>
      </c>
      <c r="G2007">
        <f>VLOOKUP(E2007,Const!$A$2:$B$23,2,FALSE)</f>
        <v>11</v>
      </c>
      <c r="I2007" t="str">
        <f t="shared" si="52"/>
        <v>PR-0013: Cient UAT Upgrade</v>
      </c>
    </row>
    <row r="2008" spans="1:9" x14ac:dyDescent="0.25">
      <c r="A2008" t="s">
        <v>49</v>
      </c>
      <c r="B2008" t="s">
        <v>512</v>
      </c>
      <c r="C2008" t="s">
        <v>547</v>
      </c>
      <c r="D2008" t="s">
        <v>64</v>
      </c>
      <c r="E2008" t="s">
        <v>496</v>
      </c>
      <c r="F2008">
        <v>16</v>
      </c>
      <c r="G2008">
        <f>VLOOKUP(E2008,Const!$A$2:$B$23,2,FALSE)</f>
        <v>11</v>
      </c>
      <c r="I2008" t="str">
        <f t="shared" si="52"/>
        <v>PR-0013: Gazetted holidays</v>
      </c>
    </row>
    <row r="2009" spans="1:9" x14ac:dyDescent="0.25">
      <c r="A2009" t="s">
        <v>49</v>
      </c>
      <c r="B2009" t="s">
        <v>512</v>
      </c>
      <c r="C2009" t="s">
        <v>36</v>
      </c>
      <c r="D2009" t="s">
        <v>13</v>
      </c>
      <c r="E2009" t="s">
        <v>496</v>
      </c>
      <c r="F2009">
        <v>1</v>
      </c>
      <c r="G2009">
        <f>VLOOKUP(E2009,Const!$A$2:$B$23,2,FALSE)</f>
        <v>11</v>
      </c>
      <c r="I2009" t="str">
        <f t="shared" si="52"/>
        <v>PR-0013: Internal Meetings</v>
      </c>
    </row>
    <row r="2010" spans="1:9" x14ac:dyDescent="0.25">
      <c r="A2010" t="s">
        <v>49</v>
      </c>
      <c r="B2010" t="s">
        <v>512</v>
      </c>
      <c r="C2010" t="s">
        <v>79</v>
      </c>
      <c r="D2010" t="s">
        <v>19</v>
      </c>
      <c r="E2010" t="s">
        <v>496</v>
      </c>
      <c r="F2010">
        <v>3</v>
      </c>
      <c r="G2010">
        <f>VLOOKUP(E2010,Const!$A$2:$B$23,2,FALSE)</f>
        <v>11</v>
      </c>
      <c r="I2010" t="str">
        <f t="shared" si="52"/>
        <v>PR-0013: Production upgrades</v>
      </c>
    </row>
    <row r="2011" spans="1:9" x14ac:dyDescent="0.25">
      <c r="A2011" t="s">
        <v>49</v>
      </c>
      <c r="B2011" t="s">
        <v>512</v>
      </c>
      <c r="C2011" t="s">
        <v>77</v>
      </c>
      <c r="D2011" t="s">
        <v>64</v>
      </c>
      <c r="E2011" t="s">
        <v>496</v>
      </c>
      <c r="F2011">
        <v>8</v>
      </c>
      <c r="G2011">
        <f>VLOOKUP(E2011,Const!$A$2:$B$23,2,FALSE)</f>
        <v>11</v>
      </c>
      <c r="I2011" t="str">
        <f t="shared" si="52"/>
        <v>PR-0013: Time Off - Planned</v>
      </c>
    </row>
    <row r="2012" spans="1:9" x14ac:dyDescent="0.25">
      <c r="A2012" t="s">
        <v>49</v>
      </c>
      <c r="B2012" t="s">
        <v>512</v>
      </c>
      <c r="C2012" t="s">
        <v>27</v>
      </c>
      <c r="D2012" t="s">
        <v>64</v>
      </c>
      <c r="E2012" t="s">
        <v>496</v>
      </c>
      <c r="F2012">
        <v>8</v>
      </c>
      <c r="G2012">
        <f>VLOOKUP(E2012,Const!$A$2:$B$23,2,FALSE)</f>
        <v>11</v>
      </c>
      <c r="I2012" t="str">
        <f t="shared" si="52"/>
        <v>PR-0013: Time Off - Un Planned</v>
      </c>
    </row>
    <row r="2013" spans="1:9" x14ac:dyDescent="0.25">
      <c r="A2013" t="s">
        <v>49</v>
      </c>
      <c r="B2013" t="s">
        <v>514</v>
      </c>
      <c r="C2013" t="s">
        <v>28</v>
      </c>
      <c r="D2013" t="s">
        <v>30</v>
      </c>
      <c r="E2013" t="s">
        <v>496</v>
      </c>
      <c r="F2013">
        <v>38</v>
      </c>
      <c r="G2013">
        <f>VLOOKUP(E2013,Const!$A$2:$B$23,2,FALSE)</f>
        <v>11</v>
      </c>
      <c r="I2013" t="str">
        <f t="shared" si="52"/>
        <v>Support and Maintenance: Time</v>
      </c>
    </row>
    <row r="2014" spans="1:9" x14ac:dyDescent="0.25">
      <c r="A2014" t="s">
        <v>49</v>
      </c>
      <c r="B2014" t="s">
        <v>514</v>
      </c>
      <c r="C2014" t="s">
        <v>28</v>
      </c>
      <c r="D2014" t="s">
        <v>99</v>
      </c>
      <c r="E2014" t="s">
        <v>496</v>
      </c>
      <c r="F2014">
        <v>11</v>
      </c>
      <c r="G2014">
        <f>VLOOKUP(E2014,Const!$A$2:$B$23,2,FALSE)</f>
        <v>11</v>
      </c>
      <c r="I2014" t="str">
        <f t="shared" si="52"/>
        <v>Support and Maintenance: Time</v>
      </c>
    </row>
    <row r="2015" spans="1:9" x14ac:dyDescent="0.25">
      <c r="A2015" t="s">
        <v>56</v>
      </c>
      <c r="B2015" t="s">
        <v>515</v>
      </c>
      <c r="C2015" t="s">
        <v>28</v>
      </c>
      <c r="D2015" t="s">
        <v>64</v>
      </c>
      <c r="E2015" t="s">
        <v>496</v>
      </c>
      <c r="F2015">
        <v>10</v>
      </c>
      <c r="G2015">
        <f>VLOOKUP(E2015,Const!$A$2:$B$23,2,FALSE)</f>
        <v>11</v>
      </c>
      <c r="I2015" t="str">
        <f t="shared" si="52"/>
        <v>AD-0001: Time</v>
      </c>
    </row>
    <row r="2016" spans="1:9" x14ac:dyDescent="0.25">
      <c r="A2016" t="s">
        <v>56</v>
      </c>
      <c r="B2016" t="s">
        <v>627</v>
      </c>
      <c r="C2016" t="s">
        <v>11</v>
      </c>
      <c r="D2016" t="s">
        <v>13</v>
      </c>
      <c r="E2016" t="s">
        <v>496</v>
      </c>
      <c r="F2016">
        <v>7</v>
      </c>
      <c r="G2016">
        <f>VLOOKUP(E2016,Const!$A$2:$B$23,2,FALSE)</f>
        <v>11</v>
      </c>
      <c r="I2016" t="str">
        <f t="shared" si="52"/>
        <v>APWORKS 2025.3: Project Overhead</v>
      </c>
    </row>
    <row r="2017" spans="1:9" x14ac:dyDescent="0.25">
      <c r="A2017" t="s">
        <v>56</v>
      </c>
      <c r="B2017" t="s">
        <v>627</v>
      </c>
      <c r="C2017" t="s">
        <v>11</v>
      </c>
      <c r="D2017" t="s">
        <v>603</v>
      </c>
      <c r="E2017" t="s">
        <v>496</v>
      </c>
      <c r="F2017">
        <v>11</v>
      </c>
      <c r="G2017">
        <f>VLOOKUP(E2017,Const!$A$2:$B$23,2,FALSE)</f>
        <v>11</v>
      </c>
      <c r="I2017" t="str">
        <f t="shared" si="52"/>
        <v>APWORKS 2025.3: Project Overhead</v>
      </c>
    </row>
    <row r="2018" spans="1:9" x14ac:dyDescent="0.25">
      <c r="A2018" t="s">
        <v>56</v>
      </c>
      <c r="B2018" t="s">
        <v>557</v>
      </c>
      <c r="C2018" t="s">
        <v>600</v>
      </c>
      <c r="D2018" t="s">
        <v>9</v>
      </c>
      <c r="E2018" t="s">
        <v>496</v>
      </c>
      <c r="F2018">
        <v>4</v>
      </c>
      <c r="G2018">
        <f>VLOOKUP(E2018,Const!$A$2:$B$23,2,FALSE)</f>
        <v>11</v>
      </c>
      <c r="I2018" t="str">
        <f t="shared" si="52"/>
        <v>NEXELUS 2025.2: Display Vendor distribution for individual client line under</v>
      </c>
    </row>
    <row r="2019" spans="1:9" x14ac:dyDescent="0.25">
      <c r="A2019" t="s">
        <v>56</v>
      </c>
      <c r="B2019" t="s">
        <v>557</v>
      </c>
      <c r="C2019" t="s">
        <v>600</v>
      </c>
      <c r="D2019" t="s">
        <v>19</v>
      </c>
      <c r="E2019" t="s">
        <v>496</v>
      </c>
      <c r="F2019">
        <v>2</v>
      </c>
      <c r="G2019">
        <f>VLOOKUP(E2019,Const!$A$2:$B$23,2,FALSE)</f>
        <v>11</v>
      </c>
      <c r="I2019" t="str">
        <f t="shared" si="52"/>
        <v>NEXELUS 2025.2: Display Vendor distribution for individual client line under</v>
      </c>
    </row>
    <row r="2020" spans="1:9" x14ac:dyDescent="0.25">
      <c r="A2020" t="s">
        <v>56</v>
      </c>
      <c r="B2020" t="s">
        <v>557</v>
      </c>
      <c r="C2020" t="s">
        <v>604</v>
      </c>
      <c r="D2020" t="s">
        <v>9</v>
      </c>
      <c r="E2020" t="s">
        <v>496</v>
      </c>
      <c r="F2020">
        <v>4</v>
      </c>
      <c r="G2020">
        <f>VLOOKUP(E2020,Const!$A$2:$B$23,2,FALSE)</f>
        <v>11</v>
      </c>
      <c r="I2020" t="str">
        <f t="shared" si="52"/>
        <v>NEXELUS 2025.2: Exchange rate changes</v>
      </c>
    </row>
    <row r="2021" spans="1:9" x14ac:dyDescent="0.25">
      <c r="A2021" t="s">
        <v>56</v>
      </c>
      <c r="B2021" t="s">
        <v>557</v>
      </c>
      <c r="C2021" t="s">
        <v>604</v>
      </c>
      <c r="D2021" t="s">
        <v>19</v>
      </c>
      <c r="E2021" t="s">
        <v>496</v>
      </c>
      <c r="F2021">
        <v>7</v>
      </c>
      <c r="G2021">
        <f>VLOOKUP(E2021,Const!$A$2:$B$23,2,FALSE)</f>
        <v>11</v>
      </c>
      <c r="I2021" t="str">
        <f t="shared" si="52"/>
        <v>NEXELUS 2025.2: Exchange rate changes</v>
      </c>
    </row>
    <row r="2022" spans="1:9" x14ac:dyDescent="0.25">
      <c r="A2022" t="s">
        <v>56</v>
      </c>
      <c r="B2022" t="s">
        <v>557</v>
      </c>
      <c r="C2022" t="s">
        <v>577</v>
      </c>
      <c r="D2022" t="s">
        <v>19</v>
      </c>
      <c r="E2022" t="s">
        <v>496</v>
      </c>
      <c r="F2022">
        <v>55</v>
      </c>
      <c r="G2022">
        <f>VLOOKUP(E2022,Const!$A$2:$B$23,2,FALSE)</f>
        <v>11</v>
      </c>
      <c r="I2022" t="str">
        <f t="shared" si="52"/>
        <v>NEXELUS 2025.2: MC: Apply exchange rate from revision date or IO creation date</v>
      </c>
    </row>
    <row r="2023" spans="1:9" x14ac:dyDescent="0.25">
      <c r="A2023" t="s">
        <v>56</v>
      </c>
      <c r="B2023" t="s">
        <v>557</v>
      </c>
      <c r="C2023" t="s">
        <v>605</v>
      </c>
      <c r="D2023" t="s">
        <v>9</v>
      </c>
      <c r="E2023" t="s">
        <v>496</v>
      </c>
      <c r="F2023">
        <v>4</v>
      </c>
      <c r="G2023">
        <f>VLOOKUP(E2023,Const!$A$2:$B$23,2,FALSE)</f>
        <v>11</v>
      </c>
      <c r="I2023" t="str">
        <f t="shared" si="52"/>
        <v>NEXELUS 2025.2: Net Media + Ad serving Added to Media Spend under Campaign</v>
      </c>
    </row>
    <row r="2024" spans="1:9" x14ac:dyDescent="0.25">
      <c r="A2024" t="s">
        <v>56</v>
      </c>
      <c r="B2024" t="s">
        <v>557</v>
      </c>
      <c r="C2024" t="s">
        <v>605</v>
      </c>
      <c r="D2024" t="s">
        <v>19</v>
      </c>
      <c r="E2024" t="s">
        <v>496</v>
      </c>
      <c r="F2024">
        <v>2</v>
      </c>
      <c r="G2024">
        <f>VLOOKUP(E2024,Const!$A$2:$B$23,2,FALSE)</f>
        <v>11</v>
      </c>
      <c r="I2024" t="str">
        <f t="shared" si="52"/>
        <v>NEXELUS 2025.2: Net Media + Ad serving Added to Media Spend under Campaign</v>
      </c>
    </row>
    <row r="2025" spans="1:9" x14ac:dyDescent="0.25">
      <c r="A2025" t="s">
        <v>56</v>
      </c>
      <c r="B2025" t="s">
        <v>557</v>
      </c>
      <c r="C2025" t="s">
        <v>606</v>
      </c>
      <c r="D2025" t="s">
        <v>19</v>
      </c>
      <c r="E2025" t="s">
        <v>496</v>
      </c>
      <c r="F2025">
        <v>4</v>
      </c>
      <c r="G2025">
        <f>VLOOKUP(E2025,Const!$A$2:$B$23,2,FALSE)</f>
        <v>11</v>
      </c>
      <c r="I2025" t="str">
        <f t="shared" si="52"/>
        <v>NEXELUS 2025.2: Nexelus Email Function for IO</v>
      </c>
    </row>
    <row r="2026" spans="1:9" x14ac:dyDescent="0.25">
      <c r="A2026" t="s">
        <v>56</v>
      </c>
      <c r="B2026" t="s">
        <v>557</v>
      </c>
      <c r="C2026" t="s">
        <v>11</v>
      </c>
      <c r="D2026" t="s">
        <v>14</v>
      </c>
      <c r="E2026" t="s">
        <v>496</v>
      </c>
      <c r="F2026">
        <v>6</v>
      </c>
      <c r="G2026">
        <f>VLOOKUP(E2026,Const!$A$2:$B$23,2,FALSE)</f>
        <v>11</v>
      </c>
      <c r="I2026" t="str">
        <f t="shared" si="52"/>
        <v>NEXELUS 2025.2: Project Overhead</v>
      </c>
    </row>
    <row r="2027" spans="1:9" x14ac:dyDescent="0.25">
      <c r="A2027" t="s">
        <v>56</v>
      </c>
      <c r="B2027" t="s">
        <v>557</v>
      </c>
      <c r="C2027" t="s">
        <v>11</v>
      </c>
      <c r="D2027" t="s">
        <v>99</v>
      </c>
      <c r="E2027" t="s">
        <v>496</v>
      </c>
      <c r="F2027">
        <v>2</v>
      </c>
      <c r="G2027">
        <f>VLOOKUP(E2027,Const!$A$2:$B$23,2,FALSE)</f>
        <v>11</v>
      </c>
      <c r="I2027" t="str">
        <f t="shared" si="52"/>
        <v>NEXELUS 2025.2: Project Overhead</v>
      </c>
    </row>
    <row r="2028" spans="1:9" x14ac:dyDescent="0.25">
      <c r="A2028" t="s">
        <v>56</v>
      </c>
      <c r="B2028" t="s">
        <v>512</v>
      </c>
      <c r="C2028" t="s">
        <v>4</v>
      </c>
      <c r="D2028" t="s">
        <v>7</v>
      </c>
      <c r="E2028" t="s">
        <v>496</v>
      </c>
      <c r="F2028">
        <v>4</v>
      </c>
      <c r="G2028">
        <f>VLOOKUP(E2028,Const!$A$2:$B$23,2,FALSE)</f>
        <v>11</v>
      </c>
      <c r="I2028" t="str">
        <f t="shared" si="52"/>
        <v>PR-0013: Analysis of production issues reported by support team</v>
      </c>
    </row>
    <row r="2029" spans="1:9" x14ac:dyDescent="0.25">
      <c r="A2029" t="s">
        <v>56</v>
      </c>
      <c r="B2029" t="s">
        <v>512</v>
      </c>
      <c r="C2029" t="s">
        <v>4</v>
      </c>
      <c r="D2029" t="s">
        <v>19</v>
      </c>
      <c r="E2029" t="s">
        <v>496</v>
      </c>
      <c r="F2029">
        <v>3</v>
      </c>
      <c r="G2029">
        <f>VLOOKUP(E2029,Const!$A$2:$B$23,2,FALSE)</f>
        <v>11</v>
      </c>
      <c r="I2029" t="str">
        <f t="shared" si="52"/>
        <v>PR-0013: Analysis of production issues reported by support team</v>
      </c>
    </row>
    <row r="2030" spans="1:9" x14ac:dyDescent="0.25">
      <c r="A2030" t="s">
        <v>56</v>
      </c>
      <c r="B2030" t="s">
        <v>512</v>
      </c>
      <c r="C2030" t="s">
        <v>22</v>
      </c>
      <c r="D2030" t="s">
        <v>19</v>
      </c>
      <c r="E2030" t="s">
        <v>496</v>
      </c>
      <c r="F2030">
        <v>7</v>
      </c>
      <c r="G2030">
        <f>VLOOKUP(E2030,Const!$A$2:$B$23,2,FALSE)</f>
        <v>11</v>
      </c>
      <c r="I2030" t="str">
        <f t="shared" si="52"/>
        <v>PR-0013: Cient UAT Upgrade</v>
      </c>
    </row>
    <row r="2031" spans="1:9" x14ac:dyDescent="0.25">
      <c r="A2031" t="s">
        <v>56</v>
      </c>
      <c r="B2031" t="s">
        <v>512</v>
      </c>
      <c r="C2031" t="s">
        <v>36</v>
      </c>
      <c r="D2031" t="s">
        <v>13</v>
      </c>
      <c r="E2031" t="s">
        <v>496</v>
      </c>
      <c r="F2031">
        <v>25.5</v>
      </c>
      <c r="G2031">
        <f>VLOOKUP(E2031,Const!$A$2:$B$23,2,FALSE)</f>
        <v>11</v>
      </c>
      <c r="I2031" t="str">
        <f t="shared" si="52"/>
        <v>PR-0013: Internal Meetings</v>
      </c>
    </row>
    <row r="2032" spans="1:9" x14ac:dyDescent="0.25">
      <c r="A2032" t="s">
        <v>56</v>
      </c>
      <c r="B2032" t="s">
        <v>512</v>
      </c>
      <c r="C2032" t="s">
        <v>25</v>
      </c>
      <c r="D2032" t="s">
        <v>13</v>
      </c>
      <c r="E2032" t="s">
        <v>496</v>
      </c>
      <c r="F2032">
        <v>1</v>
      </c>
      <c r="G2032">
        <f>VLOOKUP(E2032,Const!$A$2:$B$23,2,FALSE)</f>
        <v>11</v>
      </c>
      <c r="I2032" t="str">
        <f t="shared" si="52"/>
        <v>PR-0013: Meetings, mails, communication, TFS, Interviews</v>
      </c>
    </row>
    <row r="2033" spans="1:9" x14ac:dyDescent="0.25">
      <c r="A2033" t="s">
        <v>56</v>
      </c>
      <c r="B2033" t="s">
        <v>512</v>
      </c>
      <c r="C2033" t="s">
        <v>79</v>
      </c>
      <c r="D2033" t="s">
        <v>19</v>
      </c>
      <c r="E2033" t="s">
        <v>496</v>
      </c>
      <c r="F2033">
        <v>8</v>
      </c>
      <c r="G2033">
        <f>VLOOKUP(E2033,Const!$A$2:$B$23,2,FALSE)</f>
        <v>11</v>
      </c>
      <c r="I2033" t="str">
        <f t="shared" si="52"/>
        <v>PR-0013: Production upgrades</v>
      </c>
    </row>
    <row r="2034" spans="1:9" x14ac:dyDescent="0.25">
      <c r="A2034" t="s">
        <v>56</v>
      </c>
      <c r="B2034" t="s">
        <v>512</v>
      </c>
      <c r="C2034" t="s">
        <v>77</v>
      </c>
      <c r="D2034" t="s">
        <v>64</v>
      </c>
      <c r="E2034" t="s">
        <v>496</v>
      </c>
      <c r="F2034">
        <v>8</v>
      </c>
      <c r="G2034">
        <f>VLOOKUP(E2034,Const!$A$2:$B$23,2,FALSE)</f>
        <v>11</v>
      </c>
      <c r="I2034" t="str">
        <f t="shared" si="52"/>
        <v>PR-0013: Time Off - Planned</v>
      </c>
    </row>
    <row r="2035" spans="1:9" x14ac:dyDescent="0.25">
      <c r="A2035" t="s">
        <v>56</v>
      </c>
      <c r="B2035" t="s">
        <v>512</v>
      </c>
      <c r="C2035" t="s">
        <v>27</v>
      </c>
      <c r="D2035" t="s">
        <v>64</v>
      </c>
      <c r="E2035" t="s">
        <v>496</v>
      </c>
      <c r="F2035">
        <v>11</v>
      </c>
      <c r="G2035">
        <f>VLOOKUP(E2035,Const!$A$2:$B$23,2,FALSE)</f>
        <v>11</v>
      </c>
      <c r="I2035" t="str">
        <f t="shared" si="52"/>
        <v>PR-0013: Time Off - Un Planned</v>
      </c>
    </row>
    <row r="2036" spans="1:9" x14ac:dyDescent="0.25">
      <c r="A2036" t="s">
        <v>56</v>
      </c>
      <c r="B2036" t="s">
        <v>514</v>
      </c>
      <c r="C2036" t="s">
        <v>28</v>
      </c>
      <c r="D2036" t="s">
        <v>30</v>
      </c>
      <c r="E2036" t="s">
        <v>496</v>
      </c>
      <c r="F2036">
        <v>10</v>
      </c>
      <c r="G2036">
        <f>VLOOKUP(E2036,Const!$A$2:$B$23,2,FALSE)</f>
        <v>11</v>
      </c>
      <c r="I2036" t="str">
        <f t="shared" si="52"/>
        <v>Support and Maintenance: Time</v>
      </c>
    </row>
    <row r="2037" spans="1:9" x14ac:dyDescent="0.25">
      <c r="A2037" t="s">
        <v>56</v>
      </c>
      <c r="B2037" t="s">
        <v>514</v>
      </c>
      <c r="C2037" t="s">
        <v>28</v>
      </c>
      <c r="D2037" t="s">
        <v>99</v>
      </c>
      <c r="E2037" t="s">
        <v>496</v>
      </c>
      <c r="F2037">
        <v>11</v>
      </c>
      <c r="G2037">
        <f>VLOOKUP(E2037,Const!$A$2:$B$23,2,FALSE)</f>
        <v>11</v>
      </c>
      <c r="I2037" t="str">
        <f t="shared" si="52"/>
        <v>Support and Maintenance: Time</v>
      </c>
    </row>
    <row r="2038" spans="1:9" x14ac:dyDescent="0.25">
      <c r="A2038" t="s">
        <v>657</v>
      </c>
      <c r="B2038" t="s">
        <v>658</v>
      </c>
      <c r="C2038" t="s">
        <v>28</v>
      </c>
      <c r="D2038" t="s">
        <v>664</v>
      </c>
      <c r="E2038" t="s">
        <v>496</v>
      </c>
      <c r="F2038">
        <v>173</v>
      </c>
      <c r="G2038">
        <f>VLOOKUP(E2038,Const!$A$2:$B$23,2,FALSE)</f>
        <v>11</v>
      </c>
      <c r="I2038" t="str">
        <f t="shared" si="52"/>
        <v>BUSINESS-DEVELOPMENT: Time</v>
      </c>
    </row>
    <row r="2039" spans="1:9" x14ac:dyDescent="0.25">
      <c r="A2039" t="s">
        <v>60</v>
      </c>
      <c r="B2039" t="s">
        <v>515</v>
      </c>
      <c r="C2039" t="s">
        <v>13</v>
      </c>
      <c r="D2039" t="s">
        <v>13</v>
      </c>
      <c r="E2039" t="s">
        <v>496</v>
      </c>
      <c r="F2039">
        <v>8</v>
      </c>
      <c r="G2039">
        <f>VLOOKUP(E2039,Const!$A$2:$B$23,2,FALSE)</f>
        <v>11</v>
      </c>
      <c r="I2039" t="str">
        <f t="shared" si="52"/>
        <v>AD-0001: Meetings</v>
      </c>
    </row>
    <row r="2040" spans="1:9" x14ac:dyDescent="0.25">
      <c r="A2040" t="s">
        <v>60</v>
      </c>
      <c r="B2040" t="s">
        <v>515</v>
      </c>
      <c r="C2040" t="s">
        <v>28</v>
      </c>
      <c r="D2040" t="s">
        <v>64</v>
      </c>
      <c r="E2040" t="s">
        <v>496</v>
      </c>
      <c r="F2040">
        <v>16</v>
      </c>
      <c r="G2040">
        <f>VLOOKUP(E2040,Const!$A$2:$B$23,2,FALSE)</f>
        <v>11</v>
      </c>
      <c r="I2040" t="str">
        <f t="shared" si="52"/>
        <v>AD-0001: Time</v>
      </c>
    </row>
    <row r="2041" spans="1:9" x14ac:dyDescent="0.25">
      <c r="A2041" t="s">
        <v>60</v>
      </c>
      <c r="B2041" t="s">
        <v>515</v>
      </c>
      <c r="C2041" t="s">
        <v>28</v>
      </c>
      <c r="D2041" t="s">
        <v>70</v>
      </c>
      <c r="E2041" t="s">
        <v>496</v>
      </c>
      <c r="F2041">
        <v>17</v>
      </c>
      <c r="G2041">
        <f>VLOOKUP(E2041,Const!$A$2:$B$23,2,FALSE)</f>
        <v>11</v>
      </c>
      <c r="I2041" t="str">
        <f t="shared" si="52"/>
        <v>AD-0001: Time</v>
      </c>
    </row>
    <row r="2042" spans="1:9" x14ac:dyDescent="0.25">
      <c r="A2042" t="s">
        <v>60</v>
      </c>
      <c r="B2042" t="s">
        <v>627</v>
      </c>
      <c r="C2042" t="s">
        <v>11</v>
      </c>
      <c r="D2042" t="s">
        <v>13</v>
      </c>
      <c r="E2042" t="s">
        <v>496</v>
      </c>
      <c r="F2042">
        <v>4</v>
      </c>
      <c r="G2042">
        <f>VLOOKUP(E2042,Const!$A$2:$B$23,2,FALSE)</f>
        <v>11</v>
      </c>
      <c r="I2042" t="str">
        <f t="shared" si="52"/>
        <v>APWORKS 2025.3: Project Overhead</v>
      </c>
    </row>
    <row r="2043" spans="1:9" x14ac:dyDescent="0.25">
      <c r="A2043" t="s">
        <v>60</v>
      </c>
      <c r="B2043" t="s">
        <v>557</v>
      </c>
      <c r="C2043" t="s">
        <v>617</v>
      </c>
      <c r="D2043" t="s">
        <v>19</v>
      </c>
      <c r="E2043" t="s">
        <v>496</v>
      </c>
      <c r="F2043">
        <v>16</v>
      </c>
      <c r="G2043">
        <f>VLOOKUP(E2043,Const!$A$2:$B$23,2,FALSE)</f>
        <v>11</v>
      </c>
      <c r="I2043" t="str">
        <f t="shared" si="52"/>
        <v>NEXELUS 2025.2: DENTSU CHANGES: Enhance Close Job functionality</v>
      </c>
    </row>
    <row r="2044" spans="1:9" x14ac:dyDescent="0.25">
      <c r="A2044" t="s">
        <v>60</v>
      </c>
      <c r="B2044" t="s">
        <v>557</v>
      </c>
      <c r="C2044" t="s">
        <v>598</v>
      </c>
      <c r="D2044" t="s">
        <v>2</v>
      </c>
      <c r="E2044" t="s">
        <v>496</v>
      </c>
      <c r="F2044">
        <v>3</v>
      </c>
      <c r="G2044">
        <f>VLOOKUP(E2044,Const!$A$2:$B$23,2,FALSE)</f>
        <v>11</v>
      </c>
      <c r="I2044" t="str">
        <f t="shared" si="52"/>
        <v>NEXELUS 2025.2: Restrict Consecutive Approvals by the Same</v>
      </c>
    </row>
    <row r="2045" spans="1:9" x14ac:dyDescent="0.25">
      <c r="A2045" t="s">
        <v>60</v>
      </c>
      <c r="B2045" t="s">
        <v>557</v>
      </c>
      <c r="C2045" t="s">
        <v>598</v>
      </c>
      <c r="D2045" t="s">
        <v>19</v>
      </c>
      <c r="E2045" t="s">
        <v>496</v>
      </c>
      <c r="F2045">
        <v>43</v>
      </c>
      <c r="G2045">
        <f>VLOOKUP(E2045,Const!$A$2:$B$23,2,FALSE)</f>
        <v>11</v>
      </c>
      <c r="I2045" t="str">
        <f t="shared" si="52"/>
        <v>NEXELUS 2025.2: Restrict Consecutive Approvals by the Same</v>
      </c>
    </row>
    <row r="2046" spans="1:9" x14ac:dyDescent="0.25">
      <c r="A2046" t="s">
        <v>60</v>
      </c>
      <c r="B2046" t="s">
        <v>630</v>
      </c>
      <c r="C2046" t="s">
        <v>665</v>
      </c>
      <c r="D2046" t="s">
        <v>50</v>
      </c>
      <c r="E2046" t="s">
        <v>496</v>
      </c>
      <c r="F2046">
        <v>1</v>
      </c>
      <c r="G2046">
        <f>VLOOKUP(E2046,Const!$A$2:$B$23,2,FALSE)</f>
        <v>11</v>
      </c>
      <c r="I2046" t="str">
        <f t="shared" ref="I2046:I2109" si="53">CONCATENATE(TRIM(B2046),": ",C2046)</f>
        <v>NEXELUS 2025.3: DENTSU _ Implementing a custom upload error log in Excel</v>
      </c>
    </row>
    <row r="2047" spans="1:9" x14ac:dyDescent="0.25">
      <c r="A2047" t="s">
        <v>60</v>
      </c>
      <c r="B2047" t="s">
        <v>630</v>
      </c>
      <c r="C2047" t="s">
        <v>632</v>
      </c>
      <c r="D2047" t="s">
        <v>50</v>
      </c>
      <c r="E2047" t="s">
        <v>496</v>
      </c>
      <c r="F2047">
        <v>1</v>
      </c>
      <c r="G2047">
        <f>VLOOKUP(E2047,Const!$A$2:$B$23,2,FALSE)</f>
        <v>11</v>
      </c>
      <c r="I2047" t="str">
        <f t="shared" si="53"/>
        <v>NEXELUS 2025.3: pre-populate objective field from media plan</v>
      </c>
    </row>
    <row r="2048" spans="1:9" x14ac:dyDescent="0.25">
      <c r="A2048" t="s">
        <v>60</v>
      </c>
      <c r="B2048" t="s">
        <v>630</v>
      </c>
      <c r="C2048" t="s">
        <v>11</v>
      </c>
      <c r="D2048" t="s">
        <v>7</v>
      </c>
      <c r="E2048" t="s">
        <v>496</v>
      </c>
      <c r="F2048">
        <v>4</v>
      </c>
      <c r="G2048">
        <f>VLOOKUP(E2048,Const!$A$2:$B$23,2,FALSE)</f>
        <v>11</v>
      </c>
      <c r="I2048" t="str">
        <f t="shared" si="53"/>
        <v>NEXELUS 2025.3: Project Overhead</v>
      </c>
    </row>
    <row r="2049" spans="1:9" x14ac:dyDescent="0.25">
      <c r="A2049" t="s">
        <v>60</v>
      </c>
      <c r="B2049" t="s">
        <v>630</v>
      </c>
      <c r="C2049" t="s">
        <v>11</v>
      </c>
      <c r="D2049" t="s">
        <v>603</v>
      </c>
      <c r="E2049" t="s">
        <v>496</v>
      </c>
      <c r="F2049">
        <v>2</v>
      </c>
      <c r="G2049">
        <f>VLOOKUP(E2049,Const!$A$2:$B$23,2,FALSE)</f>
        <v>11</v>
      </c>
      <c r="I2049" t="str">
        <f t="shared" si="53"/>
        <v>NEXELUS 2025.3: Project Overhead</v>
      </c>
    </row>
    <row r="2050" spans="1:9" x14ac:dyDescent="0.25">
      <c r="A2050" t="s">
        <v>60</v>
      </c>
      <c r="B2050" t="s">
        <v>630</v>
      </c>
      <c r="C2050" t="s">
        <v>659</v>
      </c>
      <c r="D2050" t="s">
        <v>50</v>
      </c>
      <c r="E2050" t="s">
        <v>496</v>
      </c>
      <c r="F2050">
        <v>1</v>
      </c>
      <c r="G2050">
        <f>VLOOKUP(E2050,Const!$A$2:$B$23,2,FALSE)</f>
        <v>11</v>
      </c>
      <c r="I2050" t="str">
        <f t="shared" si="53"/>
        <v>NEXELUS 2025.3: Show old vs. new values on revision screens (Design and Rev)</v>
      </c>
    </row>
    <row r="2051" spans="1:9" x14ac:dyDescent="0.25">
      <c r="A2051" t="s">
        <v>60</v>
      </c>
      <c r="B2051" t="s">
        <v>630</v>
      </c>
      <c r="C2051" t="s">
        <v>652</v>
      </c>
      <c r="D2051" t="s">
        <v>19</v>
      </c>
      <c r="E2051" t="s">
        <v>496</v>
      </c>
      <c r="F2051">
        <v>7</v>
      </c>
      <c r="G2051">
        <f>VLOOKUP(E2051,Const!$A$2:$B$23,2,FALSE)</f>
        <v>11</v>
      </c>
      <c r="I2051" t="str">
        <f t="shared" si="53"/>
        <v>NEXELUS 2025.3: Vulnerability Report</v>
      </c>
    </row>
    <row r="2052" spans="1:9" x14ac:dyDescent="0.25">
      <c r="A2052" t="s">
        <v>60</v>
      </c>
      <c r="B2052" t="s">
        <v>512</v>
      </c>
      <c r="C2052" t="s">
        <v>36</v>
      </c>
      <c r="D2052" t="s">
        <v>13</v>
      </c>
      <c r="E2052" t="s">
        <v>496</v>
      </c>
      <c r="F2052">
        <v>14</v>
      </c>
      <c r="G2052">
        <f>VLOOKUP(E2052,Const!$A$2:$B$23,2,FALSE)</f>
        <v>11</v>
      </c>
      <c r="I2052" t="str">
        <f t="shared" si="53"/>
        <v>PR-0013: Internal Meetings</v>
      </c>
    </row>
    <row r="2053" spans="1:9" x14ac:dyDescent="0.25">
      <c r="A2053" t="s">
        <v>60</v>
      </c>
      <c r="B2053" t="s">
        <v>512</v>
      </c>
      <c r="C2053" t="s">
        <v>79</v>
      </c>
      <c r="D2053" t="s">
        <v>19</v>
      </c>
      <c r="E2053" t="s">
        <v>496</v>
      </c>
      <c r="F2053">
        <v>16</v>
      </c>
      <c r="G2053">
        <f>VLOOKUP(E2053,Const!$A$2:$B$23,2,FALSE)</f>
        <v>11</v>
      </c>
      <c r="I2053" t="str">
        <f t="shared" si="53"/>
        <v>PR-0013: Production upgrades</v>
      </c>
    </row>
    <row r="2054" spans="1:9" x14ac:dyDescent="0.25">
      <c r="A2054" t="s">
        <v>60</v>
      </c>
      <c r="B2054" t="s">
        <v>514</v>
      </c>
      <c r="C2054" t="s">
        <v>28</v>
      </c>
      <c r="D2054" t="s">
        <v>30</v>
      </c>
      <c r="E2054" t="s">
        <v>496</v>
      </c>
      <c r="F2054">
        <v>12</v>
      </c>
      <c r="G2054">
        <f>VLOOKUP(E2054,Const!$A$2:$B$23,2,FALSE)</f>
        <v>11</v>
      </c>
      <c r="I2054" t="str">
        <f t="shared" si="53"/>
        <v>Support and Maintenance: Time</v>
      </c>
    </row>
    <row r="2055" spans="1:9" x14ac:dyDescent="0.25">
      <c r="A2055" t="s">
        <v>60</v>
      </c>
      <c r="B2055" t="s">
        <v>514</v>
      </c>
      <c r="C2055" t="s">
        <v>28</v>
      </c>
      <c r="D2055" t="s">
        <v>99</v>
      </c>
      <c r="E2055" t="s">
        <v>496</v>
      </c>
      <c r="F2055">
        <v>3</v>
      </c>
      <c r="G2055">
        <f>VLOOKUP(E2055,Const!$A$2:$B$23,2,FALSE)</f>
        <v>11</v>
      </c>
      <c r="I2055" t="str">
        <f t="shared" si="53"/>
        <v>Support and Maintenance: Time</v>
      </c>
    </row>
    <row r="2056" spans="1:9" x14ac:dyDescent="0.25">
      <c r="A2056" t="s">
        <v>61</v>
      </c>
      <c r="B2056" t="s">
        <v>515</v>
      </c>
      <c r="C2056" t="s">
        <v>13</v>
      </c>
      <c r="D2056" t="s">
        <v>95</v>
      </c>
      <c r="E2056" t="s">
        <v>496</v>
      </c>
      <c r="F2056">
        <v>1</v>
      </c>
      <c r="G2056">
        <f>VLOOKUP(E2056,Const!$A$2:$B$23,2,FALSE)</f>
        <v>11</v>
      </c>
      <c r="I2056" t="str">
        <f t="shared" si="53"/>
        <v>AD-0001: Meetings</v>
      </c>
    </row>
    <row r="2057" spans="1:9" x14ac:dyDescent="0.25">
      <c r="A2057" t="s">
        <v>61</v>
      </c>
      <c r="B2057" t="s">
        <v>512</v>
      </c>
      <c r="C2057" t="s">
        <v>547</v>
      </c>
      <c r="D2057" t="s">
        <v>64</v>
      </c>
      <c r="E2057" t="s">
        <v>496</v>
      </c>
      <c r="F2057">
        <v>16</v>
      </c>
      <c r="G2057">
        <f>VLOOKUP(E2057,Const!$A$2:$B$23,2,FALSE)</f>
        <v>11</v>
      </c>
      <c r="I2057" t="str">
        <f t="shared" si="53"/>
        <v>PR-0013: Gazetted holidays</v>
      </c>
    </row>
    <row r="2058" spans="1:9" x14ac:dyDescent="0.25">
      <c r="A2058" t="s">
        <v>61</v>
      </c>
      <c r="B2058" t="s">
        <v>512</v>
      </c>
      <c r="C2058" t="s">
        <v>62</v>
      </c>
      <c r="D2058" t="s">
        <v>95</v>
      </c>
      <c r="E2058" t="s">
        <v>496</v>
      </c>
      <c r="F2058">
        <v>11.5</v>
      </c>
      <c r="G2058">
        <f>VLOOKUP(E2058,Const!$A$2:$B$23,2,FALSE)</f>
        <v>11</v>
      </c>
      <c r="I2058" t="str">
        <f t="shared" si="53"/>
        <v>PR-0013: In-house Training</v>
      </c>
    </row>
    <row r="2059" spans="1:9" x14ac:dyDescent="0.25">
      <c r="A2059" t="s">
        <v>61</v>
      </c>
      <c r="B2059" t="s">
        <v>514</v>
      </c>
      <c r="C2059" t="s">
        <v>28</v>
      </c>
      <c r="D2059" t="s">
        <v>30</v>
      </c>
      <c r="E2059" t="s">
        <v>496</v>
      </c>
      <c r="F2059">
        <v>122.5</v>
      </c>
      <c r="G2059">
        <f>VLOOKUP(E2059,Const!$A$2:$B$23,2,FALSE)</f>
        <v>11</v>
      </c>
      <c r="I2059" t="str">
        <f t="shared" si="53"/>
        <v>Support and Maintenance: Time</v>
      </c>
    </row>
    <row r="2060" spans="1:9" x14ac:dyDescent="0.25">
      <c r="A2060" t="s">
        <v>61</v>
      </c>
      <c r="B2060" t="s">
        <v>514</v>
      </c>
      <c r="C2060" t="s">
        <v>28</v>
      </c>
      <c r="D2060" t="s">
        <v>99</v>
      </c>
      <c r="E2060" t="s">
        <v>496</v>
      </c>
      <c r="F2060">
        <v>17</v>
      </c>
      <c r="G2060">
        <f>VLOOKUP(E2060,Const!$A$2:$B$23,2,FALSE)</f>
        <v>11</v>
      </c>
      <c r="I2060" t="str">
        <f t="shared" si="53"/>
        <v>Support and Maintenance: Time</v>
      </c>
    </row>
    <row r="2061" spans="1:9" x14ac:dyDescent="0.25">
      <c r="A2061" t="s">
        <v>63</v>
      </c>
      <c r="B2061" t="s">
        <v>515</v>
      </c>
      <c r="C2061" t="s">
        <v>28</v>
      </c>
      <c r="D2061" t="s">
        <v>64</v>
      </c>
      <c r="E2061" t="s">
        <v>496</v>
      </c>
      <c r="F2061">
        <v>24</v>
      </c>
      <c r="G2061">
        <f>VLOOKUP(E2061,Const!$A$2:$B$23,2,FALSE)</f>
        <v>11</v>
      </c>
      <c r="I2061" t="str">
        <f t="shared" si="53"/>
        <v>AD-0001: Time</v>
      </c>
    </row>
    <row r="2062" spans="1:9" x14ac:dyDescent="0.25">
      <c r="A2062" t="s">
        <v>63</v>
      </c>
      <c r="B2062" t="s">
        <v>608</v>
      </c>
      <c r="C2062" t="s">
        <v>11</v>
      </c>
      <c r="D2062" t="s">
        <v>7</v>
      </c>
      <c r="E2062" t="s">
        <v>496</v>
      </c>
      <c r="F2062">
        <v>6</v>
      </c>
      <c r="G2062">
        <f>VLOOKUP(E2062,Const!$A$2:$B$23,2,FALSE)</f>
        <v>11</v>
      </c>
      <c r="I2062" t="str">
        <f t="shared" si="53"/>
        <v>APWORKS - TEST AUTOMATION: Project Overhead</v>
      </c>
    </row>
    <row r="2063" spans="1:9" x14ac:dyDescent="0.25">
      <c r="A2063" t="s">
        <v>63</v>
      </c>
      <c r="B2063" t="s">
        <v>552</v>
      </c>
      <c r="C2063" t="s">
        <v>593</v>
      </c>
      <c r="D2063" t="s">
        <v>19</v>
      </c>
      <c r="E2063" t="s">
        <v>496</v>
      </c>
      <c r="F2063">
        <v>4</v>
      </c>
      <c r="G2063">
        <f>VLOOKUP(E2063,Const!$A$2:$B$23,2,FALSE)</f>
        <v>11</v>
      </c>
      <c r="I2063" t="str">
        <f t="shared" si="53"/>
        <v>APWORKS 2025.2: Ability to Approve the invoice when resolving discrepancy</v>
      </c>
    </row>
    <row r="2064" spans="1:9" x14ac:dyDescent="0.25">
      <c r="A2064" t="s">
        <v>63</v>
      </c>
      <c r="B2064" t="s">
        <v>552</v>
      </c>
      <c r="C2064" t="s">
        <v>571</v>
      </c>
      <c r="D2064" t="s">
        <v>19</v>
      </c>
      <c r="E2064" t="s">
        <v>496</v>
      </c>
      <c r="F2064">
        <v>5</v>
      </c>
      <c r="G2064">
        <f>VLOOKUP(E2064,Const!$A$2:$B$23,2,FALSE)</f>
        <v>11</v>
      </c>
      <c r="I2064" t="str">
        <f t="shared" si="53"/>
        <v>APWORKS 2025.2: Credit Memo</v>
      </c>
    </row>
    <row r="2065" spans="1:9" x14ac:dyDescent="0.25">
      <c r="A2065" t="s">
        <v>63</v>
      </c>
      <c r="B2065" t="s">
        <v>552</v>
      </c>
      <c r="C2065" t="s">
        <v>553</v>
      </c>
      <c r="D2065" t="s">
        <v>19</v>
      </c>
      <c r="E2065" t="s">
        <v>496</v>
      </c>
      <c r="F2065">
        <v>8</v>
      </c>
      <c r="G2065">
        <f>VLOOKUP(E2065,Const!$A$2:$B$23,2,FALSE)</f>
        <v>11</v>
      </c>
      <c r="I2065" t="str">
        <f t="shared" si="53"/>
        <v>APWORKS 2025.2: Optimizing data retrieval processes to enhance performance</v>
      </c>
    </row>
    <row r="2066" spans="1:9" x14ac:dyDescent="0.25">
      <c r="A2066" t="s">
        <v>63</v>
      </c>
      <c r="B2066" t="s">
        <v>552</v>
      </c>
      <c r="C2066" t="s">
        <v>11</v>
      </c>
      <c r="D2066" t="s">
        <v>13</v>
      </c>
      <c r="E2066" t="s">
        <v>496</v>
      </c>
      <c r="F2066">
        <v>3</v>
      </c>
      <c r="G2066">
        <f>VLOOKUP(E2066,Const!$A$2:$B$23,2,FALSE)</f>
        <v>11</v>
      </c>
      <c r="I2066" t="str">
        <f t="shared" si="53"/>
        <v>APWORKS 2025.2: Project Overhead</v>
      </c>
    </row>
    <row r="2067" spans="1:9" x14ac:dyDescent="0.25">
      <c r="A2067" t="s">
        <v>63</v>
      </c>
      <c r="B2067" t="s">
        <v>552</v>
      </c>
      <c r="C2067" t="s">
        <v>572</v>
      </c>
      <c r="D2067" t="s">
        <v>19</v>
      </c>
      <c r="E2067" t="s">
        <v>496</v>
      </c>
      <c r="F2067">
        <v>4</v>
      </c>
      <c r="G2067">
        <f>VLOOKUP(E2067,Const!$A$2:$B$23,2,FALSE)</f>
        <v>11</v>
      </c>
      <c r="I2067" t="str">
        <f t="shared" si="53"/>
        <v>APWORKS 2025.2: Restriction by user group on which fields can be edited</v>
      </c>
    </row>
    <row r="2068" spans="1:9" x14ac:dyDescent="0.25">
      <c r="A2068" t="s">
        <v>63</v>
      </c>
      <c r="B2068" t="s">
        <v>552</v>
      </c>
      <c r="C2068" t="s">
        <v>580</v>
      </c>
      <c r="D2068" t="s">
        <v>19</v>
      </c>
      <c r="E2068" t="s">
        <v>496</v>
      </c>
      <c r="F2068">
        <v>14</v>
      </c>
      <c r="G2068">
        <f>VLOOKUP(E2068,Const!$A$2:$B$23,2,FALSE)</f>
        <v>11</v>
      </c>
      <c r="I2068" t="str">
        <f t="shared" si="53"/>
        <v>APWORKS 2025.2: Split invoice by MOS - Print / OOH / Digital</v>
      </c>
    </row>
    <row r="2069" spans="1:9" x14ac:dyDescent="0.25">
      <c r="A2069" t="s">
        <v>63</v>
      </c>
      <c r="B2069" t="s">
        <v>552</v>
      </c>
      <c r="C2069" t="s">
        <v>584</v>
      </c>
      <c r="D2069" t="s">
        <v>19</v>
      </c>
      <c r="E2069" t="s">
        <v>496</v>
      </c>
      <c r="F2069">
        <v>13</v>
      </c>
      <c r="G2069">
        <f>VLOOKUP(E2069,Const!$A$2:$B$23,2,FALSE)</f>
        <v>11</v>
      </c>
      <c r="I2069" t="str">
        <f t="shared" si="53"/>
        <v>APWORKS 2025.2: Warren Lamb provided PDF ingestion</v>
      </c>
    </row>
    <row r="2070" spans="1:9" x14ac:dyDescent="0.25">
      <c r="A2070" t="s">
        <v>63</v>
      </c>
      <c r="B2070" t="s">
        <v>614</v>
      </c>
      <c r="C2070" t="s">
        <v>641</v>
      </c>
      <c r="D2070" t="s">
        <v>19</v>
      </c>
      <c r="E2070" t="s">
        <v>496</v>
      </c>
      <c r="F2070">
        <v>22</v>
      </c>
      <c r="G2070">
        <f>VLOOKUP(E2070,Const!$A$2:$B$23,2,FALSE)</f>
        <v>11</v>
      </c>
      <c r="I2070" t="str">
        <f t="shared" si="53"/>
        <v>APWORKS 2025.2 SP1: For "No filter' all data not getting shown</v>
      </c>
    </row>
    <row r="2071" spans="1:9" x14ac:dyDescent="0.25">
      <c r="A2071" t="s">
        <v>63</v>
      </c>
      <c r="B2071" t="s">
        <v>614</v>
      </c>
      <c r="C2071" t="s">
        <v>642</v>
      </c>
      <c r="D2071" t="s">
        <v>19</v>
      </c>
      <c r="E2071" t="s">
        <v>496</v>
      </c>
      <c r="F2071">
        <v>6</v>
      </c>
      <c r="G2071">
        <f>VLOOKUP(E2071,Const!$A$2:$B$23,2,FALSE)</f>
        <v>11</v>
      </c>
      <c r="I2071" t="str">
        <f t="shared" si="53"/>
        <v>APWORKS 2025.2 SP1: Make date fields editable for Broadcast</v>
      </c>
    </row>
    <row r="2072" spans="1:9" x14ac:dyDescent="0.25">
      <c r="A2072" t="s">
        <v>63</v>
      </c>
      <c r="B2072" t="s">
        <v>614</v>
      </c>
      <c r="C2072" t="s">
        <v>619</v>
      </c>
      <c r="D2072" t="s">
        <v>19</v>
      </c>
      <c r="E2072" t="s">
        <v>496</v>
      </c>
      <c r="F2072">
        <v>4.5</v>
      </c>
      <c r="G2072">
        <f>VLOOKUP(E2072,Const!$A$2:$B$23,2,FALSE)</f>
        <v>11</v>
      </c>
      <c r="I2072" t="str">
        <f t="shared" si="53"/>
        <v>APWORKS 2025.2 SP1: Manage invoice list optimization</v>
      </c>
    </row>
    <row r="2073" spans="1:9" x14ac:dyDescent="0.25">
      <c r="A2073" t="s">
        <v>63</v>
      </c>
      <c r="B2073" t="s">
        <v>614</v>
      </c>
      <c r="C2073" t="s">
        <v>621</v>
      </c>
      <c r="D2073" t="s">
        <v>46</v>
      </c>
      <c r="E2073" t="s">
        <v>496</v>
      </c>
      <c r="F2073">
        <v>1</v>
      </c>
      <c r="G2073">
        <f>VLOOKUP(E2073,Const!$A$2:$B$23,2,FALSE)</f>
        <v>11</v>
      </c>
      <c r="I2073" t="str">
        <f t="shared" si="53"/>
        <v>APWORKS 2025.2 SP1: Split functionality enhancement.</v>
      </c>
    </row>
    <row r="2074" spans="1:9" x14ac:dyDescent="0.25">
      <c r="A2074" t="s">
        <v>63</v>
      </c>
      <c r="B2074" t="s">
        <v>627</v>
      </c>
      <c r="C2074" t="s">
        <v>647</v>
      </c>
      <c r="D2074" t="s">
        <v>50</v>
      </c>
      <c r="E2074" t="s">
        <v>496</v>
      </c>
      <c r="F2074">
        <v>9</v>
      </c>
      <c r="G2074">
        <f>VLOOKUP(E2074,Const!$A$2:$B$23,2,FALSE)</f>
        <v>11</v>
      </c>
      <c r="I2074" t="str">
        <f t="shared" si="53"/>
        <v>APWORKS 2025.3: Manually mark invoice Archived</v>
      </c>
    </row>
    <row r="2075" spans="1:9" x14ac:dyDescent="0.25">
      <c r="A2075" t="s">
        <v>63</v>
      </c>
      <c r="B2075" t="s">
        <v>627</v>
      </c>
      <c r="C2075" t="s">
        <v>648</v>
      </c>
      <c r="D2075" t="s">
        <v>50</v>
      </c>
      <c r="E2075" t="s">
        <v>496</v>
      </c>
      <c r="F2075">
        <v>4</v>
      </c>
      <c r="G2075">
        <f>VLOOKUP(E2075,Const!$A$2:$B$23,2,FALSE)</f>
        <v>11</v>
      </c>
      <c r="I2075" t="str">
        <f t="shared" si="53"/>
        <v>APWORKS 2025.3: Net Amount Total: Add field in header to sum Invoice Net Amount</v>
      </c>
    </row>
    <row r="2076" spans="1:9" x14ac:dyDescent="0.25">
      <c r="A2076" t="s">
        <v>63</v>
      </c>
      <c r="B2076" t="s">
        <v>627</v>
      </c>
      <c r="C2076" t="s">
        <v>11</v>
      </c>
      <c r="D2076" t="s">
        <v>13</v>
      </c>
      <c r="E2076" t="s">
        <v>496</v>
      </c>
      <c r="F2076">
        <v>8</v>
      </c>
      <c r="G2076">
        <f>VLOOKUP(E2076,Const!$A$2:$B$23,2,FALSE)</f>
        <v>11</v>
      </c>
      <c r="I2076" t="str">
        <f t="shared" si="53"/>
        <v>APWORKS 2025.3: Project Overhead</v>
      </c>
    </row>
    <row r="2077" spans="1:9" x14ac:dyDescent="0.25">
      <c r="A2077" t="s">
        <v>63</v>
      </c>
      <c r="B2077" t="s">
        <v>627</v>
      </c>
      <c r="C2077" t="s">
        <v>11</v>
      </c>
      <c r="D2077" t="s">
        <v>603</v>
      </c>
      <c r="E2077" t="s">
        <v>496</v>
      </c>
      <c r="F2077">
        <v>4</v>
      </c>
      <c r="G2077">
        <f>VLOOKUP(E2077,Const!$A$2:$B$23,2,FALSE)</f>
        <v>11</v>
      </c>
      <c r="I2077" t="str">
        <f t="shared" si="53"/>
        <v>APWORKS 2025.3: Project Overhead</v>
      </c>
    </row>
    <row r="2078" spans="1:9" x14ac:dyDescent="0.25">
      <c r="A2078" t="s">
        <v>63</v>
      </c>
      <c r="B2078" t="s">
        <v>514</v>
      </c>
      <c r="C2078" t="s">
        <v>28</v>
      </c>
      <c r="D2078" t="s">
        <v>30</v>
      </c>
      <c r="E2078" t="s">
        <v>496</v>
      </c>
      <c r="F2078">
        <v>16</v>
      </c>
      <c r="G2078">
        <f>VLOOKUP(E2078,Const!$A$2:$B$23,2,FALSE)</f>
        <v>11</v>
      </c>
      <c r="I2078" t="str">
        <f t="shared" si="53"/>
        <v>Support and Maintenance: Time</v>
      </c>
    </row>
    <row r="2079" spans="1:9" x14ac:dyDescent="0.25">
      <c r="A2079" t="s">
        <v>653</v>
      </c>
      <c r="B2079" t="s">
        <v>514</v>
      </c>
      <c r="C2079" t="s">
        <v>28</v>
      </c>
      <c r="D2079" t="s">
        <v>30</v>
      </c>
      <c r="E2079" t="s">
        <v>496</v>
      </c>
      <c r="F2079">
        <v>168</v>
      </c>
      <c r="G2079">
        <f>VLOOKUP(E2079,Const!$A$2:$B$23,2,FALSE)</f>
        <v>11</v>
      </c>
      <c r="I2079" t="str">
        <f t="shared" si="53"/>
        <v>Support and Maintenance: Time</v>
      </c>
    </row>
    <row r="2080" spans="1:9" x14ac:dyDescent="0.25">
      <c r="A2080" t="s">
        <v>569</v>
      </c>
      <c r="B2080" t="s">
        <v>515</v>
      </c>
      <c r="C2080" t="s">
        <v>13</v>
      </c>
      <c r="D2080" t="s">
        <v>13</v>
      </c>
      <c r="E2080" t="s">
        <v>496</v>
      </c>
      <c r="F2080">
        <v>1</v>
      </c>
      <c r="G2080">
        <f>VLOOKUP(E2080,Const!$A$2:$B$23,2,FALSE)</f>
        <v>11</v>
      </c>
      <c r="I2080" t="str">
        <f t="shared" si="53"/>
        <v>AD-0001: Meetings</v>
      </c>
    </row>
    <row r="2081" spans="1:9" x14ac:dyDescent="0.25">
      <c r="A2081" t="s">
        <v>569</v>
      </c>
      <c r="B2081" t="s">
        <v>515</v>
      </c>
      <c r="C2081" t="s">
        <v>28</v>
      </c>
      <c r="D2081" t="s">
        <v>47</v>
      </c>
      <c r="E2081" t="s">
        <v>496</v>
      </c>
      <c r="F2081">
        <v>2</v>
      </c>
      <c r="G2081">
        <f>VLOOKUP(E2081,Const!$A$2:$B$23,2,FALSE)</f>
        <v>11</v>
      </c>
      <c r="I2081" t="str">
        <f t="shared" si="53"/>
        <v>AD-0001: Time</v>
      </c>
    </row>
    <row r="2082" spans="1:9" x14ac:dyDescent="0.25">
      <c r="A2082" t="s">
        <v>569</v>
      </c>
      <c r="B2082" t="s">
        <v>591</v>
      </c>
      <c r="C2082" t="s">
        <v>119</v>
      </c>
      <c r="D2082" t="s">
        <v>654</v>
      </c>
      <c r="E2082" t="s">
        <v>496</v>
      </c>
      <c r="F2082">
        <v>4</v>
      </c>
      <c r="G2082">
        <f>VLOOKUP(E2082,Const!$A$2:$B$23,2,FALSE)</f>
        <v>11</v>
      </c>
      <c r="I2082" t="str">
        <f t="shared" si="53"/>
        <v>APWORKS - SUPPORT: Maintenance Activity</v>
      </c>
    </row>
    <row r="2083" spans="1:9" x14ac:dyDescent="0.25">
      <c r="A2083" t="s">
        <v>569</v>
      </c>
      <c r="B2083" t="s">
        <v>591</v>
      </c>
      <c r="C2083" t="s">
        <v>119</v>
      </c>
      <c r="D2083" t="s">
        <v>623</v>
      </c>
      <c r="E2083" t="s">
        <v>496</v>
      </c>
      <c r="F2083">
        <v>1</v>
      </c>
      <c r="G2083">
        <f>VLOOKUP(E2083,Const!$A$2:$B$23,2,FALSE)</f>
        <v>11</v>
      </c>
      <c r="I2083" t="str">
        <f t="shared" si="53"/>
        <v>APWORKS - SUPPORT: Maintenance Activity</v>
      </c>
    </row>
    <row r="2084" spans="1:9" x14ac:dyDescent="0.25">
      <c r="A2084" t="s">
        <v>569</v>
      </c>
      <c r="B2084" t="s">
        <v>591</v>
      </c>
      <c r="C2084" t="s">
        <v>119</v>
      </c>
      <c r="D2084" t="s">
        <v>592</v>
      </c>
      <c r="E2084" t="s">
        <v>496</v>
      </c>
      <c r="F2084">
        <v>2</v>
      </c>
      <c r="G2084">
        <f>VLOOKUP(E2084,Const!$A$2:$B$23,2,FALSE)</f>
        <v>11</v>
      </c>
      <c r="I2084" t="str">
        <f t="shared" si="53"/>
        <v>APWORKS - SUPPORT: Maintenance Activity</v>
      </c>
    </row>
    <row r="2085" spans="1:9" x14ac:dyDescent="0.25">
      <c r="A2085" t="s">
        <v>569</v>
      </c>
      <c r="B2085" t="s">
        <v>552</v>
      </c>
      <c r="C2085" t="s">
        <v>11</v>
      </c>
      <c r="D2085" t="s">
        <v>12</v>
      </c>
      <c r="E2085" t="s">
        <v>496</v>
      </c>
      <c r="F2085">
        <v>4</v>
      </c>
      <c r="G2085">
        <f>VLOOKUP(E2085,Const!$A$2:$B$23,2,FALSE)</f>
        <v>11</v>
      </c>
      <c r="I2085" t="str">
        <f t="shared" si="53"/>
        <v>APWORKS 2025.2: Project Overhead</v>
      </c>
    </row>
    <row r="2086" spans="1:9" x14ac:dyDescent="0.25">
      <c r="A2086" t="s">
        <v>569</v>
      </c>
      <c r="B2086" t="s">
        <v>614</v>
      </c>
      <c r="C2086" t="s">
        <v>641</v>
      </c>
      <c r="D2086" t="s">
        <v>17</v>
      </c>
      <c r="E2086" t="s">
        <v>496</v>
      </c>
      <c r="F2086">
        <v>2</v>
      </c>
      <c r="G2086">
        <f>VLOOKUP(E2086,Const!$A$2:$B$23,2,FALSE)</f>
        <v>11</v>
      </c>
      <c r="I2086" t="str">
        <f t="shared" si="53"/>
        <v>APWORKS 2025.2 SP1: For "No filter' all data not getting shown</v>
      </c>
    </row>
    <row r="2087" spans="1:9" x14ac:dyDescent="0.25">
      <c r="A2087" t="s">
        <v>569</v>
      </c>
      <c r="B2087" t="s">
        <v>614</v>
      </c>
      <c r="C2087" t="s">
        <v>619</v>
      </c>
      <c r="D2087" t="s">
        <v>17</v>
      </c>
      <c r="E2087" t="s">
        <v>496</v>
      </c>
      <c r="F2087">
        <v>1</v>
      </c>
      <c r="G2087">
        <f>VLOOKUP(E2087,Const!$A$2:$B$23,2,FALSE)</f>
        <v>11</v>
      </c>
      <c r="I2087" t="str">
        <f t="shared" si="53"/>
        <v>APWORKS 2025.2 SP1: Manage invoice list optimization</v>
      </c>
    </row>
    <row r="2088" spans="1:9" x14ac:dyDescent="0.25">
      <c r="A2088" t="s">
        <v>569</v>
      </c>
      <c r="B2088" t="s">
        <v>614</v>
      </c>
      <c r="C2088" t="s">
        <v>11</v>
      </c>
      <c r="D2088" t="s">
        <v>12</v>
      </c>
      <c r="E2088" t="s">
        <v>496</v>
      </c>
      <c r="F2088">
        <v>1.5</v>
      </c>
      <c r="G2088">
        <f>VLOOKUP(E2088,Const!$A$2:$B$23,2,FALSE)</f>
        <v>11</v>
      </c>
      <c r="I2088" t="str">
        <f t="shared" si="53"/>
        <v>APWORKS 2025.2 SP1: Project Overhead</v>
      </c>
    </row>
    <row r="2089" spans="1:9" x14ac:dyDescent="0.25">
      <c r="A2089" t="s">
        <v>569</v>
      </c>
      <c r="B2089" t="s">
        <v>626</v>
      </c>
      <c r="C2089" t="s">
        <v>11</v>
      </c>
      <c r="D2089" t="s">
        <v>12</v>
      </c>
      <c r="E2089" t="s">
        <v>496</v>
      </c>
      <c r="F2089">
        <v>1.5</v>
      </c>
      <c r="G2089">
        <f>VLOOKUP(E2089,Const!$A$2:$B$23,2,FALSE)</f>
        <v>11</v>
      </c>
      <c r="I2089" t="str">
        <f t="shared" si="53"/>
        <v>APWORKS 2025.2 SP2: Project Overhead</v>
      </c>
    </row>
    <row r="2090" spans="1:9" x14ac:dyDescent="0.25">
      <c r="A2090" t="s">
        <v>569</v>
      </c>
      <c r="B2090" t="s">
        <v>557</v>
      </c>
      <c r="C2090" t="s">
        <v>11</v>
      </c>
      <c r="D2090" t="s">
        <v>7</v>
      </c>
      <c r="E2090" t="s">
        <v>496</v>
      </c>
      <c r="F2090">
        <v>1</v>
      </c>
      <c r="G2090">
        <f>VLOOKUP(E2090,Const!$A$2:$B$23,2,FALSE)</f>
        <v>11</v>
      </c>
      <c r="I2090" t="str">
        <f t="shared" si="53"/>
        <v>NEXELUS 2025.2: Project Overhead</v>
      </c>
    </row>
    <row r="2091" spans="1:9" x14ac:dyDescent="0.25">
      <c r="A2091" t="s">
        <v>569</v>
      </c>
      <c r="B2091" t="s">
        <v>557</v>
      </c>
      <c r="C2091" t="s">
        <v>11</v>
      </c>
      <c r="D2091" t="s">
        <v>12</v>
      </c>
      <c r="E2091" t="s">
        <v>496</v>
      </c>
      <c r="F2091">
        <v>34</v>
      </c>
      <c r="G2091">
        <f>VLOOKUP(E2091,Const!$A$2:$B$23,2,FALSE)</f>
        <v>11</v>
      </c>
      <c r="I2091" t="str">
        <f t="shared" si="53"/>
        <v>NEXELUS 2025.2: Project Overhead</v>
      </c>
    </row>
    <row r="2092" spans="1:9" x14ac:dyDescent="0.25">
      <c r="A2092" t="s">
        <v>569</v>
      </c>
      <c r="B2092" t="s">
        <v>516</v>
      </c>
      <c r="C2092" t="s">
        <v>119</v>
      </c>
      <c r="D2092" t="s">
        <v>7</v>
      </c>
      <c r="E2092" t="s">
        <v>496</v>
      </c>
      <c r="F2092">
        <v>5.5</v>
      </c>
      <c r="G2092">
        <f>VLOOKUP(E2092,Const!$A$2:$B$23,2,FALSE)</f>
        <v>11</v>
      </c>
      <c r="I2092" t="str">
        <f t="shared" si="53"/>
        <v>NEXELUS SUPPORT: Maintenance Activity</v>
      </c>
    </row>
    <row r="2093" spans="1:9" x14ac:dyDescent="0.25">
      <c r="A2093" t="s">
        <v>569</v>
      </c>
      <c r="B2093" t="s">
        <v>512</v>
      </c>
      <c r="C2093" t="s">
        <v>547</v>
      </c>
      <c r="D2093" t="s">
        <v>64</v>
      </c>
      <c r="E2093" t="s">
        <v>496</v>
      </c>
      <c r="F2093">
        <v>16</v>
      </c>
      <c r="G2093">
        <f>VLOOKUP(E2093,Const!$A$2:$B$23,2,FALSE)</f>
        <v>11</v>
      </c>
      <c r="I2093" t="str">
        <f t="shared" si="53"/>
        <v>PR-0013: Gazetted holidays</v>
      </c>
    </row>
    <row r="2094" spans="1:9" x14ac:dyDescent="0.25">
      <c r="A2094" t="s">
        <v>569</v>
      </c>
      <c r="B2094" t="s">
        <v>512</v>
      </c>
      <c r="C2094" t="s">
        <v>62</v>
      </c>
      <c r="D2094" t="s">
        <v>95</v>
      </c>
      <c r="E2094" t="s">
        <v>496</v>
      </c>
      <c r="F2094">
        <v>1</v>
      </c>
      <c r="G2094">
        <f>VLOOKUP(E2094,Const!$A$2:$B$23,2,FALSE)</f>
        <v>11</v>
      </c>
      <c r="I2094" t="str">
        <f t="shared" si="53"/>
        <v>PR-0013: In-house Training</v>
      </c>
    </row>
    <row r="2095" spans="1:9" x14ac:dyDescent="0.25">
      <c r="A2095" t="s">
        <v>569</v>
      </c>
      <c r="B2095" t="s">
        <v>512</v>
      </c>
      <c r="C2095" t="s">
        <v>36</v>
      </c>
      <c r="D2095" t="s">
        <v>13</v>
      </c>
      <c r="E2095" t="s">
        <v>496</v>
      </c>
      <c r="F2095">
        <v>4</v>
      </c>
      <c r="G2095">
        <f>VLOOKUP(E2095,Const!$A$2:$B$23,2,FALSE)</f>
        <v>11</v>
      </c>
      <c r="I2095" t="str">
        <f t="shared" si="53"/>
        <v>PR-0013: Internal Meetings</v>
      </c>
    </row>
    <row r="2096" spans="1:9" x14ac:dyDescent="0.25">
      <c r="A2096" t="s">
        <v>569</v>
      </c>
      <c r="B2096" t="s">
        <v>512</v>
      </c>
      <c r="C2096" t="s">
        <v>25</v>
      </c>
      <c r="D2096" t="s">
        <v>17</v>
      </c>
      <c r="E2096" t="s">
        <v>496</v>
      </c>
      <c r="F2096">
        <v>2</v>
      </c>
      <c r="G2096">
        <f>VLOOKUP(E2096,Const!$A$2:$B$23,2,FALSE)</f>
        <v>11</v>
      </c>
      <c r="I2096" t="str">
        <f t="shared" si="53"/>
        <v>PR-0013: Meetings, mails, communication, TFS, Interviews</v>
      </c>
    </row>
    <row r="2097" spans="1:9" x14ac:dyDescent="0.25">
      <c r="A2097" t="s">
        <v>569</v>
      </c>
      <c r="B2097" t="s">
        <v>512</v>
      </c>
      <c r="C2097" t="s">
        <v>77</v>
      </c>
      <c r="D2097" t="s">
        <v>64</v>
      </c>
      <c r="E2097" t="s">
        <v>496</v>
      </c>
      <c r="F2097">
        <v>8</v>
      </c>
      <c r="G2097">
        <f>VLOOKUP(E2097,Const!$A$2:$B$23,2,FALSE)</f>
        <v>11</v>
      </c>
      <c r="I2097" t="str">
        <f t="shared" si="53"/>
        <v>PR-0013: Time Off - Planned</v>
      </c>
    </row>
    <row r="2098" spans="1:9" x14ac:dyDescent="0.25">
      <c r="A2098" t="s">
        <v>569</v>
      </c>
      <c r="B2098" t="s">
        <v>514</v>
      </c>
      <c r="C2098" t="s">
        <v>28</v>
      </c>
      <c r="D2098" t="s">
        <v>30</v>
      </c>
      <c r="E2098" t="s">
        <v>496</v>
      </c>
      <c r="F2098">
        <v>73</v>
      </c>
      <c r="G2098">
        <f>VLOOKUP(E2098,Const!$A$2:$B$23,2,FALSE)</f>
        <v>11</v>
      </c>
      <c r="I2098" t="str">
        <f t="shared" si="53"/>
        <v>Support and Maintenance: Time</v>
      </c>
    </row>
    <row r="2099" spans="1:9" x14ac:dyDescent="0.25">
      <c r="A2099" t="s">
        <v>569</v>
      </c>
      <c r="B2099" t="s">
        <v>514</v>
      </c>
      <c r="C2099" t="s">
        <v>28</v>
      </c>
      <c r="D2099" t="s">
        <v>99</v>
      </c>
      <c r="E2099" t="s">
        <v>496</v>
      </c>
      <c r="F2099">
        <v>3.5</v>
      </c>
      <c r="G2099">
        <f>VLOOKUP(E2099,Const!$A$2:$B$23,2,FALSE)</f>
        <v>11</v>
      </c>
      <c r="I2099" t="str">
        <f t="shared" si="53"/>
        <v>Support and Maintenance: Time</v>
      </c>
    </row>
    <row r="2100" spans="1:9" x14ac:dyDescent="0.25">
      <c r="A2100" t="s">
        <v>612</v>
      </c>
      <c r="B2100" t="s">
        <v>515</v>
      </c>
      <c r="C2100" t="s">
        <v>28</v>
      </c>
      <c r="D2100" t="s">
        <v>64</v>
      </c>
      <c r="E2100" t="s">
        <v>496</v>
      </c>
      <c r="F2100">
        <v>4</v>
      </c>
      <c r="G2100">
        <f>VLOOKUP(E2100,Const!$A$2:$B$23,2,FALSE)</f>
        <v>11</v>
      </c>
      <c r="I2100" t="str">
        <f t="shared" si="53"/>
        <v>AD-0001: Time</v>
      </c>
    </row>
    <row r="2101" spans="1:9" x14ac:dyDescent="0.25">
      <c r="A2101" t="s">
        <v>612</v>
      </c>
      <c r="B2101" t="s">
        <v>591</v>
      </c>
      <c r="C2101" t="s">
        <v>119</v>
      </c>
      <c r="D2101" t="s">
        <v>623</v>
      </c>
      <c r="E2101" t="s">
        <v>496</v>
      </c>
      <c r="F2101">
        <v>4</v>
      </c>
      <c r="G2101">
        <f>VLOOKUP(E2101,Const!$A$2:$B$23,2,FALSE)</f>
        <v>11</v>
      </c>
      <c r="I2101" t="str">
        <f t="shared" si="53"/>
        <v>APWORKS - SUPPORT: Maintenance Activity</v>
      </c>
    </row>
    <row r="2102" spans="1:9" x14ac:dyDescent="0.25">
      <c r="A2102" t="s">
        <v>612</v>
      </c>
      <c r="B2102" t="s">
        <v>552</v>
      </c>
      <c r="C2102" t="s">
        <v>586</v>
      </c>
      <c r="D2102" t="s">
        <v>2</v>
      </c>
      <c r="E2102" t="s">
        <v>496</v>
      </c>
      <c r="F2102">
        <v>1</v>
      </c>
      <c r="G2102">
        <f>VLOOKUP(E2102,Const!$A$2:$B$23,2,FALSE)</f>
        <v>11</v>
      </c>
      <c r="I2102" t="str">
        <f t="shared" si="53"/>
        <v>APWORKS 2025.2: Ability to create templates across multiple Companies</v>
      </c>
    </row>
    <row r="2103" spans="1:9" x14ac:dyDescent="0.25">
      <c r="A2103" t="s">
        <v>612</v>
      </c>
      <c r="B2103" t="s">
        <v>552</v>
      </c>
      <c r="C2103" t="s">
        <v>11</v>
      </c>
      <c r="D2103" t="s">
        <v>90</v>
      </c>
      <c r="E2103" t="s">
        <v>496</v>
      </c>
      <c r="F2103">
        <v>1</v>
      </c>
      <c r="G2103">
        <f>VLOOKUP(E2103,Const!$A$2:$B$23,2,FALSE)</f>
        <v>11</v>
      </c>
      <c r="I2103" t="str">
        <f t="shared" si="53"/>
        <v>APWORKS 2025.2: Project Overhead</v>
      </c>
    </row>
    <row r="2104" spans="1:9" x14ac:dyDescent="0.25">
      <c r="A2104" t="s">
        <v>612</v>
      </c>
      <c r="B2104" t="s">
        <v>614</v>
      </c>
      <c r="C2104" t="s">
        <v>642</v>
      </c>
      <c r="D2104" t="s">
        <v>663</v>
      </c>
      <c r="E2104" t="s">
        <v>496</v>
      </c>
      <c r="F2104">
        <v>2</v>
      </c>
      <c r="G2104">
        <f>VLOOKUP(E2104,Const!$A$2:$B$23,2,FALSE)</f>
        <v>11</v>
      </c>
      <c r="I2104" t="str">
        <f t="shared" si="53"/>
        <v>APWORKS 2025.2 SP1: Make date fields editable for Broadcast</v>
      </c>
    </row>
    <row r="2105" spans="1:9" x14ac:dyDescent="0.25">
      <c r="A2105" t="s">
        <v>612</v>
      </c>
      <c r="B2105" t="s">
        <v>614</v>
      </c>
      <c r="C2105" t="s">
        <v>11</v>
      </c>
      <c r="D2105" t="s">
        <v>90</v>
      </c>
      <c r="E2105" t="s">
        <v>496</v>
      </c>
      <c r="F2105">
        <v>14</v>
      </c>
      <c r="G2105">
        <f>VLOOKUP(E2105,Const!$A$2:$B$23,2,FALSE)</f>
        <v>11</v>
      </c>
      <c r="I2105" t="str">
        <f t="shared" si="53"/>
        <v>APWORKS 2025.2 SP1: Project Overhead</v>
      </c>
    </row>
    <row r="2106" spans="1:9" x14ac:dyDescent="0.25">
      <c r="A2106" t="s">
        <v>612</v>
      </c>
      <c r="B2106" t="s">
        <v>626</v>
      </c>
      <c r="C2106" t="s">
        <v>644</v>
      </c>
      <c r="D2106" t="s">
        <v>663</v>
      </c>
      <c r="E2106" t="s">
        <v>496</v>
      </c>
      <c r="F2106">
        <v>15</v>
      </c>
      <c r="G2106">
        <f>VLOOKUP(E2106,Const!$A$2:$B$23,2,FALSE)</f>
        <v>11</v>
      </c>
      <c r="I2106" t="str">
        <f t="shared" si="53"/>
        <v>APWORKS 2025.2 SP2: Partial posting in posting process for failed invoices into MO</v>
      </c>
    </row>
    <row r="2107" spans="1:9" x14ac:dyDescent="0.25">
      <c r="A2107" t="s">
        <v>612</v>
      </c>
      <c r="B2107" t="s">
        <v>626</v>
      </c>
      <c r="C2107" t="s">
        <v>11</v>
      </c>
      <c r="D2107" t="s">
        <v>90</v>
      </c>
      <c r="E2107" t="s">
        <v>496</v>
      </c>
      <c r="F2107">
        <v>9</v>
      </c>
      <c r="G2107">
        <f>VLOOKUP(E2107,Const!$A$2:$B$23,2,FALSE)</f>
        <v>11</v>
      </c>
      <c r="I2107" t="str">
        <f t="shared" si="53"/>
        <v>APWORKS 2025.2 SP2: Project Overhead</v>
      </c>
    </row>
    <row r="2108" spans="1:9" x14ac:dyDescent="0.25">
      <c r="A2108" t="s">
        <v>612</v>
      </c>
      <c r="B2108" t="s">
        <v>627</v>
      </c>
      <c r="C2108" t="s">
        <v>646</v>
      </c>
      <c r="D2108" t="s">
        <v>663</v>
      </c>
      <c r="E2108" t="s">
        <v>496</v>
      </c>
      <c r="F2108">
        <v>4</v>
      </c>
      <c r="G2108">
        <f>VLOOKUP(E2108,Const!$A$2:$B$23,2,FALSE)</f>
        <v>11</v>
      </c>
      <c r="I2108" t="str">
        <f t="shared" si="53"/>
        <v>APWORKS 2025.3: Hide Favorite button: Does not work ( Fix or hide)</v>
      </c>
    </row>
    <row r="2109" spans="1:9" x14ac:dyDescent="0.25">
      <c r="A2109" t="s">
        <v>612</v>
      </c>
      <c r="B2109" t="s">
        <v>627</v>
      </c>
      <c r="C2109" t="s">
        <v>647</v>
      </c>
      <c r="D2109" t="s">
        <v>663</v>
      </c>
      <c r="E2109" t="s">
        <v>496</v>
      </c>
      <c r="F2109">
        <v>8</v>
      </c>
      <c r="G2109">
        <f>VLOOKUP(E2109,Const!$A$2:$B$23,2,FALSE)</f>
        <v>11</v>
      </c>
      <c r="I2109" t="str">
        <f t="shared" si="53"/>
        <v>APWORKS 2025.3: Manually mark invoice Archived</v>
      </c>
    </row>
    <row r="2110" spans="1:9" x14ac:dyDescent="0.25">
      <c r="A2110" t="s">
        <v>612</v>
      </c>
      <c r="B2110" t="s">
        <v>627</v>
      </c>
      <c r="C2110" t="s">
        <v>647</v>
      </c>
      <c r="D2110" t="s">
        <v>13</v>
      </c>
      <c r="E2110" t="s">
        <v>496</v>
      </c>
      <c r="F2110">
        <v>1</v>
      </c>
      <c r="G2110">
        <f>VLOOKUP(E2110,Const!$A$2:$B$23,2,FALSE)</f>
        <v>11</v>
      </c>
      <c r="I2110" t="str">
        <f t="shared" ref="I2110:I2148" si="54">CONCATENATE(TRIM(B2110),": ",C2110)</f>
        <v>APWORKS 2025.3: Manually mark invoice Archived</v>
      </c>
    </row>
    <row r="2111" spans="1:9" x14ac:dyDescent="0.25">
      <c r="A2111" t="s">
        <v>612</v>
      </c>
      <c r="B2111" t="s">
        <v>627</v>
      </c>
      <c r="C2111" t="s">
        <v>647</v>
      </c>
      <c r="D2111" t="s">
        <v>620</v>
      </c>
      <c r="E2111" t="s">
        <v>496</v>
      </c>
      <c r="F2111">
        <v>1</v>
      </c>
      <c r="G2111">
        <f>VLOOKUP(E2111,Const!$A$2:$B$23,2,FALSE)</f>
        <v>11</v>
      </c>
      <c r="I2111" t="str">
        <f t="shared" si="54"/>
        <v>APWORKS 2025.3: Manually mark invoice Archived</v>
      </c>
    </row>
    <row r="2112" spans="1:9" x14ac:dyDescent="0.25">
      <c r="A2112" t="s">
        <v>612</v>
      </c>
      <c r="B2112" t="s">
        <v>627</v>
      </c>
      <c r="C2112" t="s">
        <v>648</v>
      </c>
      <c r="D2112" t="s">
        <v>663</v>
      </c>
      <c r="E2112" t="s">
        <v>496</v>
      </c>
      <c r="F2112">
        <v>3</v>
      </c>
      <c r="G2112">
        <f>VLOOKUP(E2112,Const!$A$2:$B$23,2,FALSE)</f>
        <v>11</v>
      </c>
      <c r="I2112" t="str">
        <f t="shared" si="54"/>
        <v>APWORKS 2025.3: Net Amount Total: Add field in header to sum Invoice Net Amount</v>
      </c>
    </row>
    <row r="2113" spans="1:9" x14ac:dyDescent="0.25">
      <c r="A2113" t="s">
        <v>612</v>
      </c>
      <c r="B2113" t="s">
        <v>627</v>
      </c>
      <c r="C2113" t="s">
        <v>11</v>
      </c>
      <c r="D2113" t="s">
        <v>90</v>
      </c>
      <c r="E2113" t="s">
        <v>496</v>
      </c>
      <c r="F2113">
        <v>1</v>
      </c>
      <c r="G2113">
        <f>VLOOKUP(E2113,Const!$A$2:$B$23,2,FALSE)</f>
        <v>11</v>
      </c>
      <c r="I2113" t="str">
        <f t="shared" si="54"/>
        <v>APWORKS 2025.3: Project Overhead</v>
      </c>
    </row>
    <row r="2114" spans="1:9" x14ac:dyDescent="0.25">
      <c r="A2114" t="s">
        <v>612</v>
      </c>
      <c r="B2114" t="s">
        <v>627</v>
      </c>
      <c r="C2114" t="s">
        <v>650</v>
      </c>
      <c r="D2114" t="s">
        <v>663</v>
      </c>
      <c r="E2114" t="s">
        <v>496</v>
      </c>
      <c r="F2114">
        <v>2</v>
      </c>
      <c r="G2114">
        <f>VLOOKUP(E2114,Const!$A$2:$B$23,2,FALSE)</f>
        <v>11</v>
      </c>
      <c r="I2114" t="str">
        <f t="shared" si="54"/>
        <v>APWORKS 2025.3: Show routing history - Invoice comment log</v>
      </c>
    </row>
    <row r="2115" spans="1:9" x14ac:dyDescent="0.25">
      <c r="A2115" t="s">
        <v>612</v>
      </c>
      <c r="B2115" t="s">
        <v>627</v>
      </c>
      <c r="C2115" t="s">
        <v>650</v>
      </c>
      <c r="D2115" t="s">
        <v>13</v>
      </c>
      <c r="E2115" t="s">
        <v>496</v>
      </c>
      <c r="F2115">
        <v>1</v>
      </c>
      <c r="G2115">
        <f>VLOOKUP(E2115,Const!$A$2:$B$23,2,FALSE)</f>
        <v>11</v>
      </c>
      <c r="I2115" t="str">
        <f t="shared" si="54"/>
        <v>APWORKS 2025.3: Show routing history - Invoice comment log</v>
      </c>
    </row>
    <row r="2116" spans="1:9" x14ac:dyDescent="0.25">
      <c r="A2116" t="s">
        <v>612</v>
      </c>
      <c r="B2116" t="s">
        <v>557</v>
      </c>
      <c r="C2116" t="s">
        <v>11</v>
      </c>
      <c r="D2116" t="s">
        <v>90</v>
      </c>
      <c r="E2116" t="s">
        <v>496</v>
      </c>
      <c r="F2116">
        <v>9</v>
      </c>
      <c r="G2116">
        <f>VLOOKUP(E2116,Const!$A$2:$B$23,2,FALSE)</f>
        <v>11</v>
      </c>
      <c r="I2116" t="str">
        <f t="shared" si="54"/>
        <v>NEXELUS 2025.2: Project Overhead</v>
      </c>
    </row>
    <row r="2117" spans="1:9" x14ac:dyDescent="0.25">
      <c r="A2117" t="s">
        <v>612</v>
      </c>
      <c r="B2117" t="s">
        <v>557</v>
      </c>
      <c r="C2117" t="s">
        <v>598</v>
      </c>
      <c r="D2117" t="s">
        <v>663</v>
      </c>
      <c r="E2117" t="s">
        <v>496</v>
      </c>
      <c r="F2117">
        <v>1</v>
      </c>
      <c r="G2117">
        <f>VLOOKUP(E2117,Const!$A$2:$B$23,2,FALSE)</f>
        <v>11</v>
      </c>
      <c r="I2117" t="str">
        <f t="shared" si="54"/>
        <v>NEXELUS 2025.2: Restrict Consecutive Approvals by the Same</v>
      </c>
    </row>
    <row r="2118" spans="1:9" x14ac:dyDescent="0.25">
      <c r="A2118" t="s">
        <v>612</v>
      </c>
      <c r="B2118" t="s">
        <v>630</v>
      </c>
      <c r="C2118" t="s">
        <v>11</v>
      </c>
      <c r="D2118" t="s">
        <v>90</v>
      </c>
      <c r="E2118" t="s">
        <v>496</v>
      </c>
      <c r="F2118">
        <v>4</v>
      </c>
      <c r="G2118">
        <f>VLOOKUP(E2118,Const!$A$2:$B$23,2,FALSE)</f>
        <v>11</v>
      </c>
      <c r="I2118" t="str">
        <f t="shared" si="54"/>
        <v>NEXELUS 2025.3: Project Overhead</v>
      </c>
    </row>
    <row r="2119" spans="1:9" x14ac:dyDescent="0.25">
      <c r="A2119" t="s">
        <v>612</v>
      </c>
      <c r="B2119" t="s">
        <v>512</v>
      </c>
      <c r="C2119" t="s">
        <v>35</v>
      </c>
      <c r="D2119" t="s">
        <v>17</v>
      </c>
      <c r="E2119" t="s">
        <v>496</v>
      </c>
      <c r="F2119">
        <v>2</v>
      </c>
      <c r="G2119">
        <f>VLOOKUP(E2119,Const!$A$2:$B$23,2,FALSE)</f>
        <v>11</v>
      </c>
      <c r="I2119" t="str">
        <f t="shared" si="54"/>
        <v>PR-0013: Development of new project/assignment/task</v>
      </c>
    </row>
    <row r="2120" spans="1:9" x14ac:dyDescent="0.25">
      <c r="A2120" t="s">
        <v>612</v>
      </c>
      <c r="B2120" t="s">
        <v>512</v>
      </c>
      <c r="C2120" t="s">
        <v>547</v>
      </c>
      <c r="D2120" t="s">
        <v>64</v>
      </c>
      <c r="E2120" t="s">
        <v>496</v>
      </c>
      <c r="F2120">
        <v>16</v>
      </c>
      <c r="G2120">
        <f>VLOOKUP(E2120,Const!$A$2:$B$23,2,FALSE)</f>
        <v>11</v>
      </c>
      <c r="I2120" t="str">
        <f t="shared" si="54"/>
        <v>PR-0013: Gazetted holidays</v>
      </c>
    </row>
    <row r="2121" spans="1:9" x14ac:dyDescent="0.25">
      <c r="A2121" t="s">
        <v>612</v>
      </c>
      <c r="B2121" t="s">
        <v>512</v>
      </c>
      <c r="C2121" t="s">
        <v>62</v>
      </c>
      <c r="D2121" t="s">
        <v>95</v>
      </c>
      <c r="E2121" t="s">
        <v>496</v>
      </c>
      <c r="F2121">
        <v>2</v>
      </c>
      <c r="G2121">
        <f>VLOOKUP(E2121,Const!$A$2:$B$23,2,FALSE)</f>
        <v>11</v>
      </c>
      <c r="I2121" t="str">
        <f t="shared" si="54"/>
        <v>PR-0013: In-house Training</v>
      </c>
    </row>
    <row r="2122" spans="1:9" x14ac:dyDescent="0.25">
      <c r="A2122" t="s">
        <v>612</v>
      </c>
      <c r="B2122" t="s">
        <v>512</v>
      </c>
      <c r="C2122" t="s">
        <v>36</v>
      </c>
      <c r="D2122" t="s">
        <v>17</v>
      </c>
      <c r="E2122" t="s">
        <v>496</v>
      </c>
      <c r="F2122">
        <v>1</v>
      </c>
      <c r="G2122">
        <f>VLOOKUP(E2122,Const!$A$2:$B$23,2,FALSE)</f>
        <v>11</v>
      </c>
      <c r="I2122" t="str">
        <f t="shared" si="54"/>
        <v>PR-0013: Internal Meetings</v>
      </c>
    </row>
    <row r="2123" spans="1:9" x14ac:dyDescent="0.25">
      <c r="A2123" t="s">
        <v>612</v>
      </c>
      <c r="B2123" t="s">
        <v>512</v>
      </c>
      <c r="C2123" t="s">
        <v>36</v>
      </c>
      <c r="D2123" t="s">
        <v>13</v>
      </c>
      <c r="E2123" t="s">
        <v>496</v>
      </c>
      <c r="F2123">
        <v>3</v>
      </c>
      <c r="G2123">
        <f>VLOOKUP(E2123,Const!$A$2:$B$23,2,FALSE)</f>
        <v>11</v>
      </c>
      <c r="I2123" t="str">
        <f t="shared" si="54"/>
        <v>PR-0013: Internal Meetings</v>
      </c>
    </row>
    <row r="2124" spans="1:9" x14ac:dyDescent="0.25">
      <c r="A2124" t="s">
        <v>612</v>
      </c>
      <c r="B2124" t="s">
        <v>512</v>
      </c>
      <c r="C2124" t="s">
        <v>77</v>
      </c>
      <c r="D2124" t="s">
        <v>64</v>
      </c>
      <c r="E2124" t="s">
        <v>496</v>
      </c>
      <c r="F2124">
        <v>8</v>
      </c>
      <c r="G2124">
        <f>VLOOKUP(E2124,Const!$A$2:$B$23,2,FALSE)</f>
        <v>11</v>
      </c>
      <c r="I2124" t="str">
        <f t="shared" si="54"/>
        <v>PR-0013: Time Off - Planned</v>
      </c>
    </row>
    <row r="2125" spans="1:9" x14ac:dyDescent="0.25">
      <c r="A2125" t="s">
        <v>612</v>
      </c>
      <c r="B2125" t="s">
        <v>512</v>
      </c>
      <c r="C2125" t="s">
        <v>27</v>
      </c>
      <c r="D2125" t="s">
        <v>64</v>
      </c>
      <c r="E2125" t="s">
        <v>496</v>
      </c>
      <c r="F2125">
        <v>8</v>
      </c>
      <c r="G2125">
        <f>VLOOKUP(E2125,Const!$A$2:$B$23,2,FALSE)</f>
        <v>11</v>
      </c>
      <c r="I2125" t="str">
        <f t="shared" si="54"/>
        <v>PR-0013: Time Off - Un Planned</v>
      </c>
    </row>
    <row r="2126" spans="1:9" x14ac:dyDescent="0.25">
      <c r="A2126" t="s">
        <v>612</v>
      </c>
      <c r="B2126" t="s">
        <v>512</v>
      </c>
      <c r="C2126" t="s">
        <v>27</v>
      </c>
      <c r="D2126" t="s">
        <v>70</v>
      </c>
      <c r="E2126" t="s">
        <v>496</v>
      </c>
      <c r="F2126">
        <v>3</v>
      </c>
      <c r="G2126">
        <f>VLOOKUP(E2126,Const!$A$2:$B$23,2,FALSE)</f>
        <v>11</v>
      </c>
      <c r="I2126" t="str">
        <f t="shared" si="54"/>
        <v>PR-0013: Time Off - Un Planned</v>
      </c>
    </row>
    <row r="2127" spans="1:9" x14ac:dyDescent="0.25">
      <c r="A2127" t="s">
        <v>612</v>
      </c>
      <c r="B2127" t="s">
        <v>514</v>
      </c>
      <c r="C2127" t="s">
        <v>28</v>
      </c>
      <c r="D2127" t="s">
        <v>30</v>
      </c>
      <c r="E2127" t="s">
        <v>496</v>
      </c>
      <c r="F2127">
        <v>13</v>
      </c>
      <c r="G2127">
        <f>VLOOKUP(E2127,Const!$A$2:$B$23,2,FALSE)</f>
        <v>11</v>
      </c>
      <c r="I2127" t="str">
        <f t="shared" si="54"/>
        <v>Support and Maintenance: Time</v>
      </c>
    </row>
    <row r="2128" spans="1:9" x14ac:dyDescent="0.25">
      <c r="A2128" t="s">
        <v>612</v>
      </c>
      <c r="B2128" t="s">
        <v>514</v>
      </c>
      <c r="C2128" t="s">
        <v>28</v>
      </c>
      <c r="D2128" t="s">
        <v>99</v>
      </c>
      <c r="E2128" t="s">
        <v>496</v>
      </c>
      <c r="F2128">
        <v>35</v>
      </c>
      <c r="G2128">
        <f>VLOOKUP(E2128,Const!$A$2:$B$23,2,FALSE)</f>
        <v>11</v>
      </c>
      <c r="I2128" t="str">
        <f t="shared" si="54"/>
        <v>Support and Maintenance: Time</v>
      </c>
    </row>
    <row r="2129" spans="1:9" x14ac:dyDescent="0.25">
      <c r="A2129" t="s">
        <v>613</v>
      </c>
      <c r="B2129" t="s">
        <v>515</v>
      </c>
      <c r="C2129" t="s">
        <v>13</v>
      </c>
      <c r="D2129" t="s">
        <v>13</v>
      </c>
      <c r="E2129" t="s">
        <v>496</v>
      </c>
      <c r="F2129">
        <v>5.25</v>
      </c>
      <c r="G2129">
        <f>VLOOKUP(E2129,Const!$A$2:$B$23,2,FALSE)</f>
        <v>11</v>
      </c>
      <c r="I2129" t="str">
        <f t="shared" si="54"/>
        <v>AD-0001: Meetings</v>
      </c>
    </row>
    <row r="2130" spans="1:9" x14ac:dyDescent="0.25">
      <c r="A2130" t="s">
        <v>613</v>
      </c>
      <c r="B2130" t="s">
        <v>515</v>
      </c>
      <c r="C2130" t="s">
        <v>28</v>
      </c>
      <c r="D2130" t="s">
        <v>13</v>
      </c>
      <c r="E2130" t="s">
        <v>496</v>
      </c>
      <c r="F2130">
        <v>0.5</v>
      </c>
      <c r="G2130">
        <f>VLOOKUP(E2130,Const!$A$2:$B$23,2,FALSE)</f>
        <v>11</v>
      </c>
      <c r="I2130" t="str">
        <f t="shared" si="54"/>
        <v>AD-0001: Time</v>
      </c>
    </row>
    <row r="2131" spans="1:9" x14ac:dyDescent="0.25">
      <c r="A2131" t="s">
        <v>613</v>
      </c>
      <c r="B2131" t="s">
        <v>515</v>
      </c>
      <c r="C2131" t="s">
        <v>28</v>
      </c>
      <c r="D2131" t="s">
        <v>95</v>
      </c>
      <c r="E2131" t="s">
        <v>496</v>
      </c>
      <c r="F2131">
        <v>1</v>
      </c>
      <c r="G2131">
        <f>VLOOKUP(E2131,Const!$A$2:$B$23,2,FALSE)</f>
        <v>11</v>
      </c>
      <c r="I2131" t="str">
        <f t="shared" si="54"/>
        <v>AD-0001: Time</v>
      </c>
    </row>
    <row r="2132" spans="1:9" x14ac:dyDescent="0.25">
      <c r="A2132" t="s">
        <v>613</v>
      </c>
      <c r="B2132" t="s">
        <v>552</v>
      </c>
      <c r="C2132" t="s">
        <v>615</v>
      </c>
      <c r="D2132" t="s">
        <v>2</v>
      </c>
      <c r="E2132" t="s">
        <v>496</v>
      </c>
      <c r="F2132">
        <v>34.6</v>
      </c>
      <c r="G2132">
        <f>VLOOKUP(E2132,Const!$A$2:$B$23,2,FALSE)</f>
        <v>11</v>
      </c>
      <c r="I2132" t="str">
        <f t="shared" si="54"/>
        <v>APWORKS 2025.2: Enhance revise BO to allow consecutive IOs to merge into it</v>
      </c>
    </row>
    <row r="2133" spans="1:9" x14ac:dyDescent="0.25">
      <c r="A2133" t="s">
        <v>613</v>
      </c>
      <c r="B2133" t="s">
        <v>557</v>
      </c>
      <c r="C2133" t="s">
        <v>598</v>
      </c>
      <c r="D2133" t="s">
        <v>2</v>
      </c>
      <c r="E2133" t="s">
        <v>496</v>
      </c>
      <c r="F2133">
        <v>17.75</v>
      </c>
      <c r="G2133">
        <f>VLOOKUP(E2133,Const!$A$2:$B$23,2,FALSE)</f>
        <v>11</v>
      </c>
      <c r="I2133" t="str">
        <f t="shared" si="54"/>
        <v>NEXELUS 2025.2: Restrict Consecutive Approvals by the Same</v>
      </c>
    </row>
    <row r="2134" spans="1:9" x14ac:dyDescent="0.25">
      <c r="A2134" t="s">
        <v>613</v>
      </c>
      <c r="B2134" t="s">
        <v>630</v>
      </c>
      <c r="C2134" t="s">
        <v>11</v>
      </c>
      <c r="D2134" t="s">
        <v>46</v>
      </c>
      <c r="E2134" t="s">
        <v>496</v>
      </c>
      <c r="F2134">
        <v>3</v>
      </c>
      <c r="G2134">
        <f>VLOOKUP(E2134,Const!$A$2:$B$23,2,FALSE)</f>
        <v>11</v>
      </c>
      <c r="I2134" t="str">
        <f t="shared" si="54"/>
        <v>NEXELUS 2025.3: Project Overhead</v>
      </c>
    </row>
    <row r="2135" spans="1:9" x14ac:dyDescent="0.25">
      <c r="A2135" t="s">
        <v>613</v>
      </c>
      <c r="B2135" t="s">
        <v>655</v>
      </c>
      <c r="C2135" t="s">
        <v>652</v>
      </c>
      <c r="D2135" t="s">
        <v>17</v>
      </c>
      <c r="E2135" t="s">
        <v>496</v>
      </c>
      <c r="F2135">
        <v>8</v>
      </c>
      <c r="G2135">
        <f>VLOOKUP(E2135,Const!$A$2:$B$23,2,FALSE)</f>
        <v>11</v>
      </c>
      <c r="I2135" t="str">
        <f t="shared" si="54"/>
        <v>Nexelus 2025.3: Vulnerability Report</v>
      </c>
    </row>
    <row r="2136" spans="1:9" x14ac:dyDescent="0.25">
      <c r="A2136" t="s">
        <v>613</v>
      </c>
      <c r="B2136" t="s">
        <v>633</v>
      </c>
      <c r="C2136" t="s">
        <v>634</v>
      </c>
      <c r="D2136" t="s">
        <v>17</v>
      </c>
      <c r="E2136" t="s">
        <v>496</v>
      </c>
      <c r="F2136">
        <v>5</v>
      </c>
      <c r="G2136">
        <f>VLOOKUP(E2136,Const!$A$2:$B$23,2,FALSE)</f>
        <v>11</v>
      </c>
      <c r="I2136" t="str">
        <f t="shared" si="54"/>
        <v>NEXELUSAPP - MAUI: Auth Pages: Key Page</v>
      </c>
    </row>
    <row r="2137" spans="1:9" x14ac:dyDescent="0.25">
      <c r="A2137" t="s">
        <v>613</v>
      </c>
      <c r="B2137" t="s">
        <v>633</v>
      </c>
      <c r="C2137" t="s">
        <v>635</v>
      </c>
      <c r="D2137" t="s">
        <v>17</v>
      </c>
      <c r="E2137" t="s">
        <v>496</v>
      </c>
      <c r="F2137">
        <v>4.5</v>
      </c>
      <c r="G2137">
        <f>VLOOKUP(E2137,Const!$A$2:$B$23,2,FALSE)</f>
        <v>11</v>
      </c>
      <c r="I2137" t="str">
        <f t="shared" si="54"/>
        <v>NEXELUSAPP - MAUI: Auth Pages: Login Page + Flow</v>
      </c>
    </row>
    <row r="2138" spans="1:9" x14ac:dyDescent="0.25">
      <c r="A2138" t="s">
        <v>613</v>
      </c>
      <c r="B2138" t="s">
        <v>633</v>
      </c>
      <c r="C2138" t="s">
        <v>11</v>
      </c>
      <c r="D2138" t="s">
        <v>7</v>
      </c>
      <c r="E2138" t="s">
        <v>496</v>
      </c>
      <c r="F2138">
        <v>19</v>
      </c>
      <c r="G2138">
        <f>VLOOKUP(E2138,Const!$A$2:$B$23,2,FALSE)</f>
        <v>11</v>
      </c>
      <c r="I2138" t="str">
        <f t="shared" si="54"/>
        <v>NEXELUSAPP - MAUI: Project Overhead</v>
      </c>
    </row>
    <row r="2139" spans="1:9" x14ac:dyDescent="0.25">
      <c r="A2139" t="s">
        <v>613</v>
      </c>
      <c r="B2139" t="s">
        <v>633</v>
      </c>
      <c r="C2139" t="s">
        <v>11</v>
      </c>
      <c r="D2139" t="s">
        <v>46</v>
      </c>
      <c r="E2139" t="s">
        <v>496</v>
      </c>
      <c r="F2139">
        <v>14.5</v>
      </c>
      <c r="G2139">
        <f>VLOOKUP(E2139,Const!$A$2:$B$23,2,FALSE)</f>
        <v>11</v>
      </c>
      <c r="I2139" t="str">
        <f t="shared" si="54"/>
        <v>NEXELUSAPP - MAUI: Project Overhead</v>
      </c>
    </row>
    <row r="2140" spans="1:9" x14ac:dyDescent="0.25">
      <c r="A2140" t="s">
        <v>613</v>
      </c>
      <c r="B2140" t="s">
        <v>633</v>
      </c>
      <c r="C2140" t="s">
        <v>638</v>
      </c>
      <c r="D2140" t="s">
        <v>17</v>
      </c>
      <c r="E2140" t="s">
        <v>496</v>
      </c>
      <c r="F2140">
        <v>19.75</v>
      </c>
      <c r="G2140">
        <f>VLOOKUP(E2140,Const!$A$2:$B$23,2,FALSE)</f>
        <v>11</v>
      </c>
      <c r="I2140" t="str">
        <f t="shared" si="54"/>
        <v>NEXELUSAPP - MAUI: TimeSheet: Main Page</v>
      </c>
    </row>
    <row r="2141" spans="1:9" x14ac:dyDescent="0.25">
      <c r="A2141" t="s">
        <v>613</v>
      </c>
      <c r="B2141" t="s">
        <v>512</v>
      </c>
      <c r="C2141" t="s">
        <v>547</v>
      </c>
      <c r="D2141" t="s">
        <v>64</v>
      </c>
      <c r="E2141" t="s">
        <v>496</v>
      </c>
      <c r="F2141">
        <v>16</v>
      </c>
      <c r="G2141">
        <f>VLOOKUP(E2141,Const!$A$2:$B$23,2,FALSE)</f>
        <v>11</v>
      </c>
      <c r="I2141" t="str">
        <f t="shared" si="54"/>
        <v>PR-0013: Gazetted holidays</v>
      </c>
    </row>
    <row r="2142" spans="1:9" x14ac:dyDescent="0.25">
      <c r="A2142" t="s">
        <v>613</v>
      </c>
      <c r="B2142" t="s">
        <v>512</v>
      </c>
      <c r="C2142" t="s">
        <v>62</v>
      </c>
      <c r="D2142" t="s">
        <v>95</v>
      </c>
      <c r="E2142" t="s">
        <v>496</v>
      </c>
      <c r="F2142">
        <v>13.5</v>
      </c>
      <c r="G2142">
        <f>VLOOKUP(E2142,Const!$A$2:$B$23,2,FALSE)</f>
        <v>11</v>
      </c>
      <c r="I2142" t="str">
        <f t="shared" si="54"/>
        <v>PR-0013: In-house Training</v>
      </c>
    </row>
    <row r="2143" spans="1:9" x14ac:dyDescent="0.25">
      <c r="A2143" t="s">
        <v>613</v>
      </c>
      <c r="B2143" t="s">
        <v>512</v>
      </c>
      <c r="C2143" t="s">
        <v>36</v>
      </c>
      <c r="D2143" t="s">
        <v>13</v>
      </c>
      <c r="E2143" t="s">
        <v>496</v>
      </c>
      <c r="F2143">
        <v>4.25</v>
      </c>
      <c r="G2143">
        <f>VLOOKUP(E2143,Const!$A$2:$B$23,2,FALSE)</f>
        <v>11</v>
      </c>
      <c r="I2143" t="str">
        <f t="shared" si="54"/>
        <v>PR-0013: Internal Meetings</v>
      </c>
    </row>
    <row r="2144" spans="1:9" x14ac:dyDescent="0.25">
      <c r="A2144" t="s">
        <v>613</v>
      </c>
      <c r="B2144" t="s">
        <v>512</v>
      </c>
      <c r="C2144" t="s">
        <v>27</v>
      </c>
      <c r="D2144" t="s">
        <v>64</v>
      </c>
      <c r="E2144" t="s">
        <v>496</v>
      </c>
      <c r="F2144">
        <v>8</v>
      </c>
      <c r="G2144">
        <f>VLOOKUP(E2144,Const!$A$2:$B$23,2,FALSE)</f>
        <v>11</v>
      </c>
      <c r="I2144" t="str">
        <f t="shared" si="54"/>
        <v>PR-0013: Time Off - Un Planned</v>
      </c>
    </row>
    <row r="2145" spans="1:9" x14ac:dyDescent="0.25">
      <c r="A2145" t="s">
        <v>656</v>
      </c>
      <c r="B2145" t="s">
        <v>515</v>
      </c>
      <c r="C2145" t="s">
        <v>13</v>
      </c>
      <c r="D2145" t="s">
        <v>13</v>
      </c>
      <c r="E2145" t="s">
        <v>496</v>
      </c>
      <c r="F2145">
        <v>2</v>
      </c>
      <c r="G2145">
        <f>VLOOKUP(E2145,Const!$A$2:$B$23,2,FALSE)</f>
        <v>11</v>
      </c>
      <c r="I2145" t="str">
        <f t="shared" si="54"/>
        <v>AD-0001: Meetings</v>
      </c>
    </row>
    <row r="2146" spans="1:9" x14ac:dyDescent="0.25">
      <c r="A2146" t="s">
        <v>656</v>
      </c>
      <c r="B2146" t="s">
        <v>515</v>
      </c>
      <c r="C2146" t="s">
        <v>28</v>
      </c>
      <c r="D2146" t="s">
        <v>2</v>
      </c>
      <c r="E2146" t="s">
        <v>496</v>
      </c>
      <c r="F2146">
        <v>1.5</v>
      </c>
      <c r="G2146">
        <f>VLOOKUP(E2146,Const!$A$2:$B$23,2,FALSE)</f>
        <v>11</v>
      </c>
      <c r="I2146" t="str">
        <f t="shared" si="54"/>
        <v>AD-0001: Time</v>
      </c>
    </row>
    <row r="2147" spans="1:9" x14ac:dyDescent="0.25">
      <c r="A2147" t="s">
        <v>656</v>
      </c>
      <c r="B2147" t="s">
        <v>515</v>
      </c>
      <c r="C2147" t="s">
        <v>28</v>
      </c>
      <c r="D2147" t="s">
        <v>64</v>
      </c>
      <c r="E2147" t="s">
        <v>496</v>
      </c>
      <c r="F2147">
        <v>16</v>
      </c>
      <c r="G2147">
        <f>VLOOKUP(E2147,Const!$A$2:$B$23,2,FALSE)</f>
        <v>11</v>
      </c>
      <c r="I2147" t="str">
        <f t="shared" si="54"/>
        <v>AD-0001: Time</v>
      </c>
    </row>
    <row r="2148" spans="1:9" x14ac:dyDescent="0.25">
      <c r="A2148" t="s">
        <v>656</v>
      </c>
      <c r="B2148" t="s">
        <v>627</v>
      </c>
      <c r="C2148" t="s">
        <v>628</v>
      </c>
      <c r="D2148" t="s">
        <v>7</v>
      </c>
      <c r="E2148" t="s">
        <v>496</v>
      </c>
      <c r="F2148">
        <v>34</v>
      </c>
      <c r="G2148">
        <f>VLOOKUP(E2148,Const!$A$2:$B$23,2,FALSE)</f>
        <v>11</v>
      </c>
      <c r="I2148" t="str">
        <f t="shared" si="54"/>
        <v>APWORKS 2025.3: eInvoices (iPC)(BingAd, DV360,GCM,GoogleAd, Twitter)</v>
      </c>
    </row>
    <row r="2149" spans="1:9" x14ac:dyDescent="0.25">
      <c r="A2149" t="s">
        <v>656</v>
      </c>
      <c r="B2149" t="s">
        <v>627</v>
      </c>
      <c r="C2149" t="s">
        <v>628</v>
      </c>
      <c r="D2149" t="s">
        <v>17</v>
      </c>
      <c r="E2149" t="s">
        <v>496</v>
      </c>
      <c r="F2149">
        <v>4</v>
      </c>
      <c r="G2149">
        <f>VLOOKUP(E2149,Const!$A$2:$B$23,2,FALSE)</f>
        <v>11</v>
      </c>
      <c r="I2149" t="str">
        <f t="shared" ref="I2149:I2151" si="55">CONCATENATE(TRIM(B2149),": ",C2149)</f>
        <v>APWORKS 2025.3: eInvoices (iPC)(BingAd, DV360,GCM,GoogleAd, Twitter)</v>
      </c>
    </row>
    <row r="2150" spans="1:9" x14ac:dyDescent="0.25">
      <c r="A2150" t="s">
        <v>656</v>
      </c>
      <c r="B2150" t="s">
        <v>627</v>
      </c>
      <c r="C2150" t="s">
        <v>628</v>
      </c>
      <c r="D2150" t="s">
        <v>13</v>
      </c>
      <c r="E2150" t="s">
        <v>496</v>
      </c>
      <c r="F2150">
        <v>2</v>
      </c>
      <c r="G2150">
        <f>VLOOKUP(E2150,Const!$A$2:$B$23,2,FALSE)</f>
        <v>11</v>
      </c>
      <c r="I2150" t="str">
        <f t="shared" si="55"/>
        <v>APWORKS 2025.3: eInvoices (iPC)(BingAd, DV360,GCM,GoogleAd, Twitter)</v>
      </c>
    </row>
    <row r="2151" spans="1:9" x14ac:dyDescent="0.25">
      <c r="A2151" t="s">
        <v>656</v>
      </c>
      <c r="B2151" t="s">
        <v>627</v>
      </c>
      <c r="C2151" t="s">
        <v>628</v>
      </c>
      <c r="D2151" t="s">
        <v>620</v>
      </c>
      <c r="E2151" t="s">
        <v>496</v>
      </c>
      <c r="F2151">
        <v>3</v>
      </c>
      <c r="G2151">
        <f>VLOOKUP(E2151,Const!$A$2:$B$23,2,FALSE)</f>
        <v>11</v>
      </c>
      <c r="I2151" t="str">
        <f t="shared" si="55"/>
        <v>APWORKS 2025.3: eInvoices (iPC)(BingAd, DV360,GCM,GoogleAd, Twitter)</v>
      </c>
    </row>
    <row r="2152" spans="1:9" x14ac:dyDescent="0.25">
      <c r="A2152" t="s">
        <v>656</v>
      </c>
      <c r="B2152" t="s">
        <v>516</v>
      </c>
      <c r="C2152" t="s">
        <v>119</v>
      </c>
      <c r="D2152" t="s">
        <v>99</v>
      </c>
      <c r="E2152" t="s">
        <v>496</v>
      </c>
      <c r="F2152">
        <v>2</v>
      </c>
      <c r="G2152">
        <f>VLOOKUP(E2152,Const!$A$2:$B$23,2,FALSE)</f>
        <v>11</v>
      </c>
      <c r="I2152" t="str">
        <f t="shared" ref="I2152" si="56">CONCATENATE(TRIM(B2152),": ",C2152)</f>
        <v>NEXELUS SUPPORT: Maintenance Activity</v>
      </c>
    </row>
    <row r="2153" spans="1:9" x14ac:dyDescent="0.25">
      <c r="A2153" t="s">
        <v>656</v>
      </c>
      <c r="B2153" t="s">
        <v>514</v>
      </c>
      <c r="C2153" t="s">
        <v>28</v>
      </c>
      <c r="D2153" t="s">
        <v>30</v>
      </c>
      <c r="E2153" t="s">
        <v>496</v>
      </c>
      <c r="F2153">
        <v>1</v>
      </c>
      <c r="G2153">
        <f>VLOOKUP(E2153,Const!$A$2:$B$23,2,FALSE)</f>
        <v>11</v>
      </c>
      <c r="I2153" t="str">
        <f t="shared" ref="I2153:I2166" si="57">CONCATENATE(TRIM(B2153),": ",C2153)</f>
        <v>Support and Maintenance: Time</v>
      </c>
    </row>
    <row r="2154" spans="1:9" x14ac:dyDescent="0.25">
      <c r="A2154" t="s">
        <v>656</v>
      </c>
      <c r="B2154" t="s">
        <v>514</v>
      </c>
      <c r="C2154" t="s">
        <v>28</v>
      </c>
      <c r="D2154" t="s">
        <v>99</v>
      </c>
      <c r="E2154" t="s">
        <v>496</v>
      </c>
      <c r="F2154">
        <v>4</v>
      </c>
      <c r="G2154">
        <f>VLOOKUP(E2154,Const!$A$2:$B$23,2,FALSE)</f>
        <v>11</v>
      </c>
      <c r="I2154" t="str">
        <f t="shared" si="57"/>
        <v>Support and Maintenance: Time</v>
      </c>
    </row>
    <row r="2155" spans="1:9" x14ac:dyDescent="0.25">
      <c r="A2155" t="s">
        <v>544</v>
      </c>
      <c r="B2155" t="s">
        <v>515</v>
      </c>
      <c r="C2155" t="s">
        <v>536</v>
      </c>
      <c r="D2155" t="s">
        <v>538</v>
      </c>
      <c r="E2155" t="s">
        <v>496</v>
      </c>
      <c r="F2155">
        <v>5</v>
      </c>
      <c r="G2155">
        <f>VLOOKUP(E2155,Const!$A$2:$B$23,2,FALSE)</f>
        <v>11</v>
      </c>
      <c r="I2155" t="str">
        <f t="shared" si="57"/>
        <v>AD-0001: HR ad Admin Activities</v>
      </c>
    </row>
    <row r="2156" spans="1:9" x14ac:dyDescent="0.25">
      <c r="A2156" t="s">
        <v>544</v>
      </c>
      <c r="B2156" t="s">
        <v>515</v>
      </c>
      <c r="C2156" t="s">
        <v>13</v>
      </c>
      <c r="D2156" t="s">
        <v>666</v>
      </c>
      <c r="E2156" t="s">
        <v>496</v>
      </c>
      <c r="F2156">
        <v>0.5</v>
      </c>
      <c r="G2156">
        <f>VLOOKUP(E2156,Const!$A$2:$B$23,2,FALSE)</f>
        <v>11</v>
      </c>
      <c r="I2156" t="str">
        <f t="shared" si="57"/>
        <v>AD-0001: Meetings</v>
      </c>
    </row>
    <row r="2157" spans="1:9" x14ac:dyDescent="0.25">
      <c r="A2157" t="s">
        <v>544</v>
      </c>
      <c r="B2157" t="s">
        <v>515</v>
      </c>
      <c r="C2157" t="s">
        <v>13</v>
      </c>
      <c r="D2157" t="s">
        <v>13</v>
      </c>
      <c r="E2157" t="s">
        <v>496</v>
      </c>
      <c r="F2157">
        <v>0.5</v>
      </c>
      <c r="G2157">
        <f>VLOOKUP(E2157,Const!$A$2:$B$23,2,FALSE)</f>
        <v>11</v>
      </c>
      <c r="I2157" t="str">
        <f t="shared" si="57"/>
        <v>AD-0001: Meetings</v>
      </c>
    </row>
    <row r="2158" spans="1:9" x14ac:dyDescent="0.25">
      <c r="A2158" t="s">
        <v>544</v>
      </c>
      <c r="B2158" t="s">
        <v>515</v>
      </c>
      <c r="C2158" t="s">
        <v>13</v>
      </c>
      <c r="D2158" t="s">
        <v>95</v>
      </c>
      <c r="E2158" t="s">
        <v>496</v>
      </c>
      <c r="F2158">
        <v>1</v>
      </c>
      <c r="G2158">
        <f>VLOOKUP(E2158,Const!$A$2:$B$23,2,FALSE)</f>
        <v>11</v>
      </c>
      <c r="I2158" t="str">
        <f t="shared" si="57"/>
        <v>AD-0001: Meetings</v>
      </c>
    </row>
    <row r="2159" spans="1:9" x14ac:dyDescent="0.25">
      <c r="A2159" t="s">
        <v>544</v>
      </c>
      <c r="B2159" t="s">
        <v>515</v>
      </c>
      <c r="C2159" t="s">
        <v>28</v>
      </c>
      <c r="D2159" t="s">
        <v>47</v>
      </c>
      <c r="E2159" t="s">
        <v>496</v>
      </c>
      <c r="F2159">
        <v>20</v>
      </c>
      <c r="G2159">
        <f>VLOOKUP(E2159,Const!$A$2:$B$23,2,FALSE)</f>
        <v>11</v>
      </c>
      <c r="I2159" t="str">
        <f t="shared" si="57"/>
        <v>AD-0001: Time</v>
      </c>
    </row>
    <row r="2160" spans="1:9" x14ac:dyDescent="0.25">
      <c r="A2160" t="s">
        <v>544</v>
      </c>
      <c r="B2160" t="s">
        <v>515</v>
      </c>
      <c r="C2160" t="s">
        <v>28</v>
      </c>
      <c r="D2160" t="s">
        <v>64</v>
      </c>
      <c r="E2160" t="s">
        <v>496</v>
      </c>
      <c r="F2160">
        <v>24</v>
      </c>
      <c r="G2160">
        <f>VLOOKUP(E2160,Const!$A$2:$B$23,2,FALSE)</f>
        <v>11</v>
      </c>
      <c r="I2160" t="str">
        <f t="shared" si="57"/>
        <v>AD-0001: Time</v>
      </c>
    </row>
    <row r="2161" spans="1:9" x14ac:dyDescent="0.25">
      <c r="A2161" t="s">
        <v>544</v>
      </c>
      <c r="B2161" t="s">
        <v>515</v>
      </c>
      <c r="C2161" t="s">
        <v>28</v>
      </c>
      <c r="D2161" t="s">
        <v>13</v>
      </c>
      <c r="E2161" t="s">
        <v>496</v>
      </c>
      <c r="F2161">
        <v>15</v>
      </c>
      <c r="G2161">
        <f>VLOOKUP(E2161,Const!$A$2:$B$23,2,FALSE)</f>
        <v>11</v>
      </c>
      <c r="I2161" t="str">
        <f t="shared" si="57"/>
        <v>AD-0001: Time</v>
      </c>
    </row>
    <row r="2162" spans="1:9" x14ac:dyDescent="0.25">
      <c r="A2162" t="s">
        <v>544</v>
      </c>
      <c r="B2162" t="s">
        <v>515</v>
      </c>
      <c r="C2162" t="s">
        <v>28</v>
      </c>
      <c r="D2162" t="s">
        <v>545</v>
      </c>
      <c r="E2162" t="s">
        <v>496</v>
      </c>
      <c r="F2162">
        <v>36</v>
      </c>
      <c r="G2162">
        <f>VLOOKUP(E2162,Const!$A$2:$B$23,2,FALSE)</f>
        <v>11</v>
      </c>
      <c r="I2162" t="str">
        <f t="shared" si="57"/>
        <v>AD-0001: Time</v>
      </c>
    </row>
    <row r="2163" spans="1:9" x14ac:dyDescent="0.25">
      <c r="A2163" t="s">
        <v>544</v>
      </c>
      <c r="B2163" t="s">
        <v>515</v>
      </c>
      <c r="C2163" t="s">
        <v>28</v>
      </c>
      <c r="D2163" t="s">
        <v>546</v>
      </c>
      <c r="E2163" t="s">
        <v>496</v>
      </c>
      <c r="F2163">
        <v>20</v>
      </c>
      <c r="G2163">
        <f>VLOOKUP(E2163,Const!$A$2:$B$23,2,FALSE)</f>
        <v>11</v>
      </c>
      <c r="I2163" t="str">
        <f t="shared" si="57"/>
        <v>AD-0001: Time</v>
      </c>
    </row>
    <row r="2164" spans="1:9" x14ac:dyDescent="0.25">
      <c r="A2164" t="s">
        <v>544</v>
      </c>
      <c r="B2164" t="s">
        <v>552</v>
      </c>
      <c r="C2164" t="s">
        <v>11</v>
      </c>
      <c r="D2164" t="s">
        <v>46</v>
      </c>
      <c r="E2164" t="s">
        <v>496</v>
      </c>
      <c r="F2164">
        <v>5</v>
      </c>
      <c r="G2164">
        <f>VLOOKUP(E2164,Const!$A$2:$B$23,2,FALSE)</f>
        <v>11</v>
      </c>
      <c r="I2164" t="str">
        <f t="shared" si="57"/>
        <v>APWORKS 2025.2: Project Overhead</v>
      </c>
    </row>
    <row r="2165" spans="1:9" x14ac:dyDescent="0.25">
      <c r="A2165" t="s">
        <v>544</v>
      </c>
      <c r="B2165" t="s">
        <v>557</v>
      </c>
      <c r="C2165" t="s">
        <v>11</v>
      </c>
      <c r="D2165" t="s">
        <v>46</v>
      </c>
      <c r="E2165" t="s">
        <v>496</v>
      </c>
      <c r="F2165">
        <v>5</v>
      </c>
      <c r="G2165">
        <f>VLOOKUP(E2165,Const!$A$2:$B$23,2,FALSE)</f>
        <v>11</v>
      </c>
      <c r="I2165" t="str">
        <f t="shared" si="57"/>
        <v>NEXELUS 2025.2: Project Overhead</v>
      </c>
    </row>
    <row r="2166" spans="1:9" x14ac:dyDescent="0.25">
      <c r="A2166" t="s">
        <v>544</v>
      </c>
      <c r="B2166" t="s">
        <v>512</v>
      </c>
      <c r="C2166" t="s">
        <v>26</v>
      </c>
      <c r="D2166" t="s">
        <v>13</v>
      </c>
      <c r="E2166" t="s">
        <v>496</v>
      </c>
      <c r="F2166">
        <v>19</v>
      </c>
      <c r="G2166">
        <f>VLOOKUP(E2166,Const!$A$2:$B$23,2,FALSE)</f>
        <v>11</v>
      </c>
      <c r="I2166" t="str">
        <f t="shared" si="57"/>
        <v>PR-0013: Session with US team</v>
      </c>
    </row>
  </sheetData>
  <autoFilter ref="A1:I2152" xr:uid="{51AE4D8D-E1D1-437D-849B-62BF914D7A24}"/>
  <sortState xmlns:xlrd2="http://schemas.microsoft.com/office/spreadsheetml/2017/richdata2" ref="A2:I1384">
    <sortCondition ref="E2:E1384"/>
    <sortCondition ref="A2:A1384"/>
    <sortCondition ref="B2:B1384"/>
    <sortCondition ref="C2:C1384"/>
    <sortCondition ref="D2:D138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E7330-B6B4-449F-84DE-6D495D405E10}">
  <dimension ref="A1:G19"/>
  <sheetViews>
    <sheetView workbookViewId="0">
      <selection activeCell="A9" sqref="A9"/>
    </sheetView>
  </sheetViews>
  <sheetFormatPr defaultRowHeight="15" x14ac:dyDescent="0.25"/>
  <cols>
    <col min="1" max="1" width="19.7109375" customWidth="1"/>
    <col min="4" max="4" width="12.42578125" bestFit="1" customWidth="1"/>
    <col min="5" max="5" width="14.28515625" customWidth="1"/>
  </cols>
  <sheetData>
    <row r="1" spans="1:7" x14ac:dyDescent="0.25">
      <c r="A1" t="s">
        <v>475</v>
      </c>
      <c r="B1" t="s">
        <v>476</v>
      </c>
      <c r="D1" s="71" t="s">
        <v>479</v>
      </c>
      <c r="E1" s="71"/>
      <c r="G1" t="s">
        <v>478</v>
      </c>
    </row>
    <row r="2" spans="1:7" x14ac:dyDescent="0.25">
      <c r="A2" t="s">
        <v>485</v>
      </c>
      <c r="B2">
        <v>1</v>
      </c>
      <c r="D2" t="s">
        <v>17</v>
      </c>
    </row>
    <row r="3" spans="1:7" x14ac:dyDescent="0.25">
      <c r="A3" t="s">
        <v>486</v>
      </c>
      <c r="B3">
        <v>2</v>
      </c>
      <c r="D3" t="s">
        <v>53</v>
      </c>
    </row>
    <row r="4" spans="1:7" x14ac:dyDescent="0.25">
      <c r="A4" t="s">
        <v>487</v>
      </c>
      <c r="B4">
        <v>3</v>
      </c>
      <c r="D4" t="s">
        <v>2</v>
      </c>
    </row>
    <row r="5" spans="1:7" x14ac:dyDescent="0.25">
      <c r="A5" t="s">
        <v>488</v>
      </c>
      <c r="B5">
        <v>4</v>
      </c>
    </row>
    <row r="6" spans="1:7" x14ac:dyDescent="0.25">
      <c r="A6" t="s">
        <v>489</v>
      </c>
      <c r="B6">
        <v>5</v>
      </c>
    </row>
    <row r="7" spans="1:7" x14ac:dyDescent="0.25">
      <c r="A7" t="s">
        <v>491</v>
      </c>
      <c r="B7">
        <v>6</v>
      </c>
    </row>
    <row r="8" spans="1:7" x14ac:dyDescent="0.25">
      <c r="A8" t="s">
        <v>492</v>
      </c>
      <c r="B8">
        <v>7</v>
      </c>
    </row>
    <row r="9" spans="1:7" x14ac:dyDescent="0.25">
      <c r="A9" t="s">
        <v>493</v>
      </c>
      <c r="B9">
        <v>8</v>
      </c>
    </row>
    <row r="10" spans="1:7" x14ac:dyDescent="0.25">
      <c r="A10" t="s">
        <v>494</v>
      </c>
      <c r="B10">
        <v>9</v>
      </c>
    </row>
    <row r="11" spans="1:7" x14ac:dyDescent="0.25">
      <c r="A11" t="s">
        <v>495</v>
      </c>
      <c r="B11">
        <v>10</v>
      </c>
    </row>
    <row r="12" spans="1:7" x14ac:dyDescent="0.25">
      <c r="A12" t="s">
        <v>496</v>
      </c>
      <c r="B12">
        <v>11</v>
      </c>
    </row>
    <row r="13" spans="1:7" x14ac:dyDescent="0.25">
      <c r="A13" t="s">
        <v>497</v>
      </c>
      <c r="B13">
        <v>12</v>
      </c>
    </row>
    <row r="14" spans="1:7" x14ac:dyDescent="0.25">
      <c r="A14" t="s">
        <v>498</v>
      </c>
      <c r="B14">
        <v>13</v>
      </c>
    </row>
    <row r="15" spans="1:7" x14ac:dyDescent="0.25">
      <c r="A15" t="s">
        <v>499</v>
      </c>
      <c r="B15">
        <v>14</v>
      </c>
    </row>
    <row r="16" spans="1:7" x14ac:dyDescent="0.25">
      <c r="A16" t="s">
        <v>500</v>
      </c>
      <c r="B16">
        <v>15</v>
      </c>
    </row>
    <row r="17" spans="1:2" x14ac:dyDescent="0.25">
      <c r="A17" t="s">
        <v>501</v>
      </c>
      <c r="B17">
        <v>16</v>
      </c>
    </row>
    <row r="18" spans="1:2" x14ac:dyDescent="0.25">
      <c r="A18" t="s">
        <v>502</v>
      </c>
      <c r="B18">
        <v>17</v>
      </c>
    </row>
    <row r="19" spans="1:2" x14ac:dyDescent="0.25">
      <c r="A19" t="s">
        <v>503</v>
      </c>
      <c r="B19">
        <v>18</v>
      </c>
    </row>
  </sheetData>
  <mergeCells count="1">
    <mergeCell ref="D1:E1"/>
  </mergeCells>
  <phoneticPr fontId="1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0F0D-9E5A-407C-8E05-B5FCB36075B7}">
  <dimension ref="A1:Q168"/>
  <sheetViews>
    <sheetView topLeftCell="B146" workbookViewId="0">
      <selection activeCell="H172" sqref="H172:I172"/>
    </sheetView>
  </sheetViews>
  <sheetFormatPr defaultRowHeight="15" x14ac:dyDescent="0.25"/>
  <cols>
    <col min="1" max="1" width="28.28515625" style="5" bestFit="1" customWidth="1"/>
    <col min="2" max="2" width="62.42578125" style="25" customWidth="1"/>
    <col min="3" max="3" width="59.42578125" style="5" customWidth="1"/>
    <col min="4" max="4" width="89" style="5" customWidth="1"/>
    <col min="5" max="8" width="15" style="5" customWidth="1"/>
    <col min="9" max="13" width="15" style="24" customWidth="1"/>
    <col min="14" max="14" width="4.28515625" style="24" customWidth="1"/>
    <col min="15" max="16384" width="9.140625" style="5"/>
  </cols>
  <sheetData>
    <row r="1" spans="1:14" x14ac:dyDescent="0.25">
      <c r="I1" s="72" t="s">
        <v>17</v>
      </c>
      <c r="J1" s="72"/>
      <c r="K1" s="72"/>
      <c r="L1" s="72"/>
      <c r="M1" s="72"/>
    </row>
    <row r="2" spans="1:14" x14ac:dyDescent="0.25">
      <c r="A2" s="4" t="s">
        <v>473</v>
      </c>
      <c r="B2" s="4" t="s">
        <v>139</v>
      </c>
      <c r="C2" s="4" t="s">
        <v>140</v>
      </c>
      <c r="D2" s="4" t="s">
        <v>472</v>
      </c>
      <c r="E2" s="4" t="s">
        <v>141</v>
      </c>
      <c r="F2" s="4" t="s">
        <v>142</v>
      </c>
      <c r="G2" s="4" t="s">
        <v>143</v>
      </c>
      <c r="H2" s="4" t="s">
        <v>144</v>
      </c>
      <c r="I2" s="26" t="s">
        <v>145</v>
      </c>
      <c r="J2" s="26" t="s">
        <v>146</v>
      </c>
      <c r="K2" s="27" t="s">
        <v>147</v>
      </c>
      <c r="L2" s="27" t="s">
        <v>148</v>
      </c>
      <c r="M2" s="27" t="s">
        <v>149</v>
      </c>
    </row>
    <row r="3" spans="1:14" s="8" customFormat="1" x14ac:dyDescent="0.25">
      <c r="A3" s="6"/>
      <c r="B3" s="6" t="s">
        <v>156</v>
      </c>
      <c r="C3" s="6"/>
      <c r="D3" s="6"/>
      <c r="E3" s="7">
        <v>518</v>
      </c>
      <c r="F3" s="6">
        <v>208.14</v>
      </c>
      <c r="G3" s="7" t="s">
        <v>159</v>
      </c>
      <c r="H3" s="7" t="s">
        <v>160</v>
      </c>
      <c r="I3" s="28"/>
      <c r="J3" s="28">
        <v>379.39</v>
      </c>
      <c r="K3" s="28">
        <v>138.61000000000001</v>
      </c>
      <c r="L3" s="28"/>
      <c r="M3" s="28"/>
      <c r="N3" s="28"/>
    </row>
    <row r="4" spans="1:14" x14ac:dyDescent="0.25">
      <c r="A4" s="5" t="s">
        <v>5</v>
      </c>
      <c r="B4" s="9" t="s">
        <v>161</v>
      </c>
      <c r="C4" s="5" t="s">
        <v>51</v>
      </c>
      <c r="D4" s="23" t="str">
        <f>CONCATENATE(TRIM(A4),": ",C4)</f>
        <v>APWORKS 2024.2 - PHASE 3: Add Media Type/Service type/Roles</v>
      </c>
      <c r="E4" s="10">
        <v>4</v>
      </c>
      <c r="F4" s="9">
        <v>5</v>
      </c>
      <c r="G4" s="10" t="s">
        <v>159</v>
      </c>
      <c r="H4" s="10" t="s">
        <v>159</v>
      </c>
      <c r="J4" s="24">
        <v>4</v>
      </c>
    </row>
    <row r="5" spans="1:14" ht="30" x14ac:dyDescent="0.25">
      <c r="A5" s="5" t="s">
        <v>5</v>
      </c>
      <c r="B5" s="9" t="s">
        <v>164</v>
      </c>
      <c r="C5" s="5" t="s">
        <v>10</v>
      </c>
      <c r="D5" s="23" t="str">
        <f t="shared" ref="D5:D22" si="0">CONCATENATE(TRIM(A5),": ",C5)</f>
        <v>APWORKS 2024.2 - PHASE 3: Google Drive integration. (Setup and Integration development)</v>
      </c>
      <c r="E5" s="10">
        <v>44</v>
      </c>
      <c r="F5" s="9">
        <v>57</v>
      </c>
      <c r="G5" s="10" t="s">
        <v>167</v>
      </c>
      <c r="H5" s="10" t="s">
        <v>168</v>
      </c>
      <c r="J5" s="24">
        <v>44</v>
      </c>
    </row>
    <row r="6" spans="1:14" ht="30" x14ac:dyDescent="0.25">
      <c r="A6" s="5" t="s">
        <v>5</v>
      </c>
      <c r="B6" s="9" t="s">
        <v>169</v>
      </c>
      <c r="C6" s="5" t="s">
        <v>6</v>
      </c>
      <c r="D6" s="23" t="str">
        <f t="shared" si="0"/>
        <v>APWORKS 2024.2 - PHASE 3: Ability to automatically attach additional documents to Invoice</v>
      </c>
      <c r="E6" s="10">
        <v>30</v>
      </c>
      <c r="F6" s="9">
        <v>116.64</v>
      </c>
      <c r="G6" s="10" t="s">
        <v>159</v>
      </c>
      <c r="H6" s="10" t="s">
        <v>172</v>
      </c>
      <c r="J6" s="24">
        <v>30</v>
      </c>
    </row>
    <row r="7" spans="1:14" ht="45" x14ac:dyDescent="0.25">
      <c r="A7" s="5" t="s">
        <v>5</v>
      </c>
      <c r="B7" s="11" t="s">
        <v>173</v>
      </c>
      <c r="C7" s="5" t="s">
        <v>42</v>
      </c>
      <c r="D7" s="23" t="str">
        <f t="shared" si="0"/>
        <v>APWORKS 2024.2 - PHASE 3: Route invoice from one company - company identification</v>
      </c>
      <c r="E7" s="10">
        <v>56</v>
      </c>
      <c r="F7" s="9">
        <v>183.14</v>
      </c>
      <c r="G7" s="10" t="s">
        <v>159</v>
      </c>
      <c r="H7" s="10" t="s">
        <v>176</v>
      </c>
      <c r="J7" s="24">
        <v>16</v>
      </c>
      <c r="K7" s="24">
        <v>40</v>
      </c>
    </row>
    <row r="8" spans="1:14" x14ac:dyDescent="0.25">
      <c r="A8" s="5" t="s">
        <v>5</v>
      </c>
      <c r="B8" s="9" t="s">
        <v>177</v>
      </c>
      <c r="C8" s="9"/>
      <c r="D8" s="23" t="str">
        <f t="shared" si="0"/>
        <v xml:space="preserve">APWORKS 2024.2 - PHASE 3: </v>
      </c>
      <c r="E8" s="10">
        <v>178</v>
      </c>
      <c r="F8" s="9">
        <v>208.14</v>
      </c>
      <c r="G8" s="10" t="s">
        <v>159</v>
      </c>
      <c r="H8" s="10" t="s">
        <v>160</v>
      </c>
      <c r="J8" s="24">
        <v>131.72999999999999</v>
      </c>
      <c r="K8" s="24">
        <v>46.27</v>
      </c>
    </row>
    <row r="9" spans="1:14" ht="30" x14ac:dyDescent="0.25">
      <c r="A9" s="5" t="s">
        <v>5</v>
      </c>
      <c r="B9" s="12" t="s">
        <v>179</v>
      </c>
      <c r="C9" s="5" t="s">
        <v>82</v>
      </c>
      <c r="D9" s="23" t="str">
        <f t="shared" si="0"/>
        <v>APWORKS 2024.2 - PHASE 3: separate node for "Broadcast Invoices"</v>
      </c>
      <c r="E9" s="13">
        <v>4</v>
      </c>
      <c r="F9" s="12">
        <v>5.72</v>
      </c>
      <c r="G9" s="13" t="s">
        <v>181</v>
      </c>
      <c r="H9" s="13" t="s">
        <v>181</v>
      </c>
      <c r="J9" s="24">
        <v>4</v>
      </c>
    </row>
    <row r="10" spans="1:14" x14ac:dyDescent="0.25">
      <c r="A10" s="5" t="s">
        <v>5</v>
      </c>
      <c r="B10" s="9" t="s">
        <v>182</v>
      </c>
      <c r="C10" s="5" t="s">
        <v>83</v>
      </c>
      <c r="D10" s="23" t="str">
        <f t="shared" si="0"/>
        <v>APWORKS 2024.2 - PHASE 3: Broadcast Invoice: User Group Management Changes</v>
      </c>
      <c r="E10" s="10">
        <v>12</v>
      </c>
      <c r="F10" s="9">
        <v>46.29</v>
      </c>
      <c r="G10" s="10" t="s">
        <v>159</v>
      </c>
      <c r="H10" s="10" t="s">
        <v>185</v>
      </c>
      <c r="J10" s="24">
        <v>12</v>
      </c>
    </row>
    <row r="11" spans="1:14" x14ac:dyDescent="0.25">
      <c r="A11" s="5" t="s">
        <v>5</v>
      </c>
      <c r="B11" s="11" t="s">
        <v>186</v>
      </c>
      <c r="C11" s="9"/>
      <c r="D11" s="23" t="str">
        <f t="shared" si="0"/>
        <v xml:space="preserve">APWORKS 2024.2 - PHASE 3: </v>
      </c>
      <c r="E11" s="10">
        <v>16</v>
      </c>
      <c r="F11" s="9">
        <v>77.14</v>
      </c>
      <c r="G11" s="10" t="s">
        <v>159</v>
      </c>
      <c r="H11" s="10" t="s">
        <v>189</v>
      </c>
      <c r="J11" s="24">
        <v>16</v>
      </c>
    </row>
    <row r="12" spans="1:14" x14ac:dyDescent="0.25">
      <c r="A12" s="5" t="s">
        <v>5</v>
      </c>
      <c r="B12" s="9" t="s">
        <v>190</v>
      </c>
      <c r="C12" s="5" t="s">
        <v>41</v>
      </c>
      <c r="D12" s="23" t="str">
        <f t="shared" si="0"/>
        <v>APWORKS 2024.2 - PHASE 3: Broadcast Invoice: Manage Invoice Documents</v>
      </c>
      <c r="E12" s="10">
        <v>4</v>
      </c>
      <c r="F12" s="9">
        <v>82.86</v>
      </c>
      <c r="G12" s="10" t="s">
        <v>159</v>
      </c>
      <c r="H12" s="10" t="s">
        <v>168</v>
      </c>
      <c r="J12" s="24">
        <v>4</v>
      </c>
    </row>
    <row r="13" spans="1:14" x14ac:dyDescent="0.25">
      <c r="A13" s="5" t="s">
        <v>5</v>
      </c>
      <c r="B13" s="9" t="s">
        <v>192</v>
      </c>
      <c r="C13" s="5" t="s">
        <v>16</v>
      </c>
      <c r="D13" s="23" t="str">
        <f t="shared" si="0"/>
        <v>APWORKS 2024.2 - PHASE 3: Broadcast Invoice: EDI File Processing</v>
      </c>
      <c r="E13" s="10">
        <v>62</v>
      </c>
      <c r="F13" s="9">
        <v>128.47999999999999</v>
      </c>
      <c r="G13" s="10" t="s">
        <v>159</v>
      </c>
      <c r="H13" s="10" t="s">
        <v>195</v>
      </c>
      <c r="J13" s="24">
        <v>62</v>
      </c>
    </row>
    <row r="14" spans="1:14" x14ac:dyDescent="0.25">
      <c r="A14" s="5" t="s">
        <v>5</v>
      </c>
      <c r="B14" s="9" t="s">
        <v>196</v>
      </c>
      <c r="C14" s="5" t="s">
        <v>18</v>
      </c>
      <c r="D14" s="23" t="str">
        <f t="shared" si="0"/>
        <v>APWORKS 2024.2 - PHASE 3: Broadcast Invoice: PDF file generation</v>
      </c>
      <c r="E14" s="10">
        <v>50</v>
      </c>
      <c r="F14" s="9">
        <v>79.67</v>
      </c>
      <c r="G14" s="10" t="s">
        <v>195</v>
      </c>
      <c r="H14" s="10" t="s">
        <v>160</v>
      </c>
      <c r="J14" s="24">
        <v>3.73</v>
      </c>
      <c r="K14" s="24">
        <v>46.27</v>
      </c>
    </row>
    <row r="15" spans="1:14" x14ac:dyDescent="0.25">
      <c r="A15" s="5" t="s">
        <v>5</v>
      </c>
      <c r="B15" s="9" t="s">
        <v>199</v>
      </c>
      <c r="C15" s="5" t="s">
        <v>38</v>
      </c>
      <c r="D15" s="23" t="str">
        <f t="shared" si="0"/>
        <v>APWORKS 2024.2 - PHASE 3: Broadcast Invoice: Invoice View UI</v>
      </c>
      <c r="E15" s="10">
        <v>30</v>
      </c>
      <c r="F15" s="9">
        <v>128.47999999999999</v>
      </c>
      <c r="G15" s="10" t="s">
        <v>159</v>
      </c>
      <c r="H15" s="10" t="s">
        <v>195</v>
      </c>
      <c r="J15" s="24">
        <v>30</v>
      </c>
    </row>
    <row r="16" spans="1:14" ht="30" x14ac:dyDescent="0.25">
      <c r="A16" s="5" t="s">
        <v>5</v>
      </c>
      <c r="B16" s="14" t="s">
        <v>200</v>
      </c>
      <c r="C16" s="9"/>
      <c r="D16" s="23" t="str">
        <f t="shared" si="0"/>
        <v xml:space="preserve">APWORKS 2024.2 - PHASE 3: </v>
      </c>
      <c r="E16" s="10">
        <v>0</v>
      </c>
      <c r="F16" s="9">
        <v>125.72</v>
      </c>
      <c r="G16" s="10" t="s">
        <v>159</v>
      </c>
      <c r="H16" s="10" t="s">
        <v>195</v>
      </c>
      <c r="J16" s="24">
        <v>0</v>
      </c>
    </row>
    <row r="17" spans="1:14" ht="45" x14ac:dyDescent="0.25">
      <c r="A17" s="5" t="s">
        <v>5</v>
      </c>
      <c r="B17" s="9" t="s">
        <v>203</v>
      </c>
      <c r="C17" s="5" t="s">
        <v>21</v>
      </c>
      <c r="D17" s="23" t="str">
        <f t="shared" si="0"/>
        <v>APWORKS 2024.2 - PHASE 3: Customer Information: Select Client on Vendor Invoice</v>
      </c>
      <c r="E17" s="10">
        <v>16</v>
      </c>
      <c r="F17" s="9">
        <v>118.29</v>
      </c>
      <c r="G17" s="10" t="s">
        <v>205</v>
      </c>
      <c r="H17" s="10" t="s">
        <v>206</v>
      </c>
      <c r="J17" s="24">
        <v>4</v>
      </c>
      <c r="K17" s="24">
        <v>12</v>
      </c>
    </row>
    <row r="18" spans="1:14" ht="45" x14ac:dyDescent="0.25">
      <c r="A18" s="5" t="s">
        <v>5</v>
      </c>
      <c r="B18" s="15" t="s">
        <v>207</v>
      </c>
      <c r="C18" s="12"/>
      <c r="D18" s="23" t="str">
        <f t="shared" si="0"/>
        <v xml:space="preserve">APWORKS 2024.2 - PHASE 3: </v>
      </c>
      <c r="E18" s="13">
        <v>80</v>
      </c>
      <c r="F18" s="12">
        <v>142.86000000000001</v>
      </c>
      <c r="G18" s="13" t="s">
        <v>159</v>
      </c>
      <c r="H18" s="13" t="s">
        <v>210</v>
      </c>
      <c r="J18" s="24">
        <v>74.56</v>
      </c>
      <c r="K18" s="24">
        <v>5.44</v>
      </c>
    </row>
    <row r="19" spans="1:14" ht="30" x14ac:dyDescent="0.25">
      <c r="A19" s="5" t="s">
        <v>5</v>
      </c>
      <c r="B19" s="9" t="s">
        <v>211</v>
      </c>
      <c r="C19" s="5" t="s">
        <v>33</v>
      </c>
      <c r="D19" s="23" t="str">
        <f t="shared" si="0"/>
        <v>APWORKS 2024.2 - PHASE 3: Vendor/stations/sites associated to multiple pay to.</v>
      </c>
      <c r="E19" s="10">
        <v>32</v>
      </c>
      <c r="F19" s="9">
        <v>83</v>
      </c>
      <c r="G19" s="10" t="s">
        <v>168</v>
      </c>
      <c r="H19" s="10" t="s">
        <v>206</v>
      </c>
      <c r="J19" s="24">
        <v>15.6</v>
      </c>
      <c r="K19" s="24">
        <v>16.399999999999999</v>
      </c>
    </row>
    <row r="20" spans="1:14" x14ac:dyDescent="0.25">
      <c r="A20" s="5" t="s">
        <v>5</v>
      </c>
      <c r="B20" s="12" t="s">
        <v>214</v>
      </c>
      <c r="C20" s="5" t="s">
        <v>52</v>
      </c>
      <c r="D20" s="23" t="str">
        <f t="shared" si="0"/>
        <v>APWORKS 2024.2 - PHASE 3: Checkbox to filter discrepant lines</v>
      </c>
      <c r="E20" s="13">
        <v>8</v>
      </c>
      <c r="F20" s="12">
        <v>11.43</v>
      </c>
      <c r="G20" s="13" t="s">
        <v>206</v>
      </c>
      <c r="H20" s="13" t="s">
        <v>217</v>
      </c>
      <c r="K20" s="24">
        <v>8</v>
      </c>
    </row>
    <row r="21" spans="1:14" ht="30" x14ac:dyDescent="0.25">
      <c r="A21" s="5" t="s">
        <v>5</v>
      </c>
      <c r="B21" s="9" t="s">
        <v>218</v>
      </c>
      <c r="C21" s="5" t="s">
        <v>8</v>
      </c>
      <c r="D21" s="23" t="str">
        <f t="shared" si="0"/>
        <v>APWORKS 2024.2 - PHASE 3: Ability to assign Employees to Roles by Media type and by Client</v>
      </c>
      <c r="E21" s="10">
        <v>70</v>
      </c>
      <c r="F21" s="9">
        <v>110.14</v>
      </c>
      <c r="G21" s="10" t="s">
        <v>205</v>
      </c>
      <c r="H21" s="10" t="s">
        <v>221</v>
      </c>
      <c r="J21" s="24">
        <v>59.5</v>
      </c>
      <c r="K21" s="24">
        <v>10.5</v>
      </c>
    </row>
    <row r="22" spans="1:14" x14ac:dyDescent="0.25">
      <c r="A22" s="5" t="s">
        <v>5</v>
      </c>
      <c r="B22" s="12" t="s">
        <v>222</v>
      </c>
      <c r="C22" s="5" t="s">
        <v>86</v>
      </c>
      <c r="D22" s="23" t="str">
        <f t="shared" si="0"/>
        <v>APWORKS 2024.2 - PHASE 3: Invoice Editing: Make the tax editable</v>
      </c>
      <c r="E22" s="13">
        <v>0</v>
      </c>
      <c r="F22" s="16"/>
      <c r="G22" s="17"/>
      <c r="H22" s="17"/>
    </row>
    <row r="23" spans="1:14" s="8" customFormat="1" x14ac:dyDescent="0.25">
      <c r="A23" s="6"/>
      <c r="B23" s="6" t="s">
        <v>223</v>
      </c>
      <c r="C23" s="6"/>
      <c r="D23" s="6"/>
      <c r="E23" s="7">
        <v>389</v>
      </c>
      <c r="F23" s="6">
        <v>283.5</v>
      </c>
      <c r="G23" s="7" t="s">
        <v>226</v>
      </c>
      <c r="H23" s="7" t="s">
        <v>227</v>
      </c>
      <c r="I23" s="28"/>
      <c r="J23" s="28"/>
      <c r="K23" s="28">
        <v>71.260000000000005</v>
      </c>
      <c r="L23" s="28">
        <v>267.54000000000002</v>
      </c>
      <c r="M23" s="28">
        <v>50.2</v>
      </c>
      <c r="N23" s="28"/>
    </row>
    <row r="24" spans="1:14" x14ac:dyDescent="0.25">
      <c r="A24" s="5" t="s">
        <v>96</v>
      </c>
      <c r="B24" s="12" t="s">
        <v>228</v>
      </c>
      <c r="C24" s="12"/>
      <c r="D24" s="23" t="str">
        <f t="shared" ref="D24:D64" si="1">CONCATENATE(A24,": ",C24)</f>
        <v xml:space="preserve">APWORKS 2024.2 - PHASE 4        : </v>
      </c>
      <c r="E24" s="13">
        <v>60</v>
      </c>
      <c r="F24" s="12">
        <v>37.5</v>
      </c>
      <c r="G24" s="13" t="s">
        <v>231</v>
      </c>
      <c r="H24" s="13" t="s">
        <v>232</v>
      </c>
      <c r="K24" s="24">
        <v>60</v>
      </c>
    </row>
    <row r="25" spans="1:14" x14ac:dyDescent="0.25">
      <c r="A25" s="5" t="s">
        <v>96</v>
      </c>
      <c r="B25" s="14" t="s">
        <v>233</v>
      </c>
      <c r="C25" s="9"/>
      <c r="D25" s="23" t="str">
        <f t="shared" si="1"/>
        <v xml:space="preserve">APWORKS 2024.2 - PHASE 4        : </v>
      </c>
      <c r="E25" s="10">
        <v>12</v>
      </c>
      <c r="F25" s="9">
        <v>7</v>
      </c>
      <c r="G25" s="10" t="s">
        <v>232</v>
      </c>
      <c r="H25" s="10" t="s">
        <v>235</v>
      </c>
      <c r="K25" s="24">
        <v>3.26</v>
      </c>
      <c r="L25" s="24">
        <v>8.74</v>
      </c>
    </row>
    <row r="26" spans="1:14" ht="30" x14ac:dyDescent="0.25">
      <c r="A26" s="5" t="s">
        <v>96</v>
      </c>
      <c r="B26" s="12" t="s">
        <v>236</v>
      </c>
      <c r="C26" s="5" t="s">
        <v>97</v>
      </c>
      <c r="D26" s="23" t="str">
        <f t="shared" si="1"/>
        <v>APWORKS 2024.2 - PHASE 4        : Approve upto last level and auto post.</v>
      </c>
      <c r="E26" s="13">
        <v>8</v>
      </c>
      <c r="F26" s="12">
        <v>10</v>
      </c>
      <c r="G26" s="13" t="s">
        <v>235</v>
      </c>
      <c r="H26" s="13" t="s">
        <v>238</v>
      </c>
      <c r="L26" s="24">
        <v>8</v>
      </c>
    </row>
    <row r="27" spans="1:14" ht="30" x14ac:dyDescent="0.25">
      <c r="A27" s="5" t="s">
        <v>96</v>
      </c>
      <c r="B27" s="12" t="s">
        <v>239</v>
      </c>
      <c r="C27" s="5" t="s">
        <v>110</v>
      </c>
      <c r="D27" s="23" t="str">
        <f t="shared" si="1"/>
        <v>APWORKS 2024.2 - PHASE 4        : Currency Changes on Vendor Map</v>
      </c>
      <c r="E27" s="13">
        <v>16</v>
      </c>
      <c r="F27" s="12">
        <v>20</v>
      </c>
      <c r="G27" s="13" t="s">
        <v>235</v>
      </c>
      <c r="H27" s="13" t="s">
        <v>241</v>
      </c>
      <c r="L27" s="24">
        <v>16</v>
      </c>
    </row>
    <row r="28" spans="1:14" x14ac:dyDescent="0.25">
      <c r="A28" s="5" t="s">
        <v>96</v>
      </c>
      <c r="B28" s="12" t="s">
        <v>242</v>
      </c>
      <c r="C28" s="5" t="s">
        <v>98</v>
      </c>
      <c r="D28" s="23" t="str">
        <f t="shared" si="1"/>
        <v>APWORKS 2024.2 - PHASE 4        : Stamp multiple approvers.</v>
      </c>
      <c r="E28" s="13">
        <v>12</v>
      </c>
      <c r="F28" s="12">
        <v>15</v>
      </c>
      <c r="G28" s="13" t="s">
        <v>238</v>
      </c>
      <c r="H28" s="13" t="s">
        <v>241</v>
      </c>
      <c r="L28" s="24">
        <v>12</v>
      </c>
    </row>
    <row r="29" spans="1:14" ht="30" x14ac:dyDescent="0.25">
      <c r="A29" s="5" t="s">
        <v>96</v>
      </c>
      <c r="B29" s="12" t="s">
        <v>244</v>
      </c>
      <c r="C29" s="12"/>
      <c r="D29" s="23" t="str">
        <f t="shared" si="1"/>
        <v xml:space="preserve">APWORKS 2024.2 - PHASE 4        : </v>
      </c>
      <c r="E29" s="13">
        <v>30</v>
      </c>
      <c r="F29" s="12">
        <v>37.5</v>
      </c>
      <c r="G29" s="13" t="s">
        <v>241</v>
      </c>
      <c r="H29" s="13" t="s">
        <v>245</v>
      </c>
      <c r="L29" s="24">
        <v>30</v>
      </c>
    </row>
    <row r="30" spans="1:14" x14ac:dyDescent="0.25">
      <c r="A30" s="5" t="s">
        <v>96</v>
      </c>
      <c r="B30" s="12" t="s">
        <v>246</v>
      </c>
      <c r="C30" s="5" t="s">
        <v>105</v>
      </c>
      <c r="D30" s="23" t="str">
        <f t="shared" si="1"/>
        <v>APWORKS 2024.2 - PHASE 4        : EDI file updating and upload</v>
      </c>
      <c r="E30" s="13">
        <v>12</v>
      </c>
      <c r="F30" s="12">
        <v>15</v>
      </c>
      <c r="G30" s="13" t="s">
        <v>248</v>
      </c>
      <c r="H30" s="13" t="s">
        <v>249</v>
      </c>
      <c r="L30" s="24">
        <v>12</v>
      </c>
    </row>
    <row r="31" spans="1:14" x14ac:dyDescent="0.25">
      <c r="A31" s="5" t="s">
        <v>96</v>
      </c>
      <c r="B31" s="12" t="s">
        <v>250</v>
      </c>
      <c r="C31" s="12"/>
      <c r="D31" s="23" t="str">
        <f t="shared" si="1"/>
        <v xml:space="preserve">APWORKS 2024.2 - PHASE 4        : </v>
      </c>
      <c r="E31" s="13" t="s">
        <v>251</v>
      </c>
      <c r="F31" s="12">
        <v>1.25</v>
      </c>
      <c r="G31" s="13" t="s">
        <v>241</v>
      </c>
      <c r="H31" s="13" t="s">
        <v>241</v>
      </c>
      <c r="L31" s="24">
        <v>1</v>
      </c>
    </row>
    <row r="32" spans="1:14" x14ac:dyDescent="0.25">
      <c r="A32" s="5" t="s">
        <v>96</v>
      </c>
      <c r="B32" s="12" t="s">
        <v>253</v>
      </c>
      <c r="C32" s="12"/>
      <c r="D32" s="23" t="str">
        <f t="shared" si="1"/>
        <v xml:space="preserve">APWORKS 2024.2 - PHASE 4        : </v>
      </c>
      <c r="E32" s="13">
        <v>4</v>
      </c>
      <c r="F32" s="12">
        <v>5</v>
      </c>
      <c r="G32" s="13" t="s">
        <v>241</v>
      </c>
      <c r="H32" s="13" t="s">
        <v>254</v>
      </c>
      <c r="L32" s="24">
        <v>4</v>
      </c>
    </row>
    <row r="33" spans="1:13" x14ac:dyDescent="0.25">
      <c r="A33" s="5" t="s">
        <v>96</v>
      </c>
      <c r="B33" s="12" t="s">
        <v>255</v>
      </c>
      <c r="C33" s="5" t="s">
        <v>100</v>
      </c>
      <c r="D33" s="23" t="str">
        <f t="shared" si="1"/>
        <v>APWORKS 2024.2 - PHASE 4        : Production: Project should be available on summary as well.</v>
      </c>
      <c r="E33" s="13">
        <v>6</v>
      </c>
      <c r="F33" s="12">
        <v>7.5</v>
      </c>
      <c r="G33" s="13" t="s">
        <v>258</v>
      </c>
      <c r="H33" s="13" t="s">
        <v>259</v>
      </c>
      <c r="L33" s="24">
        <v>6</v>
      </c>
    </row>
    <row r="34" spans="1:13" x14ac:dyDescent="0.25">
      <c r="A34" s="5" t="s">
        <v>96</v>
      </c>
      <c r="B34" s="9" t="s">
        <v>260</v>
      </c>
      <c r="C34" s="5" t="s">
        <v>108</v>
      </c>
      <c r="D34" s="23" t="str">
        <f t="shared" si="1"/>
        <v>APWORKS 2024.2 - PHASE 4        : Production: Auto populate lines based PO during scanning</v>
      </c>
      <c r="E34" s="10">
        <v>8</v>
      </c>
      <c r="F34" s="9">
        <v>6.67</v>
      </c>
      <c r="G34" s="10" t="s">
        <v>259</v>
      </c>
      <c r="H34" s="10" t="s">
        <v>259</v>
      </c>
      <c r="L34" s="24">
        <v>8</v>
      </c>
    </row>
    <row r="35" spans="1:13" x14ac:dyDescent="0.25">
      <c r="A35" s="5" t="s">
        <v>96</v>
      </c>
      <c r="B35" s="9" t="s">
        <v>262</v>
      </c>
      <c r="C35" s="5" t="s">
        <v>107</v>
      </c>
      <c r="D35" s="23" t="str">
        <f t="shared" si="1"/>
        <v>APWORKS 2024.2 - PHASE 4        : Production: show keyvalue pairs for level2 mapping</v>
      </c>
      <c r="E35" s="10">
        <v>8</v>
      </c>
      <c r="F35" s="9">
        <v>178.5</v>
      </c>
      <c r="G35" s="10" t="s">
        <v>226</v>
      </c>
      <c r="H35" s="10" t="s">
        <v>248</v>
      </c>
      <c r="K35" s="24">
        <v>4</v>
      </c>
      <c r="L35" s="24">
        <v>4</v>
      </c>
    </row>
    <row r="36" spans="1:13" x14ac:dyDescent="0.25">
      <c r="A36" s="5" t="s">
        <v>96</v>
      </c>
      <c r="B36" s="18" t="s">
        <v>264</v>
      </c>
      <c r="C36" s="12"/>
      <c r="D36" s="23" t="str">
        <f t="shared" si="1"/>
        <v xml:space="preserve">APWORKS 2024.2 - PHASE 4        : </v>
      </c>
      <c r="E36" s="13">
        <v>0</v>
      </c>
      <c r="F36" s="16"/>
      <c r="G36" s="17"/>
      <c r="H36" s="17"/>
    </row>
    <row r="37" spans="1:13" ht="30" x14ac:dyDescent="0.25">
      <c r="A37" s="5" t="s">
        <v>96</v>
      </c>
      <c r="B37" s="9" t="s">
        <v>265</v>
      </c>
      <c r="C37" s="5" t="s">
        <v>42</v>
      </c>
      <c r="D37" s="23" t="str">
        <f t="shared" si="1"/>
        <v>APWORKS 2024.2 - PHASE 4        : Route invoice from one company - company identification</v>
      </c>
      <c r="E37" s="10">
        <v>70</v>
      </c>
      <c r="F37" s="9">
        <v>50</v>
      </c>
      <c r="G37" s="10" t="s">
        <v>249</v>
      </c>
      <c r="H37" s="10" t="s">
        <v>267</v>
      </c>
      <c r="L37" s="24">
        <v>70</v>
      </c>
    </row>
    <row r="38" spans="1:13" x14ac:dyDescent="0.25">
      <c r="A38" s="5" t="s">
        <v>96</v>
      </c>
      <c r="B38" s="9" t="s">
        <v>269</v>
      </c>
      <c r="C38" s="5" t="s">
        <v>104</v>
      </c>
      <c r="D38" s="23" t="str">
        <f t="shared" si="1"/>
        <v>APWORKS 2024.2 - PHASE 4        : A report to spot check the invoices processed</v>
      </c>
      <c r="E38" s="10">
        <v>30</v>
      </c>
      <c r="F38" s="9">
        <v>68</v>
      </c>
      <c r="G38" s="10" t="s">
        <v>248</v>
      </c>
      <c r="H38" s="10" t="s">
        <v>271</v>
      </c>
      <c r="L38" s="24">
        <v>27</v>
      </c>
      <c r="M38" s="24">
        <v>3</v>
      </c>
    </row>
    <row r="39" spans="1:13" x14ac:dyDescent="0.25">
      <c r="A39" s="5" t="s">
        <v>96</v>
      </c>
      <c r="B39" s="9" t="s">
        <v>274</v>
      </c>
      <c r="C39" s="9"/>
      <c r="D39" s="23" t="str">
        <f t="shared" si="1"/>
        <v xml:space="preserve">APWORKS 2024.2 - PHASE 4        : </v>
      </c>
      <c r="E39" s="10">
        <v>60</v>
      </c>
      <c r="F39" s="9">
        <v>75</v>
      </c>
      <c r="G39" s="10" t="s">
        <v>276</v>
      </c>
      <c r="H39" s="10" t="s">
        <v>227</v>
      </c>
      <c r="L39" s="24">
        <v>24.8</v>
      </c>
      <c r="M39" s="24">
        <v>35.200000000000003</v>
      </c>
    </row>
    <row r="40" spans="1:13" x14ac:dyDescent="0.25">
      <c r="A40" s="5" t="s">
        <v>96</v>
      </c>
      <c r="B40" s="9" t="s">
        <v>277</v>
      </c>
      <c r="C40" s="5" t="s">
        <v>106</v>
      </c>
      <c r="D40" s="23" t="str">
        <f t="shared" si="1"/>
        <v>APWORKS 2024.2 - PHASE 4        : PDF based broadcast invoices - Invoice Scan</v>
      </c>
      <c r="E40" s="10">
        <v>40</v>
      </c>
      <c r="F40" s="9">
        <v>50</v>
      </c>
      <c r="G40" s="10" t="s">
        <v>276</v>
      </c>
      <c r="H40" s="10" t="s">
        <v>278</v>
      </c>
      <c r="L40" s="24">
        <v>24.8</v>
      </c>
      <c r="M40" s="24">
        <v>15.2</v>
      </c>
    </row>
    <row r="41" spans="1:13" x14ac:dyDescent="0.25">
      <c r="A41" s="5" t="s">
        <v>96</v>
      </c>
      <c r="B41" s="9" t="s">
        <v>279</v>
      </c>
      <c r="C41" s="9"/>
      <c r="D41" s="23" t="str">
        <f t="shared" si="1"/>
        <v xml:space="preserve">APWORKS 2024.2 - PHASE 4        : </v>
      </c>
      <c r="E41" s="10">
        <v>10</v>
      </c>
      <c r="F41" s="9">
        <v>62.5</v>
      </c>
      <c r="G41" s="10" t="s">
        <v>276</v>
      </c>
      <c r="H41" s="10" t="s">
        <v>281</v>
      </c>
      <c r="M41" s="24">
        <v>10</v>
      </c>
    </row>
    <row r="42" spans="1:13" x14ac:dyDescent="0.25">
      <c r="A42" s="5" t="s">
        <v>96</v>
      </c>
      <c r="B42" s="9" t="s">
        <v>282</v>
      </c>
      <c r="C42" s="9"/>
      <c r="D42" s="23" t="str">
        <f t="shared" si="1"/>
        <v xml:space="preserve">APWORKS 2024.2 - PHASE 4        : </v>
      </c>
      <c r="E42" s="10">
        <v>10</v>
      </c>
      <c r="F42" s="9">
        <v>75</v>
      </c>
      <c r="G42" s="10" t="s">
        <v>276</v>
      </c>
      <c r="H42" s="10" t="s">
        <v>227</v>
      </c>
      <c r="M42" s="24">
        <v>10</v>
      </c>
    </row>
    <row r="43" spans="1:13" x14ac:dyDescent="0.25">
      <c r="A43" s="5" t="s">
        <v>96</v>
      </c>
      <c r="B43" s="12" t="s">
        <v>283</v>
      </c>
      <c r="C43" s="5" t="s">
        <v>115</v>
      </c>
      <c r="D43" s="23" t="str">
        <f t="shared" si="1"/>
        <v>APWORKS 2024.2 - PHASE 4        : PDF based broadcast invoices - Import / Export lines</v>
      </c>
      <c r="E43" s="13">
        <v>0</v>
      </c>
      <c r="F43" s="12">
        <v>7</v>
      </c>
      <c r="G43" s="13" t="s">
        <v>276</v>
      </c>
      <c r="H43" s="13" t="s">
        <v>276</v>
      </c>
    </row>
    <row r="44" spans="1:13" x14ac:dyDescent="0.25">
      <c r="A44" s="5" t="s">
        <v>96</v>
      </c>
      <c r="B44" s="12" t="s">
        <v>284</v>
      </c>
      <c r="C44" s="5" t="s">
        <v>102</v>
      </c>
      <c r="D44" s="23" t="str">
        <f t="shared" si="1"/>
        <v>APWORKS 2024.2 - PHASE 4        : Approval routing</v>
      </c>
      <c r="E44" s="13">
        <v>0</v>
      </c>
      <c r="F44" s="12">
        <v>7</v>
      </c>
      <c r="G44" s="13" t="s">
        <v>276</v>
      </c>
      <c r="H44" s="13" t="s">
        <v>276</v>
      </c>
    </row>
    <row r="45" spans="1:13" ht="30" x14ac:dyDescent="0.25">
      <c r="A45" s="5" t="s">
        <v>96</v>
      </c>
      <c r="B45" s="9" t="s">
        <v>285</v>
      </c>
      <c r="C45" s="9"/>
      <c r="D45" s="23" t="str">
        <f t="shared" si="1"/>
        <v xml:space="preserve">APWORKS 2024.2 - PHASE 4        : </v>
      </c>
      <c r="E45" s="10">
        <v>36</v>
      </c>
      <c r="F45" s="9">
        <v>7</v>
      </c>
      <c r="G45" s="10" t="s">
        <v>248</v>
      </c>
      <c r="H45" s="10" t="s">
        <v>248</v>
      </c>
      <c r="L45" s="24">
        <v>36</v>
      </c>
    </row>
    <row r="46" spans="1:13" x14ac:dyDescent="0.25">
      <c r="A46" s="5" t="s">
        <v>96</v>
      </c>
      <c r="B46" s="12" t="s">
        <v>287</v>
      </c>
      <c r="C46" s="12"/>
      <c r="D46" s="23" t="str">
        <f t="shared" si="1"/>
        <v xml:space="preserve">APWORKS 2024.2 - PHASE 4        : </v>
      </c>
      <c r="E46" s="13">
        <v>0</v>
      </c>
      <c r="F46" s="16"/>
      <c r="G46" s="17"/>
      <c r="H46" s="17"/>
    </row>
    <row r="47" spans="1:13" x14ac:dyDescent="0.25">
      <c r="A47" s="5" t="s">
        <v>96</v>
      </c>
      <c r="B47" s="12" t="s">
        <v>288</v>
      </c>
      <c r="C47" s="12"/>
      <c r="D47" s="23" t="str">
        <f t="shared" si="1"/>
        <v xml:space="preserve">APWORKS 2024.2 - PHASE 4        : </v>
      </c>
      <c r="E47" s="13">
        <v>12</v>
      </c>
      <c r="F47" s="12">
        <v>7</v>
      </c>
      <c r="G47" s="13" t="s">
        <v>271</v>
      </c>
      <c r="H47" s="13" t="s">
        <v>289</v>
      </c>
      <c r="M47" s="24">
        <v>12</v>
      </c>
    </row>
    <row r="48" spans="1:13" x14ac:dyDescent="0.25">
      <c r="A48" s="5" t="s">
        <v>96</v>
      </c>
      <c r="B48" s="12" t="s">
        <v>290</v>
      </c>
      <c r="C48" s="12"/>
      <c r="D48" s="23" t="str">
        <f t="shared" si="1"/>
        <v xml:space="preserve">APWORKS 2024.2 - PHASE 4        : </v>
      </c>
      <c r="E48" s="13">
        <v>0</v>
      </c>
      <c r="F48" s="12">
        <v>0</v>
      </c>
      <c r="G48" s="13" t="s">
        <v>226</v>
      </c>
      <c r="H48" s="13" t="s">
        <v>226</v>
      </c>
    </row>
    <row r="49" spans="1:14" x14ac:dyDescent="0.25">
      <c r="A49" s="5" t="s">
        <v>96</v>
      </c>
      <c r="B49" s="9" t="s">
        <v>292</v>
      </c>
      <c r="C49" s="5" t="s">
        <v>293</v>
      </c>
      <c r="D49" s="23" t="str">
        <f t="shared" si="1"/>
        <v>APWORKS 2024.2 - PHASE 4        : Vendor mapping enhancement for Non-media</v>
      </c>
      <c r="E49" s="10">
        <v>0</v>
      </c>
      <c r="F49" s="9">
        <v>7</v>
      </c>
      <c r="G49" s="10" t="s">
        <v>226</v>
      </c>
      <c r="H49" s="10" t="s">
        <v>226</v>
      </c>
    </row>
    <row r="50" spans="1:14" x14ac:dyDescent="0.25">
      <c r="A50" s="5" t="s">
        <v>96</v>
      </c>
      <c r="B50" s="12" t="s">
        <v>294</v>
      </c>
      <c r="C50" s="12"/>
      <c r="D50" s="23" t="str">
        <f t="shared" si="1"/>
        <v xml:space="preserve">APWORKS 2024.2 - PHASE 4        : </v>
      </c>
      <c r="E50" s="13">
        <v>4</v>
      </c>
      <c r="F50" s="12">
        <v>8</v>
      </c>
      <c r="G50" s="13" t="s">
        <v>226</v>
      </c>
      <c r="H50" s="13" t="s">
        <v>295</v>
      </c>
      <c r="K50" s="24">
        <v>4</v>
      </c>
    </row>
    <row r="51" spans="1:14" x14ac:dyDescent="0.25">
      <c r="A51" s="5" t="s">
        <v>96</v>
      </c>
      <c r="B51" s="12" t="s">
        <v>296</v>
      </c>
      <c r="C51" s="12"/>
      <c r="D51" s="23" t="str">
        <f t="shared" si="1"/>
        <v xml:space="preserve">APWORKS 2024.2 - PHASE 4        : </v>
      </c>
      <c r="E51" s="13">
        <v>0</v>
      </c>
      <c r="F51" s="12">
        <v>7</v>
      </c>
      <c r="G51" s="13" t="s">
        <v>226</v>
      </c>
      <c r="H51" s="13" t="s">
        <v>226</v>
      </c>
    </row>
    <row r="52" spans="1:14" x14ac:dyDescent="0.25">
      <c r="A52" s="5" t="s">
        <v>96</v>
      </c>
      <c r="B52" s="12" t="s">
        <v>297</v>
      </c>
      <c r="C52" s="12"/>
      <c r="D52" s="23" t="str">
        <f t="shared" si="1"/>
        <v xml:space="preserve">APWORKS 2024.2 - PHASE 4        : </v>
      </c>
      <c r="E52" s="13">
        <v>0</v>
      </c>
      <c r="F52" s="16"/>
      <c r="G52" s="17"/>
      <c r="H52" s="17"/>
    </row>
    <row r="53" spans="1:14" s="8" customFormat="1" x14ac:dyDescent="0.25">
      <c r="A53" s="6"/>
      <c r="B53" s="6" t="s">
        <v>298</v>
      </c>
      <c r="C53" s="6"/>
      <c r="D53" s="6" t="str">
        <f>CONCATENATE(A53,": ",B53)</f>
        <v>:          Sprint 5</v>
      </c>
      <c r="E53" s="7">
        <v>40</v>
      </c>
      <c r="F53" s="6">
        <v>635.24</v>
      </c>
      <c r="G53" s="7" t="s">
        <v>150</v>
      </c>
      <c r="H53" s="7" t="s">
        <v>155</v>
      </c>
      <c r="I53" s="28"/>
      <c r="J53" s="28"/>
      <c r="K53" s="28"/>
      <c r="L53" s="28"/>
      <c r="M53" s="28">
        <v>40</v>
      </c>
      <c r="N53" s="28"/>
    </row>
    <row r="54" spans="1:14" x14ac:dyDescent="0.25">
      <c r="A54" s="5" t="s">
        <v>96</v>
      </c>
      <c r="B54" s="12" t="s">
        <v>299</v>
      </c>
      <c r="C54" s="5" t="s">
        <v>114</v>
      </c>
      <c r="D54" s="23" t="str">
        <f t="shared" si="1"/>
        <v>APWORKS 2024.2 - PHASE 4        : Google Drive Setup (company configuration UI)</v>
      </c>
      <c r="E54" s="13">
        <v>40</v>
      </c>
      <c r="F54" s="12">
        <v>50</v>
      </c>
      <c r="G54" s="13" t="s">
        <v>300</v>
      </c>
      <c r="H54" s="13" t="s">
        <v>155</v>
      </c>
      <c r="M54" s="24">
        <v>40</v>
      </c>
    </row>
    <row r="55" spans="1:14" x14ac:dyDescent="0.25">
      <c r="A55" s="5" t="s">
        <v>96</v>
      </c>
      <c r="B55" s="12" t="s">
        <v>301</v>
      </c>
      <c r="C55" s="12"/>
      <c r="D55" s="23" t="str">
        <f t="shared" si="1"/>
        <v xml:space="preserve">APWORKS 2024.2 - PHASE 4        : </v>
      </c>
      <c r="E55" s="13">
        <v>0</v>
      </c>
      <c r="F55" s="12">
        <v>7</v>
      </c>
      <c r="G55" s="13" t="s">
        <v>150</v>
      </c>
      <c r="H55" s="13" t="s">
        <v>150</v>
      </c>
    </row>
    <row r="56" spans="1:14" s="8" customFormat="1" x14ac:dyDescent="0.25">
      <c r="A56" s="6"/>
      <c r="B56" s="6" t="s">
        <v>302</v>
      </c>
      <c r="C56" s="6"/>
      <c r="D56" s="6" t="str">
        <f>CONCATENATE(A56,": ",B56)</f>
        <v>:          Sprint #6</v>
      </c>
      <c r="E56" s="7">
        <v>0</v>
      </c>
      <c r="F56" s="6">
        <v>635.24</v>
      </c>
      <c r="G56" s="7" t="s">
        <v>150</v>
      </c>
      <c r="H56" s="7" t="s">
        <v>155</v>
      </c>
      <c r="I56" s="28">
        <v>0</v>
      </c>
      <c r="J56" s="28"/>
      <c r="K56" s="28"/>
      <c r="L56" s="28"/>
      <c r="M56" s="28">
        <v>0</v>
      </c>
      <c r="N56" s="28"/>
    </row>
    <row r="57" spans="1:14" x14ac:dyDescent="0.25">
      <c r="A57" s="5" t="s">
        <v>474</v>
      </c>
      <c r="B57" s="9" t="s">
        <v>303</v>
      </c>
      <c r="C57" s="9"/>
      <c r="D57" s="23" t="str">
        <f t="shared" si="1"/>
        <v xml:space="preserve">APWORKS 2024.2 - PHASE 6: </v>
      </c>
      <c r="E57" s="10">
        <v>0</v>
      </c>
      <c r="F57" s="9">
        <v>95.24</v>
      </c>
      <c r="G57" s="10" t="s">
        <v>271</v>
      </c>
      <c r="H57" s="10" t="s">
        <v>155</v>
      </c>
      <c r="M57" s="24">
        <v>0</v>
      </c>
    </row>
    <row r="58" spans="1:14" x14ac:dyDescent="0.25">
      <c r="A58" s="5" t="s">
        <v>474</v>
      </c>
      <c r="B58" s="12" t="s">
        <v>305</v>
      </c>
      <c r="C58" s="12"/>
      <c r="D58" s="23" t="str">
        <f t="shared" si="1"/>
        <v xml:space="preserve">APWORKS 2024.2 - PHASE 6: </v>
      </c>
      <c r="E58" s="13">
        <v>0</v>
      </c>
      <c r="F58" s="12">
        <v>0</v>
      </c>
      <c r="G58" s="13" t="s">
        <v>155</v>
      </c>
      <c r="H58" s="13" t="s">
        <v>155</v>
      </c>
      <c r="M58" s="24">
        <v>0</v>
      </c>
    </row>
    <row r="59" spans="1:14" x14ac:dyDescent="0.25">
      <c r="A59" s="5" t="s">
        <v>474</v>
      </c>
      <c r="B59" s="9" t="s">
        <v>306</v>
      </c>
      <c r="C59" s="9"/>
      <c r="D59" s="23" t="str">
        <f t="shared" si="1"/>
        <v xml:space="preserve">APWORKS 2024.2 - PHASE 6: </v>
      </c>
      <c r="E59" s="10">
        <v>0</v>
      </c>
      <c r="F59" s="9">
        <v>0</v>
      </c>
      <c r="G59" s="10" t="s">
        <v>307</v>
      </c>
      <c r="H59" s="10" t="s">
        <v>307</v>
      </c>
      <c r="I59" s="24">
        <v>0</v>
      </c>
    </row>
    <row r="60" spans="1:14" ht="30" x14ac:dyDescent="0.25">
      <c r="A60" s="5" t="s">
        <v>474</v>
      </c>
      <c r="B60" s="9" t="s">
        <v>308</v>
      </c>
      <c r="C60" s="9"/>
      <c r="D60" s="23" t="str">
        <f t="shared" si="1"/>
        <v xml:space="preserve">APWORKS 2024.2 - PHASE 6: </v>
      </c>
      <c r="E60" s="10">
        <v>0</v>
      </c>
      <c r="F60" s="9">
        <v>0</v>
      </c>
      <c r="G60" s="10" t="s">
        <v>307</v>
      </c>
      <c r="H60" s="10" t="s">
        <v>307</v>
      </c>
      <c r="I60" s="24">
        <v>0</v>
      </c>
    </row>
    <row r="61" spans="1:14" ht="30" x14ac:dyDescent="0.25">
      <c r="A61" s="5" t="s">
        <v>474</v>
      </c>
      <c r="B61" s="9" t="s">
        <v>309</v>
      </c>
      <c r="C61" s="9"/>
      <c r="D61" s="23" t="str">
        <f t="shared" si="1"/>
        <v xml:space="preserve">APWORKS 2024.2 - PHASE 6: </v>
      </c>
      <c r="E61" s="10">
        <v>0</v>
      </c>
      <c r="F61" s="9">
        <v>8</v>
      </c>
      <c r="G61" s="10" t="s">
        <v>150</v>
      </c>
      <c r="H61" s="10" t="s">
        <v>307</v>
      </c>
      <c r="I61" s="24">
        <v>0</v>
      </c>
    </row>
    <row r="62" spans="1:14" ht="30" x14ac:dyDescent="0.25">
      <c r="A62" s="5" t="s">
        <v>474</v>
      </c>
      <c r="B62" s="9" t="s">
        <v>311</v>
      </c>
      <c r="C62" s="9"/>
      <c r="D62" s="23" t="str">
        <f t="shared" si="1"/>
        <v xml:space="preserve">APWORKS 2024.2 - PHASE 6: </v>
      </c>
      <c r="E62" s="10">
        <v>0</v>
      </c>
      <c r="F62" s="9">
        <v>8</v>
      </c>
      <c r="G62" s="10" t="s">
        <v>150</v>
      </c>
      <c r="H62" s="10" t="s">
        <v>307</v>
      </c>
      <c r="I62" s="24">
        <v>0</v>
      </c>
    </row>
    <row r="63" spans="1:14" x14ac:dyDescent="0.25">
      <c r="A63" s="5" t="s">
        <v>474</v>
      </c>
      <c r="B63" s="12" t="s">
        <v>312</v>
      </c>
      <c r="C63" s="12"/>
      <c r="D63" s="23" t="str">
        <f t="shared" si="1"/>
        <v xml:space="preserve">APWORKS 2024.2 - PHASE 6: </v>
      </c>
      <c r="E63" s="13">
        <v>0</v>
      </c>
      <c r="F63" s="12">
        <v>7</v>
      </c>
      <c r="G63" s="13" t="s">
        <v>150</v>
      </c>
      <c r="H63" s="13" t="s">
        <v>150</v>
      </c>
    </row>
    <row r="64" spans="1:14" x14ac:dyDescent="0.25">
      <c r="A64" s="5" t="s">
        <v>474</v>
      </c>
      <c r="B64" s="12" t="s">
        <v>313</v>
      </c>
      <c r="C64" s="12"/>
      <c r="D64" s="23" t="str">
        <f t="shared" si="1"/>
        <v xml:space="preserve">APWORKS 2024.2 - PHASE 6: </v>
      </c>
      <c r="E64" s="13">
        <v>0</v>
      </c>
      <c r="F64" s="16"/>
      <c r="G64" s="17"/>
      <c r="H64" s="17"/>
    </row>
    <row r="65" spans="1:13" x14ac:dyDescent="0.25">
      <c r="A65" s="5" t="s">
        <v>474</v>
      </c>
      <c r="B65" s="12" t="s">
        <v>314</v>
      </c>
      <c r="C65" s="12"/>
      <c r="D65" s="23" t="str">
        <f t="shared" ref="D65:D107" si="2">CONCATENATE(A65,": ",C65)</f>
        <v xml:space="preserve">APWORKS 2024.2 - PHASE 6: </v>
      </c>
      <c r="E65" s="13">
        <v>0</v>
      </c>
      <c r="F65" s="12">
        <v>7</v>
      </c>
      <c r="G65" s="13" t="s">
        <v>150</v>
      </c>
      <c r="H65" s="13" t="s">
        <v>150</v>
      </c>
    </row>
    <row r="66" spans="1:13" x14ac:dyDescent="0.25">
      <c r="A66" s="5" t="s">
        <v>474</v>
      </c>
      <c r="B66" s="12" t="s">
        <v>315</v>
      </c>
      <c r="C66" s="12"/>
      <c r="D66" s="23" t="str">
        <f t="shared" si="2"/>
        <v xml:space="preserve">APWORKS 2024.2 - PHASE 6: </v>
      </c>
      <c r="E66" s="13">
        <v>0</v>
      </c>
      <c r="F66" s="16"/>
      <c r="G66" s="17"/>
      <c r="H66" s="17"/>
    </row>
    <row r="67" spans="1:13" x14ac:dyDescent="0.25">
      <c r="A67" s="5" t="s">
        <v>474</v>
      </c>
      <c r="B67" s="12" t="s">
        <v>316</v>
      </c>
      <c r="C67" s="12"/>
      <c r="D67" s="23" t="str">
        <f t="shared" si="2"/>
        <v xml:space="preserve">APWORKS 2024.2 - PHASE 6: </v>
      </c>
      <c r="E67" s="13">
        <v>0</v>
      </c>
      <c r="F67" s="16"/>
      <c r="G67" s="17"/>
      <c r="H67" s="17"/>
    </row>
    <row r="68" spans="1:13" x14ac:dyDescent="0.25">
      <c r="A68" s="5" t="s">
        <v>474</v>
      </c>
      <c r="B68" s="12" t="s">
        <v>317</v>
      </c>
      <c r="C68" s="12"/>
      <c r="D68" s="23" t="str">
        <f t="shared" si="2"/>
        <v xml:space="preserve">APWORKS 2024.2 - PHASE 6: </v>
      </c>
      <c r="E68" s="13">
        <v>70</v>
      </c>
      <c r="F68" s="12">
        <v>350</v>
      </c>
      <c r="G68" s="13" t="s">
        <v>150</v>
      </c>
      <c r="H68" s="13" t="s">
        <v>235</v>
      </c>
      <c r="I68" s="24">
        <v>6.2</v>
      </c>
      <c r="J68" s="24">
        <v>25.6</v>
      </c>
      <c r="K68" s="24">
        <v>36.799999999999997</v>
      </c>
      <c r="L68" s="24">
        <v>1.4</v>
      </c>
    </row>
    <row r="69" spans="1:13" x14ac:dyDescent="0.25">
      <c r="A69" s="5" t="s">
        <v>474</v>
      </c>
      <c r="B69" s="19" t="s">
        <v>319</v>
      </c>
      <c r="C69" s="19"/>
      <c r="D69" s="23" t="str">
        <f t="shared" si="2"/>
        <v xml:space="preserve">APWORKS 2024.2 - PHASE 6: </v>
      </c>
      <c r="E69" s="20">
        <v>70</v>
      </c>
      <c r="F69" s="16"/>
      <c r="G69" s="20" t="s">
        <v>150</v>
      </c>
      <c r="H69" s="20" t="s">
        <v>235</v>
      </c>
      <c r="I69" s="24">
        <v>6.2</v>
      </c>
      <c r="J69" s="24">
        <v>25.6</v>
      </c>
      <c r="K69" s="24">
        <v>36.799999999999997</v>
      </c>
      <c r="L69" s="24">
        <v>1.4</v>
      </c>
    </row>
    <row r="70" spans="1:13" x14ac:dyDescent="0.25">
      <c r="A70" s="5" t="s">
        <v>474</v>
      </c>
      <c r="B70" s="9" t="s">
        <v>320</v>
      </c>
      <c r="C70" s="9"/>
      <c r="D70" s="23" t="str">
        <f t="shared" si="2"/>
        <v xml:space="preserve">APWORKS 2024.2 - PHASE 6: </v>
      </c>
      <c r="E70" s="10">
        <v>343.4</v>
      </c>
      <c r="F70" s="9">
        <v>524.02</v>
      </c>
      <c r="G70" s="10" t="s">
        <v>168</v>
      </c>
      <c r="H70" s="10" t="s">
        <v>323</v>
      </c>
      <c r="J70" s="24">
        <v>23.2</v>
      </c>
      <c r="K70" s="24">
        <v>202.8</v>
      </c>
      <c r="L70" s="24">
        <v>48.3</v>
      </c>
      <c r="M70" s="24">
        <v>69.099999999999994</v>
      </c>
    </row>
    <row r="71" spans="1:13" x14ac:dyDescent="0.25">
      <c r="A71" s="5" t="s">
        <v>474</v>
      </c>
      <c r="B71" s="9" t="s">
        <v>324</v>
      </c>
      <c r="C71" s="9"/>
      <c r="D71" s="23" t="str">
        <f t="shared" si="2"/>
        <v xml:space="preserve">APWORKS 2024.2 - PHASE 6: </v>
      </c>
      <c r="E71" s="10">
        <v>226</v>
      </c>
      <c r="F71" s="9">
        <v>184.14</v>
      </c>
      <c r="G71" s="10" t="s">
        <v>168</v>
      </c>
      <c r="H71" s="10" t="s">
        <v>327</v>
      </c>
      <c r="J71" s="24">
        <v>23.2</v>
      </c>
      <c r="K71" s="24">
        <v>202.8</v>
      </c>
    </row>
    <row r="72" spans="1:13" x14ac:dyDescent="0.25">
      <c r="A72" s="5" t="s">
        <v>474</v>
      </c>
      <c r="B72" s="9" t="s">
        <v>328</v>
      </c>
      <c r="C72" s="9"/>
      <c r="D72" s="23" t="str">
        <f t="shared" si="2"/>
        <v xml:space="preserve">APWORKS 2024.2 - PHASE 6: </v>
      </c>
      <c r="E72" s="10">
        <v>226</v>
      </c>
      <c r="F72" s="9">
        <v>184.14</v>
      </c>
      <c r="G72" s="10" t="s">
        <v>168</v>
      </c>
      <c r="H72" s="10" t="s">
        <v>327</v>
      </c>
      <c r="J72" s="24">
        <v>23.2</v>
      </c>
      <c r="K72" s="24">
        <v>202.8</v>
      </c>
    </row>
    <row r="73" spans="1:13" ht="30" x14ac:dyDescent="0.25">
      <c r="A73" s="5" t="s">
        <v>474</v>
      </c>
      <c r="B73" s="12" t="s">
        <v>329</v>
      </c>
      <c r="C73" t="s">
        <v>10</v>
      </c>
      <c r="D73" s="23" t="str">
        <f t="shared" si="2"/>
        <v>APWORKS 2024.2 - PHASE 6: Google Drive integration. (Setup and Integration development)</v>
      </c>
      <c r="E73" s="13">
        <v>8</v>
      </c>
      <c r="F73" s="12">
        <v>10</v>
      </c>
      <c r="G73" s="13" t="s">
        <v>168</v>
      </c>
      <c r="H73" s="13" t="s">
        <v>330</v>
      </c>
      <c r="J73" s="24">
        <v>8</v>
      </c>
    </row>
    <row r="74" spans="1:13" ht="30" x14ac:dyDescent="0.25">
      <c r="A74" s="5" t="s">
        <v>474</v>
      </c>
      <c r="B74" s="12" t="s">
        <v>331</v>
      </c>
      <c r="C74" t="s">
        <v>6</v>
      </c>
      <c r="D74" s="23" t="str">
        <f t="shared" si="2"/>
        <v>APWORKS 2024.2 - PHASE 6: Ability to automatically attach additional documents to Invoice</v>
      </c>
      <c r="E74" s="13">
        <v>20</v>
      </c>
      <c r="F74" s="12">
        <v>25</v>
      </c>
      <c r="G74" s="13" t="s">
        <v>172</v>
      </c>
      <c r="H74" s="13" t="s">
        <v>210</v>
      </c>
      <c r="J74" s="24">
        <v>13.2</v>
      </c>
      <c r="K74" s="24">
        <v>6.8</v>
      </c>
    </row>
    <row r="75" spans="1:13" ht="45" x14ac:dyDescent="0.25">
      <c r="A75" s="5" t="s">
        <v>474</v>
      </c>
      <c r="B75" s="12" t="s">
        <v>334</v>
      </c>
      <c r="C75" s="12"/>
      <c r="D75" s="23" t="str">
        <f t="shared" si="2"/>
        <v xml:space="preserve">APWORKS 2024.2 - PHASE 6: </v>
      </c>
      <c r="E75" s="13">
        <v>20</v>
      </c>
      <c r="F75" s="12">
        <v>25</v>
      </c>
      <c r="G75" s="13" t="s">
        <v>206</v>
      </c>
      <c r="H75" s="13" t="s">
        <v>176</v>
      </c>
      <c r="K75" s="24">
        <v>20</v>
      </c>
    </row>
    <row r="76" spans="1:13" x14ac:dyDescent="0.25">
      <c r="A76" s="5" t="s">
        <v>474</v>
      </c>
      <c r="B76" s="9" t="s">
        <v>335</v>
      </c>
      <c r="C76" s="9"/>
      <c r="D76" s="23" t="str">
        <f t="shared" si="2"/>
        <v xml:space="preserve">APWORKS 2024.2 - PHASE 6: </v>
      </c>
      <c r="E76" s="10">
        <v>60</v>
      </c>
      <c r="F76" s="9">
        <v>50</v>
      </c>
      <c r="G76" s="10" t="s">
        <v>176</v>
      </c>
      <c r="H76" s="10" t="s">
        <v>336</v>
      </c>
      <c r="J76" s="24">
        <v>2</v>
      </c>
      <c r="K76" s="24">
        <v>58</v>
      </c>
    </row>
    <row r="77" spans="1:13" x14ac:dyDescent="0.25">
      <c r="A77" s="5" t="s">
        <v>474</v>
      </c>
      <c r="B77" s="21" t="s">
        <v>337</v>
      </c>
      <c r="C77" t="s">
        <v>80</v>
      </c>
      <c r="D77" s="23" t="str">
        <f t="shared" si="2"/>
        <v>APWORKS 2024.2 - PHASE 6: Broadcast Invoice: Manage Invoice Models List</v>
      </c>
      <c r="E77" s="22">
        <v>8</v>
      </c>
      <c r="F77" s="21">
        <v>10</v>
      </c>
      <c r="G77" s="22" t="s">
        <v>168</v>
      </c>
      <c r="H77" s="22" t="s">
        <v>330</v>
      </c>
      <c r="J77" s="24">
        <v>8</v>
      </c>
    </row>
    <row r="78" spans="1:13" x14ac:dyDescent="0.25">
      <c r="A78" s="5" t="s">
        <v>474</v>
      </c>
      <c r="B78" s="12" t="s">
        <v>338</v>
      </c>
      <c r="C78" t="s">
        <v>83</v>
      </c>
      <c r="D78" s="23" t="str">
        <f t="shared" si="2"/>
        <v>APWORKS 2024.2 - PHASE 6: Broadcast Invoice: User Group Management Changes</v>
      </c>
      <c r="E78" s="13">
        <v>2</v>
      </c>
      <c r="F78" s="16"/>
      <c r="G78" s="17"/>
      <c r="H78" s="17"/>
      <c r="J78" s="24">
        <v>2</v>
      </c>
    </row>
    <row r="79" spans="1:13" x14ac:dyDescent="0.25">
      <c r="A79" s="5" t="s">
        <v>474</v>
      </c>
      <c r="B79" s="12" t="s">
        <v>340</v>
      </c>
      <c r="C79" s="12"/>
      <c r="D79" s="23" t="str">
        <f t="shared" si="2"/>
        <v xml:space="preserve">APWORKS 2024.2 - PHASE 6: </v>
      </c>
      <c r="E79" s="13">
        <v>0</v>
      </c>
      <c r="F79" s="16"/>
      <c r="G79" s="17"/>
      <c r="H79" s="17"/>
    </row>
    <row r="80" spans="1:13" x14ac:dyDescent="0.25">
      <c r="A80" s="5" t="s">
        <v>474</v>
      </c>
      <c r="B80" s="12" t="s">
        <v>341</v>
      </c>
      <c r="C80"/>
      <c r="D80" s="23" t="str">
        <f t="shared" si="2"/>
        <v xml:space="preserve">APWORKS 2024.2 - PHASE 6: </v>
      </c>
      <c r="E80" s="13">
        <v>0</v>
      </c>
      <c r="F80" s="16"/>
      <c r="G80" s="17"/>
      <c r="H80" s="17"/>
    </row>
    <row r="81" spans="1:13" x14ac:dyDescent="0.25">
      <c r="A81" s="5" t="s">
        <v>474</v>
      </c>
      <c r="B81" s="12" t="s">
        <v>342</v>
      </c>
      <c r="C81" t="s">
        <v>84</v>
      </c>
      <c r="D81" s="23" t="str">
        <f t="shared" si="2"/>
        <v>APWORKS 2024.2 - PHASE 6: Broadcast Invoice: Manage Non-Mapped Broadcast Invoices</v>
      </c>
      <c r="E81" s="13">
        <v>0</v>
      </c>
      <c r="F81" s="16"/>
      <c r="G81" s="17"/>
      <c r="H81" s="17"/>
    </row>
    <row r="82" spans="1:13" x14ac:dyDescent="0.25">
      <c r="A82" s="5" t="s">
        <v>474</v>
      </c>
      <c r="B82" s="12" t="s">
        <v>343</v>
      </c>
      <c r="C82" t="s">
        <v>16</v>
      </c>
      <c r="D82" s="23" t="str">
        <f t="shared" si="2"/>
        <v>APWORKS 2024.2 - PHASE 6: Broadcast Invoice: EDI File Processing</v>
      </c>
      <c r="E82" s="13">
        <v>40</v>
      </c>
      <c r="F82" s="12">
        <v>50</v>
      </c>
      <c r="G82" s="13" t="s">
        <v>176</v>
      </c>
      <c r="H82" s="13" t="s">
        <v>336</v>
      </c>
      <c r="K82" s="24">
        <v>40</v>
      </c>
    </row>
    <row r="83" spans="1:13" x14ac:dyDescent="0.25">
      <c r="A83" s="5" t="s">
        <v>474</v>
      </c>
      <c r="B83" s="12" t="s">
        <v>344</v>
      </c>
      <c r="C83" t="s">
        <v>38</v>
      </c>
      <c r="D83" s="23" t="str">
        <f t="shared" si="2"/>
        <v>APWORKS 2024.2 - PHASE 6: Broadcast Invoice: Invoice View UI</v>
      </c>
      <c r="E83" s="13">
        <v>12</v>
      </c>
      <c r="F83" s="12">
        <v>15</v>
      </c>
      <c r="G83" s="13" t="s">
        <v>345</v>
      </c>
      <c r="H83" s="13" t="s">
        <v>346</v>
      </c>
      <c r="K83" s="24">
        <v>12</v>
      </c>
    </row>
    <row r="84" spans="1:13" x14ac:dyDescent="0.25">
      <c r="A84" s="5" t="s">
        <v>474</v>
      </c>
      <c r="B84" s="12" t="s">
        <v>347</v>
      </c>
      <c r="C84" t="s">
        <v>18</v>
      </c>
      <c r="D84" s="23" t="str">
        <f t="shared" si="2"/>
        <v>APWORKS 2024.2 - PHASE 6: Broadcast Invoice: PDF file generation</v>
      </c>
      <c r="E84" s="13">
        <v>6</v>
      </c>
      <c r="F84" s="12">
        <v>7.5</v>
      </c>
      <c r="G84" s="13" t="s">
        <v>160</v>
      </c>
      <c r="H84" s="13" t="s">
        <v>345</v>
      </c>
      <c r="K84" s="24">
        <v>6</v>
      </c>
    </row>
    <row r="85" spans="1:13" ht="45" x14ac:dyDescent="0.25">
      <c r="A85" s="5" t="s">
        <v>474</v>
      </c>
      <c r="B85" s="12" t="s">
        <v>348</v>
      </c>
      <c r="C85" t="s">
        <v>21</v>
      </c>
      <c r="D85" s="23" t="str">
        <f t="shared" si="2"/>
        <v>APWORKS 2024.2 - PHASE 6: Customer Information: Select Client on Vendor Invoice</v>
      </c>
      <c r="E85" s="13">
        <v>4</v>
      </c>
      <c r="F85" s="12">
        <v>5</v>
      </c>
      <c r="G85" s="13" t="s">
        <v>206</v>
      </c>
      <c r="H85" s="13" t="s">
        <v>206</v>
      </c>
      <c r="K85" s="24">
        <v>4</v>
      </c>
    </row>
    <row r="86" spans="1:13" ht="45" x14ac:dyDescent="0.25">
      <c r="A86" s="5" t="s">
        <v>474</v>
      </c>
      <c r="B86" s="12" t="s">
        <v>349</v>
      </c>
      <c r="C86" s="12"/>
      <c r="D86" s="23" t="str">
        <f t="shared" si="2"/>
        <v xml:space="preserve">APWORKS 2024.2 - PHASE 6: </v>
      </c>
      <c r="E86" s="13">
        <v>40</v>
      </c>
      <c r="F86" s="12">
        <v>50</v>
      </c>
      <c r="G86" s="13" t="s">
        <v>210</v>
      </c>
      <c r="H86" s="13" t="s">
        <v>350</v>
      </c>
      <c r="K86" s="24">
        <v>40</v>
      </c>
    </row>
    <row r="87" spans="1:13" ht="30" x14ac:dyDescent="0.25">
      <c r="A87" s="5" t="s">
        <v>474</v>
      </c>
      <c r="B87" s="12" t="s">
        <v>351</v>
      </c>
      <c r="C87" s="12"/>
      <c r="D87" s="23" t="str">
        <f t="shared" si="2"/>
        <v xml:space="preserve">APWORKS 2024.2 - PHASE 6: </v>
      </c>
      <c r="E87" s="13">
        <v>6</v>
      </c>
      <c r="F87" s="12">
        <v>7.5</v>
      </c>
      <c r="G87" s="13" t="s">
        <v>206</v>
      </c>
      <c r="H87" s="13" t="s">
        <v>217</v>
      </c>
      <c r="K87" s="24">
        <v>6</v>
      </c>
    </row>
    <row r="88" spans="1:13" ht="30" x14ac:dyDescent="0.25">
      <c r="A88" s="5" t="s">
        <v>474</v>
      </c>
      <c r="B88" s="12" t="s">
        <v>352</v>
      </c>
      <c r="C88" s="12"/>
      <c r="D88" s="23" t="str">
        <f t="shared" si="2"/>
        <v xml:space="preserve">APWORKS 2024.2 - PHASE 6: </v>
      </c>
      <c r="E88" s="13">
        <v>8</v>
      </c>
      <c r="F88" s="12">
        <v>26.67</v>
      </c>
      <c r="G88" s="13" t="s">
        <v>221</v>
      </c>
      <c r="H88" s="13" t="s">
        <v>354</v>
      </c>
      <c r="K88" s="24">
        <v>8</v>
      </c>
    </row>
    <row r="89" spans="1:13" x14ac:dyDescent="0.25">
      <c r="A89" s="5" t="s">
        <v>474</v>
      </c>
      <c r="B89" s="12" t="s">
        <v>355</v>
      </c>
      <c r="C89" s="12"/>
      <c r="D89" s="23" t="str">
        <f t="shared" si="2"/>
        <v xml:space="preserve">APWORKS 2024.2 - PHASE 6: </v>
      </c>
      <c r="E89" s="13">
        <v>60</v>
      </c>
      <c r="F89" s="12">
        <v>100</v>
      </c>
      <c r="G89" s="13" t="s">
        <v>206</v>
      </c>
      <c r="H89" s="13" t="s">
        <v>327</v>
      </c>
      <c r="K89" s="24">
        <v>60</v>
      </c>
    </row>
    <row r="90" spans="1:13" x14ac:dyDescent="0.25">
      <c r="A90" s="5" t="s">
        <v>474</v>
      </c>
      <c r="B90" s="9" t="s">
        <v>357</v>
      </c>
      <c r="C90" s="9"/>
      <c r="D90" s="23" t="str">
        <f t="shared" si="2"/>
        <v xml:space="preserve">APWORKS 2024.2 - PHASE 6: </v>
      </c>
      <c r="E90" s="10">
        <v>101.4</v>
      </c>
      <c r="F90" s="9">
        <v>131.44999999999999</v>
      </c>
      <c r="G90" s="10" t="s">
        <v>248</v>
      </c>
      <c r="H90" s="10" t="s">
        <v>360</v>
      </c>
      <c r="L90" s="24">
        <v>48.3</v>
      </c>
      <c r="M90" s="24">
        <v>53.1</v>
      </c>
    </row>
    <row r="91" spans="1:13" x14ac:dyDescent="0.25">
      <c r="A91" s="5" t="s">
        <v>474</v>
      </c>
      <c r="B91" s="12" t="s">
        <v>260</v>
      </c>
      <c r="C91" s="12"/>
      <c r="D91" s="23" t="str">
        <f t="shared" si="2"/>
        <v xml:space="preserve">APWORKS 2024.2 - PHASE 6: </v>
      </c>
      <c r="E91" s="13">
        <v>4</v>
      </c>
      <c r="F91" s="12">
        <v>4.4400000000000004</v>
      </c>
      <c r="G91" s="13" t="s">
        <v>248</v>
      </c>
      <c r="H91" s="13" t="s">
        <v>248</v>
      </c>
      <c r="L91" s="24">
        <v>4</v>
      </c>
    </row>
    <row r="92" spans="1:13" x14ac:dyDescent="0.25">
      <c r="A92" s="5" t="s">
        <v>474</v>
      </c>
      <c r="B92" s="12" t="s">
        <v>255</v>
      </c>
      <c r="C92" s="12"/>
      <c r="D92" s="23" t="str">
        <f t="shared" si="2"/>
        <v xml:space="preserve">APWORKS 2024.2 - PHASE 6: </v>
      </c>
      <c r="E92" s="13">
        <v>4</v>
      </c>
      <c r="F92" s="12">
        <v>4.45</v>
      </c>
      <c r="G92" s="13" t="s">
        <v>248</v>
      </c>
      <c r="H92" s="13" t="s">
        <v>249</v>
      </c>
      <c r="L92" s="24">
        <v>4</v>
      </c>
    </row>
    <row r="93" spans="1:13" x14ac:dyDescent="0.25">
      <c r="A93" s="5" t="s">
        <v>474</v>
      </c>
      <c r="B93" s="12" t="s">
        <v>262</v>
      </c>
      <c r="C93" s="12"/>
      <c r="D93" s="23" t="str">
        <f t="shared" si="2"/>
        <v xml:space="preserve">APWORKS 2024.2 - PHASE 6: </v>
      </c>
      <c r="E93" s="13">
        <v>4</v>
      </c>
      <c r="F93" s="12">
        <v>4.45</v>
      </c>
      <c r="G93" s="13" t="s">
        <v>249</v>
      </c>
      <c r="H93" s="13" t="s">
        <v>249</v>
      </c>
      <c r="L93" s="24">
        <v>4</v>
      </c>
    </row>
    <row r="94" spans="1:13" ht="30" x14ac:dyDescent="0.25">
      <c r="A94" s="5" t="s">
        <v>474</v>
      </c>
      <c r="B94" s="9" t="s">
        <v>265</v>
      </c>
      <c r="C94" s="9"/>
      <c r="D94" s="23" t="str">
        <f t="shared" si="2"/>
        <v xml:space="preserve">APWORKS 2024.2 - PHASE 6: </v>
      </c>
      <c r="E94" s="10">
        <v>51.4</v>
      </c>
      <c r="F94" s="9">
        <v>62.45</v>
      </c>
      <c r="G94" s="10" t="s">
        <v>249</v>
      </c>
      <c r="H94" s="10" t="s">
        <v>289</v>
      </c>
      <c r="L94" s="24">
        <v>28.4</v>
      </c>
      <c r="M94" s="24">
        <v>23</v>
      </c>
    </row>
    <row r="95" spans="1:13" x14ac:dyDescent="0.25">
      <c r="A95" s="5" t="s">
        <v>474</v>
      </c>
      <c r="B95" s="9" t="s">
        <v>368</v>
      </c>
      <c r="C95" s="9"/>
      <c r="D95" s="23" t="str">
        <f t="shared" si="2"/>
        <v xml:space="preserve">APWORKS 2024.2 - PHASE 6: </v>
      </c>
      <c r="E95" s="10">
        <v>8</v>
      </c>
      <c r="F95" s="9">
        <v>50.22</v>
      </c>
      <c r="G95" s="10" t="s">
        <v>366</v>
      </c>
      <c r="H95" s="10" t="s">
        <v>289</v>
      </c>
      <c r="L95" s="24">
        <v>4</v>
      </c>
      <c r="M95" s="24">
        <v>4</v>
      </c>
    </row>
    <row r="96" spans="1:13" x14ac:dyDescent="0.25">
      <c r="A96" s="5" t="s">
        <v>474</v>
      </c>
      <c r="B96" s="9" t="s">
        <v>370</v>
      </c>
      <c r="C96" s="9"/>
      <c r="D96" s="23" t="str">
        <f t="shared" si="2"/>
        <v xml:space="preserve">APWORKS 2024.2 - PHASE 6: </v>
      </c>
      <c r="E96" s="10">
        <v>30</v>
      </c>
      <c r="F96" s="9">
        <v>72.78</v>
      </c>
      <c r="G96" s="10" t="s">
        <v>267</v>
      </c>
      <c r="H96" s="10" t="s">
        <v>360</v>
      </c>
      <c r="L96" s="24">
        <v>3.9</v>
      </c>
      <c r="M96" s="24">
        <v>26.1</v>
      </c>
    </row>
    <row r="97" spans="1:14" x14ac:dyDescent="0.25">
      <c r="A97" s="5" t="s">
        <v>474</v>
      </c>
      <c r="B97" s="12" t="s">
        <v>372</v>
      </c>
      <c r="C97" s="12"/>
      <c r="D97" s="23" t="str">
        <f t="shared" si="2"/>
        <v xml:space="preserve">APWORKS 2024.2 - PHASE 6: </v>
      </c>
      <c r="E97" s="13">
        <v>0</v>
      </c>
      <c r="F97" s="12">
        <v>8.89</v>
      </c>
      <c r="G97" s="13" t="s">
        <v>249</v>
      </c>
      <c r="H97" s="13" t="s">
        <v>366</v>
      </c>
    </row>
    <row r="98" spans="1:14" x14ac:dyDescent="0.25">
      <c r="A98" s="5" t="s">
        <v>474</v>
      </c>
      <c r="B98" s="9" t="s">
        <v>373</v>
      </c>
      <c r="C98" s="9"/>
      <c r="D98" s="23" t="str">
        <f t="shared" si="2"/>
        <v xml:space="preserve">APWORKS 2024.2 - PHASE 6: </v>
      </c>
      <c r="E98" s="10">
        <v>16</v>
      </c>
      <c r="F98" s="9">
        <v>17.78</v>
      </c>
      <c r="G98" s="10" t="s">
        <v>155</v>
      </c>
      <c r="H98" s="10" t="s">
        <v>323</v>
      </c>
      <c r="M98" s="24">
        <v>16</v>
      </c>
    </row>
    <row r="99" spans="1:14" x14ac:dyDescent="0.25">
      <c r="A99" s="5" t="s">
        <v>474</v>
      </c>
      <c r="B99" s="9" t="s">
        <v>374</v>
      </c>
      <c r="C99" s="9"/>
      <c r="D99" s="23" t="str">
        <f t="shared" si="2"/>
        <v xml:space="preserve">APWORKS 2024.2 - PHASE 6: </v>
      </c>
      <c r="E99" s="10">
        <v>138</v>
      </c>
      <c r="F99" s="9">
        <v>661.91</v>
      </c>
      <c r="G99" s="10" t="s">
        <v>150</v>
      </c>
      <c r="H99" s="10" t="s">
        <v>153</v>
      </c>
      <c r="J99" s="24">
        <v>1.87</v>
      </c>
      <c r="K99" s="24">
        <v>98.13</v>
      </c>
      <c r="M99" s="24">
        <v>38</v>
      </c>
    </row>
    <row r="100" spans="1:14" x14ac:dyDescent="0.25">
      <c r="A100" s="5" t="s">
        <v>474</v>
      </c>
      <c r="B100" s="9" t="s">
        <v>376</v>
      </c>
      <c r="C100" s="9"/>
      <c r="D100" s="23" t="str">
        <f t="shared" si="2"/>
        <v xml:space="preserve">APWORKS 2024.2 - PHASE 6: </v>
      </c>
      <c r="E100" s="10">
        <v>100</v>
      </c>
      <c r="F100" s="9">
        <v>117.17</v>
      </c>
      <c r="G100" s="10" t="s">
        <v>195</v>
      </c>
      <c r="H100" s="10" t="s">
        <v>226</v>
      </c>
      <c r="J100" s="24">
        <v>1.87</v>
      </c>
      <c r="K100" s="24">
        <v>98.13</v>
      </c>
    </row>
    <row r="101" spans="1:14" x14ac:dyDescent="0.25">
      <c r="A101" s="5" t="s">
        <v>474</v>
      </c>
      <c r="B101" s="9" t="s">
        <v>357</v>
      </c>
      <c r="C101" s="9"/>
      <c r="D101" s="23" t="str">
        <f t="shared" si="2"/>
        <v xml:space="preserve">APWORKS 2024.2 - PHASE 6: </v>
      </c>
      <c r="E101" s="10">
        <v>30</v>
      </c>
      <c r="F101" s="9">
        <v>616.78</v>
      </c>
      <c r="G101" s="10" t="s">
        <v>150</v>
      </c>
      <c r="H101" s="10" t="s">
        <v>379</v>
      </c>
      <c r="M101" s="24">
        <v>30</v>
      </c>
    </row>
    <row r="102" spans="1:14" ht="30" x14ac:dyDescent="0.25">
      <c r="A102" s="5" t="s">
        <v>474</v>
      </c>
      <c r="B102" s="9" t="s">
        <v>265</v>
      </c>
      <c r="C102" s="9"/>
      <c r="D102" s="23" t="str">
        <f t="shared" si="2"/>
        <v xml:space="preserve">APWORKS 2024.2 - PHASE 6: </v>
      </c>
      <c r="E102" s="10">
        <v>11</v>
      </c>
      <c r="F102" s="9">
        <v>8.89</v>
      </c>
      <c r="G102" s="10" t="s">
        <v>289</v>
      </c>
      <c r="H102" s="10" t="s">
        <v>278</v>
      </c>
      <c r="M102" s="24">
        <v>11</v>
      </c>
    </row>
    <row r="103" spans="1:14" x14ac:dyDescent="0.25">
      <c r="A103" s="5" t="s">
        <v>474</v>
      </c>
      <c r="B103" s="9" t="s">
        <v>368</v>
      </c>
      <c r="C103" s="9"/>
      <c r="D103" s="23" t="str">
        <f t="shared" si="2"/>
        <v xml:space="preserve">APWORKS 2024.2 - PHASE 6: </v>
      </c>
      <c r="E103" s="10">
        <v>3</v>
      </c>
      <c r="F103" s="9">
        <v>3.33</v>
      </c>
      <c r="G103" s="10" t="s">
        <v>289</v>
      </c>
      <c r="H103" s="10" t="s">
        <v>289</v>
      </c>
      <c r="M103" s="24">
        <v>3</v>
      </c>
    </row>
    <row r="104" spans="1:14" x14ac:dyDescent="0.25">
      <c r="A104" s="5" t="s">
        <v>474</v>
      </c>
      <c r="B104" s="9" t="s">
        <v>370</v>
      </c>
      <c r="C104" s="9"/>
      <c r="D104" s="23" t="str">
        <f t="shared" si="2"/>
        <v xml:space="preserve">APWORKS 2024.2 - PHASE 6: </v>
      </c>
      <c r="E104" s="10">
        <v>16</v>
      </c>
      <c r="F104" s="9">
        <v>13.33</v>
      </c>
      <c r="G104" s="10" t="s">
        <v>360</v>
      </c>
      <c r="H104" s="10" t="s">
        <v>379</v>
      </c>
      <c r="M104" s="24">
        <v>16</v>
      </c>
    </row>
    <row r="105" spans="1:14" x14ac:dyDescent="0.25">
      <c r="A105" s="5" t="s">
        <v>474</v>
      </c>
      <c r="B105" s="9" t="s">
        <v>372</v>
      </c>
      <c r="C105" s="9"/>
      <c r="D105" s="23" t="str">
        <f t="shared" si="2"/>
        <v xml:space="preserve">APWORKS 2024.2 - PHASE 6: </v>
      </c>
      <c r="E105" s="10">
        <v>0</v>
      </c>
      <c r="F105" s="9">
        <v>0</v>
      </c>
      <c r="G105" s="10" t="s">
        <v>150</v>
      </c>
      <c r="H105" s="10" t="s">
        <v>150</v>
      </c>
    </row>
    <row r="106" spans="1:14" x14ac:dyDescent="0.25">
      <c r="A106" s="5" t="s">
        <v>474</v>
      </c>
      <c r="B106" s="9" t="s">
        <v>373</v>
      </c>
      <c r="C106" s="9"/>
      <c r="D106" s="23" t="str">
        <f t="shared" si="2"/>
        <v xml:space="preserve">APWORKS 2024.2 - PHASE 6: </v>
      </c>
      <c r="E106" s="10">
        <v>8</v>
      </c>
      <c r="F106" s="9">
        <v>661.91</v>
      </c>
      <c r="G106" s="10" t="s">
        <v>150</v>
      </c>
      <c r="H106" s="10" t="s">
        <v>153</v>
      </c>
      <c r="M106" s="24">
        <v>8</v>
      </c>
    </row>
    <row r="107" spans="1:14" x14ac:dyDescent="0.25">
      <c r="A107" s="5" t="s">
        <v>474</v>
      </c>
      <c r="B107" s="9" t="s">
        <v>384</v>
      </c>
      <c r="C107" s="9"/>
      <c r="D107" s="23" t="str">
        <f t="shared" si="2"/>
        <v xml:space="preserve">APWORKS 2024.2 - PHASE 6: </v>
      </c>
      <c r="E107" s="10">
        <v>160</v>
      </c>
      <c r="F107" s="9">
        <v>641.78</v>
      </c>
      <c r="G107" s="10" t="s">
        <v>150</v>
      </c>
      <c r="H107" s="10" t="s">
        <v>387</v>
      </c>
      <c r="I107" s="24">
        <v>27.9</v>
      </c>
      <c r="J107" s="24">
        <v>2.1</v>
      </c>
      <c r="K107" s="24">
        <v>50</v>
      </c>
      <c r="M107" s="24">
        <v>80</v>
      </c>
    </row>
    <row r="108" spans="1:14" x14ac:dyDescent="0.25">
      <c r="A108" s="5" t="s">
        <v>474</v>
      </c>
      <c r="B108" s="12" t="s">
        <v>388</v>
      </c>
      <c r="C108" s="12"/>
      <c r="D108" s="23" t="str">
        <f t="shared" ref="D108:D129" si="3">CONCATENATE(A108,": ",C108)</f>
        <v xml:space="preserve">APWORKS 2024.2 - PHASE 6: </v>
      </c>
      <c r="E108" s="13">
        <v>66</v>
      </c>
      <c r="F108" s="12">
        <v>24</v>
      </c>
      <c r="G108" s="13" t="s">
        <v>387</v>
      </c>
      <c r="H108" s="13" t="s">
        <v>151</v>
      </c>
      <c r="M108" s="24">
        <v>66</v>
      </c>
    </row>
    <row r="109" spans="1:14" x14ac:dyDescent="0.25">
      <c r="A109" s="5" t="s">
        <v>474</v>
      </c>
      <c r="B109" s="12" t="s">
        <v>390</v>
      </c>
      <c r="C109" s="12"/>
      <c r="D109" s="23" t="str">
        <f t="shared" si="3"/>
        <v xml:space="preserve">APWORKS 2024.2 - PHASE 6: </v>
      </c>
      <c r="E109" s="13">
        <v>40</v>
      </c>
      <c r="F109" s="12">
        <v>28.57</v>
      </c>
      <c r="G109" s="13" t="s">
        <v>387</v>
      </c>
      <c r="H109" s="13" t="s">
        <v>151</v>
      </c>
      <c r="M109" s="24">
        <v>40</v>
      </c>
    </row>
    <row r="110" spans="1:14" x14ac:dyDescent="0.25">
      <c r="A110" s="5" t="s">
        <v>474</v>
      </c>
      <c r="B110" s="12" t="s">
        <v>392</v>
      </c>
      <c r="C110" s="12"/>
      <c r="D110" s="23" t="str">
        <f t="shared" si="3"/>
        <v xml:space="preserve">APWORKS 2024.2 - PHASE 6: </v>
      </c>
      <c r="E110" s="13">
        <v>20</v>
      </c>
      <c r="F110" s="12">
        <v>7</v>
      </c>
      <c r="G110" s="13" t="s">
        <v>151</v>
      </c>
      <c r="H110" s="13" t="s">
        <v>394</v>
      </c>
      <c r="M110" s="24">
        <v>20</v>
      </c>
    </row>
    <row r="111" spans="1:14" x14ac:dyDescent="0.25">
      <c r="A111" s="16"/>
      <c r="B111" s="16"/>
      <c r="C111" s="16"/>
      <c r="D111" s="23" t="str">
        <f t="shared" si="3"/>
        <v xml:space="preserve">: </v>
      </c>
      <c r="E111" s="13">
        <v>0</v>
      </c>
      <c r="F111" s="16"/>
      <c r="G111" s="17"/>
      <c r="H111" s="17"/>
    </row>
    <row r="112" spans="1:14" s="8" customFormat="1" x14ac:dyDescent="0.25">
      <c r="A112" s="6"/>
      <c r="B112" s="6" t="s">
        <v>395</v>
      </c>
      <c r="C112" s="6"/>
      <c r="D112" s="6" t="str">
        <f>CONCATENATE(A112,": ",B112)</f>
        <v>: Nexelus 2024.1 SP2</v>
      </c>
      <c r="E112" s="7">
        <v>588</v>
      </c>
      <c r="F112" s="6">
        <v>405.45</v>
      </c>
      <c r="G112" s="7" t="s">
        <v>160</v>
      </c>
      <c r="H112" s="7" t="s">
        <v>153</v>
      </c>
      <c r="I112" s="28"/>
      <c r="J112" s="28"/>
      <c r="K112" s="28">
        <v>142.9</v>
      </c>
      <c r="L112" s="28">
        <v>260.39999999999998</v>
      </c>
      <c r="M112" s="28">
        <v>184.7</v>
      </c>
      <c r="N112" s="28"/>
    </row>
    <row r="113" spans="1:13" x14ac:dyDescent="0.25">
      <c r="A113" s="5" t="s">
        <v>23</v>
      </c>
      <c r="B113" s="9" t="s">
        <v>398</v>
      </c>
      <c r="C113" s="9"/>
      <c r="D113" s="23" t="str">
        <f t="shared" si="3"/>
        <v xml:space="preserve">NEXELUS 2024.1 SP2              : </v>
      </c>
      <c r="E113" s="10">
        <v>484</v>
      </c>
      <c r="F113" s="9">
        <v>360.95</v>
      </c>
      <c r="G113" s="10" t="s">
        <v>160</v>
      </c>
      <c r="H113" s="10" t="s">
        <v>379</v>
      </c>
      <c r="K113" s="24">
        <v>132.9</v>
      </c>
      <c r="L113" s="24">
        <v>260.39999999999998</v>
      </c>
      <c r="M113" s="24">
        <v>90.7</v>
      </c>
    </row>
    <row r="114" spans="1:13" x14ac:dyDescent="0.25">
      <c r="A114" s="5" t="s">
        <v>23</v>
      </c>
      <c r="B114" s="9" t="s">
        <v>401</v>
      </c>
      <c r="C114" s="5" t="s">
        <v>34</v>
      </c>
      <c r="D114" s="23" t="str">
        <f t="shared" si="3"/>
        <v>NEXELUS 2024.1 SP2              : Backup Table for vendor/client lines relationship</v>
      </c>
      <c r="E114" s="10">
        <v>58</v>
      </c>
      <c r="F114" s="9">
        <v>62.86</v>
      </c>
      <c r="G114" s="10" t="s">
        <v>404</v>
      </c>
      <c r="H114" s="10" t="s">
        <v>254</v>
      </c>
      <c r="K114" s="24">
        <v>24.1</v>
      </c>
      <c r="L114" s="24">
        <v>33.9</v>
      </c>
    </row>
    <row r="115" spans="1:13" ht="30" x14ac:dyDescent="0.25">
      <c r="A115" s="5" t="s">
        <v>23</v>
      </c>
      <c r="B115" s="9" t="s">
        <v>409</v>
      </c>
      <c r="C115" s="9"/>
      <c r="D115" s="23" t="str">
        <f t="shared" si="3"/>
        <v xml:space="preserve">NEXELUS 2024.1 SP2              : </v>
      </c>
      <c r="E115" s="10">
        <v>188</v>
      </c>
      <c r="F115" s="9">
        <v>182.86</v>
      </c>
      <c r="G115" s="10" t="s">
        <v>346</v>
      </c>
      <c r="H115" s="10" t="s">
        <v>258</v>
      </c>
      <c r="K115" s="24">
        <v>89.8</v>
      </c>
      <c r="L115" s="24">
        <v>98.2</v>
      </c>
    </row>
    <row r="116" spans="1:13" x14ac:dyDescent="0.25">
      <c r="A116" s="5" t="s">
        <v>23</v>
      </c>
      <c r="B116" s="9" t="s">
        <v>412</v>
      </c>
      <c r="C116" s="5" t="s">
        <v>59</v>
      </c>
      <c r="D116" s="23" t="str">
        <f t="shared" si="3"/>
        <v>NEXELUS 2024.1 SP2              : UDF &amp; Naming Convention in Vendor Portal - Proposal Import/exp</v>
      </c>
      <c r="E116" s="10">
        <v>114</v>
      </c>
      <c r="F116" s="9">
        <v>120</v>
      </c>
      <c r="G116" s="10" t="s">
        <v>346</v>
      </c>
      <c r="H116" s="10" t="s">
        <v>254</v>
      </c>
      <c r="K116" s="24">
        <v>77.8</v>
      </c>
      <c r="L116" s="24">
        <v>36.200000000000003</v>
      </c>
    </row>
    <row r="117" spans="1:13" x14ac:dyDescent="0.25">
      <c r="A117" s="5" t="s">
        <v>23</v>
      </c>
      <c r="B117" s="9" t="s">
        <v>418</v>
      </c>
      <c r="C117" s="5" t="s">
        <v>91</v>
      </c>
      <c r="D117" s="23" t="str">
        <f t="shared" si="3"/>
        <v>NEXELUS 2024.1 SP2              : UDF &amp; Naming Convention in Nexelus - Export on Proposal</v>
      </c>
      <c r="E117" s="10">
        <v>36</v>
      </c>
      <c r="F117" s="9">
        <v>125.72</v>
      </c>
      <c r="G117" s="10" t="s">
        <v>226</v>
      </c>
      <c r="H117" s="10" t="s">
        <v>419</v>
      </c>
      <c r="K117" s="24">
        <v>4</v>
      </c>
      <c r="L117" s="24">
        <v>32</v>
      </c>
    </row>
    <row r="118" spans="1:13" x14ac:dyDescent="0.25">
      <c r="A118" s="5" t="s">
        <v>23</v>
      </c>
      <c r="B118" s="9" t="s">
        <v>420</v>
      </c>
      <c r="C118" s="5" t="s">
        <v>92</v>
      </c>
      <c r="D118" s="23" t="str">
        <f t="shared" si="3"/>
        <v>NEXELUS 2024.1 SP2              : UDF &amp; Naming Convention in RFP - Nexelus RFP(Exp and Imp)</v>
      </c>
      <c r="E118" s="10">
        <v>38</v>
      </c>
      <c r="F118" s="9">
        <v>182.86</v>
      </c>
      <c r="G118" s="10" t="s">
        <v>346</v>
      </c>
      <c r="H118" s="10" t="s">
        <v>258</v>
      </c>
      <c r="K118" s="24">
        <v>8</v>
      </c>
      <c r="L118" s="24">
        <v>30</v>
      </c>
    </row>
    <row r="119" spans="1:13" x14ac:dyDescent="0.25">
      <c r="A119" s="5" t="s">
        <v>23</v>
      </c>
      <c r="B119" s="21" t="s">
        <v>422</v>
      </c>
      <c r="C119" s="21"/>
      <c r="D119" s="23" t="str">
        <f t="shared" si="3"/>
        <v xml:space="preserve">NEXELUS 2024.1 SP2              : </v>
      </c>
      <c r="E119" s="22">
        <v>68</v>
      </c>
      <c r="F119" s="21">
        <v>34.29</v>
      </c>
      <c r="G119" s="22" t="s">
        <v>346</v>
      </c>
      <c r="H119" s="22" t="s">
        <v>327</v>
      </c>
      <c r="K119" s="24">
        <v>68</v>
      </c>
    </row>
    <row r="120" spans="1:13" x14ac:dyDescent="0.25">
      <c r="A120" s="5" t="s">
        <v>23</v>
      </c>
      <c r="B120" s="9" t="s">
        <v>425</v>
      </c>
      <c r="C120" s="5" t="s">
        <v>24</v>
      </c>
      <c r="D120" s="23" t="str">
        <f t="shared" si="3"/>
        <v>NEXELUS 2024.1 SP2              : Generate Client Schedule Lines based on media type</v>
      </c>
      <c r="E120" s="10">
        <v>205</v>
      </c>
      <c r="F120" s="9">
        <v>360.95</v>
      </c>
      <c r="G120" s="10" t="s">
        <v>160</v>
      </c>
      <c r="H120" s="10" t="s">
        <v>379</v>
      </c>
      <c r="K120" s="24">
        <v>13</v>
      </c>
      <c r="L120" s="24">
        <v>101.3</v>
      </c>
      <c r="M120" s="24">
        <v>90.7</v>
      </c>
    </row>
    <row r="121" spans="1:13" x14ac:dyDescent="0.25">
      <c r="A121" s="5" t="s">
        <v>23</v>
      </c>
      <c r="B121" s="9" t="s">
        <v>427</v>
      </c>
      <c r="C121" s="9"/>
      <c r="D121" s="23" t="str">
        <f t="shared" si="3"/>
        <v xml:space="preserve">NEXELUS 2024.1 SP2              : </v>
      </c>
      <c r="E121" s="10" t="s">
        <v>251</v>
      </c>
      <c r="F121" s="9">
        <v>5</v>
      </c>
      <c r="G121" s="10" t="s">
        <v>416</v>
      </c>
      <c r="H121" s="10" t="s">
        <v>416</v>
      </c>
      <c r="K121" s="24">
        <v>1</v>
      </c>
    </row>
    <row r="122" spans="1:13" x14ac:dyDescent="0.25">
      <c r="A122" s="5" t="s">
        <v>23</v>
      </c>
      <c r="B122" s="9" t="s">
        <v>428</v>
      </c>
      <c r="C122" s="9"/>
      <c r="D122" s="23" t="str">
        <f t="shared" si="3"/>
        <v xml:space="preserve">NEXELUS 2024.1 SP2              : </v>
      </c>
      <c r="E122" s="10" t="s">
        <v>251</v>
      </c>
      <c r="F122" s="9">
        <v>5</v>
      </c>
      <c r="G122" s="10" t="s">
        <v>416</v>
      </c>
      <c r="H122" s="10" t="s">
        <v>231</v>
      </c>
      <c r="K122" s="24">
        <v>1</v>
      </c>
    </row>
    <row r="123" spans="1:13" x14ac:dyDescent="0.25">
      <c r="A123" s="5" t="s">
        <v>23</v>
      </c>
      <c r="B123" s="9" t="s">
        <v>429</v>
      </c>
      <c r="C123" s="9"/>
      <c r="D123" s="23" t="str">
        <f t="shared" si="3"/>
        <v xml:space="preserve">NEXELUS 2024.1 SP2              : </v>
      </c>
      <c r="E123" s="10">
        <v>66</v>
      </c>
      <c r="F123" s="9">
        <v>300.43</v>
      </c>
      <c r="G123" s="10" t="s">
        <v>160</v>
      </c>
      <c r="H123" s="10" t="s">
        <v>278</v>
      </c>
      <c r="K123" s="24">
        <v>4</v>
      </c>
      <c r="L123" s="24">
        <v>46</v>
      </c>
      <c r="M123" s="24">
        <v>16</v>
      </c>
    </row>
    <row r="124" spans="1:13" x14ac:dyDescent="0.25">
      <c r="A124" s="5" t="s">
        <v>23</v>
      </c>
      <c r="B124" s="9" t="s">
        <v>432</v>
      </c>
      <c r="C124" t="s">
        <v>93</v>
      </c>
      <c r="D124" s="23" t="str">
        <f t="shared" si="3"/>
        <v>NEXELUS 2024.1 SP2              : Billing by Media Type</v>
      </c>
      <c r="E124" s="10">
        <v>137</v>
      </c>
      <c r="F124" s="9">
        <v>276.95</v>
      </c>
      <c r="G124" s="10" t="s">
        <v>431</v>
      </c>
      <c r="H124" s="10" t="s">
        <v>379</v>
      </c>
      <c r="K124" s="24">
        <v>7</v>
      </c>
      <c r="L124" s="24">
        <v>55.3</v>
      </c>
      <c r="M124" s="24">
        <v>14.7</v>
      </c>
    </row>
    <row r="125" spans="1:13" x14ac:dyDescent="0.25">
      <c r="A125" s="5" t="s">
        <v>23</v>
      </c>
      <c r="B125" s="12" t="s">
        <v>415</v>
      </c>
      <c r="C125" s="12"/>
      <c r="D125" s="23" t="str">
        <f t="shared" si="3"/>
        <v xml:space="preserve">NEXELUS 2024.1 SP2              : </v>
      </c>
      <c r="E125" s="13">
        <v>7</v>
      </c>
      <c r="F125" s="12">
        <v>17.5</v>
      </c>
      <c r="G125" s="13" t="s">
        <v>431</v>
      </c>
      <c r="H125" s="13" t="s">
        <v>436</v>
      </c>
      <c r="K125" s="24">
        <v>7</v>
      </c>
    </row>
    <row r="126" spans="1:13" x14ac:dyDescent="0.25">
      <c r="A126" s="5" t="s">
        <v>23</v>
      </c>
      <c r="B126" s="21" t="s">
        <v>437</v>
      </c>
      <c r="C126" s="5" t="s">
        <v>120</v>
      </c>
      <c r="D126" s="23" t="str">
        <f t="shared" si="3"/>
        <v>NEXELUS 2024.1 SP2              : Media Plan Approval</v>
      </c>
      <c r="E126" s="22">
        <v>14</v>
      </c>
      <c r="F126" s="21">
        <v>26.67</v>
      </c>
      <c r="G126" s="22" t="s">
        <v>232</v>
      </c>
      <c r="H126" s="22" t="s">
        <v>408</v>
      </c>
      <c r="K126" s="24">
        <v>2.4</v>
      </c>
      <c r="L126" s="24">
        <v>11.6</v>
      </c>
    </row>
    <row r="127" spans="1:13" ht="45" x14ac:dyDescent="0.25">
      <c r="A127" s="5" t="s">
        <v>23</v>
      </c>
      <c r="B127" s="21" t="s">
        <v>438</v>
      </c>
      <c r="C127" s="21"/>
      <c r="D127" s="23" t="str">
        <f t="shared" si="3"/>
        <v xml:space="preserve">NEXELUS 2024.1 SP2              : </v>
      </c>
      <c r="E127" s="22">
        <v>0</v>
      </c>
      <c r="F127" s="21">
        <v>7</v>
      </c>
      <c r="G127" s="22" t="s">
        <v>160</v>
      </c>
      <c r="H127" s="22" t="s">
        <v>160</v>
      </c>
    </row>
    <row r="128" spans="1:13" x14ac:dyDescent="0.25">
      <c r="A128" s="5" t="s">
        <v>23</v>
      </c>
      <c r="B128" s="9" t="s">
        <v>439</v>
      </c>
      <c r="C128" s="5" t="s">
        <v>89</v>
      </c>
      <c r="D128" s="23" t="str">
        <f t="shared" si="3"/>
        <v>NEXELUS 2024.1 SP2              : Client Profile: Media &gt; Flag to make the vendor inactive</v>
      </c>
      <c r="E128" s="10">
        <v>24</v>
      </c>
      <c r="F128" s="9">
        <v>105.71</v>
      </c>
      <c r="G128" s="10" t="s">
        <v>416</v>
      </c>
      <c r="H128" s="10" t="s">
        <v>419</v>
      </c>
      <c r="K128" s="24">
        <v>6</v>
      </c>
      <c r="L128" s="24">
        <v>8</v>
      </c>
    </row>
    <row r="129" spans="1:12" x14ac:dyDescent="0.25">
      <c r="A129" s="5" t="s">
        <v>23</v>
      </c>
      <c r="B129" s="9" t="s">
        <v>441</v>
      </c>
      <c r="C129" t="s">
        <v>116</v>
      </c>
      <c r="D129" s="23" t="str">
        <f t="shared" si="3"/>
        <v>NEXELUS 2024.1 SP2              : AdTech Fee commission</v>
      </c>
      <c r="E129" s="10">
        <v>9</v>
      </c>
      <c r="F129" s="9">
        <v>175.43</v>
      </c>
      <c r="G129" s="10" t="s">
        <v>160</v>
      </c>
      <c r="H129" s="10" t="s">
        <v>245</v>
      </c>
      <c r="L129" s="24">
        <v>4</v>
      </c>
    </row>
    <row r="130" spans="1:12" x14ac:dyDescent="0.25">
      <c r="A130" s="5" t="s">
        <v>23</v>
      </c>
      <c r="B130" s="9" t="s">
        <v>444</v>
      </c>
      <c r="C130" s="9"/>
      <c r="D130" s="23" t="str">
        <f t="shared" ref="D130:D156" si="4">CONCATENATE(A130,": ",C130)</f>
        <v xml:space="preserve">NEXELUS 2024.1 SP2              : </v>
      </c>
      <c r="E130" s="10">
        <v>0</v>
      </c>
      <c r="F130" s="9">
        <v>0</v>
      </c>
      <c r="G130" s="10" t="s">
        <v>160</v>
      </c>
      <c r="H130" s="10" t="s">
        <v>160</v>
      </c>
    </row>
    <row r="131" spans="1:12" ht="30" x14ac:dyDescent="0.25">
      <c r="A131" s="5" t="s">
        <v>23</v>
      </c>
      <c r="B131" s="12" t="s">
        <v>445</v>
      </c>
      <c r="C131" s="12"/>
      <c r="D131" s="23" t="str">
        <f t="shared" si="4"/>
        <v xml:space="preserve">NEXELUS 2024.1 SP2              : </v>
      </c>
      <c r="E131" s="13">
        <v>0</v>
      </c>
      <c r="F131" s="16"/>
      <c r="G131" s="17"/>
      <c r="H131" s="17"/>
    </row>
    <row r="132" spans="1:12" ht="30" x14ac:dyDescent="0.25">
      <c r="A132" s="5" t="s">
        <v>23</v>
      </c>
      <c r="B132" s="12" t="s">
        <v>446</v>
      </c>
      <c r="C132" s="12"/>
      <c r="D132" s="23" t="str">
        <f t="shared" si="4"/>
        <v xml:space="preserve">NEXELUS 2024.1 SP2              : </v>
      </c>
      <c r="E132" s="13">
        <v>0</v>
      </c>
      <c r="F132" s="16"/>
      <c r="G132" s="17"/>
      <c r="H132" s="17"/>
    </row>
    <row r="133" spans="1:12" ht="30" x14ac:dyDescent="0.25">
      <c r="A133" s="5" t="s">
        <v>23</v>
      </c>
      <c r="B133" s="12" t="s">
        <v>447</v>
      </c>
      <c r="C133" s="12"/>
      <c r="D133" s="23" t="str">
        <f t="shared" si="4"/>
        <v xml:space="preserve">NEXELUS 2024.1 SP2              : </v>
      </c>
      <c r="E133" s="13">
        <v>0</v>
      </c>
      <c r="F133" s="16"/>
      <c r="G133" s="17"/>
      <c r="H133" s="17"/>
    </row>
    <row r="134" spans="1:12" ht="45" x14ac:dyDescent="0.25">
      <c r="A134" s="5" t="s">
        <v>23</v>
      </c>
      <c r="B134" s="12" t="s">
        <v>448</v>
      </c>
      <c r="C134" s="12"/>
      <c r="D134" s="23" t="str">
        <f t="shared" si="4"/>
        <v xml:space="preserve">NEXELUS 2024.1 SP2              : </v>
      </c>
      <c r="E134" s="13">
        <v>0</v>
      </c>
      <c r="F134" s="16"/>
      <c r="G134" s="17"/>
      <c r="H134" s="17"/>
    </row>
    <row r="135" spans="1:12" ht="30" x14ac:dyDescent="0.25">
      <c r="A135" s="5" t="s">
        <v>23</v>
      </c>
      <c r="B135" s="12" t="s">
        <v>449</v>
      </c>
      <c r="C135" s="12"/>
      <c r="D135" s="23" t="str">
        <f t="shared" si="4"/>
        <v xml:space="preserve">NEXELUS 2024.1 SP2              : </v>
      </c>
      <c r="E135" s="13">
        <v>0</v>
      </c>
      <c r="F135" s="16"/>
      <c r="G135" s="17"/>
      <c r="H135" s="17"/>
    </row>
    <row r="136" spans="1:12" ht="30" x14ac:dyDescent="0.25">
      <c r="A136" s="5" t="s">
        <v>23</v>
      </c>
      <c r="B136" s="12" t="s">
        <v>450</v>
      </c>
      <c r="C136" s="12"/>
      <c r="D136" s="23" t="str">
        <f t="shared" si="4"/>
        <v xml:space="preserve">NEXELUS 2024.1 SP2              : </v>
      </c>
      <c r="E136" s="13">
        <v>0</v>
      </c>
      <c r="F136" s="16"/>
      <c r="G136" s="17"/>
      <c r="H136" s="17"/>
    </row>
    <row r="137" spans="1:12" ht="45" x14ac:dyDescent="0.25">
      <c r="A137" s="5" t="s">
        <v>23</v>
      </c>
      <c r="B137" s="12" t="s">
        <v>451</v>
      </c>
      <c r="C137" s="12"/>
      <c r="D137" s="23" t="str">
        <f t="shared" si="4"/>
        <v xml:space="preserve">NEXELUS 2024.1 SP2              : </v>
      </c>
      <c r="E137" s="13">
        <v>0</v>
      </c>
      <c r="F137" s="16"/>
      <c r="G137" s="17"/>
      <c r="H137" s="17"/>
    </row>
    <row r="138" spans="1:12" ht="45" x14ac:dyDescent="0.25">
      <c r="A138" s="5" t="s">
        <v>23</v>
      </c>
      <c r="B138" s="12" t="s">
        <v>452</v>
      </c>
      <c r="C138" s="12"/>
      <c r="D138" s="23" t="str">
        <f t="shared" si="4"/>
        <v xml:space="preserve">NEXELUS 2024.1 SP2              : </v>
      </c>
      <c r="E138" s="13">
        <v>0</v>
      </c>
      <c r="F138" s="16"/>
      <c r="G138" s="17"/>
      <c r="H138" s="17"/>
    </row>
    <row r="139" spans="1:12" ht="60" x14ac:dyDescent="0.25">
      <c r="A139" s="5" t="s">
        <v>23</v>
      </c>
      <c r="B139" s="12" t="s">
        <v>453</v>
      </c>
      <c r="C139" s="12"/>
      <c r="D139" s="23" t="str">
        <f t="shared" si="4"/>
        <v xml:space="preserve">NEXELUS 2024.1 SP2              : </v>
      </c>
      <c r="E139" s="13">
        <v>0</v>
      </c>
      <c r="F139" s="16"/>
      <c r="G139" s="17"/>
      <c r="H139" s="17"/>
    </row>
    <row r="140" spans="1:12" ht="30" x14ac:dyDescent="0.25">
      <c r="A140" s="5" t="s">
        <v>23</v>
      </c>
      <c r="B140" s="12" t="s">
        <v>454</v>
      </c>
      <c r="C140" s="12"/>
      <c r="D140" s="23" t="str">
        <f t="shared" si="4"/>
        <v xml:space="preserve">NEXELUS 2024.1 SP2              : </v>
      </c>
      <c r="E140" s="13">
        <v>0</v>
      </c>
      <c r="F140" s="16"/>
      <c r="G140" s="17"/>
      <c r="H140" s="17"/>
    </row>
    <row r="141" spans="1:12" ht="60" x14ac:dyDescent="0.25">
      <c r="A141" s="5" t="s">
        <v>23</v>
      </c>
      <c r="B141" s="12" t="s">
        <v>455</v>
      </c>
      <c r="C141" s="12"/>
      <c r="D141" s="23" t="str">
        <f t="shared" si="4"/>
        <v xml:space="preserve">NEXELUS 2024.1 SP2              : </v>
      </c>
      <c r="E141" s="13">
        <v>0</v>
      </c>
      <c r="F141" s="16"/>
      <c r="G141" s="17"/>
      <c r="H141" s="17"/>
    </row>
    <row r="142" spans="1:12" x14ac:dyDescent="0.25">
      <c r="A142" s="5" t="s">
        <v>23</v>
      </c>
      <c r="B142" s="12" t="s">
        <v>456</v>
      </c>
      <c r="C142" s="12"/>
      <c r="D142" s="23" t="str">
        <f t="shared" si="4"/>
        <v xml:space="preserve">NEXELUS 2024.1 SP2              : </v>
      </c>
      <c r="E142" s="13">
        <v>0</v>
      </c>
      <c r="F142" s="16"/>
      <c r="G142" s="17"/>
      <c r="H142" s="17"/>
    </row>
    <row r="143" spans="1:12" x14ac:dyDescent="0.25">
      <c r="A143" s="5" t="s">
        <v>23</v>
      </c>
      <c r="B143" s="12" t="s">
        <v>457</v>
      </c>
      <c r="C143" s="12"/>
      <c r="D143" s="23" t="str">
        <f t="shared" si="4"/>
        <v xml:space="preserve">NEXELUS 2024.1 SP2              : </v>
      </c>
      <c r="E143" s="13">
        <v>0</v>
      </c>
      <c r="F143" s="16"/>
      <c r="G143" s="17"/>
      <c r="H143" s="17"/>
    </row>
    <row r="144" spans="1:12" x14ac:dyDescent="0.25">
      <c r="A144" s="5" t="s">
        <v>23</v>
      </c>
      <c r="B144" s="36" t="s">
        <v>458</v>
      </c>
      <c r="C144" s="9"/>
      <c r="D144" s="23" t="str">
        <f t="shared" si="4"/>
        <v xml:space="preserve">NEXELUS 2024.1 SP2              : </v>
      </c>
      <c r="E144" s="10">
        <v>0</v>
      </c>
      <c r="F144" s="9">
        <v>7</v>
      </c>
      <c r="G144" s="10" t="s">
        <v>160</v>
      </c>
      <c r="H144" s="10" t="s">
        <v>160</v>
      </c>
    </row>
    <row r="145" spans="1:17" x14ac:dyDescent="0.25">
      <c r="A145" s="5" t="s">
        <v>23</v>
      </c>
      <c r="B145" s="36" t="s">
        <v>459</v>
      </c>
      <c r="C145" s="9"/>
      <c r="D145" s="23" t="str">
        <f t="shared" si="4"/>
        <v xml:space="preserve">NEXELUS 2024.1 SP2              : </v>
      </c>
      <c r="E145" s="10">
        <v>0</v>
      </c>
      <c r="F145" s="9">
        <v>7</v>
      </c>
      <c r="G145" s="10" t="s">
        <v>160</v>
      </c>
      <c r="H145" s="10" t="s">
        <v>160</v>
      </c>
    </row>
    <row r="146" spans="1:17" x14ac:dyDescent="0.25">
      <c r="A146" s="5" t="s">
        <v>23</v>
      </c>
      <c r="B146" s="9" t="s">
        <v>460</v>
      </c>
      <c r="C146" s="9"/>
      <c r="D146" s="23" t="str">
        <f t="shared" si="4"/>
        <v xml:space="preserve">NEXELUS 2024.1 SP2              : </v>
      </c>
      <c r="E146" s="10">
        <v>0</v>
      </c>
      <c r="F146" s="9">
        <v>7</v>
      </c>
      <c r="G146" s="10" t="s">
        <v>160</v>
      </c>
      <c r="H146" s="10" t="s">
        <v>160</v>
      </c>
    </row>
    <row r="147" spans="1:17" ht="30" x14ac:dyDescent="0.25">
      <c r="A147" s="5" t="s">
        <v>23</v>
      </c>
      <c r="B147" s="9" t="s">
        <v>461</v>
      </c>
      <c r="C147" s="9"/>
      <c r="D147" s="23" t="str">
        <f t="shared" si="4"/>
        <v xml:space="preserve">NEXELUS 2024.1 SP2              : </v>
      </c>
      <c r="E147" s="10">
        <v>0</v>
      </c>
      <c r="F147" s="9">
        <v>7</v>
      </c>
      <c r="G147" s="10" t="s">
        <v>160</v>
      </c>
      <c r="H147" s="10" t="s">
        <v>160</v>
      </c>
    </row>
    <row r="148" spans="1:17" x14ac:dyDescent="0.25">
      <c r="A148" s="5" t="s">
        <v>23</v>
      </c>
      <c r="B148" s="12" t="s">
        <v>462</v>
      </c>
      <c r="C148" s="12"/>
      <c r="D148" s="23" t="str">
        <f t="shared" si="4"/>
        <v xml:space="preserve">NEXELUS 2024.1 SP2              : </v>
      </c>
      <c r="E148" s="13">
        <v>10</v>
      </c>
      <c r="F148" s="12">
        <v>31</v>
      </c>
      <c r="G148" s="13" t="s">
        <v>431</v>
      </c>
      <c r="H148" s="13" t="s">
        <v>232</v>
      </c>
      <c r="K148" s="24">
        <v>10</v>
      </c>
    </row>
    <row r="149" spans="1:17" x14ac:dyDescent="0.25">
      <c r="A149" s="16"/>
      <c r="B149" s="16"/>
      <c r="C149" s="16"/>
      <c r="D149" s="23" t="str">
        <f t="shared" si="4"/>
        <v xml:space="preserve">: </v>
      </c>
      <c r="E149" s="13">
        <v>0</v>
      </c>
      <c r="F149" s="16"/>
      <c r="G149" s="17"/>
      <c r="H149" s="17"/>
    </row>
    <row r="150" spans="1:17" s="8" customFormat="1" x14ac:dyDescent="0.25">
      <c r="A150" s="6"/>
      <c r="B150" s="6" t="s">
        <v>464</v>
      </c>
      <c r="C150" s="6"/>
      <c r="D150" s="6" t="str">
        <f>CONCATENATE(A150,": ",B150)</f>
        <v>: Hotfix 2024.1</v>
      </c>
      <c r="E150" s="7">
        <v>37</v>
      </c>
      <c r="F150" s="6">
        <v>42.86</v>
      </c>
      <c r="G150" s="7" t="s">
        <v>232</v>
      </c>
      <c r="H150" s="7" t="s">
        <v>254</v>
      </c>
      <c r="I150" s="28"/>
      <c r="J150" s="28"/>
      <c r="K150" s="28">
        <v>11.9</v>
      </c>
      <c r="L150" s="28">
        <v>25.1</v>
      </c>
      <c r="M150" s="28"/>
      <c r="N150" s="28"/>
    </row>
    <row r="151" spans="1:17" x14ac:dyDescent="0.25">
      <c r="A151" s="5" t="s">
        <v>23</v>
      </c>
      <c r="B151" s="9" t="s">
        <v>466</v>
      </c>
      <c r="C151" s="5" t="s">
        <v>67</v>
      </c>
      <c r="D151" s="23" t="str">
        <f t="shared" si="4"/>
        <v>NEXELUS 2024.1 SP2              : eConnect shell change to service</v>
      </c>
      <c r="E151" s="10">
        <v>30</v>
      </c>
      <c r="F151" s="9">
        <v>42.86</v>
      </c>
      <c r="G151" s="10" t="s">
        <v>232</v>
      </c>
      <c r="H151" s="10" t="s">
        <v>254</v>
      </c>
      <c r="K151" s="24">
        <v>4.9000000000000004</v>
      </c>
      <c r="L151" s="24">
        <v>25.1</v>
      </c>
    </row>
    <row r="152" spans="1:17" x14ac:dyDescent="0.25">
      <c r="A152" s="5" t="s">
        <v>23</v>
      </c>
      <c r="B152" s="12" t="s">
        <v>467</v>
      </c>
      <c r="C152" s="12"/>
      <c r="D152" s="23" t="str">
        <f t="shared" si="4"/>
        <v xml:space="preserve">NEXELUS 2024.1 SP2              : </v>
      </c>
      <c r="E152" s="13">
        <v>30</v>
      </c>
      <c r="F152" s="12">
        <v>42.86</v>
      </c>
      <c r="G152" s="13" t="s">
        <v>232</v>
      </c>
      <c r="H152" s="13" t="s">
        <v>254</v>
      </c>
      <c r="K152" s="24">
        <v>4.9000000000000004</v>
      </c>
      <c r="L152" s="24">
        <v>25.1</v>
      </c>
    </row>
    <row r="153" spans="1:17" x14ac:dyDescent="0.25">
      <c r="A153" s="5" t="s">
        <v>23</v>
      </c>
      <c r="B153" s="12" t="s">
        <v>468</v>
      </c>
      <c r="C153" s="12"/>
      <c r="D153" s="23" t="str">
        <f t="shared" si="4"/>
        <v xml:space="preserve">NEXELUS 2024.1 SP2              : </v>
      </c>
      <c r="E153" s="13">
        <v>7</v>
      </c>
      <c r="F153" s="16"/>
      <c r="G153" s="17"/>
      <c r="H153" s="17"/>
      <c r="K153" s="24">
        <v>7</v>
      </c>
    </row>
    <row r="154" spans="1:17" x14ac:dyDescent="0.25">
      <c r="A154" s="5" t="s">
        <v>23</v>
      </c>
      <c r="B154" s="19" t="s">
        <v>469</v>
      </c>
      <c r="C154" s="19"/>
      <c r="D154" s="23" t="str">
        <f t="shared" si="4"/>
        <v xml:space="preserve">NEXELUS 2024.1 SP2              : </v>
      </c>
      <c r="E154" s="20">
        <v>7</v>
      </c>
      <c r="F154" s="16"/>
      <c r="G154" s="20" t="s">
        <v>232</v>
      </c>
      <c r="H154" s="20" t="s">
        <v>232</v>
      </c>
      <c r="K154" s="24">
        <v>7</v>
      </c>
    </row>
    <row r="155" spans="1:17" x14ac:dyDescent="0.25">
      <c r="A155" s="5" t="s">
        <v>23</v>
      </c>
      <c r="B155" s="12" t="s">
        <v>470</v>
      </c>
      <c r="C155" s="12"/>
      <c r="D155" s="23" t="str">
        <f t="shared" si="4"/>
        <v xml:space="preserve">NEXELUS 2024.1 SP2              : </v>
      </c>
      <c r="E155" s="13">
        <v>0</v>
      </c>
      <c r="F155" s="16"/>
      <c r="G155" s="17"/>
      <c r="H155" s="17"/>
    </row>
    <row r="156" spans="1:17" x14ac:dyDescent="0.25">
      <c r="A156" s="5" t="s">
        <v>23</v>
      </c>
      <c r="B156" s="12" t="s">
        <v>471</v>
      </c>
      <c r="C156" s="12"/>
      <c r="D156" s="23" t="str">
        <f t="shared" si="4"/>
        <v xml:space="preserve">NEXELUS 2024.1 SP2              : </v>
      </c>
      <c r="E156" s="13">
        <v>0</v>
      </c>
      <c r="F156" s="16"/>
      <c r="G156" s="17"/>
      <c r="H156" s="17"/>
    </row>
    <row r="157" spans="1:17" s="43" customFormat="1" x14ac:dyDescent="0.25">
      <c r="B157" s="44" t="s">
        <v>578</v>
      </c>
      <c r="I157" s="45"/>
      <c r="J157" s="45"/>
      <c r="K157" s="45"/>
      <c r="L157" s="45"/>
      <c r="M157" s="45"/>
      <c r="N157" s="45"/>
    </row>
    <row r="158" spans="1:17" x14ac:dyDescent="0.25">
      <c r="A158" s="5" t="s">
        <v>578</v>
      </c>
      <c r="B158" s="46" t="s">
        <v>576</v>
      </c>
      <c r="C158" s="5" t="s">
        <v>576</v>
      </c>
      <c r="D158" s="47" t="str">
        <f t="shared" ref="D158:D168" si="5">CONCATENATE(A158,": ",C158)</f>
        <v>APWorks 2025.2: Standardize the Status in Dashboard vs reports</v>
      </c>
      <c r="E158" s="48">
        <v>10</v>
      </c>
      <c r="G158" s="49">
        <v>45733</v>
      </c>
      <c r="H158" s="49">
        <v>45734</v>
      </c>
    </row>
    <row r="159" spans="1:17" ht="30" x14ac:dyDescent="0.25">
      <c r="A159" s="5" t="s">
        <v>578</v>
      </c>
      <c r="B159" s="46" t="s">
        <v>579</v>
      </c>
      <c r="C159" s="5" t="s">
        <v>553</v>
      </c>
      <c r="D159" s="47" t="str">
        <f t="shared" si="5"/>
        <v>APWorks 2025.2: Optimizing data retrieval processes to enhance performance</v>
      </c>
      <c r="E159" s="48">
        <v>198</v>
      </c>
      <c r="G159" s="49">
        <v>45733</v>
      </c>
      <c r="H159" s="49">
        <v>45763</v>
      </c>
      <c r="O159" s="50"/>
      <c r="P159" s="50"/>
      <c r="Q159" s="50"/>
    </row>
    <row r="160" spans="1:17" x14ac:dyDescent="0.25">
      <c r="A160" s="5" t="s">
        <v>578</v>
      </c>
      <c r="B160" s="46" t="s">
        <v>571</v>
      </c>
      <c r="C160" s="5" t="s">
        <v>571</v>
      </c>
      <c r="D160" s="47" t="str">
        <f t="shared" si="5"/>
        <v>APWorks 2025.2: Credit Memo</v>
      </c>
      <c r="E160" s="48">
        <v>80</v>
      </c>
      <c r="F160" s="51"/>
      <c r="G160" s="49">
        <v>45763</v>
      </c>
      <c r="H160" s="49">
        <v>45776</v>
      </c>
      <c r="O160" s="50"/>
    </row>
    <row r="161" spans="1:8" x14ac:dyDescent="0.25">
      <c r="A161" s="5" t="s">
        <v>578</v>
      </c>
      <c r="B161" s="46" t="s">
        <v>580</v>
      </c>
      <c r="C161" s="5" t="s">
        <v>580</v>
      </c>
      <c r="D161" s="47" t="str">
        <f t="shared" si="5"/>
        <v>APWorks 2025.2: Split invoice by MOS - Print / OOH / Digital</v>
      </c>
      <c r="E161" s="48">
        <v>0</v>
      </c>
      <c r="F161" s="48"/>
      <c r="G161" s="49">
        <v>45733</v>
      </c>
      <c r="H161" s="49">
        <v>45733</v>
      </c>
    </row>
    <row r="162" spans="1:8" ht="30" x14ac:dyDescent="0.25">
      <c r="A162" s="5" t="s">
        <v>578</v>
      </c>
      <c r="B162" s="46" t="s">
        <v>581</v>
      </c>
      <c r="C162" s="5" t="s">
        <v>572</v>
      </c>
      <c r="D162" s="47" t="str">
        <f t="shared" si="5"/>
        <v>APWorks 2025.2: Restriction by user group on which fields can be edited</v>
      </c>
      <c r="E162" s="48">
        <v>230</v>
      </c>
      <c r="F162" s="48"/>
      <c r="G162" s="49">
        <v>45733</v>
      </c>
      <c r="H162" s="49">
        <v>45779</v>
      </c>
    </row>
    <row r="163" spans="1:8" ht="60" x14ac:dyDescent="0.25">
      <c r="A163" s="5" t="s">
        <v>578</v>
      </c>
      <c r="B163" s="46" t="s">
        <v>582</v>
      </c>
      <c r="C163" s="5" t="s">
        <v>583</v>
      </c>
      <c r="D163" s="47" t="str">
        <f t="shared" si="5"/>
        <v>APWorks 2025.2: Display client #, when inv is linked to IO in all UIs and Report</v>
      </c>
      <c r="E163" s="48">
        <v>10</v>
      </c>
      <c r="F163" s="48"/>
      <c r="G163" s="49">
        <v>45733</v>
      </c>
      <c r="H163" s="49">
        <v>45754</v>
      </c>
    </row>
    <row r="164" spans="1:8" x14ac:dyDescent="0.25">
      <c r="A164" s="5" t="s">
        <v>578</v>
      </c>
      <c r="B164" s="46" t="s">
        <v>584</v>
      </c>
      <c r="C164" s="5" t="s">
        <v>584</v>
      </c>
      <c r="D164" s="47" t="str">
        <f t="shared" si="5"/>
        <v>APWorks 2025.2: Warren Lamb provided PDF ingestion</v>
      </c>
      <c r="E164" s="48">
        <v>27</v>
      </c>
      <c r="F164" s="48"/>
      <c r="G164" s="49">
        <v>45733</v>
      </c>
      <c r="H164" s="49">
        <v>45778</v>
      </c>
    </row>
    <row r="165" spans="1:8" x14ac:dyDescent="0.25">
      <c r="A165" s="5" t="s">
        <v>578</v>
      </c>
      <c r="B165" s="46" t="s">
        <v>585</v>
      </c>
      <c r="C165" s="5" t="s">
        <v>570</v>
      </c>
      <c r="D165" s="47" t="str">
        <f t="shared" si="5"/>
        <v>APWorks 2025.2: Auto populate call letters; media type and band after 1st maping</v>
      </c>
      <c r="E165" s="48">
        <v>48</v>
      </c>
      <c r="F165" s="48"/>
      <c r="G165" s="49">
        <v>45733</v>
      </c>
      <c r="H165" s="49">
        <v>45756</v>
      </c>
    </row>
    <row r="166" spans="1:8" x14ac:dyDescent="0.25">
      <c r="A166" s="5" t="s">
        <v>578</v>
      </c>
      <c r="B166" s="46" t="s">
        <v>586</v>
      </c>
      <c r="C166" s="5" t="s">
        <v>586</v>
      </c>
      <c r="D166" s="47" t="str">
        <f t="shared" si="5"/>
        <v>APWorks 2025.2: Ability to create templates across multiple Companies</v>
      </c>
      <c r="E166" s="48">
        <v>66</v>
      </c>
      <c r="F166" s="48"/>
      <c r="G166" s="49">
        <v>45755</v>
      </c>
      <c r="H166" s="49">
        <v>45778</v>
      </c>
    </row>
    <row r="167" spans="1:8" ht="60" x14ac:dyDescent="0.25">
      <c r="A167" s="5" t="s">
        <v>578</v>
      </c>
      <c r="B167" s="46" t="s">
        <v>587</v>
      </c>
      <c r="C167" s="5" t="s">
        <v>588</v>
      </c>
      <c r="D167" s="47" t="str">
        <f t="shared" si="5"/>
        <v xml:space="preserve">APWorks 2025.2: Ability to Approve the invoice when resolving discrepancy </v>
      </c>
      <c r="E167" s="48">
        <v>56</v>
      </c>
      <c r="F167" s="48"/>
      <c r="G167" s="49">
        <v>45765</v>
      </c>
      <c r="H167" s="49">
        <v>45779</v>
      </c>
    </row>
    <row r="168" spans="1:8" ht="30" x14ac:dyDescent="0.25">
      <c r="A168" s="5" t="s">
        <v>578</v>
      </c>
      <c r="B168" s="46" t="s">
        <v>589</v>
      </c>
      <c r="C168" s="5" t="s">
        <v>590</v>
      </c>
      <c r="D168" s="47" t="str">
        <f t="shared" si="5"/>
        <v>APWorks 2025.2: Separate the financial integration API from the main application</v>
      </c>
      <c r="E168" s="48">
        <v>60</v>
      </c>
      <c r="F168" s="48"/>
      <c r="G168" s="49">
        <v>45754</v>
      </c>
      <c r="H168" s="49">
        <v>45778</v>
      </c>
    </row>
  </sheetData>
  <autoFilter ref="A2:N156" xr:uid="{4B120F0D-9E5A-407C-8E05-B5FCB36075B7}"/>
  <mergeCells count="1">
    <mergeCell ref="I1:M1"/>
  </mergeCells>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0796-F2A0-42BE-8EF5-3CD9959D7793}">
  <dimension ref="A1:V169"/>
  <sheetViews>
    <sheetView topLeftCell="A102" workbookViewId="0">
      <selection activeCell="D102" sqref="D1:D1048576"/>
    </sheetView>
  </sheetViews>
  <sheetFormatPr defaultRowHeight="15" x14ac:dyDescent="0.25"/>
  <cols>
    <col min="1" max="1" width="28.28515625" style="5" bestFit="1" customWidth="1"/>
    <col min="2" max="2" width="62.42578125" style="25" customWidth="1"/>
    <col min="3" max="3" width="59.42578125" style="5" hidden="1" customWidth="1"/>
    <col min="4" max="4" width="89" style="5" hidden="1" customWidth="1"/>
    <col min="5" max="8" width="15" style="5" customWidth="1"/>
    <col min="9" max="13" width="15" style="24" customWidth="1"/>
    <col min="14" max="14" width="11.85546875" style="24" customWidth="1"/>
    <col min="15" max="16384" width="9.140625" style="5"/>
  </cols>
  <sheetData>
    <row r="1" spans="1:22" x14ac:dyDescent="0.25">
      <c r="I1" s="72" t="s">
        <v>53</v>
      </c>
      <c r="J1" s="72"/>
      <c r="K1" s="72"/>
      <c r="L1" s="72"/>
      <c r="M1" s="72"/>
    </row>
    <row r="2" spans="1:22" x14ac:dyDescent="0.25">
      <c r="A2" s="4" t="s">
        <v>473</v>
      </c>
      <c r="B2" s="4" t="s">
        <v>139</v>
      </c>
      <c r="C2" s="4" t="s">
        <v>140</v>
      </c>
      <c r="D2" s="4" t="s">
        <v>472</v>
      </c>
      <c r="E2" s="4" t="s">
        <v>141</v>
      </c>
      <c r="F2" s="4" t="s">
        <v>142</v>
      </c>
      <c r="G2" s="4" t="s">
        <v>143</v>
      </c>
      <c r="H2" s="4" t="s">
        <v>144</v>
      </c>
      <c r="I2" s="34">
        <v>45505</v>
      </c>
      <c r="J2" s="34">
        <v>45536</v>
      </c>
      <c r="K2" s="35">
        <v>45566</v>
      </c>
      <c r="L2" s="34">
        <v>45597</v>
      </c>
      <c r="M2" s="35">
        <v>45627</v>
      </c>
      <c r="N2" s="34">
        <v>45658</v>
      </c>
      <c r="O2" s="35">
        <v>45689</v>
      </c>
      <c r="P2" s="34">
        <v>45717</v>
      </c>
      <c r="Q2" s="35">
        <v>45748</v>
      </c>
      <c r="R2" s="34">
        <v>45778</v>
      </c>
      <c r="S2" s="35">
        <v>45809</v>
      </c>
      <c r="T2" s="34">
        <v>45839</v>
      </c>
      <c r="U2" s="35">
        <v>45870</v>
      </c>
      <c r="V2" s="34">
        <v>45901</v>
      </c>
    </row>
    <row r="3" spans="1:22" s="8" customFormat="1" x14ac:dyDescent="0.25">
      <c r="A3" s="6"/>
      <c r="B3" s="6" t="s">
        <v>156</v>
      </c>
      <c r="C3" s="6"/>
      <c r="D3" s="6"/>
      <c r="E3" s="7" t="s">
        <v>157</v>
      </c>
      <c r="F3" s="6" t="s">
        <v>158</v>
      </c>
      <c r="G3" s="7" t="s">
        <v>159</v>
      </c>
      <c r="H3" s="7" t="s">
        <v>160</v>
      </c>
      <c r="I3" s="28"/>
      <c r="J3" s="28"/>
      <c r="K3" s="28"/>
      <c r="L3" s="28"/>
      <c r="M3" s="28"/>
      <c r="N3" s="28"/>
    </row>
    <row r="4" spans="1:22" x14ac:dyDescent="0.25">
      <c r="A4" s="5" t="s">
        <v>505</v>
      </c>
      <c r="B4" s="9" t="s">
        <v>161</v>
      </c>
      <c r="C4" s="5" t="s">
        <v>51</v>
      </c>
      <c r="D4" s="23" t="str">
        <f t="shared" ref="D4:D22" si="0">CONCATENATE(TRIM(A4),": ",C4)</f>
        <v>APWORKS 2024.2 - PHASE 3: Add Media Type/Service type/Roles</v>
      </c>
      <c r="E4" s="10" t="s">
        <v>162</v>
      </c>
      <c r="F4" s="9" t="s">
        <v>163</v>
      </c>
      <c r="G4" s="10" t="s">
        <v>159</v>
      </c>
      <c r="H4" s="10" t="s">
        <v>159</v>
      </c>
    </row>
    <row r="5" spans="1:22" ht="30" x14ac:dyDescent="0.25">
      <c r="A5" s="5" t="s">
        <v>505</v>
      </c>
      <c r="B5" s="9" t="s">
        <v>164</v>
      </c>
      <c r="C5" s="5" t="s">
        <v>10</v>
      </c>
      <c r="D5" s="23" t="str">
        <f t="shared" si="0"/>
        <v>APWORKS 2024.2 - PHASE 3: Google Drive integration. (Setup and Integration development)</v>
      </c>
      <c r="E5" s="10" t="s">
        <v>165</v>
      </c>
      <c r="F5" s="9" t="s">
        <v>166</v>
      </c>
      <c r="G5" s="10" t="s">
        <v>167</v>
      </c>
      <c r="H5" s="10" t="s">
        <v>168</v>
      </c>
      <c r="I5" s="29"/>
      <c r="J5" s="29">
        <v>8</v>
      </c>
      <c r="K5" s="29"/>
      <c r="L5" s="29"/>
      <c r="M5" s="29"/>
    </row>
    <row r="6" spans="1:22" ht="30" x14ac:dyDescent="0.25">
      <c r="A6" s="5" t="s">
        <v>505</v>
      </c>
      <c r="B6" s="9" t="s">
        <v>169</v>
      </c>
      <c r="C6" s="5" t="s">
        <v>6</v>
      </c>
      <c r="D6" s="23" t="str">
        <f t="shared" si="0"/>
        <v>APWORKS 2024.2 - PHASE 3: Ability to automatically attach additional documents to Invoice</v>
      </c>
      <c r="E6" s="10" t="s">
        <v>170</v>
      </c>
      <c r="F6" s="9" t="s">
        <v>171</v>
      </c>
      <c r="G6" s="10" t="s">
        <v>159</v>
      </c>
      <c r="H6" s="10" t="s">
        <v>172</v>
      </c>
      <c r="I6" s="29"/>
      <c r="J6" s="29">
        <v>13.2</v>
      </c>
      <c r="K6" s="29">
        <v>6.8</v>
      </c>
      <c r="L6" s="29"/>
      <c r="M6" s="29"/>
    </row>
    <row r="7" spans="1:22" ht="45" x14ac:dyDescent="0.25">
      <c r="A7" s="5" t="s">
        <v>505</v>
      </c>
      <c r="B7" s="11" t="s">
        <v>173</v>
      </c>
      <c r="C7" s="5" t="s">
        <v>42</v>
      </c>
      <c r="D7" s="23" t="str">
        <f t="shared" si="0"/>
        <v>APWORKS 2024.2 - PHASE 3: Route invoice from one company - company identification</v>
      </c>
      <c r="E7" s="10" t="s">
        <v>174</v>
      </c>
      <c r="F7" s="9" t="s">
        <v>175</v>
      </c>
      <c r="G7" s="10" t="s">
        <v>159</v>
      </c>
      <c r="H7" s="10" t="s">
        <v>176</v>
      </c>
      <c r="I7" s="29"/>
      <c r="J7" s="29"/>
      <c r="K7" s="29">
        <v>20</v>
      </c>
      <c r="L7" s="29"/>
      <c r="M7" s="29"/>
    </row>
    <row r="8" spans="1:22" x14ac:dyDescent="0.25">
      <c r="A8" s="5" t="s">
        <v>505</v>
      </c>
      <c r="B8" s="9" t="s">
        <v>177</v>
      </c>
      <c r="C8" s="9"/>
      <c r="D8" s="23" t="str">
        <f t="shared" si="0"/>
        <v xml:space="preserve">APWORKS 2024.2 - PHASE 3: </v>
      </c>
      <c r="E8" s="10" t="s">
        <v>178</v>
      </c>
      <c r="F8" s="9" t="s">
        <v>158</v>
      </c>
      <c r="G8" s="10" t="s">
        <v>159</v>
      </c>
      <c r="H8" s="10" t="s">
        <v>160</v>
      </c>
    </row>
    <row r="9" spans="1:22" ht="30" x14ac:dyDescent="0.25">
      <c r="A9" s="5" t="s">
        <v>505</v>
      </c>
      <c r="B9" s="12" t="s">
        <v>179</v>
      </c>
      <c r="C9" s="5" t="s">
        <v>82</v>
      </c>
      <c r="D9" s="23" t="str">
        <f t="shared" si="0"/>
        <v>APWORKS 2024.2 - PHASE 3: separate node for "Broadcast Invoices"</v>
      </c>
      <c r="E9" s="13" t="s">
        <v>162</v>
      </c>
      <c r="F9" s="12" t="s">
        <v>180</v>
      </c>
      <c r="G9" s="13" t="s">
        <v>181</v>
      </c>
      <c r="H9" s="13" t="s">
        <v>181</v>
      </c>
    </row>
    <row r="10" spans="1:22" x14ac:dyDescent="0.25">
      <c r="A10" s="5" t="s">
        <v>505</v>
      </c>
      <c r="B10" s="9" t="s">
        <v>182</v>
      </c>
      <c r="C10" s="5" t="s">
        <v>83</v>
      </c>
      <c r="D10" s="23" t="str">
        <f t="shared" si="0"/>
        <v>APWORKS 2024.2 - PHASE 3: Broadcast Invoice: User Group Management Changes</v>
      </c>
      <c r="E10" s="10" t="s">
        <v>183</v>
      </c>
      <c r="F10" s="9" t="s">
        <v>184</v>
      </c>
      <c r="G10" s="10" t="s">
        <v>159</v>
      </c>
      <c r="H10" s="10" t="s">
        <v>185</v>
      </c>
      <c r="I10" s="29"/>
      <c r="J10" s="29">
        <v>2</v>
      </c>
      <c r="K10" s="29"/>
      <c r="L10" s="29"/>
      <c r="M10" s="29"/>
    </row>
    <row r="11" spans="1:22" x14ac:dyDescent="0.25">
      <c r="A11" s="5" t="s">
        <v>505</v>
      </c>
      <c r="B11" s="11" t="s">
        <v>186</v>
      </c>
      <c r="C11" s="9"/>
      <c r="D11" s="23" t="str">
        <f t="shared" si="0"/>
        <v xml:space="preserve">APWORKS 2024.2 - PHASE 3: </v>
      </c>
      <c r="E11" s="10" t="s">
        <v>187</v>
      </c>
      <c r="F11" s="9" t="s">
        <v>188</v>
      </c>
      <c r="G11" s="10" t="s">
        <v>159</v>
      </c>
      <c r="H11" s="10" t="s">
        <v>189</v>
      </c>
    </row>
    <row r="12" spans="1:22" x14ac:dyDescent="0.25">
      <c r="A12" s="5" t="s">
        <v>505</v>
      </c>
      <c r="B12" s="9" t="s">
        <v>190</v>
      </c>
      <c r="C12" s="5" t="s">
        <v>41</v>
      </c>
      <c r="D12" s="23" t="str">
        <f t="shared" si="0"/>
        <v>APWORKS 2024.2 - PHASE 3: Broadcast Invoice: Manage Invoice Documents</v>
      </c>
      <c r="E12" s="10" t="s">
        <v>162</v>
      </c>
      <c r="F12" s="9" t="s">
        <v>191</v>
      </c>
      <c r="G12" s="10" t="s">
        <v>159</v>
      </c>
      <c r="H12" s="10" t="s">
        <v>168</v>
      </c>
    </row>
    <row r="13" spans="1:22" x14ac:dyDescent="0.25">
      <c r="A13" s="5" t="s">
        <v>505</v>
      </c>
      <c r="B13" s="9" t="s">
        <v>192</v>
      </c>
      <c r="C13" s="5" t="s">
        <v>16</v>
      </c>
      <c r="D13" s="23" t="str">
        <f t="shared" si="0"/>
        <v>APWORKS 2024.2 - PHASE 3: Broadcast Invoice: EDI File Processing</v>
      </c>
      <c r="E13" s="10" t="s">
        <v>193</v>
      </c>
      <c r="F13" s="9" t="s">
        <v>194</v>
      </c>
      <c r="G13" s="10" t="s">
        <v>159</v>
      </c>
      <c r="H13" s="10" t="s">
        <v>195</v>
      </c>
      <c r="I13" s="29"/>
      <c r="J13" s="29"/>
      <c r="K13" s="29">
        <v>40</v>
      </c>
      <c r="L13" s="29"/>
      <c r="M13" s="29"/>
    </row>
    <row r="14" spans="1:22" x14ac:dyDescent="0.25">
      <c r="A14" s="5" t="s">
        <v>505</v>
      </c>
      <c r="B14" s="9" t="s">
        <v>196</v>
      </c>
      <c r="C14" s="5" t="s">
        <v>18</v>
      </c>
      <c r="D14" s="23" t="str">
        <f t="shared" si="0"/>
        <v>APWORKS 2024.2 - PHASE 3: Broadcast Invoice: PDF file generation</v>
      </c>
      <c r="E14" s="10" t="s">
        <v>197</v>
      </c>
      <c r="F14" s="9" t="s">
        <v>198</v>
      </c>
      <c r="G14" s="10" t="s">
        <v>195</v>
      </c>
      <c r="H14" s="10" t="s">
        <v>160</v>
      </c>
      <c r="I14" s="29"/>
      <c r="J14" s="29"/>
      <c r="K14" s="29">
        <v>6</v>
      </c>
      <c r="L14" s="29"/>
      <c r="M14" s="29"/>
    </row>
    <row r="15" spans="1:22" x14ac:dyDescent="0.25">
      <c r="A15" s="5" t="s">
        <v>505</v>
      </c>
      <c r="B15" s="9" t="s">
        <v>199</v>
      </c>
      <c r="C15" s="5" t="s">
        <v>38</v>
      </c>
      <c r="D15" s="23" t="str">
        <f t="shared" si="0"/>
        <v>APWORKS 2024.2 - PHASE 3: Broadcast Invoice: Invoice View UI</v>
      </c>
      <c r="E15" s="10" t="s">
        <v>170</v>
      </c>
      <c r="F15" s="9" t="s">
        <v>194</v>
      </c>
      <c r="G15" s="10" t="s">
        <v>159</v>
      </c>
      <c r="H15" s="10" t="s">
        <v>195</v>
      </c>
      <c r="I15" s="29"/>
      <c r="J15" s="29"/>
      <c r="K15" s="29">
        <v>12</v>
      </c>
      <c r="L15" s="29"/>
      <c r="M15" s="29"/>
    </row>
    <row r="16" spans="1:22" ht="30" x14ac:dyDescent="0.25">
      <c r="A16" s="5" t="s">
        <v>505</v>
      </c>
      <c r="B16" s="14" t="s">
        <v>200</v>
      </c>
      <c r="C16" s="9"/>
      <c r="D16" s="23" t="str">
        <f t="shared" si="0"/>
        <v xml:space="preserve">APWORKS 2024.2 - PHASE 3: </v>
      </c>
      <c r="E16" s="10" t="s">
        <v>201</v>
      </c>
      <c r="F16" s="9" t="s">
        <v>202</v>
      </c>
      <c r="G16" s="10" t="s">
        <v>159</v>
      </c>
      <c r="H16" s="10" t="s">
        <v>195</v>
      </c>
    </row>
    <row r="17" spans="1:14" ht="45" x14ac:dyDescent="0.25">
      <c r="A17" s="5" t="s">
        <v>505</v>
      </c>
      <c r="B17" s="9" t="s">
        <v>203</v>
      </c>
      <c r="C17" s="5" t="s">
        <v>21</v>
      </c>
      <c r="D17" s="23" t="str">
        <f t="shared" si="0"/>
        <v>APWORKS 2024.2 - PHASE 3: Customer Information: Select Client on Vendor Invoice</v>
      </c>
      <c r="E17" s="10" t="s">
        <v>187</v>
      </c>
      <c r="F17" s="9" t="s">
        <v>204</v>
      </c>
      <c r="G17" s="10" t="s">
        <v>205</v>
      </c>
      <c r="H17" s="10" t="s">
        <v>206</v>
      </c>
      <c r="I17" s="29"/>
      <c r="J17" s="29"/>
      <c r="K17" s="29">
        <v>4</v>
      </c>
      <c r="L17" s="29"/>
      <c r="M17" s="29"/>
    </row>
    <row r="18" spans="1:14" ht="45" x14ac:dyDescent="0.25">
      <c r="A18" s="5" t="s">
        <v>505</v>
      </c>
      <c r="B18" s="15" t="s">
        <v>207</v>
      </c>
      <c r="C18" s="12"/>
      <c r="D18" s="23" t="str">
        <f t="shared" si="0"/>
        <v xml:space="preserve">APWORKS 2024.2 - PHASE 3: </v>
      </c>
      <c r="E18" s="13" t="s">
        <v>208</v>
      </c>
      <c r="F18" s="12" t="s">
        <v>209</v>
      </c>
      <c r="G18" s="13" t="s">
        <v>159</v>
      </c>
      <c r="H18" s="13" t="s">
        <v>210</v>
      </c>
      <c r="I18" s="29"/>
      <c r="J18" s="29"/>
      <c r="K18" s="29">
        <v>40</v>
      </c>
      <c r="L18" s="29"/>
      <c r="M18" s="29"/>
    </row>
    <row r="19" spans="1:14" ht="30" x14ac:dyDescent="0.25">
      <c r="A19" s="5" t="s">
        <v>505</v>
      </c>
      <c r="B19" s="9" t="s">
        <v>211</v>
      </c>
      <c r="C19" s="5" t="s">
        <v>33</v>
      </c>
      <c r="D19" s="23" t="str">
        <f t="shared" si="0"/>
        <v>APWORKS 2024.2 - PHASE 3: Vendor/stations/sites associated to multiple pay to.</v>
      </c>
      <c r="E19" s="10" t="s">
        <v>212</v>
      </c>
      <c r="F19" s="9" t="s">
        <v>213</v>
      </c>
      <c r="G19" s="10" t="s">
        <v>168</v>
      </c>
      <c r="H19" s="10" t="s">
        <v>206</v>
      </c>
      <c r="I19" s="29"/>
      <c r="J19" s="29"/>
      <c r="K19" s="29">
        <v>6</v>
      </c>
      <c r="L19" s="29"/>
      <c r="M19" s="29"/>
    </row>
    <row r="20" spans="1:14" x14ac:dyDescent="0.25">
      <c r="A20" s="5" t="s">
        <v>505</v>
      </c>
      <c r="B20" s="12" t="s">
        <v>214</v>
      </c>
      <c r="C20" s="5" t="s">
        <v>52</v>
      </c>
      <c r="D20" s="23" t="str">
        <f t="shared" si="0"/>
        <v>APWORKS 2024.2 - PHASE 3: Checkbox to filter discrepant lines</v>
      </c>
      <c r="E20" s="13" t="s">
        <v>215</v>
      </c>
      <c r="F20" s="12" t="s">
        <v>216</v>
      </c>
      <c r="G20" s="13" t="s">
        <v>206</v>
      </c>
      <c r="H20" s="13" t="s">
        <v>217</v>
      </c>
    </row>
    <row r="21" spans="1:14" ht="30" x14ac:dyDescent="0.25">
      <c r="A21" s="5" t="s">
        <v>505</v>
      </c>
      <c r="B21" s="9" t="s">
        <v>218</v>
      </c>
      <c r="C21" s="5" t="s">
        <v>8</v>
      </c>
      <c r="D21" s="23" t="str">
        <f t="shared" si="0"/>
        <v>APWORKS 2024.2 - PHASE 3: Ability to assign Employees to Roles by Media type and by Client</v>
      </c>
      <c r="E21" s="10" t="s">
        <v>219</v>
      </c>
      <c r="F21" s="9" t="s">
        <v>220</v>
      </c>
      <c r="G21" s="10" t="s">
        <v>205</v>
      </c>
      <c r="H21" s="10" t="s">
        <v>221</v>
      </c>
      <c r="I21" s="29"/>
      <c r="J21" s="29"/>
      <c r="K21" s="29">
        <v>8</v>
      </c>
      <c r="L21" s="29"/>
      <c r="M21" s="29"/>
    </row>
    <row r="22" spans="1:14" x14ac:dyDescent="0.25">
      <c r="A22" s="5" t="s">
        <v>505</v>
      </c>
      <c r="B22" s="12" t="s">
        <v>222</v>
      </c>
      <c r="C22" s="5" t="s">
        <v>86</v>
      </c>
      <c r="D22" s="23" t="str">
        <f t="shared" si="0"/>
        <v>APWORKS 2024.2 - PHASE 3: Invoice Editing: Make the tax editable</v>
      </c>
      <c r="E22" s="13" t="s">
        <v>201</v>
      </c>
      <c r="F22" s="16"/>
      <c r="G22" s="17"/>
      <c r="H22" s="17"/>
    </row>
    <row r="23" spans="1:14" s="8" customFormat="1" x14ac:dyDescent="0.25">
      <c r="A23" s="6" t="s">
        <v>508</v>
      </c>
      <c r="B23" s="6" t="s">
        <v>223</v>
      </c>
      <c r="C23" s="6"/>
      <c r="D23" s="6"/>
      <c r="E23" s="7" t="s">
        <v>224</v>
      </c>
      <c r="F23" s="6" t="s">
        <v>225</v>
      </c>
      <c r="G23" s="7" t="s">
        <v>226</v>
      </c>
      <c r="H23" s="7" t="s">
        <v>227</v>
      </c>
      <c r="I23" s="28"/>
      <c r="J23" s="28"/>
      <c r="K23" s="28"/>
      <c r="L23" s="28"/>
      <c r="M23" s="28"/>
      <c r="N23" s="28"/>
    </row>
    <row r="24" spans="1:14" x14ac:dyDescent="0.25">
      <c r="A24" s="5" t="s">
        <v>507</v>
      </c>
      <c r="B24" s="12" t="s">
        <v>228</v>
      </c>
      <c r="C24" s="12"/>
      <c r="D24" s="23" t="str">
        <f t="shared" ref="D24:D52" si="1">CONCATENATE(A24,": ",C24)</f>
        <v xml:space="preserve">APWORKS 2024.2 - PHASE 4: </v>
      </c>
      <c r="E24" s="13" t="s">
        <v>229</v>
      </c>
      <c r="F24" s="12" t="s">
        <v>230</v>
      </c>
      <c r="G24" s="13" t="s">
        <v>231</v>
      </c>
      <c r="H24" s="13" t="s">
        <v>232</v>
      </c>
    </row>
    <row r="25" spans="1:14" x14ac:dyDescent="0.25">
      <c r="A25" s="5" t="s">
        <v>507</v>
      </c>
      <c r="B25" s="14" t="s">
        <v>233</v>
      </c>
      <c r="C25" s="9"/>
      <c r="D25" s="23" t="str">
        <f t="shared" si="1"/>
        <v xml:space="preserve">APWORKS 2024.2 - PHASE 4: </v>
      </c>
      <c r="E25" s="10" t="s">
        <v>183</v>
      </c>
      <c r="F25" s="9" t="s">
        <v>234</v>
      </c>
      <c r="G25" s="10" t="s">
        <v>232</v>
      </c>
      <c r="H25" s="10" t="s">
        <v>235</v>
      </c>
    </row>
    <row r="26" spans="1:14" ht="30" x14ac:dyDescent="0.25">
      <c r="A26" s="5" t="s">
        <v>507</v>
      </c>
      <c r="B26" s="12" t="s">
        <v>236</v>
      </c>
      <c r="C26" s="5" t="s">
        <v>97</v>
      </c>
      <c r="D26" s="23" t="str">
        <f t="shared" si="1"/>
        <v>APWORKS 2024.2 - PHASE 4: Approve upto last level and auto post.</v>
      </c>
      <c r="E26" s="13" t="s">
        <v>215</v>
      </c>
      <c r="F26" s="12" t="s">
        <v>237</v>
      </c>
      <c r="G26" s="13" t="s">
        <v>235</v>
      </c>
      <c r="H26" s="13" t="s">
        <v>238</v>
      </c>
    </row>
    <row r="27" spans="1:14" ht="30" x14ac:dyDescent="0.25">
      <c r="A27" s="5" t="s">
        <v>507</v>
      </c>
      <c r="B27" s="12" t="s">
        <v>239</v>
      </c>
      <c r="C27" s="5" t="s">
        <v>110</v>
      </c>
      <c r="D27" s="23" t="str">
        <f t="shared" si="1"/>
        <v>APWORKS 2024.2 - PHASE 4: Currency Changes on Vendor Map</v>
      </c>
      <c r="E27" s="13" t="s">
        <v>187</v>
      </c>
      <c r="F27" s="12" t="s">
        <v>240</v>
      </c>
      <c r="G27" s="13" t="s">
        <v>235</v>
      </c>
      <c r="H27" s="13" t="s">
        <v>241</v>
      </c>
    </row>
    <row r="28" spans="1:14" x14ac:dyDescent="0.25">
      <c r="A28" s="5" t="s">
        <v>507</v>
      </c>
      <c r="B28" s="12" t="s">
        <v>242</v>
      </c>
      <c r="C28" s="5" t="s">
        <v>98</v>
      </c>
      <c r="D28" s="23" t="str">
        <f t="shared" si="1"/>
        <v>APWORKS 2024.2 - PHASE 4: Stamp multiple approvers.</v>
      </c>
      <c r="E28" s="13" t="s">
        <v>183</v>
      </c>
      <c r="F28" s="12" t="s">
        <v>243</v>
      </c>
      <c r="G28" s="13" t="s">
        <v>238</v>
      </c>
      <c r="H28" s="13" t="s">
        <v>241</v>
      </c>
    </row>
    <row r="29" spans="1:14" ht="30" x14ac:dyDescent="0.25">
      <c r="A29" s="5" t="s">
        <v>507</v>
      </c>
      <c r="B29" s="12" t="s">
        <v>244</v>
      </c>
      <c r="C29" s="12"/>
      <c r="D29" s="23" t="str">
        <f t="shared" si="1"/>
        <v xml:space="preserve">APWORKS 2024.2 - PHASE 4: </v>
      </c>
      <c r="E29" s="13" t="s">
        <v>170</v>
      </c>
      <c r="F29" s="12" t="s">
        <v>230</v>
      </c>
      <c r="G29" s="13" t="s">
        <v>241</v>
      </c>
      <c r="H29" s="13" t="s">
        <v>245</v>
      </c>
    </row>
    <row r="30" spans="1:14" x14ac:dyDescent="0.25">
      <c r="A30" s="5" t="s">
        <v>507</v>
      </c>
      <c r="B30" s="12" t="s">
        <v>246</v>
      </c>
      <c r="C30" s="5" t="s">
        <v>105</v>
      </c>
      <c r="D30" s="23" t="str">
        <f t="shared" si="1"/>
        <v>APWORKS 2024.2 - PHASE 4: EDI file updating and upload</v>
      </c>
      <c r="E30" s="13" t="s">
        <v>183</v>
      </c>
      <c r="F30" s="12" t="s">
        <v>247</v>
      </c>
      <c r="G30" s="13" t="s">
        <v>248</v>
      </c>
      <c r="H30" s="13" t="s">
        <v>249</v>
      </c>
    </row>
    <row r="31" spans="1:14" x14ac:dyDescent="0.25">
      <c r="A31" s="5" t="s">
        <v>507</v>
      </c>
      <c r="B31" s="12" t="s">
        <v>250</v>
      </c>
      <c r="C31" s="12"/>
      <c r="D31" s="23" t="str">
        <f t="shared" si="1"/>
        <v xml:space="preserve">APWORKS 2024.2 - PHASE 4: </v>
      </c>
      <c r="E31" s="13" t="s">
        <v>251</v>
      </c>
      <c r="F31" s="12" t="s">
        <v>252</v>
      </c>
      <c r="G31" s="13" t="s">
        <v>241</v>
      </c>
      <c r="H31" s="13" t="s">
        <v>241</v>
      </c>
    </row>
    <row r="32" spans="1:14" x14ac:dyDescent="0.25">
      <c r="A32" s="5" t="s">
        <v>507</v>
      </c>
      <c r="B32" s="12" t="s">
        <v>253</v>
      </c>
      <c r="C32" s="12"/>
      <c r="D32" s="23" t="str">
        <f t="shared" si="1"/>
        <v xml:space="preserve">APWORKS 2024.2 - PHASE 4: </v>
      </c>
      <c r="E32" s="13" t="s">
        <v>162</v>
      </c>
      <c r="F32" s="12" t="s">
        <v>163</v>
      </c>
      <c r="G32" s="13" t="s">
        <v>241</v>
      </c>
      <c r="H32" s="13" t="s">
        <v>254</v>
      </c>
    </row>
    <row r="33" spans="1:13" x14ac:dyDescent="0.25">
      <c r="A33" s="5" t="s">
        <v>507</v>
      </c>
      <c r="B33" s="12" t="s">
        <v>255</v>
      </c>
      <c r="C33" s="5" t="s">
        <v>100</v>
      </c>
      <c r="D33" s="23" t="str">
        <f t="shared" si="1"/>
        <v>APWORKS 2024.2 - PHASE 4: Production: Project should be available on summary as well.</v>
      </c>
      <c r="E33" s="13" t="s">
        <v>256</v>
      </c>
      <c r="F33" s="12" t="s">
        <v>257</v>
      </c>
      <c r="G33" s="13" t="s">
        <v>258</v>
      </c>
      <c r="H33" s="13" t="s">
        <v>259</v>
      </c>
      <c r="I33" s="29"/>
      <c r="J33" s="29"/>
      <c r="K33" s="29"/>
      <c r="L33" s="29">
        <v>4</v>
      </c>
      <c r="M33" s="29"/>
    </row>
    <row r="34" spans="1:13" x14ac:dyDescent="0.25">
      <c r="A34" s="5" t="s">
        <v>507</v>
      </c>
      <c r="B34" s="9" t="s">
        <v>260</v>
      </c>
      <c r="C34" s="5" t="s">
        <v>108</v>
      </c>
      <c r="D34" s="23" t="str">
        <f t="shared" si="1"/>
        <v>APWORKS 2024.2 - PHASE 4: Production: Auto populate lines based PO during scanning</v>
      </c>
      <c r="E34" s="10" t="s">
        <v>215</v>
      </c>
      <c r="F34" s="9" t="s">
        <v>261</v>
      </c>
      <c r="G34" s="10" t="s">
        <v>259</v>
      </c>
      <c r="H34" s="10" t="s">
        <v>259</v>
      </c>
      <c r="I34" s="29"/>
      <c r="J34" s="29"/>
      <c r="K34" s="29"/>
      <c r="L34" s="29">
        <v>4</v>
      </c>
      <c r="M34" s="29"/>
    </row>
    <row r="35" spans="1:13" x14ac:dyDescent="0.25">
      <c r="A35" s="5" t="s">
        <v>507</v>
      </c>
      <c r="B35" s="9" t="s">
        <v>262</v>
      </c>
      <c r="C35" s="5" t="s">
        <v>107</v>
      </c>
      <c r="D35" s="23" t="str">
        <f t="shared" si="1"/>
        <v>APWORKS 2024.2 - PHASE 4: Production: show keyvalue pairs for level2 mapping</v>
      </c>
      <c r="E35" s="10" t="s">
        <v>215</v>
      </c>
      <c r="F35" s="9" t="s">
        <v>263</v>
      </c>
      <c r="G35" s="10" t="s">
        <v>226</v>
      </c>
      <c r="H35" s="10" t="s">
        <v>248</v>
      </c>
      <c r="I35" s="29"/>
      <c r="J35" s="29"/>
      <c r="K35" s="29"/>
      <c r="L35" s="29">
        <v>4</v>
      </c>
      <c r="M35" s="29"/>
    </row>
    <row r="36" spans="1:13" x14ac:dyDescent="0.25">
      <c r="A36" s="5" t="s">
        <v>507</v>
      </c>
      <c r="B36" s="18" t="s">
        <v>264</v>
      </c>
      <c r="C36" s="12"/>
      <c r="D36" s="23" t="str">
        <f t="shared" si="1"/>
        <v xml:space="preserve">APWORKS 2024.2 - PHASE 4: </v>
      </c>
      <c r="E36" s="13" t="s">
        <v>201</v>
      </c>
      <c r="F36" s="16"/>
      <c r="G36" s="17"/>
      <c r="H36" s="17"/>
    </row>
    <row r="37" spans="1:13" ht="30" x14ac:dyDescent="0.25">
      <c r="A37" s="5" t="s">
        <v>507</v>
      </c>
      <c r="B37" s="9" t="s">
        <v>265</v>
      </c>
      <c r="C37" s="5" t="s">
        <v>42</v>
      </c>
      <c r="D37" s="23" t="str">
        <f t="shared" si="1"/>
        <v>APWORKS 2024.2 - PHASE 4: Route invoice from one company - company identification</v>
      </c>
      <c r="E37" s="10" t="s">
        <v>219</v>
      </c>
      <c r="F37" s="9" t="s">
        <v>266</v>
      </c>
      <c r="G37" s="10" t="s">
        <v>249</v>
      </c>
      <c r="H37" s="10" t="s">
        <v>267</v>
      </c>
      <c r="I37" s="29"/>
      <c r="J37" s="29"/>
      <c r="K37" s="29"/>
      <c r="L37" s="29">
        <v>28.4</v>
      </c>
      <c r="M37" s="29">
        <v>23</v>
      </c>
    </row>
    <row r="38" spans="1:13" x14ac:dyDescent="0.25">
      <c r="A38" s="5" t="s">
        <v>507</v>
      </c>
      <c r="B38" s="9" t="s">
        <v>269</v>
      </c>
      <c r="C38" s="5" t="s">
        <v>104</v>
      </c>
      <c r="D38" s="23" t="str">
        <f t="shared" si="1"/>
        <v>APWORKS 2024.2 - PHASE 4: A report to spot check the invoices processed</v>
      </c>
      <c r="E38" s="10" t="s">
        <v>170</v>
      </c>
      <c r="F38" s="9" t="s">
        <v>270</v>
      </c>
      <c r="G38" s="10" t="s">
        <v>248</v>
      </c>
      <c r="H38" s="10" t="s">
        <v>271</v>
      </c>
      <c r="I38" s="29"/>
      <c r="J38" s="29"/>
      <c r="K38" s="29"/>
      <c r="L38" s="29"/>
      <c r="M38" s="29">
        <v>3</v>
      </c>
    </row>
    <row r="39" spans="1:13" x14ac:dyDescent="0.25">
      <c r="A39" s="5" t="s">
        <v>507</v>
      </c>
      <c r="B39" s="9" t="s">
        <v>274</v>
      </c>
      <c r="C39" s="9"/>
      <c r="D39" s="23" t="str">
        <f t="shared" si="1"/>
        <v xml:space="preserve">APWORKS 2024.2 - PHASE 4: </v>
      </c>
      <c r="E39" s="10" t="s">
        <v>229</v>
      </c>
      <c r="F39" s="9" t="s">
        <v>275</v>
      </c>
      <c r="G39" s="10" t="s">
        <v>276</v>
      </c>
      <c r="H39" s="10" t="s">
        <v>227</v>
      </c>
      <c r="I39" s="29"/>
      <c r="J39" s="29"/>
      <c r="K39" s="29"/>
      <c r="L39" s="29"/>
      <c r="M39" s="29">
        <v>16</v>
      </c>
    </row>
    <row r="40" spans="1:13" x14ac:dyDescent="0.25">
      <c r="A40" s="5" t="s">
        <v>507</v>
      </c>
      <c r="B40" s="9" t="s">
        <v>277</v>
      </c>
      <c r="C40" s="5" t="s">
        <v>106</v>
      </c>
      <c r="D40" s="23" t="str">
        <f t="shared" si="1"/>
        <v>APWORKS 2024.2 - PHASE 4: PDF based broadcast invoices - Invoice Scan</v>
      </c>
      <c r="E40" s="10" t="s">
        <v>268</v>
      </c>
      <c r="F40" s="9" t="s">
        <v>266</v>
      </c>
      <c r="G40" s="10" t="s">
        <v>276</v>
      </c>
      <c r="H40" s="10" t="s">
        <v>278</v>
      </c>
    </row>
    <row r="41" spans="1:13" x14ac:dyDescent="0.25">
      <c r="A41" s="5" t="s">
        <v>507</v>
      </c>
      <c r="B41" s="9" t="s">
        <v>279</v>
      </c>
      <c r="C41" s="9"/>
      <c r="D41" s="23" t="str">
        <f t="shared" si="1"/>
        <v xml:space="preserve">APWORKS 2024.2 - PHASE 4: </v>
      </c>
      <c r="E41" s="10" t="s">
        <v>237</v>
      </c>
      <c r="F41" s="9" t="s">
        <v>280</v>
      </c>
      <c r="G41" s="10" t="s">
        <v>276</v>
      </c>
      <c r="H41" s="10" t="s">
        <v>281</v>
      </c>
    </row>
    <row r="42" spans="1:13" x14ac:dyDescent="0.25">
      <c r="A42" s="5" t="s">
        <v>507</v>
      </c>
      <c r="B42" s="9" t="s">
        <v>282</v>
      </c>
      <c r="C42" s="9"/>
      <c r="D42" s="23" t="str">
        <f t="shared" si="1"/>
        <v xml:space="preserve">APWORKS 2024.2 - PHASE 4: </v>
      </c>
      <c r="E42" s="10" t="s">
        <v>237</v>
      </c>
      <c r="F42" s="9" t="s">
        <v>275</v>
      </c>
      <c r="G42" s="10" t="s">
        <v>276</v>
      </c>
      <c r="H42" s="10" t="s">
        <v>227</v>
      </c>
    </row>
    <row r="43" spans="1:13" x14ac:dyDescent="0.25">
      <c r="A43" s="5" t="s">
        <v>507</v>
      </c>
      <c r="B43" s="12" t="s">
        <v>283</v>
      </c>
      <c r="C43" s="5" t="s">
        <v>115</v>
      </c>
      <c r="D43" s="23" t="str">
        <f t="shared" si="1"/>
        <v>APWORKS 2024.2 - PHASE 4: PDF based broadcast invoices - Import / Export lines</v>
      </c>
      <c r="E43" s="13" t="s">
        <v>201</v>
      </c>
      <c r="F43" s="12" t="s">
        <v>234</v>
      </c>
      <c r="G43" s="13" t="s">
        <v>276</v>
      </c>
      <c r="H43" s="13" t="s">
        <v>276</v>
      </c>
    </row>
    <row r="44" spans="1:13" x14ac:dyDescent="0.25">
      <c r="A44" s="5" t="s">
        <v>507</v>
      </c>
      <c r="B44" s="12" t="s">
        <v>284</v>
      </c>
      <c r="C44" s="5" t="s">
        <v>102</v>
      </c>
      <c r="D44" s="23" t="str">
        <f t="shared" si="1"/>
        <v>APWORKS 2024.2 - PHASE 4: Approval routing</v>
      </c>
      <c r="E44" s="13" t="s">
        <v>201</v>
      </c>
      <c r="F44" s="12" t="s">
        <v>234</v>
      </c>
      <c r="G44" s="13" t="s">
        <v>276</v>
      </c>
      <c r="H44" s="13" t="s">
        <v>276</v>
      </c>
    </row>
    <row r="45" spans="1:13" ht="30" x14ac:dyDescent="0.25">
      <c r="A45" s="5" t="s">
        <v>507</v>
      </c>
      <c r="B45" s="9" t="s">
        <v>285</v>
      </c>
      <c r="C45" s="9"/>
      <c r="D45" s="23" t="str">
        <f t="shared" si="1"/>
        <v xml:space="preserve">APWORKS 2024.2 - PHASE 4: </v>
      </c>
      <c r="E45" s="10" t="s">
        <v>286</v>
      </c>
      <c r="F45" s="9" t="s">
        <v>234</v>
      </c>
      <c r="G45" s="10" t="s">
        <v>248</v>
      </c>
      <c r="H45" s="10" t="s">
        <v>248</v>
      </c>
    </row>
    <row r="46" spans="1:13" x14ac:dyDescent="0.25">
      <c r="A46" s="5" t="s">
        <v>507</v>
      </c>
      <c r="B46" s="12" t="s">
        <v>287</v>
      </c>
      <c r="C46" s="12"/>
      <c r="D46" s="23" t="str">
        <f t="shared" si="1"/>
        <v xml:space="preserve">APWORKS 2024.2 - PHASE 4: </v>
      </c>
      <c r="E46" s="13" t="s">
        <v>201</v>
      </c>
      <c r="F46" s="16"/>
      <c r="G46" s="17"/>
      <c r="H46" s="17"/>
    </row>
    <row r="47" spans="1:13" x14ac:dyDescent="0.25">
      <c r="A47" s="5" t="s">
        <v>507</v>
      </c>
      <c r="B47" s="12" t="s">
        <v>288</v>
      </c>
      <c r="C47" s="12"/>
      <c r="D47" s="23" t="str">
        <f t="shared" si="1"/>
        <v xml:space="preserve">APWORKS 2024.2 - PHASE 4: </v>
      </c>
      <c r="E47" s="13" t="s">
        <v>183</v>
      </c>
      <c r="F47" s="12" t="s">
        <v>234</v>
      </c>
      <c r="G47" s="13" t="s">
        <v>271</v>
      </c>
      <c r="H47" s="13" t="s">
        <v>289</v>
      </c>
    </row>
    <row r="48" spans="1:13" x14ac:dyDescent="0.25">
      <c r="A48" s="5" t="s">
        <v>507</v>
      </c>
      <c r="B48" s="12" t="s">
        <v>290</v>
      </c>
      <c r="C48" s="12"/>
      <c r="D48" s="23" t="str">
        <f t="shared" si="1"/>
        <v xml:space="preserve">APWORKS 2024.2 - PHASE 4: </v>
      </c>
      <c r="E48" s="13" t="s">
        <v>201</v>
      </c>
      <c r="F48" s="12" t="s">
        <v>291</v>
      </c>
      <c r="G48" s="13" t="s">
        <v>226</v>
      </c>
      <c r="H48" s="13" t="s">
        <v>226</v>
      </c>
    </row>
    <row r="49" spans="1:14" x14ac:dyDescent="0.25">
      <c r="A49" s="5" t="s">
        <v>507</v>
      </c>
      <c r="B49" s="9" t="s">
        <v>292</v>
      </c>
      <c r="C49" s="5" t="s">
        <v>293</v>
      </c>
      <c r="D49" s="23" t="str">
        <f t="shared" si="1"/>
        <v>APWORKS 2024.2 - PHASE 4: Vendor mapping enhancement for Non-media</v>
      </c>
      <c r="E49" s="10" t="s">
        <v>201</v>
      </c>
      <c r="F49" s="9" t="s">
        <v>234</v>
      </c>
      <c r="G49" s="10" t="s">
        <v>226</v>
      </c>
      <c r="H49" s="10" t="s">
        <v>226</v>
      </c>
    </row>
    <row r="50" spans="1:14" x14ac:dyDescent="0.25">
      <c r="A50" s="5" t="s">
        <v>507</v>
      </c>
      <c r="B50" s="12" t="s">
        <v>294</v>
      </c>
      <c r="C50" s="12"/>
      <c r="D50" s="23" t="str">
        <f t="shared" si="1"/>
        <v xml:space="preserve">APWORKS 2024.2 - PHASE 4: </v>
      </c>
      <c r="E50" s="13" t="s">
        <v>162</v>
      </c>
      <c r="F50" s="12" t="s">
        <v>215</v>
      </c>
      <c r="G50" s="13" t="s">
        <v>226</v>
      </c>
      <c r="H50" s="13" t="s">
        <v>295</v>
      </c>
    </row>
    <row r="51" spans="1:14" x14ac:dyDescent="0.25">
      <c r="A51" s="5" t="s">
        <v>507</v>
      </c>
      <c r="B51" s="12" t="s">
        <v>296</v>
      </c>
      <c r="C51" s="12"/>
      <c r="D51" s="23" t="str">
        <f t="shared" si="1"/>
        <v xml:space="preserve">APWORKS 2024.2 - PHASE 4: </v>
      </c>
      <c r="E51" s="13" t="s">
        <v>201</v>
      </c>
      <c r="F51" s="12" t="s">
        <v>234</v>
      </c>
      <c r="G51" s="13" t="s">
        <v>226</v>
      </c>
      <c r="H51" s="13" t="s">
        <v>226</v>
      </c>
    </row>
    <row r="52" spans="1:14" x14ac:dyDescent="0.25">
      <c r="A52" s="5" t="s">
        <v>507</v>
      </c>
      <c r="B52" s="12" t="s">
        <v>297</v>
      </c>
      <c r="C52" s="12"/>
      <c r="D52" s="23" t="str">
        <f t="shared" si="1"/>
        <v xml:space="preserve">APWORKS 2024.2 - PHASE 4: </v>
      </c>
      <c r="E52" s="13" t="s">
        <v>201</v>
      </c>
      <c r="F52" s="16"/>
      <c r="G52" s="17"/>
      <c r="H52" s="17"/>
    </row>
    <row r="53" spans="1:14" s="8" customFormat="1" x14ac:dyDescent="0.25">
      <c r="A53" s="6" t="s">
        <v>508</v>
      </c>
      <c r="B53" s="6" t="s">
        <v>298</v>
      </c>
      <c r="C53" s="6"/>
      <c r="D53" s="6" t="str">
        <f>CONCATENATE(A53,": ",B53)</f>
        <v>:          Sprint 5</v>
      </c>
      <c r="E53" s="7" t="s">
        <v>268</v>
      </c>
      <c r="F53" s="6" t="s">
        <v>154</v>
      </c>
      <c r="G53" s="7" t="s">
        <v>150</v>
      </c>
      <c r="H53" s="7" t="s">
        <v>155</v>
      </c>
      <c r="I53" s="28"/>
      <c r="J53" s="28"/>
      <c r="K53" s="28"/>
      <c r="L53" s="28"/>
      <c r="M53" s="28"/>
      <c r="N53" s="28"/>
    </row>
    <row r="54" spans="1:14" x14ac:dyDescent="0.25">
      <c r="A54" s="5" t="s">
        <v>507</v>
      </c>
      <c r="B54" s="12" t="s">
        <v>299</v>
      </c>
      <c r="C54" s="5" t="s">
        <v>114</v>
      </c>
      <c r="D54" s="23" t="str">
        <f>CONCATENATE(A54,": ",C54)</f>
        <v>APWORKS 2024.2 - PHASE 4: Google Drive Setup (company configuration UI)</v>
      </c>
      <c r="E54" s="13" t="s">
        <v>268</v>
      </c>
      <c r="F54" s="12" t="s">
        <v>266</v>
      </c>
      <c r="G54" s="13" t="s">
        <v>300</v>
      </c>
      <c r="H54" s="13" t="s">
        <v>155</v>
      </c>
    </row>
    <row r="55" spans="1:14" x14ac:dyDescent="0.25">
      <c r="A55" s="5" t="s">
        <v>507</v>
      </c>
      <c r="B55" s="12" t="s">
        <v>301</v>
      </c>
      <c r="C55" s="12"/>
      <c r="D55" s="23" t="str">
        <f>CONCATENATE(A55,": ",C55)</f>
        <v xml:space="preserve">APWORKS 2024.2 - PHASE 4: </v>
      </c>
      <c r="E55" s="13" t="s">
        <v>201</v>
      </c>
      <c r="F55" s="12" t="s">
        <v>234</v>
      </c>
      <c r="G55" s="13" t="s">
        <v>150</v>
      </c>
      <c r="H55" s="13" t="s">
        <v>150</v>
      </c>
    </row>
    <row r="56" spans="1:14" s="8" customFormat="1" x14ac:dyDescent="0.25">
      <c r="A56" s="6" t="s">
        <v>508</v>
      </c>
      <c r="B56" s="6" t="s">
        <v>302</v>
      </c>
      <c r="C56" s="6"/>
      <c r="D56" s="6" t="str">
        <f>CONCATENATE(A56,": ",B56)</f>
        <v>:          Sprint #6</v>
      </c>
      <c r="E56" s="7" t="s">
        <v>201</v>
      </c>
      <c r="F56" s="6" t="s">
        <v>154</v>
      </c>
      <c r="G56" s="7" t="s">
        <v>150</v>
      </c>
      <c r="H56" s="7" t="s">
        <v>155</v>
      </c>
      <c r="I56" s="28"/>
      <c r="J56" s="28"/>
      <c r="K56" s="28"/>
      <c r="L56" s="28"/>
      <c r="M56" s="28"/>
      <c r="N56" s="28"/>
    </row>
    <row r="57" spans="1:14" x14ac:dyDescent="0.25">
      <c r="A57" s="5" t="s">
        <v>474</v>
      </c>
      <c r="B57" s="9" t="s">
        <v>303</v>
      </c>
      <c r="C57" s="9"/>
      <c r="D57" s="23" t="str">
        <f t="shared" ref="D57:D88" si="2">CONCATENATE(A57,": ",C57)</f>
        <v xml:space="preserve">APWORKS 2024.2 - PHASE 6: </v>
      </c>
      <c r="E57" s="10" t="s">
        <v>201</v>
      </c>
      <c r="F57" s="9" t="s">
        <v>304</v>
      </c>
      <c r="G57" s="10" t="s">
        <v>271</v>
      </c>
      <c r="H57" s="10" t="s">
        <v>155</v>
      </c>
    </row>
    <row r="58" spans="1:14" x14ac:dyDescent="0.25">
      <c r="A58" s="5" t="s">
        <v>474</v>
      </c>
      <c r="B58" s="12" t="s">
        <v>305</v>
      </c>
      <c r="C58" s="12"/>
      <c r="D58" s="23" t="str">
        <f t="shared" si="2"/>
        <v xml:space="preserve">APWORKS 2024.2 - PHASE 6: </v>
      </c>
      <c r="E58" s="13" t="s">
        <v>201</v>
      </c>
      <c r="F58" s="12" t="s">
        <v>291</v>
      </c>
      <c r="G58" s="13" t="s">
        <v>155</v>
      </c>
      <c r="H58" s="13" t="s">
        <v>155</v>
      </c>
    </row>
    <row r="59" spans="1:14" x14ac:dyDescent="0.25">
      <c r="A59" s="5" t="s">
        <v>474</v>
      </c>
      <c r="B59" s="9" t="s">
        <v>306</v>
      </c>
      <c r="C59" s="9"/>
      <c r="D59" s="23" t="str">
        <f t="shared" si="2"/>
        <v xml:space="preserve">APWORKS 2024.2 - PHASE 6: </v>
      </c>
      <c r="E59" s="10" t="s">
        <v>201</v>
      </c>
      <c r="F59" s="9" t="s">
        <v>291</v>
      </c>
      <c r="G59" s="10" t="s">
        <v>307</v>
      </c>
      <c r="H59" s="10" t="s">
        <v>307</v>
      </c>
    </row>
    <row r="60" spans="1:14" ht="30" x14ac:dyDescent="0.25">
      <c r="A60" s="5" t="s">
        <v>474</v>
      </c>
      <c r="B60" s="9" t="s">
        <v>308</v>
      </c>
      <c r="C60" s="9"/>
      <c r="D60" s="23" t="str">
        <f t="shared" si="2"/>
        <v xml:space="preserve">APWORKS 2024.2 - PHASE 6: </v>
      </c>
      <c r="E60" s="10" t="s">
        <v>201</v>
      </c>
      <c r="F60" s="9" t="s">
        <v>291</v>
      </c>
      <c r="G60" s="10" t="s">
        <v>307</v>
      </c>
      <c r="H60" s="10" t="s">
        <v>307</v>
      </c>
    </row>
    <row r="61" spans="1:14" ht="30" x14ac:dyDescent="0.25">
      <c r="A61" s="5" t="s">
        <v>474</v>
      </c>
      <c r="B61" s="9" t="s">
        <v>309</v>
      </c>
      <c r="C61" s="9"/>
      <c r="D61" s="23" t="str">
        <f t="shared" si="2"/>
        <v xml:space="preserve">APWORKS 2024.2 - PHASE 6: </v>
      </c>
      <c r="E61" s="10" t="s">
        <v>201</v>
      </c>
      <c r="F61" s="9" t="s">
        <v>310</v>
      </c>
      <c r="G61" s="10" t="s">
        <v>150</v>
      </c>
      <c r="H61" s="10" t="s">
        <v>307</v>
      </c>
    </row>
    <row r="62" spans="1:14" ht="30" x14ac:dyDescent="0.25">
      <c r="A62" s="5" t="s">
        <v>474</v>
      </c>
      <c r="B62" s="9" t="s">
        <v>311</v>
      </c>
      <c r="C62" s="9"/>
      <c r="D62" s="23" t="str">
        <f t="shared" si="2"/>
        <v xml:space="preserve">APWORKS 2024.2 - PHASE 6: </v>
      </c>
      <c r="E62" s="10" t="s">
        <v>201</v>
      </c>
      <c r="F62" s="9" t="s">
        <v>310</v>
      </c>
      <c r="G62" s="10" t="s">
        <v>150</v>
      </c>
      <c r="H62" s="10" t="s">
        <v>307</v>
      </c>
    </row>
    <row r="63" spans="1:14" x14ac:dyDescent="0.25">
      <c r="A63" s="5" t="s">
        <v>474</v>
      </c>
      <c r="B63" s="12" t="s">
        <v>312</v>
      </c>
      <c r="C63" s="12"/>
      <c r="D63" s="23" t="str">
        <f t="shared" si="2"/>
        <v xml:space="preserve">APWORKS 2024.2 - PHASE 6: </v>
      </c>
      <c r="E63" s="13" t="s">
        <v>201</v>
      </c>
      <c r="F63" s="12" t="s">
        <v>234</v>
      </c>
      <c r="G63" s="13" t="s">
        <v>150</v>
      </c>
      <c r="H63" s="13" t="s">
        <v>150</v>
      </c>
    </row>
    <row r="64" spans="1:14" x14ac:dyDescent="0.25">
      <c r="A64" s="5" t="s">
        <v>474</v>
      </c>
      <c r="B64" s="12" t="s">
        <v>313</v>
      </c>
      <c r="C64" s="12"/>
      <c r="D64" s="23" t="str">
        <f t="shared" si="2"/>
        <v xml:space="preserve">APWORKS 2024.2 - PHASE 6: </v>
      </c>
      <c r="E64" s="13" t="s">
        <v>201</v>
      </c>
      <c r="F64" s="16"/>
      <c r="G64" s="17"/>
      <c r="H64" s="17"/>
    </row>
    <row r="65" spans="1:8" x14ac:dyDescent="0.25">
      <c r="A65" s="5" t="s">
        <v>474</v>
      </c>
      <c r="B65" s="12" t="s">
        <v>314</v>
      </c>
      <c r="C65" s="12"/>
      <c r="D65" s="23" t="str">
        <f t="shared" si="2"/>
        <v xml:space="preserve">APWORKS 2024.2 - PHASE 6: </v>
      </c>
      <c r="E65" s="13" t="s">
        <v>201</v>
      </c>
      <c r="F65" s="12" t="s">
        <v>234</v>
      </c>
      <c r="G65" s="13" t="s">
        <v>150</v>
      </c>
      <c r="H65" s="13" t="s">
        <v>150</v>
      </c>
    </row>
    <row r="66" spans="1:8" x14ac:dyDescent="0.25">
      <c r="A66" s="5" t="s">
        <v>474</v>
      </c>
      <c r="B66" s="12" t="s">
        <v>315</v>
      </c>
      <c r="C66" s="12"/>
      <c r="D66" s="23" t="str">
        <f t="shared" si="2"/>
        <v xml:space="preserve">APWORKS 2024.2 - PHASE 6: </v>
      </c>
      <c r="E66" s="13" t="s">
        <v>201</v>
      </c>
      <c r="F66" s="16"/>
      <c r="G66" s="17"/>
      <c r="H66" s="17"/>
    </row>
    <row r="67" spans="1:8" x14ac:dyDescent="0.25">
      <c r="A67" s="5" t="s">
        <v>474</v>
      </c>
      <c r="B67" s="12" t="s">
        <v>316</v>
      </c>
      <c r="C67" s="12"/>
      <c r="D67" s="23" t="str">
        <f t="shared" si="2"/>
        <v xml:space="preserve">APWORKS 2024.2 - PHASE 6: </v>
      </c>
      <c r="E67" s="13" t="s">
        <v>201</v>
      </c>
      <c r="F67" s="16"/>
      <c r="G67" s="17"/>
      <c r="H67" s="17"/>
    </row>
    <row r="68" spans="1:8" x14ac:dyDescent="0.25">
      <c r="A68" s="5" t="s">
        <v>474</v>
      </c>
      <c r="B68" s="12" t="s">
        <v>317</v>
      </c>
      <c r="C68" s="12"/>
      <c r="D68" s="23" t="str">
        <f t="shared" si="2"/>
        <v xml:space="preserve">APWORKS 2024.2 - PHASE 6: </v>
      </c>
      <c r="E68" s="13" t="s">
        <v>219</v>
      </c>
      <c r="F68" s="12" t="s">
        <v>318</v>
      </c>
      <c r="G68" s="13" t="s">
        <v>150</v>
      </c>
      <c r="H68" s="13" t="s">
        <v>235</v>
      </c>
    </row>
    <row r="69" spans="1:8" x14ac:dyDescent="0.25">
      <c r="A69" s="5" t="s">
        <v>474</v>
      </c>
      <c r="B69" s="19" t="s">
        <v>319</v>
      </c>
      <c r="C69" s="19"/>
      <c r="D69" s="23" t="str">
        <f t="shared" si="2"/>
        <v xml:space="preserve">APWORKS 2024.2 - PHASE 6: </v>
      </c>
      <c r="E69" s="20" t="s">
        <v>219</v>
      </c>
      <c r="F69" s="16"/>
      <c r="G69" s="20" t="s">
        <v>150</v>
      </c>
      <c r="H69" s="20" t="s">
        <v>235</v>
      </c>
    </row>
    <row r="70" spans="1:8" x14ac:dyDescent="0.25">
      <c r="A70" s="5" t="s">
        <v>474</v>
      </c>
      <c r="B70" s="9" t="s">
        <v>320</v>
      </c>
      <c r="C70" s="9"/>
      <c r="D70" s="23" t="str">
        <f t="shared" si="2"/>
        <v xml:space="preserve">APWORKS 2024.2 - PHASE 6: </v>
      </c>
      <c r="E70" s="10" t="s">
        <v>321</v>
      </c>
      <c r="F70" s="9" t="s">
        <v>322</v>
      </c>
      <c r="G70" s="10" t="s">
        <v>168</v>
      </c>
      <c r="H70" s="10" t="s">
        <v>323</v>
      </c>
    </row>
    <row r="71" spans="1:8" x14ac:dyDescent="0.25">
      <c r="A71" s="5" t="s">
        <v>474</v>
      </c>
      <c r="B71" s="9" t="s">
        <v>324</v>
      </c>
      <c r="C71" s="9"/>
      <c r="D71" s="23" t="str">
        <f t="shared" si="2"/>
        <v xml:space="preserve">APWORKS 2024.2 - PHASE 6: </v>
      </c>
      <c r="E71" s="10" t="s">
        <v>325</v>
      </c>
      <c r="F71" s="9" t="s">
        <v>326</v>
      </c>
      <c r="G71" s="10" t="s">
        <v>168</v>
      </c>
      <c r="H71" s="10" t="s">
        <v>327</v>
      </c>
    </row>
    <row r="72" spans="1:8" x14ac:dyDescent="0.25">
      <c r="A72" s="5" t="s">
        <v>474</v>
      </c>
      <c r="B72" s="9" t="s">
        <v>328</v>
      </c>
      <c r="C72" s="9"/>
      <c r="D72" s="23" t="str">
        <f t="shared" si="2"/>
        <v xml:space="preserve">APWORKS 2024.2 - PHASE 6: </v>
      </c>
      <c r="E72" s="10" t="s">
        <v>325</v>
      </c>
      <c r="F72" s="9" t="s">
        <v>326</v>
      </c>
      <c r="G72" s="10" t="s">
        <v>168</v>
      </c>
      <c r="H72" s="10" t="s">
        <v>327</v>
      </c>
    </row>
    <row r="73" spans="1:8" ht="30" x14ac:dyDescent="0.25">
      <c r="A73" s="5" t="s">
        <v>474</v>
      </c>
      <c r="B73" s="12" t="s">
        <v>329</v>
      </c>
      <c r="C73" t="s">
        <v>10</v>
      </c>
      <c r="D73" s="23" t="str">
        <f t="shared" si="2"/>
        <v>APWORKS 2024.2 - PHASE 6: Google Drive integration. (Setup and Integration development)</v>
      </c>
      <c r="E73" s="13" t="s">
        <v>215</v>
      </c>
      <c r="F73" s="12" t="s">
        <v>237</v>
      </c>
      <c r="G73" s="13" t="s">
        <v>168</v>
      </c>
      <c r="H73" s="13" t="s">
        <v>330</v>
      </c>
    </row>
    <row r="74" spans="1:8" ht="30" x14ac:dyDescent="0.25">
      <c r="A74" s="5" t="s">
        <v>474</v>
      </c>
      <c r="B74" s="12" t="s">
        <v>331</v>
      </c>
      <c r="C74" t="s">
        <v>6</v>
      </c>
      <c r="D74" s="23" t="str">
        <f t="shared" si="2"/>
        <v>APWORKS 2024.2 - PHASE 6: Ability to automatically attach additional documents to Invoice</v>
      </c>
      <c r="E74" s="13" t="s">
        <v>332</v>
      </c>
      <c r="F74" s="12" t="s">
        <v>333</v>
      </c>
      <c r="G74" s="13" t="s">
        <v>172</v>
      </c>
      <c r="H74" s="13" t="s">
        <v>210</v>
      </c>
    </row>
    <row r="75" spans="1:8" ht="45" x14ac:dyDescent="0.25">
      <c r="A75" s="5" t="s">
        <v>474</v>
      </c>
      <c r="B75" s="12" t="s">
        <v>334</v>
      </c>
      <c r="C75" s="12"/>
      <c r="D75" s="23" t="str">
        <f t="shared" si="2"/>
        <v xml:space="preserve">APWORKS 2024.2 - PHASE 6: </v>
      </c>
      <c r="E75" s="13" t="s">
        <v>332</v>
      </c>
      <c r="F75" s="12" t="s">
        <v>333</v>
      </c>
      <c r="G75" s="13" t="s">
        <v>206</v>
      </c>
      <c r="H75" s="13" t="s">
        <v>176</v>
      </c>
    </row>
    <row r="76" spans="1:8" x14ac:dyDescent="0.25">
      <c r="A76" s="5" t="s">
        <v>474</v>
      </c>
      <c r="B76" s="9" t="s">
        <v>335</v>
      </c>
      <c r="C76" s="9"/>
      <c r="D76" s="23" t="str">
        <f t="shared" si="2"/>
        <v xml:space="preserve">APWORKS 2024.2 - PHASE 6: </v>
      </c>
      <c r="E76" s="10" t="s">
        <v>229</v>
      </c>
      <c r="F76" s="9" t="s">
        <v>266</v>
      </c>
      <c r="G76" s="10" t="s">
        <v>176</v>
      </c>
      <c r="H76" s="10" t="s">
        <v>336</v>
      </c>
    </row>
    <row r="77" spans="1:8" x14ac:dyDescent="0.25">
      <c r="A77" s="5" t="s">
        <v>474</v>
      </c>
      <c r="B77" s="21" t="s">
        <v>337</v>
      </c>
      <c r="C77" s="21"/>
      <c r="D77" s="23" t="str">
        <f t="shared" si="2"/>
        <v xml:space="preserve">APWORKS 2024.2 - PHASE 6: </v>
      </c>
      <c r="E77" s="22" t="s">
        <v>215</v>
      </c>
      <c r="F77" s="21" t="s">
        <v>272</v>
      </c>
      <c r="G77" s="22" t="s">
        <v>168</v>
      </c>
      <c r="H77" s="22" t="s">
        <v>330</v>
      </c>
    </row>
    <row r="78" spans="1:8" x14ac:dyDescent="0.25">
      <c r="A78" s="5" t="s">
        <v>474</v>
      </c>
      <c r="B78" s="12" t="s">
        <v>338</v>
      </c>
      <c r="C78" t="s">
        <v>83</v>
      </c>
      <c r="D78" s="23" t="str">
        <f t="shared" si="2"/>
        <v>APWORKS 2024.2 - PHASE 6: Broadcast Invoice: User Group Management Changes</v>
      </c>
      <c r="E78" s="13" t="s">
        <v>339</v>
      </c>
      <c r="F78" s="16"/>
      <c r="G78" s="17"/>
      <c r="H78" s="17"/>
    </row>
    <row r="79" spans="1:8" x14ac:dyDescent="0.25">
      <c r="A79" s="5" t="s">
        <v>474</v>
      </c>
      <c r="B79" s="12" t="s">
        <v>340</v>
      </c>
      <c r="C79" s="12"/>
      <c r="D79" s="23" t="str">
        <f t="shared" si="2"/>
        <v xml:space="preserve">APWORKS 2024.2 - PHASE 6: </v>
      </c>
      <c r="E79" s="13" t="s">
        <v>201</v>
      </c>
      <c r="F79" s="16"/>
      <c r="G79" s="17"/>
      <c r="H79" s="17"/>
    </row>
    <row r="80" spans="1:8" x14ac:dyDescent="0.25">
      <c r="A80" s="5" t="s">
        <v>474</v>
      </c>
      <c r="B80" s="12" t="s">
        <v>341</v>
      </c>
      <c r="C80" t="s">
        <v>80</v>
      </c>
      <c r="D80" s="23" t="str">
        <f t="shared" si="2"/>
        <v>APWORKS 2024.2 - PHASE 6: Broadcast Invoice: Manage Invoice Models List</v>
      </c>
      <c r="E80" s="13" t="s">
        <v>201</v>
      </c>
      <c r="F80" s="16"/>
      <c r="G80" s="17"/>
      <c r="H80" s="17"/>
    </row>
    <row r="81" spans="1:8" x14ac:dyDescent="0.25">
      <c r="A81" s="5" t="s">
        <v>474</v>
      </c>
      <c r="B81" s="12" t="s">
        <v>342</v>
      </c>
      <c r="C81" t="s">
        <v>84</v>
      </c>
      <c r="D81" s="23" t="str">
        <f t="shared" si="2"/>
        <v>APWORKS 2024.2 - PHASE 6: Broadcast Invoice: Manage Non-Mapped Broadcast Invoices</v>
      </c>
      <c r="E81" s="13" t="s">
        <v>201</v>
      </c>
      <c r="F81" s="16"/>
      <c r="G81" s="17"/>
      <c r="H81" s="17"/>
    </row>
    <row r="82" spans="1:8" x14ac:dyDescent="0.25">
      <c r="A82" s="5" t="s">
        <v>474</v>
      </c>
      <c r="B82" s="12" t="s">
        <v>343</v>
      </c>
      <c r="C82" t="s">
        <v>16</v>
      </c>
      <c r="D82" s="23" t="str">
        <f t="shared" si="2"/>
        <v>APWORKS 2024.2 - PHASE 6: Broadcast Invoice: EDI File Processing</v>
      </c>
      <c r="E82" s="13" t="s">
        <v>268</v>
      </c>
      <c r="F82" s="12" t="s">
        <v>266</v>
      </c>
      <c r="G82" s="13" t="s">
        <v>176</v>
      </c>
      <c r="H82" s="13" t="s">
        <v>336</v>
      </c>
    </row>
    <row r="83" spans="1:8" x14ac:dyDescent="0.25">
      <c r="A83" s="5" t="s">
        <v>474</v>
      </c>
      <c r="B83" s="12" t="s">
        <v>344</v>
      </c>
      <c r="C83" t="s">
        <v>38</v>
      </c>
      <c r="D83" s="23" t="str">
        <f t="shared" si="2"/>
        <v>APWORKS 2024.2 - PHASE 6: Broadcast Invoice: Invoice View UI</v>
      </c>
      <c r="E83" s="13" t="s">
        <v>183</v>
      </c>
      <c r="F83" s="12" t="s">
        <v>247</v>
      </c>
      <c r="G83" s="13" t="s">
        <v>345</v>
      </c>
      <c r="H83" s="13" t="s">
        <v>346</v>
      </c>
    </row>
    <row r="84" spans="1:8" x14ac:dyDescent="0.25">
      <c r="A84" s="5" t="s">
        <v>474</v>
      </c>
      <c r="B84" s="12" t="s">
        <v>347</v>
      </c>
      <c r="C84" t="s">
        <v>18</v>
      </c>
      <c r="D84" s="23" t="str">
        <f t="shared" si="2"/>
        <v>APWORKS 2024.2 - PHASE 6: Broadcast Invoice: PDF file generation</v>
      </c>
      <c r="E84" s="13" t="s">
        <v>256</v>
      </c>
      <c r="F84" s="12" t="s">
        <v>257</v>
      </c>
      <c r="G84" s="13" t="s">
        <v>160</v>
      </c>
      <c r="H84" s="13" t="s">
        <v>345</v>
      </c>
    </row>
    <row r="85" spans="1:8" ht="45" x14ac:dyDescent="0.25">
      <c r="A85" s="5" t="s">
        <v>474</v>
      </c>
      <c r="B85" s="12" t="s">
        <v>348</v>
      </c>
      <c r="C85" t="s">
        <v>21</v>
      </c>
      <c r="D85" s="23" t="str">
        <f t="shared" si="2"/>
        <v>APWORKS 2024.2 - PHASE 6: Customer Information: Select Client on Vendor Invoice</v>
      </c>
      <c r="E85" s="13" t="s">
        <v>162</v>
      </c>
      <c r="F85" s="12" t="s">
        <v>163</v>
      </c>
      <c r="G85" s="13" t="s">
        <v>206</v>
      </c>
      <c r="H85" s="13" t="s">
        <v>206</v>
      </c>
    </row>
    <row r="86" spans="1:8" ht="45" x14ac:dyDescent="0.25">
      <c r="A86" s="5" t="s">
        <v>474</v>
      </c>
      <c r="B86" s="12" t="s">
        <v>349</v>
      </c>
      <c r="C86" s="12"/>
      <c r="D86" s="23" t="str">
        <f t="shared" si="2"/>
        <v xml:space="preserve">APWORKS 2024.2 - PHASE 6: </v>
      </c>
      <c r="E86" s="13" t="s">
        <v>268</v>
      </c>
      <c r="F86" s="12" t="s">
        <v>266</v>
      </c>
      <c r="G86" s="13" t="s">
        <v>210</v>
      </c>
      <c r="H86" s="13" t="s">
        <v>350</v>
      </c>
    </row>
    <row r="87" spans="1:8" ht="30" x14ac:dyDescent="0.25">
      <c r="A87" s="5" t="s">
        <v>474</v>
      </c>
      <c r="B87" s="12" t="s">
        <v>351</v>
      </c>
      <c r="C87" s="12"/>
      <c r="D87" s="23" t="str">
        <f t="shared" si="2"/>
        <v xml:space="preserve">APWORKS 2024.2 - PHASE 6: </v>
      </c>
      <c r="E87" s="13" t="s">
        <v>256</v>
      </c>
      <c r="F87" s="12" t="s">
        <v>257</v>
      </c>
      <c r="G87" s="13" t="s">
        <v>206</v>
      </c>
      <c r="H87" s="13" t="s">
        <v>217</v>
      </c>
    </row>
    <row r="88" spans="1:8" ht="30" x14ac:dyDescent="0.25">
      <c r="A88" s="5" t="s">
        <v>474</v>
      </c>
      <c r="B88" s="12" t="s">
        <v>352</v>
      </c>
      <c r="C88" s="12"/>
      <c r="D88" s="23" t="str">
        <f t="shared" si="2"/>
        <v xml:space="preserve">APWORKS 2024.2 - PHASE 6: </v>
      </c>
      <c r="E88" s="13" t="s">
        <v>215</v>
      </c>
      <c r="F88" s="12" t="s">
        <v>353</v>
      </c>
      <c r="G88" s="13" t="s">
        <v>221</v>
      </c>
      <c r="H88" s="13" t="s">
        <v>354</v>
      </c>
    </row>
    <row r="89" spans="1:8" x14ac:dyDescent="0.25">
      <c r="A89" s="5" t="s">
        <v>474</v>
      </c>
      <c r="B89" s="12" t="s">
        <v>355</v>
      </c>
      <c r="C89" s="12"/>
      <c r="D89" s="23" t="str">
        <f t="shared" ref="D89:D111" si="3">CONCATENATE(A89,": ",C89)</f>
        <v xml:space="preserve">APWORKS 2024.2 - PHASE 6: </v>
      </c>
      <c r="E89" s="13" t="s">
        <v>229</v>
      </c>
      <c r="F89" s="12" t="s">
        <v>356</v>
      </c>
      <c r="G89" s="13" t="s">
        <v>206</v>
      </c>
      <c r="H89" s="13" t="s">
        <v>327</v>
      </c>
    </row>
    <row r="90" spans="1:8" x14ac:dyDescent="0.25">
      <c r="A90" s="5" t="s">
        <v>474</v>
      </c>
      <c r="B90" s="9" t="s">
        <v>357</v>
      </c>
      <c r="C90" s="9"/>
      <c r="D90" s="23" t="str">
        <f t="shared" si="3"/>
        <v xml:space="preserve">APWORKS 2024.2 - PHASE 6: </v>
      </c>
      <c r="E90" s="10" t="s">
        <v>358</v>
      </c>
      <c r="F90" s="9" t="s">
        <v>359</v>
      </c>
      <c r="G90" s="10" t="s">
        <v>248</v>
      </c>
      <c r="H90" s="10" t="s">
        <v>360</v>
      </c>
    </row>
    <row r="91" spans="1:8" x14ac:dyDescent="0.25">
      <c r="A91" s="5" t="s">
        <v>474</v>
      </c>
      <c r="B91" s="12" t="s">
        <v>260</v>
      </c>
      <c r="C91" s="12"/>
      <c r="D91" s="23" t="str">
        <f t="shared" si="3"/>
        <v xml:space="preserve">APWORKS 2024.2 - PHASE 6: </v>
      </c>
      <c r="E91" s="13" t="s">
        <v>162</v>
      </c>
      <c r="F91" s="12" t="s">
        <v>361</v>
      </c>
      <c r="G91" s="13" t="s">
        <v>248</v>
      </c>
      <c r="H91" s="13" t="s">
        <v>248</v>
      </c>
    </row>
    <row r="92" spans="1:8" x14ac:dyDescent="0.25">
      <c r="A92" s="5" t="s">
        <v>474</v>
      </c>
      <c r="B92" s="12" t="s">
        <v>255</v>
      </c>
      <c r="C92" s="12"/>
      <c r="D92" s="23" t="str">
        <f t="shared" si="3"/>
        <v xml:space="preserve">APWORKS 2024.2 - PHASE 6: </v>
      </c>
      <c r="E92" s="13" t="s">
        <v>162</v>
      </c>
      <c r="F92" s="12" t="s">
        <v>362</v>
      </c>
      <c r="G92" s="13" t="s">
        <v>248</v>
      </c>
      <c r="H92" s="13" t="s">
        <v>249</v>
      </c>
    </row>
    <row r="93" spans="1:8" x14ac:dyDescent="0.25">
      <c r="A93" s="5" t="s">
        <v>474</v>
      </c>
      <c r="B93" s="12" t="s">
        <v>262</v>
      </c>
      <c r="C93" s="12"/>
      <c r="D93" s="23" t="str">
        <f t="shared" si="3"/>
        <v xml:space="preserve">APWORKS 2024.2 - PHASE 6: </v>
      </c>
      <c r="E93" s="13" t="s">
        <v>162</v>
      </c>
      <c r="F93" s="12" t="s">
        <v>362</v>
      </c>
      <c r="G93" s="13" t="s">
        <v>249</v>
      </c>
      <c r="H93" s="13" t="s">
        <v>249</v>
      </c>
    </row>
    <row r="94" spans="1:8" ht="30" x14ac:dyDescent="0.25">
      <c r="A94" s="5" t="s">
        <v>474</v>
      </c>
      <c r="B94" s="9" t="s">
        <v>265</v>
      </c>
      <c r="C94" s="9"/>
      <c r="D94" s="23" t="str">
        <f t="shared" si="3"/>
        <v xml:space="preserve">APWORKS 2024.2 - PHASE 6: </v>
      </c>
      <c r="E94" s="10" t="s">
        <v>363</v>
      </c>
      <c r="F94" s="9" t="s">
        <v>364</v>
      </c>
      <c r="G94" s="10" t="s">
        <v>249</v>
      </c>
      <c r="H94" s="10" t="s">
        <v>289</v>
      </c>
    </row>
    <row r="95" spans="1:8" x14ac:dyDescent="0.25">
      <c r="A95" s="5" t="s">
        <v>474</v>
      </c>
      <c r="B95" s="9" t="s">
        <v>368</v>
      </c>
      <c r="C95" s="9"/>
      <c r="D95" s="23" t="str">
        <f t="shared" si="3"/>
        <v xml:space="preserve">APWORKS 2024.2 - PHASE 6: </v>
      </c>
      <c r="E95" s="10" t="s">
        <v>215</v>
      </c>
      <c r="F95" s="9" t="s">
        <v>369</v>
      </c>
      <c r="G95" s="10" t="s">
        <v>366</v>
      </c>
      <c r="H95" s="10" t="s">
        <v>289</v>
      </c>
    </row>
    <row r="96" spans="1:8" x14ac:dyDescent="0.25">
      <c r="A96" s="5" t="s">
        <v>474</v>
      </c>
      <c r="B96" s="9" t="s">
        <v>370</v>
      </c>
      <c r="C96" s="9"/>
      <c r="D96" s="23" t="str">
        <f t="shared" si="3"/>
        <v xml:space="preserve">APWORKS 2024.2 - PHASE 6: </v>
      </c>
      <c r="E96" s="10" t="s">
        <v>170</v>
      </c>
      <c r="F96" s="9" t="s">
        <v>371</v>
      </c>
      <c r="G96" s="10" t="s">
        <v>267</v>
      </c>
      <c r="H96" s="10" t="s">
        <v>360</v>
      </c>
    </row>
    <row r="97" spans="1:14" x14ac:dyDescent="0.25">
      <c r="A97" s="5" t="s">
        <v>474</v>
      </c>
      <c r="B97" s="12" t="s">
        <v>372</v>
      </c>
      <c r="C97" s="12"/>
      <c r="D97" s="23" t="str">
        <f t="shared" si="3"/>
        <v xml:space="preserve">APWORKS 2024.2 - PHASE 6: </v>
      </c>
      <c r="E97" s="13" t="s">
        <v>201</v>
      </c>
      <c r="F97" s="12" t="s">
        <v>365</v>
      </c>
      <c r="G97" s="13" t="s">
        <v>249</v>
      </c>
      <c r="H97" s="13" t="s">
        <v>366</v>
      </c>
    </row>
    <row r="98" spans="1:14" x14ac:dyDescent="0.25">
      <c r="A98" s="5" t="s">
        <v>474</v>
      </c>
      <c r="B98" s="9" t="s">
        <v>373</v>
      </c>
      <c r="C98" s="9"/>
      <c r="D98" s="23" t="str">
        <f t="shared" si="3"/>
        <v xml:space="preserve">APWORKS 2024.2 - PHASE 6: </v>
      </c>
      <c r="E98" s="10" t="s">
        <v>187</v>
      </c>
      <c r="F98" s="9" t="s">
        <v>367</v>
      </c>
      <c r="G98" s="10" t="s">
        <v>155</v>
      </c>
      <c r="H98" s="10" t="s">
        <v>323</v>
      </c>
    </row>
    <row r="99" spans="1:14" x14ac:dyDescent="0.25">
      <c r="A99" s="5" t="s">
        <v>474</v>
      </c>
      <c r="B99" s="9" t="s">
        <v>374</v>
      </c>
      <c r="C99" s="9"/>
      <c r="D99" s="23" t="str">
        <f t="shared" si="3"/>
        <v xml:space="preserve">APWORKS 2024.2 - PHASE 6: </v>
      </c>
      <c r="E99" s="10" t="s">
        <v>375</v>
      </c>
      <c r="F99" s="9" t="s">
        <v>152</v>
      </c>
      <c r="G99" s="10" t="s">
        <v>150</v>
      </c>
      <c r="H99" s="10" t="s">
        <v>153</v>
      </c>
    </row>
    <row r="100" spans="1:14" x14ac:dyDescent="0.25">
      <c r="A100" s="5" t="s">
        <v>474</v>
      </c>
      <c r="B100" s="9" t="s">
        <v>376</v>
      </c>
      <c r="C100" s="9"/>
      <c r="D100" s="23" t="str">
        <f t="shared" si="3"/>
        <v xml:space="preserve">APWORKS 2024.2 - PHASE 6: </v>
      </c>
      <c r="E100" s="10" t="s">
        <v>356</v>
      </c>
      <c r="F100" s="9" t="s">
        <v>377</v>
      </c>
      <c r="G100" s="10" t="s">
        <v>195</v>
      </c>
      <c r="H100" s="10" t="s">
        <v>226</v>
      </c>
    </row>
    <row r="101" spans="1:14" x14ac:dyDescent="0.25">
      <c r="A101" s="5" t="s">
        <v>474</v>
      </c>
      <c r="B101" s="9" t="s">
        <v>357</v>
      </c>
      <c r="C101" s="9"/>
      <c r="D101" s="23" t="str">
        <f t="shared" si="3"/>
        <v xml:space="preserve">APWORKS 2024.2 - PHASE 6: </v>
      </c>
      <c r="E101" s="10" t="s">
        <v>170</v>
      </c>
      <c r="F101" s="9" t="s">
        <v>378</v>
      </c>
      <c r="G101" s="10" t="s">
        <v>150</v>
      </c>
      <c r="H101" s="10" t="s">
        <v>379</v>
      </c>
    </row>
    <row r="102" spans="1:14" ht="30" x14ac:dyDescent="0.25">
      <c r="A102" s="5" t="s">
        <v>474</v>
      </c>
      <c r="B102" s="9" t="s">
        <v>265</v>
      </c>
      <c r="C102" s="9"/>
      <c r="D102" s="23" t="str">
        <f t="shared" si="3"/>
        <v xml:space="preserve">APWORKS 2024.2 - PHASE 6: </v>
      </c>
      <c r="E102" s="10" t="s">
        <v>380</v>
      </c>
      <c r="F102" s="9" t="s">
        <v>365</v>
      </c>
      <c r="G102" s="10" t="s">
        <v>289</v>
      </c>
      <c r="H102" s="10" t="s">
        <v>278</v>
      </c>
    </row>
    <row r="103" spans="1:14" x14ac:dyDescent="0.25">
      <c r="A103" s="5" t="s">
        <v>474</v>
      </c>
      <c r="B103" s="9" t="s">
        <v>368</v>
      </c>
      <c r="C103" s="9"/>
      <c r="D103" s="23" t="str">
        <f t="shared" si="3"/>
        <v xml:space="preserve">APWORKS 2024.2 - PHASE 6: </v>
      </c>
      <c r="E103" s="10" t="s">
        <v>381</v>
      </c>
      <c r="F103" s="9" t="s">
        <v>382</v>
      </c>
      <c r="G103" s="10" t="s">
        <v>289</v>
      </c>
      <c r="H103" s="10" t="s">
        <v>289</v>
      </c>
    </row>
    <row r="104" spans="1:14" x14ac:dyDescent="0.25">
      <c r="A104" s="5" t="s">
        <v>474</v>
      </c>
      <c r="B104" s="9" t="s">
        <v>370</v>
      </c>
      <c r="C104" s="9"/>
      <c r="D104" s="23" t="str">
        <f t="shared" si="3"/>
        <v xml:space="preserve">APWORKS 2024.2 - PHASE 6: </v>
      </c>
      <c r="E104" s="10" t="s">
        <v>187</v>
      </c>
      <c r="F104" s="9" t="s">
        <v>383</v>
      </c>
      <c r="G104" s="10" t="s">
        <v>360</v>
      </c>
      <c r="H104" s="10" t="s">
        <v>379</v>
      </c>
    </row>
    <row r="105" spans="1:14" x14ac:dyDescent="0.25">
      <c r="A105" s="5" t="s">
        <v>474</v>
      </c>
      <c r="B105" s="9" t="s">
        <v>372</v>
      </c>
      <c r="C105" s="9"/>
      <c r="D105" s="23" t="str">
        <f t="shared" si="3"/>
        <v xml:space="preserve">APWORKS 2024.2 - PHASE 6: </v>
      </c>
      <c r="E105" s="10" t="s">
        <v>201</v>
      </c>
      <c r="F105" s="9" t="s">
        <v>201</v>
      </c>
      <c r="G105" s="10" t="s">
        <v>150</v>
      </c>
      <c r="H105" s="10" t="s">
        <v>150</v>
      </c>
    </row>
    <row r="106" spans="1:14" x14ac:dyDescent="0.25">
      <c r="A106" s="5" t="s">
        <v>474</v>
      </c>
      <c r="B106" s="9" t="s">
        <v>373</v>
      </c>
      <c r="C106" s="9"/>
      <c r="D106" s="23" t="str">
        <f t="shared" si="3"/>
        <v xml:space="preserve">APWORKS 2024.2 - PHASE 6: </v>
      </c>
      <c r="E106" s="10" t="s">
        <v>215</v>
      </c>
      <c r="F106" s="9" t="s">
        <v>152</v>
      </c>
      <c r="G106" s="10" t="s">
        <v>150</v>
      </c>
      <c r="H106" s="10" t="s">
        <v>153</v>
      </c>
    </row>
    <row r="107" spans="1:14" x14ac:dyDescent="0.25">
      <c r="A107" s="5" t="s">
        <v>474</v>
      </c>
      <c r="B107" s="9" t="s">
        <v>384</v>
      </c>
      <c r="C107" s="9"/>
      <c r="D107" s="23" t="str">
        <f t="shared" si="3"/>
        <v xml:space="preserve">APWORKS 2024.2 - PHASE 6: </v>
      </c>
      <c r="E107" s="10" t="s">
        <v>385</v>
      </c>
      <c r="F107" s="9" t="s">
        <v>386</v>
      </c>
      <c r="G107" s="10" t="s">
        <v>150</v>
      </c>
      <c r="H107" s="10" t="s">
        <v>387</v>
      </c>
    </row>
    <row r="108" spans="1:14" x14ac:dyDescent="0.25">
      <c r="A108" s="5" t="s">
        <v>474</v>
      </c>
      <c r="B108" s="12" t="s">
        <v>388</v>
      </c>
      <c r="C108" s="12"/>
      <c r="D108" s="23" t="str">
        <f t="shared" si="3"/>
        <v xml:space="preserve">APWORKS 2024.2 - PHASE 6: </v>
      </c>
      <c r="E108" s="13" t="s">
        <v>389</v>
      </c>
      <c r="F108" s="12" t="s">
        <v>273</v>
      </c>
      <c r="G108" s="13" t="s">
        <v>387</v>
      </c>
      <c r="H108" s="13" t="s">
        <v>151</v>
      </c>
    </row>
    <row r="109" spans="1:14" x14ac:dyDescent="0.25">
      <c r="A109" s="5" t="s">
        <v>474</v>
      </c>
      <c r="B109" s="12" t="s">
        <v>390</v>
      </c>
      <c r="C109" s="12"/>
      <c r="D109" s="23" t="str">
        <f t="shared" si="3"/>
        <v xml:space="preserve">APWORKS 2024.2 - PHASE 6: </v>
      </c>
      <c r="E109" s="13" t="s">
        <v>268</v>
      </c>
      <c r="F109" s="12" t="s">
        <v>391</v>
      </c>
      <c r="G109" s="13" t="s">
        <v>387</v>
      </c>
      <c r="H109" s="13" t="s">
        <v>151</v>
      </c>
    </row>
    <row r="110" spans="1:14" x14ac:dyDescent="0.25">
      <c r="A110" s="5" t="s">
        <v>474</v>
      </c>
      <c r="B110" s="12" t="s">
        <v>392</v>
      </c>
      <c r="C110" s="12"/>
      <c r="D110" s="23" t="str">
        <f t="shared" si="3"/>
        <v xml:space="preserve">APWORKS 2024.2 - PHASE 6: </v>
      </c>
      <c r="E110" s="13" t="s">
        <v>332</v>
      </c>
      <c r="F110" s="12" t="s">
        <v>393</v>
      </c>
      <c r="G110" s="13" t="s">
        <v>151</v>
      </c>
      <c r="H110" s="13" t="s">
        <v>394</v>
      </c>
    </row>
    <row r="111" spans="1:14" x14ac:dyDescent="0.25">
      <c r="A111" s="16" t="s">
        <v>508</v>
      </c>
      <c r="B111" s="16"/>
      <c r="C111" s="16"/>
      <c r="D111" s="23" t="str">
        <f t="shared" si="3"/>
        <v xml:space="preserve">: </v>
      </c>
      <c r="E111" s="13" t="s">
        <v>201</v>
      </c>
      <c r="F111" s="16"/>
      <c r="G111" s="17"/>
      <c r="H111" s="17"/>
    </row>
    <row r="112" spans="1:14" s="8" customFormat="1" x14ac:dyDescent="0.25">
      <c r="A112" s="6" t="s">
        <v>508</v>
      </c>
      <c r="B112" s="6" t="s">
        <v>395</v>
      </c>
      <c r="C112" s="6"/>
      <c r="D112" s="6" t="str">
        <f>CONCATENATE(A112,": ",B112)</f>
        <v>: Nexelus 2024.1 SP2</v>
      </c>
      <c r="E112" s="7" t="s">
        <v>396</v>
      </c>
      <c r="F112" s="6" t="s">
        <v>397</v>
      </c>
      <c r="G112" s="7" t="s">
        <v>160</v>
      </c>
      <c r="H112" s="7" t="s">
        <v>153</v>
      </c>
      <c r="I112" s="28"/>
      <c r="J112" s="28"/>
      <c r="K112" s="28"/>
      <c r="L112" s="28"/>
      <c r="M112" s="28"/>
      <c r="N112" s="28"/>
    </row>
    <row r="113" spans="1:13" x14ac:dyDescent="0.25">
      <c r="A113" s="5" t="s">
        <v>506</v>
      </c>
      <c r="B113" s="9" t="s">
        <v>398</v>
      </c>
      <c r="C113" s="9"/>
      <c r="D113" s="23" t="str">
        <f t="shared" ref="D113:D149" si="4">CONCATENATE(A113,": ",C113)</f>
        <v xml:space="preserve">NEXELUS 2024.1 SP2: </v>
      </c>
      <c r="E113" s="10" t="s">
        <v>399</v>
      </c>
      <c r="F113" s="9" t="s">
        <v>400</v>
      </c>
      <c r="G113" s="10" t="s">
        <v>160</v>
      </c>
      <c r="H113" s="10" t="s">
        <v>379</v>
      </c>
    </row>
    <row r="114" spans="1:13" x14ac:dyDescent="0.25">
      <c r="A114" s="5" t="s">
        <v>506</v>
      </c>
      <c r="B114" s="9" t="s">
        <v>401</v>
      </c>
      <c r="C114" s="5" t="s">
        <v>34</v>
      </c>
      <c r="D114" s="23" t="str">
        <f t="shared" si="4"/>
        <v>NEXELUS 2024.1 SP2: Backup Table for vendor/client lines relationship</v>
      </c>
      <c r="E114" s="10" t="s">
        <v>402</v>
      </c>
      <c r="F114" s="9" t="s">
        <v>403</v>
      </c>
      <c r="G114" s="10" t="s">
        <v>404</v>
      </c>
      <c r="H114" s="10" t="s">
        <v>254</v>
      </c>
      <c r="L114" s="24">
        <v>12</v>
      </c>
    </row>
    <row r="115" spans="1:13" ht="30" x14ac:dyDescent="0.25">
      <c r="A115" s="5" t="s">
        <v>506</v>
      </c>
      <c r="B115" s="9" t="s">
        <v>409</v>
      </c>
      <c r="C115" s="9"/>
      <c r="D115" s="23" t="str">
        <f t="shared" si="4"/>
        <v xml:space="preserve">NEXELUS 2024.1 SP2: </v>
      </c>
      <c r="E115" s="10" t="s">
        <v>410</v>
      </c>
      <c r="F115" s="9" t="s">
        <v>411</v>
      </c>
      <c r="G115" s="10" t="s">
        <v>346</v>
      </c>
      <c r="H115" s="10" t="s">
        <v>258</v>
      </c>
    </row>
    <row r="116" spans="1:13" x14ac:dyDescent="0.25">
      <c r="A116" s="5" t="s">
        <v>506</v>
      </c>
      <c r="B116" s="9" t="s">
        <v>412</v>
      </c>
      <c r="C116" s="5" t="s">
        <v>59</v>
      </c>
      <c r="D116" s="23" t="str">
        <f t="shared" si="4"/>
        <v>NEXELUS 2024.1 SP2: UDF &amp; Naming Convention in Vendor Portal - Proposal Import/exp</v>
      </c>
      <c r="E116" s="10" t="s">
        <v>413</v>
      </c>
      <c r="F116" s="9" t="s">
        <v>414</v>
      </c>
      <c r="G116" s="10" t="s">
        <v>346</v>
      </c>
      <c r="H116" s="10" t="s">
        <v>254</v>
      </c>
      <c r="K116" s="24">
        <v>0.9</v>
      </c>
      <c r="L116" s="24">
        <v>23.1</v>
      </c>
    </row>
    <row r="117" spans="1:13" x14ac:dyDescent="0.25">
      <c r="A117" s="5" t="s">
        <v>506</v>
      </c>
      <c r="B117" s="9" t="s">
        <v>418</v>
      </c>
      <c r="C117" s="5" t="s">
        <v>91</v>
      </c>
      <c r="D117" s="23" t="str">
        <f t="shared" si="4"/>
        <v>NEXELUS 2024.1 SP2: UDF &amp; Naming Convention in Nexelus - Export on Proposal</v>
      </c>
      <c r="E117" s="10" t="s">
        <v>286</v>
      </c>
      <c r="F117" s="9" t="s">
        <v>202</v>
      </c>
      <c r="G117" s="10" t="s">
        <v>226</v>
      </c>
      <c r="H117" s="10" t="s">
        <v>419</v>
      </c>
      <c r="K117" s="24">
        <v>12</v>
      </c>
    </row>
    <row r="118" spans="1:13" x14ac:dyDescent="0.25">
      <c r="A118" s="5" t="s">
        <v>506</v>
      </c>
      <c r="B118" s="9" t="s">
        <v>420</v>
      </c>
      <c r="C118" s="5" t="s">
        <v>92</v>
      </c>
      <c r="D118" s="23" t="str">
        <f t="shared" si="4"/>
        <v>NEXELUS 2024.1 SP2: UDF &amp; Naming Convention in RFP - Nexelus RFP(Exp and Imp)</v>
      </c>
      <c r="E118" s="10" t="s">
        <v>421</v>
      </c>
      <c r="F118" s="9" t="s">
        <v>411</v>
      </c>
      <c r="G118" s="10" t="s">
        <v>346</v>
      </c>
      <c r="H118" s="10" t="s">
        <v>258</v>
      </c>
    </row>
    <row r="119" spans="1:13" x14ac:dyDescent="0.25">
      <c r="A119" s="5" t="s">
        <v>506</v>
      </c>
      <c r="B119" s="21" t="s">
        <v>422</v>
      </c>
      <c r="C119" s="21"/>
      <c r="D119" s="23" t="str">
        <f t="shared" si="4"/>
        <v xml:space="preserve">NEXELUS 2024.1 SP2: </v>
      </c>
      <c r="E119" s="22" t="s">
        <v>423</v>
      </c>
      <c r="F119" s="21" t="s">
        <v>424</v>
      </c>
      <c r="G119" s="22" t="s">
        <v>346</v>
      </c>
      <c r="H119" s="22" t="s">
        <v>327</v>
      </c>
    </row>
    <row r="120" spans="1:13" x14ac:dyDescent="0.25">
      <c r="A120" s="5" t="s">
        <v>506</v>
      </c>
      <c r="B120" s="9" t="s">
        <v>425</v>
      </c>
      <c r="C120" s="5" t="s">
        <v>24</v>
      </c>
      <c r="D120" s="23" t="str">
        <f t="shared" si="4"/>
        <v>NEXELUS 2024.1 SP2: Generate Client Schedule Lines based on media type</v>
      </c>
      <c r="E120" s="10" t="s">
        <v>426</v>
      </c>
      <c r="F120" s="9" t="s">
        <v>400</v>
      </c>
      <c r="G120" s="10" t="s">
        <v>160</v>
      </c>
      <c r="H120" s="10" t="s">
        <v>379</v>
      </c>
    </row>
    <row r="121" spans="1:13" x14ac:dyDescent="0.25">
      <c r="A121" s="5" t="s">
        <v>506</v>
      </c>
      <c r="B121" s="9" t="s">
        <v>427</v>
      </c>
      <c r="C121" s="9"/>
      <c r="D121" s="23" t="str">
        <f t="shared" si="4"/>
        <v xml:space="preserve">NEXELUS 2024.1 SP2: </v>
      </c>
      <c r="E121" s="10" t="s">
        <v>251</v>
      </c>
      <c r="F121" s="9" t="s">
        <v>163</v>
      </c>
      <c r="G121" s="10" t="s">
        <v>416</v>
      </c>
      <c r="H121" s="10" t="s">
        <v>416</v>
      </c>
    </row>
    <row r="122" spans="1:13" x14ac:dyDescent="0.25">
      <c r="A122" s="5" t="s">
        <v>506</v>
      </c>
      <c r="B122" s="9" t="s">
        <v>428</v>
      </c>
      <c r="C122" s="9"/>
      <c r="D122" s="23" t="str">
        <f t="shared" si="4"/>
        <v xml:space="preserve">NEXELUS 2024.1 SP2: </v>
      </c>
      <c r="E122" s="10" t="s">
        <v>251</v>
      </c>
      <c r="F122" s="9" t="s">
        <v>163</v>
      </c>
      <c r="G122" s="10" t="s">
        <v>416</v>
      </c>
      <c r="H122" s="10" t="s">
        <v>231</v>
      </c>
    </row>
    <row r="123" spans="1:13" x14ac:dyDescent="0.25">
      <c r="A123" s="5" t="s">
        <v>506</v>
      </c>
      <c r="B123" s="9" t="s">
        <v>429</v>
      </c>
      <c r="C123" s="9"/>
      <c r="D123" s="23" t="str">
        <f t="shared" si="4"/>
        <v xml:space="preserve">NEXELUS 2024.1 SP2: </v>
      </c>
      <c r="E123" s="10" t="s">
        <v>389</v>
      </c>
      <c r="F123" s="9" t="s">
        <v>430</v>
      </c>
      <c r="G123" s="10" t="s">
        <v>160</v>
      </c>
      <c r="H123" s="10" t="s">
        <v>278</v>
      </c>
      <c r="M123" s="24">
        <v>8</v>
      </c>
    </row>
    <row r="124" spans="1:13" x14ac:dyDescent="0.25">
      <c r="A124" s="5" t="s">
        <v>506</v>
      </c>
      <c r="B124" s="9" t="s">
        <v>432</v>
      </c>
      <c r="C124" t="s">
        <v>93</v>
      </c>
      <c r="D124" s="23" t="str">
        <f t="shared" si="4"/>
        <v>NEXELUS 2024.1 SP2: Billing by Media Type</v>
      </c>
      <c r="E124" s="10" t="s">
        <v>433</v>
      </c>
      <c r="F124" s="9" t="s">
        <v>434</v>
      </c>
      <c r="G124" s="10" t="s">
        <v>431</v>
      </c>
      <c r="H124" s="10" t="s">
        <v>379</v>
      </c>
      <c r="M124" s="24">
        <v>40</v>
      </c>
    </row>
    <row r="125" spans="1:13" x14ac:dyDescent="0.25">
      <c r="A125" s="5" t="s">
        <v>506</v>
      </c>
      <c r="B125" s="12" t="s">
        <v>415</v>
      </c>
      <c r="C125" s="12"/>
      <c r="D125" s="23" t="str">
        <f t="shared" si="4"/>
        <v xml:space="preserve">NEXELUS 2024.1 SP2: </v>
      </c>
      <c r="E125" s="13" t="s">
        <v>393</v>
      </c>
      <c r="F125" s="12" t="s">
        <v>435</v>
      </c>
      <c r="G125" s="13" t="s">
        <v>431</v>
      </c>
      <c r="H125" s="13" t="s">
        <v>436</v>
      </c>
    </row>
    <row r="126" spans="1:13" x14ac:dyDescent="0.25">
      <c r="A126" s="5" t="s">
        <v>506</v>
      </c>
      <c r="B126" s="21" t="s">
        <v>437</v>
      </c>
      <c r="C126" s="5" t="s">
        <v>120</v>
      </c>
      <c r="D126" s="23" t="str">
        <f t="shared" si="4"/>
        <v>NEXELUS 2024.1 SP2: Media Plan Approval</v>
      </c>
      <c r="E126" s="22" t="s">
        <v>417</v>
      </c>
      <c r="F126" s="21" t="s">
        <v>353</v>
      </c>
      <c r="G126" s="22" t="s">
        <v>232</v>
      </c>
      <c r="H126" s="22" t="s">
        <v>408</v>
      </c>
    </row>
    <row r="127" spans="1:13" ht="45" x14ac:dyDescent="0.25">
      <c r="A127" s="5" t="s">
        <v>506</v>
      </c>
      <c r="B127" s="21" t="s">
        <v>438</v>
      </c>
      <c r="C127" s="21"/>
      <c r="D127" s="23" t="str">
        <f t="shared" si="4"/>
        <v xml:space="preserve">NEXELUS 2024.1 SP2: </v>
      </c>
      <c r="E127" s="22" t="s">
        <v>201</v>
      </c>
      <c r="F127" s="21" t="s">
        <v>234</v>
      </c>
      <c r="G127" s="22" t="s">
        <v>160</v>
      </c>
      <c r="H127" s="22" t="s">
        <v>160</v>
      </c>
    </row>
    <row r="128" spans="1:13" x14ac:dyDescent="0.25">
      <c r="A128" s="5" t="s">
        <v>506</v>
      </c>
      <c r="B128" s="9" t="s">
        <v>439</v>
      </c>
      <c r="C128" s="5" t="s">
        <v>89</v>
      </c>
      <c r="D128" s="23" t="str">
        <f t="shared" si="4"/>
        <v>NEXELUS 2024.1 SP2: Client Profile: Media &gt; Flag to make the vendor inactive</v>
      </c>
      <c r="E128" s="10" t="s">
        <v>273</v>
      </c>
      <c r="F128" s="9" t="s">
        <v>440</v>
      </c>
      <c r="G128" s="10" t="s">
        <v>416</v>
      </c>
      <c r="H128" s="10" t="s">
        <v>419</v>
      </c>
      <c r="L128" s="24">
        <v>8</v>
      </c>
    </row>
    <row r="129" spans="1:12" x14ac:dyDescent="0.25">
      <c r="A129" s="5" t="s">
        <v>506</v>
      </c>
      <c r="B129" s="9" t="s">
        <v>441</v>
      </c>
      <c r="C129" s="9"/>
      <c r="D129" s="23" t="str">
        <f t="shared" si="4"/>
        <v xml:space="preserve">NEXELUS 2024.1 SP2: </v>
      </c>
      <c r="E129" s="10" t="s">
        <v>442</v>
      </c>
      <c r="F129" s="9" t="s">
        <v>443</v>
      </c>
      <c r="G129" s="10" t="s">
        <v>160</v>
      </c>
      <c r="H129" s="10" t="s">
        <v>245</v>
      </c>
      <c r="L129" s="24">
        <v>4</v>
      </c>
    </row>
    <row r="130" spans="1:12" x14ac:dyDescent="0.25">
      <c r="A130" s="5" t="s">
        <v>506</v>
      </c>
      <c r="B130" s="9" t="s">
        <v>444</v>
      </c>
      <c r="C130" s="9"/>
      <c r="D130" s="23" t="str">
        <f t="shared" si="4"/>
        <v xml:space="preserve">NEXELUS 2024.1 SP2: </v>
      </c>
      <c r="E130" s="10" t="s">
        <v>201</v>
      </c>
      <c r="F130" s="9" t="s">
        <v>201</v>
      </c>
      <c r="G130" s="10" t="s">
        <v>160</v>
      </c>
      <c r="H130" s="10" t="s">
        <v>160</v>
      </c>
    </row>
    <row r="131" spans="1:12" ht="30" x14ac:dyDescent="0.25">
      <c r="A131" s="5" t="s">
        <v>506</v>
      </c>
      <c r="B131" s="12" t="s">
        <v>445</v>
      </c>
      <c r="C131" s="12"/>
      <c r="D131" s="23" t="str">
        <f t="shared" si="4"/>
        <v xml:space="preserve">NEXELUS 2024.1 SP2: </v>
      </c>
      <c r="E131" s="13" t="s">
        <v>201</v>
      </c>
      <c r="F131" s="16"/>
      <c r="G131" s="17"/>
      <c r="H131" s="17"/>
    </row>
    <row r="132" spans="1:12" ht="30" x14ac:dyDescent="0.25">
      <c r="A132" s="5" t="s">
        <v>506</v>
      </c>
      <c r="B132" s="12" t="s">
        <v>446</v>
      </c>
      <c r="C132" s="12"/>
      <c r="D132" s="23" t="str">
        <f t="shared" si="4"/>
        <v xml:space="preserve">NEXELUS 2024.1 SP2: </v>
      </c>
      <c r="E132" s="13" t="s">
        <v>201</v>
      </c>
      <c r="F132" s="16"/>
      <c r="G132" s="17"/>
      <c r="H132" s="17"/>
    </row>
    <row r="133" spans="1:12" ht="30" x14ac:dyDescent="0.25">
      <c r="A133" s="5" t="s">
        <v>506</v>
      </c>
      <c r="B133" s="12" t="s">
        <v>447</v>
      </c>
      <c r="C133" s="12"/>
      <c r="D133" s="23" t="str">
        <f t="shared" si="4"/>
        <v xml:space="preserve">NEXELUS 2024.1 SP2: </v>
      </c>
      <c r="E133" s="13" t="s">
        <v>201</v>
      </c>
      <c r="F133" s="16"/>
      <c r="G133" s="17"/>
      <c r="H133" s="17"/>
    </row>
    <row r="134" spans="1:12" ht="45" x14ac:dyDescent="0.25">
      <c r="A134" s="5" t="s">
        <v>506</v>
      </c>
      <c r="B134" s="12" t="s">
        <v>448</v>
      </c>
      <c r="C134" s="12"/>
      <c r="D134" s="23" t="str">
        <f t="shared" si="4"/>
        <v xml:space="preserve">NEXELUS 2024.1 SP2: </v>
      </c>
      <c r="E134" s="13" t="s">
        <v>201</v>
      </c>
      <c r="F134" s="16"/>
      <c r="G134" s="17"/>
      <c r="H134" s="17"/>
    </row>
    <row r="135" spans="1:12" ht="30" x14ac:dyDescent="0.25">
      <c r="A135" s="5" t="s">
        <v>506</v>
      </c>
      <c r="B135" s="12" t="s">
        <v>449</v>
      </c>
      <c r="C135" s="12"/>
      <c r="D135" s="23" t="str">
        <f t="shared" si="4"/>
        <v xml:space="preserve">NEXELUS 2024.1 SP2: </v>
      </c>
      <c r="E135" s="13" t="s">
        <v>201</v>
      </c>
      <c r="F135" s="16"/>
      <c r="G135" s="17"/>
      <c r="H135" s="17"/>
    </row>
    <row r="136" spans="1:12" ht="30" x14ac:dyDescent="0.25">
      <c r="A136" s="5" t="s">
        <v>506</v>
      </c>
      <c r="B136" s="12" t="s">
        <v>450</v>
      </c>
      <c r="C136" s="12"/>
      <c r="D136" s="23" t="str">
        <f t="shared" si="4"/>
        <v xml:space="preserve">NEXELUS 2024.1 SP2: </v>
      </c>
      <c r="E136" s="13" t="s">
        <v>201</v>
      </c>
      <c r="F136" s="16"/>
      <c r="G136" s="17"/>
      <c r="H136" s="17"/>
    </row>
    <row r="137" spans="1:12" ht="45" x14ac:dyDescent="0.25">
      <c r="A137" s="5" t="s">
        <v>506</v>
      </c>
      <c r="B137" s="12" t="s">
        <v>451</v>
      </c>
      <c r="C137" s="12"/>
      <c r="D137" s="23" t="str">
        <f t="shared" si="4"/>
        <v xml:space="preserve">NEXELUS 2024.1 SP2: </v>
      </c>
      <c r="E137" s="13" t="s">
        <v>201</v>
      </c>
      <c r="F137" s="16"/>
      <c r="G137" s="17"/>
      <c r="H137" s="17"/>
    </row>
    <row r="138" spans="1:12" ht="45" x14ac:dyDescent="0.25">
      <c r="A138" s="5" t="s">
        <v>506</v>
      </c>
      <c r="B138" s="12" t="s">
        <v>452</v>
      </c>
      <c r="C138" s="12"/>
      <c r="D138" s="23" t="str">
        <f t="shared" si="4"/>
        <v xml:space="preserve">NEXELUS 2024.1 SP2: </v>
      </c>
      <c r="E138" s="13" t="s">
        <v>201</v>
      </c>
      <c r="F138" s="16"/>
      <c r="G138" s="17"/>
      <c r="H138" s="17"/>
    </row>
    <row r="139" spans="1:12" ht="60" x14ac:dyDescent="0.25">
      <c r="A139" s="5" t="s">
        <v>506</v>
      </c>
      <c r="B139" s="12" t="s">
        <v>453</v>
      </c>
      <c r="C139" s="12"/>
      <c r="D139" s="23" t="str">
        <f t="shared" si="4"/>
        <v xml:space="preserve">NEXELUS 2024.1 SP2: </v>
      </c>
      <c r="E139" s="13" t="s">
        <v>201</v>
      </c>
      <c r="F139" s="16"/>
      <c r="G139" s="17"/>
      <c r="H139" s="17"/>
    </row>
    <row r="140" spans="1:12" ht="30" x14ac:dyDescent="0.25">
      <c r="A140" s="5" t="s">
        <v>506</v>
      </c>
      <c r="B140" s="12" t="s">
        <v>454</v>
      </c>
      <c r="C140" s="12"/>
      <c r="D140" s="23" t="str">
        <f t="shared" si="4"/>
        <v xml:space="preserve">NEXELUS 2024.1 SP2: </v>
      </c>
      <c r="E140" s="13" t="s">
        <v>201</v>
      </c>
      <c r="F140" s="16"/>
      <c r="G140" s="17"/>
      <c r="H140" s="17"/>
    </row>
    <row r="141" spans="1:12" ht="60" x14ac:dyDescent="0.25">
      <c r="A141" s="5" t="s">
        <v>506</v>
      </c>
      <c r="B141" s="12" t="s">
        <v>455</v>
      </c>
      <c r="C141" s="12"/>
      <c r="D141" s="23" t="str">
        <f t="shared" si="4"/>
        <v xml:space="preserve">NEXELUS 2024.1 SP2: </v>
      </c>
      <c r="E141" s="13" t="s">
        <v>201</v>
      </c>
      <c r="F141" s="16"/>
      <c r="G141" s="17"/>
      <c r="H141" s="17"/>
    </row>
    <row r="142" spans="1:12" x14ac:dyDescent="0.25">
      <c r="A142" s="5" t="s">
        <v>506</v>
      </c>
      <c r="B142" s="12" t="s">
        <v>456</v>
      </c>
      <c r="C142" s="12"/>
      <c r="D142" s="23" t="str">
        <f t="shared" si="4"/>
        <v xml:space="preserve">NEXELUS 2024.1 SP2: </v>
      </c>
      <c r="E142" s="13" t="s">
        <v>201</v>
      </c>
      <c r="F142" s="16"/>
      <c r="G142" s="17"/>
      <c r="H142" s="17"/>
    </row>
    <row r="143" spans="1:12" x14ac:dyDescent="0.25">
      <c r="A143" s="5" t="s">
        <v>506</v>
      </c>
      <c r="B143" s="12" t="s">
        <v>457</v>
      </c>
      <c r="C143" s="12"/>
      <c r="D143" s="23" t="str">
        <f t="shared" si="4"/>
        <v xml:space="preserve">NEXELUS 2024.1 SP2: </v>
      </c>
      <c r="E143" s="13" t="s">
        <v>201</v>
      </c>
      <c r="F143" s="16"/>
      <c r="G143" s="17"/>
      <c r="H143" s="17"/>
    </row>
    <row r="144" spans="1:12" x14ac:dyDescent="0.25">
      <c r="A144" s="5" t="s">
        <v>506</v>
      </c>
      <c r="B144" s="9" t="s">
        <v>458</v>
      </c>
      <c r="C144" s="9"/>
      <c r="D144" s="23" t="str">
        <f t="shared" si="4"/>
        <v xml:space="preserve">NEXELUS 2024.1 SP2: </v>
      </c>
      <c r="E144" s="10" t="s">
        <v>201</v>
      </c>
      <c r="F144" s="9" t="s">
        <v>234</v>
      </c>
      <c r="G144" s="10" t="s">
        <v>160</v>
      </c>
      <c r="H144" s="10" t="s">
        <v>160</v>
      </c>
    </row>
    <row r="145" spans="1:14" x14ac:dyDescent="0.25">
      <c r="A145" s="5" t="s">
        <v>506</v>
      </c>
      <c r="B145" s="9" t="s">
        <v>459</v>
      </c>
      <c r="C145" s="9"/>
      <c r="D145" s="23" t="str">
        <f t="shared" si="4"/>
        <v xml:space="preserve">NEXELUS 2024.1 SP2: </v>
      </c>
      <c r="E145" s="10" t="s">
        <v>201</v>
      </c>
      <c r="F145" s="9" t="s">
        <v>234</v>
      </c>
      <c r="G145" s="10" t="s">
        <v>160</v>
      </c>
      <c r="H145" s="10" t="s">
        <v>160</v>
      </c>
    </row>
    <row r="146" spans="1:14" x14ac:dyDescent="0.25">
      <c r="A146" s="5" t="s">
        <v>506</v>
      </c>
      <c r="B146" s="9" t="s">
        <v>460</v>
      </c>
      <c r="C146" s="9"/>
      <c r="D146" s="23" t="str">
        <f t="shared" si="4"/>
        <v xml:space="preserve">NEXELUS 2024.1 SP2: </v>
      </c>
      <c r="E146" s="10" t="s">
        <v>201</v>
      </c>
      <c r="F146" s="9" t="s">
        <v>234</v>
      </c>
      <c r="G146" s="10" t="s">
        <v>160</v>
      </c>
      <c r="H146" s="10" t="s">
        <v>160</v>
      </c>
    </row>
    <row r="147" spans="1:14" ht="30" x14ac:dyDescent="0.25">
      <c r="A147" s="5" t="s">
        <v>506</v>
      </c>
      <c r="B147" s="9" t="s">
        <v>461</v>
      </c>
      <c r="C147" s="9"/>
      <c r="D147" s="23" t="str">
        <f t="shared" si="4"/>
        <v xml:space="preserve">NEXELUS 2024.1 SP2: </v>
      </c>
      <c r="E147" s="10" t="s">
        <v>201</v>
      </c>
      <c r="F147" s="9" t="s">
        <v>234</v>
      </c>
      <c r="G147" s="10" t="s">
        <v>160</v>
      </c>
      <c r="H147" s="10" t="s">
        <v>160</v>
      </c>
    </row>
    <row r="148" spans="1:14" x14ac:dyDescent="0.25">
      <c r="A148" s="5" t="s">
        <v>506</v>
      </c>
      <c r="B148" s="12" t="s">
        <v>462</v>
      </c>
      <c r="C148" s="12"/>
      <c r="D148" s="23" t="str">
        <f t="shared" si="4"/>
        <v xml:space="preserve">NEXELUS 2024.1 SP2: </v>
      </c>
      <c r="E148" s="13" t="s">
        <v>237</v>
      </c>
      <c r="F148" s="12" t="s">
        <v>463</v>
      </c>
      <c r="G148" s="13" t="s">
        <v>431</v>
      </c>
      <c r="H148" s="13" t="s">
        <v>232</v>
      </c>
    </row>
    <row r="149" spans="1:14" x14ac:dyDescent="0.25">
      <c r="A149" s="16" t="s">
        <v>508</v>
      </c>
      <c r="B149" s="16"/>
      <c r="C149" s="16"/>
      <c r="D149" s="23" t="str">
        <f t="shared" si="4"/>
        <v xml:space="preserve">: </v>
      </c>
      <c r="E149" s="13" t="s">
        <v>201</v>
      </c>
      <c r="F149" s="16"/>
      <c r="G149" s="17"/>
      <c r="H149" s="17"/>
    </row>
    <row r="150" spans="1:14" s="8" customFormat="1" x14ac:dyDescent="0.25">
      <c r="A150" s="6" t="s">
        <v>508</v>
      </c>
      <c r="B150" s="6" t="s">
        <v>464</v>
      </c>
      <c r="C150" s="6"/>
      <c r="D150" s="6" t="str">
        <f>CONCATENATE(A150,": ",B150)</f>
        <v>: Hotfix 2024.1</v>
      </c>
      <c r="E150" s="7" t="s">
        <v>465</v>
      </c>
      <c r="F150" s="6" t="s">
        <v>407</v>
      </c>
      <c r="G150" s="7" t="s">
        <v>232</v>
      </c>
      <c r="H150" s="7" t="s">
        <v>254</v>
      </c>
      <c r="I150" s="28"/>
      <c r="J150" s="28"/>
      <c r="K150" s="28"/>
      <c r="L150" s="28"/>
      <c r="M150" s="28"/>
      <c r="N150" s="28"/>
    </row>
    <row r="151" spans="1:14" x14ac:dyDescent="0.25">
      <c r="A151" s="5" t="s">
        <v>506</v>
      </c>
      <c r="B151" s="9" t="s">
        <v>466</v>
      </c>
      <c r="C151" s="5" t="s">
        <v>67</v>
      </c>
      <c r="D151" s="23" t="str">
        <f t="shared" ref="D151:D156" si="5">CONCATENATE(A151,": ",C151)</f>
        <v>NEXELUS 2024.1 SP2: eConnect shell change to service</v>
      </c>
      <c r="E151" s="10" t="s">
        <v>170</v>
      </c>
      <c r="F151" s="9" t="s">
        <v>407</v>
      </c>
      <c r="G151" s="10" t="s">
        <v>232</v>
      </c>
      <c r="H151" s="10" t="s">
        <v>254</v>
      </c>
    </row>
    <row r="152" spans="1:14" x14ac:dyDescent="0.25">
      <c r="A152" s="5" t="s">
        <v>506</v>
      </c>
      <c r="B152" s="12" t="s">
        <v>467</v>
      </c>
      <c r="C152" s="12"/>
      <c r="D152" s="23" t="str">
        <f t="shared" si="5"/>
        <v xml:space="preserve">NEXELUS 2024.1 SP2: </v>
      </c>
      <c r="E152" s="13" t="s">
        <v>170</v>
      </c>
      <c r="F152" s="12" t="s">
        <v>407</v>
      </c>
      <c r="G152" s="13" t="s">
        <v>232</v>
      </c>
      <c r="H152" s="13" t="s">
        <v>254</v>
      </c>
    </row>
    <row r="153" spans="1:14" x14ac:dyDescent="0.25">
      <c r="A153" s="5" t="s">
        <v>506</v>
      </c>
      <c r="B153" s="12" t="s">
        <v>468</v>
      </c>
      <c r="C153" s="12"/>
      <c r="D153" s="23" t="str">
        <f t="shared" si="5"/>
        <v xml:space="preserve">NEXELUS 2024.1 SP2: </v>
      </c>
      <c r="E153" s="13" t="s">
        <v>393</v>
      </c>
      <c r="F153" s="16"/>
      <c r="G153" s="17"/>
      <c r="H153" s="17"/>
    </row>
    <row r="154" spans="1:14" x14ac:dyDescent="0.25">
      <c r="A154" s="5" t="s">
        <v>506</v>
      </c>
      <c r="B154" s="19" t="s">
        <v>469</v>
      </c>
      <c r="C154" s="19"/>
      <c r="D154" s="23" t="str">
        <f t="shared" si="5"/>
        <v xml:space="preserve">NEXELUS 2024.1 SP2: </v>
      </c>
      <c r="E154" s="20" t="s">
        <v>393</v>
      </c>
      <c r="F154" s="16"/>
      <c r="G154" s="20" t="s">
        <v>232</v>
      </c>
      <c r="H154" s="20" t="s">
        <v>232</v>
      </c>
    </row>
    <row r="155" spans="1:14" x14ac:dyDescent="0.25">
      <c r="A155" s="5" t="s">
        <v>506</v>
      </c>
      <c r="B155" s="12" t="s">
        <v>470</v>
      </c>
      <c r="C155" s="12"/>
      <c r="D155" s="23" t="str">
        <f t="shared" si="5"/>
        <v xml:space="preserve">NEXELUS 2024.1 SP2: </v>
      </c>
      <c r="E155" s="13" t="s">
        <v>201</v>
      </c>
      <c r="F155" s="16"/>
      <c r="G155" s="17"/>
      <c r="H155" s="17"/>
    </row>
    <row r="156" spans="1:14" x14ac:dyDescent="0.25">
      <c r="A156" s="5" t="s">
        <v>506</v>
      </c>
      <c r="B156" s="12" t="s">
        <v>471</v>
      </c>
      <c r="C156" s="12"/>
      <c r="D156" s="23" t="str">
        <f t="shared" si="5"/>
        <v xml:space="preserve">NEXELUS 2024.1 SP2: </v>
      </c>
      <c r="E156" s="13" t="s">
        <v>201</v>
      </c>
      <c r="F156" s="16"/>
      <c r="G156" s="17"/>
      <c r="H156" s="17"/>
    </row>
    <row r="157" spans="1:14" x14ac:dyDescent="0.25">
      <c r="A157" s="5" t="s">
        <v>508</v>
      </c>
    </row>
    <row r="158" spans="1:14" x14ac:dyDescent="0.25">
      <c r="A158" s="5" t="s">
        <v>508</v>
      </c>
    </row>
    <row r="159" spans="1:14" x14ac:dyDescent="0.25">
      <c r="A159" s="5" t="s">
        <v>508</v>
      </c>
    </row>
    <row r="160" spans="1:14" x14ac:dyDescent="0.25">
      <c r="A160" s="5" t="s">
        <v>508</v>
      </c>
    </row>
    <row r="161" spans="1:1" x14ac:dyDescent="0.25">
      <c r="A161" s="5" t="s">
        <v>508</v>
      </c>
    </row>
    <row r="162" spans="1:1" x14ac:dyDescent="0.25">
      <c r="A162" s="5" t="s">
        <v>508</v>
      </c>
    </row>
    <row r="163" spans="1:1" x14ac:dyDescent="0.25">
      <c r="A163" s="5" t="s">
        <v>508</v>
      </c>
    </row>
    <row r="164" spans="1:1" x14ac:dyDescent="0.25">
      <c r="A164" s="5" t="s">
        <v>508</v>
      </c>
    </row>
    <row r="165" spans="1:1" x14ac:dyDescent="0.25">
      <c r="A165" s="5" t="s">
        <v>508</v>
      </c>
    </row>
    <row r="166" spans="1:1" x14ac:dyDescent="0.25">
      <c r="A166" s="5" t="s">
        <v>508</v>
      </c>
    </row>
    <row r="167" spans="1:1" x14ac:dyDescent="0.25">
      <c r="A167" s="5" t="s">
        <v>508</v>
      </c>
    </row>
    <row r="168" spans="1:1" x14ac:dyDescent="0.25">
      <c r="A168" s="5" t="s">
        <v>508</v>
      </c>
    </row>
    <row r="169" spans="1:1" x14ac:dyDescent="0.25">
      <c r="A169" s="5" t="s">
        <v>508</v>
      </c>
    </row>
  </sheetData>
  <mergeCells count="1">
    <mergeCell ref="I1:M1"/>
  </mergeCells>
  <phoneticPr fontId="1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62EF-C0D6-4A46-9E23-A3277F02F873}">
  <dimension ref="A1:N208"/>
  <sheetViews>
    <sheetView workbookViewId="0">
      <selection activeCell="D1" sqref="D1:D1048576"/>
    </sheetView>
  </sheetViews>
  <sheetFormatPr defaultRowHeight="15" x14ac:dyDescent="0.25"/>
  <cols>
    <col min="1" max="1" width="28.28515625" style="5" bestFit="1" customWidth="1"/>
    <col min="2" max="2" width="62.42578125" style="25" customWidth="1"/>
    <col min="3" max="3" width="59.42578125" style="5" hidden="1" customWidth="1"/>
    <col min="4" max="4" width="89" style="5" hidden="1" customWidth="1"/>
    <col min="5" max="8" width="15" style="5" customWidth="1"/>
    <col min="9" max="9" width="4.28515625" style="24" customWidth="1"/>
    <col min="10" max="14" width="15" style="24" customWidth="1"/>
    <col min="15" max="16384" width="9.140625" style="5"/>
  </cols>
  <sheetData>
    <row r="1" spans="1:14" x14ac:dyDescent="0.25">
      <c r="J1" s="72" t="s">
        <v>2</v>
      </c>
      <c r="K1" s="72"/>
      <c r="L1" s="72"/>
      <c r="M1" s="72"/>
      <c r="N1" s="72"/>
    </row>
    <row r="2" spans="1:14" x14ac:dyDescent="0.25">
      <c r="A2" s="4"/>
      <c r="B2" s="4" t="s">
        <v>139</v>
      </c>
      <c r="C2" s="4" t="s">
        <v>140</v>
      </c>
      <c r="D2" s="4" t="s">
        <v>472</v>
      </c>
      <c r="E2" s="4" t="s">
        <v>141</v>
      </c>
      <c r="F2" s="4" t="s">
        <v>142</v>
      </c>
      <c r="G2" s="4" t="s">
        <v>143</v>
      </c>
      <c r="H2" s="4" t="s">
        <v>144</v>
      </c>
      <c r="J2" s="26" t="s">
        <v>145</v>
      </c>
      <c r="K2" s="26" t="s">
        <v>146</v>
      </c>
      <c r="L2" s="27" t="s">
        <v>147</v>
      </c>
      <c r="M2" s="27" t="s">
        <v>148</v>
      </c>
      <c r="N2" s="27" t="s">
        <v>149</v>
      </c>
    </row>
    <row r="3" spans="1:14" s="8" customFormat="1" x14ac:dyDescent="0.25">
      <c r="A3" s="6"/>
      <c r="B3" s="6" t="s">
        <v>156</v>
      </c>
      <c r="C3" s="6"/>
      <c r="D3" s="6"/>
      <c r="E3" s="7" t="s">
        <v>157</v>
      </c>
      <c r="F3" s="6" t="s">
        <v>158</v>
      </c>
      <c r="G3" s="7" t="s">
        <v>159</v>
      </c>
      <c r="H3" s="7" t="s">
        <v>160</v>
      </c>
      <c r="I3" s="28"/>
      <c r="J3" s="28"/>
      <c r="K3" s="28"/>
      <c r="L3" s="28"/>
      <c r="M3" s="28"/>
      <c r="N3" s="28"/>
    </row>
    <row r="4" spans="1:14" x14ac:dyDescent="0.25">
      <c r="A4" s="5" t="s">
        <v>505</v>
      </c>
      <c r="B4" s="9" t="s">
        <v>161</v>
      </c>
      <c r="C4" s="5" t="s">
        <v>51</v>
      </c>
      <c r="D4" s="23" t="str">
        <f t="shared" ref="D4:D22" si="0">CONCATENATE(TRIM(A4),": ",C4)</f>
        <v>APWORKS 2024.2 - PHASE 3: Add Media Type/Service type/Roles</v>
      </c>
      <c r="E4" s="10" t="s">
        <v>162</v>
      </c>
      <c r="F4" s="9" t="s">
        <v>163</v>
      </c>
      <c r="G4" s="10" t="s">
        <v>159</v>
      </c>
      <c r="H4" s="10" t="s">
        <v>159</v>
      </c>
    </row>
    <row r="5" spans="1:14" ht="30" x14ac:dyDescent="0.25">
      <c r="A5" s="5" t="s">
        <v>505</v>
      </c>
      <c r="B5" s="9" t="s">
        <v>164</v>
      </c>
      <c r="C5" s="5" t="s">
        <v>10</v>
      </c>
      <c r="D5" s="23" t="str">
        <f t="shared" si="0"/>
        <v>APWORKS 2024.2 - PHASE 3: Google Drive integration. (Setup and Integration development)</v>
      </c>
      <c r="E5" s="10" t="s">
        <v>165</v>
      </c>
      <c r="F5" s="9" t="s">
        <v>166</v>
      </c>
      <c r="G5" s="10" t="s">
        <v>167</v>
      </c>
      <c r="H5" s="10" t="s">
        <v>168</v>
      </c>
      <c r="J5" s="29"/>
      <c r="K5" s="29"/>
      <c r="L5" s="29"/>
      <c r="M5" s="29"/>
      <c r="N5" s="29"/>
    </row>
    <row r="6" spans="1:14" ht="30" x14ac:dyDescent="0.25">
      <c r="A6" s="5" t="s">
        <v>505</v>
      </c>
      <c r="B6" s="9" t="s">
        <v>169</v>
      </c>
      <c r="C6" s="5" t="s">
        <v>6</v>
      </c>
      <c r="D6" s="23" t="str">
        <f t="shared" si="0"/>
        <v>APWORKS 2024.2 - PHASE 3: Ability to automatically attach additional documents to Invoice</v>
      </c>
      <c r="E6" s="10" t="s">
        <v>170</v>
      </c>
      <c r="F6" s="9" t="s">
        <v>171</v>
      </c>
      <c r="G6" s="10" t="s">
        <v>159</v>
      </c>
      <c r="H6" s="10" t="s">
        <v>172</v>
      </c>
      <c r="J6" s="29"/>
      <c r="K6" s="29"/>
      <c r="L6" s="29"/>
      <c r="M6" s="29"/>
      <c r="N6" s="29"/>
    </row>
    <row r="7" spans="1:14" ht="45" x14ac:dyDescent="0.25">
      <c r="A7" s="5" t="s">
        <v>505</v>
      </c>
      <c r="B7" s="11" t="s">
        <v>173</v>
      </c>
      <c r="C7" s="5" t="s">
        <v>42</v>
      </c>
      <c r="D7" s="23" t="str">
        <f t="shared" si="0"/>
        <v>APWORKS 2024.2 - PHASE 3: Route invoice from one company - company identification</v>
      </c>
      <c r="E7" s="10" t="s">
        <v>174</v>
      </c>
      <c r="F7" s="9" t="s">
        <v>175</v>
      </c>
      <c r="G7" s="10" t="s">
        <v>159</v>
      </c>
      <c r="H7" s="10" t="s">
        <v>176</v>
      </c>
      <c r="J7" s="29"/>
      <c r="K7" s="29"/>
      <c r="L7" s="29"/>
      <c r="M7" s="29"/>
      <c r="N7" s="29"/>
    </row>
    <row r="8" spans="1:14" x14ac:dyDescent="0.25">
      <c r="A8" s="5" t="s">
        <v>505</v>
      </c>
      <c r="B8" s="9" t="s">
        <v>177</v>
      </c>
      <c r="C8" s="9"/>
      <c r="D8" s="23" t="str">
        <f t="shared" si="0"/>
        <v xml:space="preserve">APWORKS 2024.2 - PHASE 3: </v>
      </c>
      <c r="E8" s="10" t="s">
        <v>178</v>
      </c>
      <c r="F8" s="9" t="s">
        <v>158</v>
      </c>
      <c r="G8" s="10" t="s">
        <v>159</v>
      </c>
      <c r="H8" s="10" t="s">
        <v>160</v>
      </c>
    </row>
    <row r="9" spans="1:14" ht="30" x14ac:dyDescent="0.25">
      <c r="A9" s="5" t="s">
        <v>505</v>
      </c>
      <c r="B9" s="12" t="s">
        <v>179</v>
      </c>
      <c r="C9" s="5" t="s">
        <v>82</v>
      </c>
      <c r="D9" s="23" t="str">
        <f t="shared" si="0"/>
        <v>APWORKS 2024.2 - PHASE 3: separate node for "Broadcast Invoices"</v>
      </c>
      <c r="E9" s="13" t="s">
        <v>162</v>
      </c>
      <c r="F9" s="12" t="s">
        <v>180</v>
      </c>
      <c r="G9" s="13" t="s">
        <v>181</v>
      </c>
      <c r="H9" s="13" t="s">
        <v>181</v>
      </c>
    </row>
    <row r="10" spans="1:14" x14ac:dyDescent="0.25">
      <c r="A10" s="5" t="s">
        <v>505</v>
      </c>
      <c r="B10" s="9" t="s">
        <v>182</v>
      </c>
      <c r="C10" s="5" t="s">
        <v>83</v>
      </c>
      <c r="D10" s="23" t="str">
        <f t="shared" si="0"/>
        <v>APWORKS 2024.2 - PHASE 3: Broadcast Invoice: User Group Management Changes</v>
      </c>
      <c r="E10" s="10" t="s">
        <v>183</v>
      </c>
      <c r="F10" s="9" t="s">
        <v>184</v>
      </c>
      <c r="G10" s="10" t="s">
        <v>159</v>
      </c>
      <c r="H10" s="10" t="s">
        <v>185</v>
      </c>
      <c r="J10" s="29"/>
      <c r="K10" s="29"/>
      <c r="L10" s="29"/>
      <c r="M10" s="29"/>
      <c r="N10" s="29"/>
    </row>
    <row r="11" spans="1:14" x14ac:dyDescent="0.25">
      <c r="A11" s="5" t="s">
        <v>505</v>
      </c>
      <c r="B11" s="11" t="s">
        <v>186</v>
      </c>
      <c r="C11" s="9"/>
      <c r="D11" s="23" t="str">
        <f t="shared" si="0"/>
        <v xml:space="preserve">APWORKS 2024.2 - PHASE 3: </v>
      </c>
      <c r="E11" s="10" t="s">
        <v>187</v>
      </c>
      <c r="F11" s="9" t="s">
        <v>188</v>
      </c>
      <c r="G11" s="10" t="s">
        <v>159</v>
      </c>
      <c r="H11" s="10" t="s">
        <v>189</v>
      </c>
    </row>
    <row r="12" spans="1:14" x14ac:dyDescent="0.25">
      <c r="A12" s="5" t="s">
        <v>505</v>
      </c>
      <c r="B12" s="9" t="s">
        <v>190</v>
      </c>
      <c r="C12" s="5" t="s">
        <v>41</v>
      </c>
      <c r="D12" s="23" t="str">
        <f t="shared" si="0"/>
        <v>APWORKS 2024.2 - PHASE 3: Broadcast Invoice: Manage Invoice Documents</v>
      </c>
      <c r="E12" s="10" t="s">
        <v>162</v>
      </c>
      <c r="F12" s="9" t="s">
        <v>191</v>
      </c>
      <c r="G12" s="10" t="s">
        <v>159</v>
      </c>
      <c r="H12" s="10" t="s">
        <v>168</v>
      </c>
    </row>
    <row r="13" spans="1:14" x14ac:dyDescent="0.25">
      <c r="A13" s="5" t="s">
        <v>505</v>
      </c>
      <c r="B13" s="9" t="s">
        <v>192</v>
      </c>
      <c r="C13" s="5" t="s">
        <v>16</v>
      </c>
      <c r="D13" s="23" t="str">
        <f t="shared" si="0"/>
        <v>APWORKS 2024.2 - PHASE 3: Broadcast Invoice: EDI File Processing</v>
      </c>
      <c r="E13" s="10" t="s">
        <v>193</v>
      </c>
      <c r="F13" s="9" t="s">
        <v>194</v>
      </c>
      <c r="G13" s="10" t="s">
        <v>159</v>
      </c>
      <c r="H13" s="10" t="s">
        <v>195</v>
      </c>
      <c r="J13" s="29"/>
      <c r="K13" s="29"/>
      <c r="L13" s="29"/>
      <c r="M13" s="29"/>
      <c r="N13" s="29"/>
    </row>
    <row r="14" spans="1:14" x14ac:dyDescent="0.25">
      <c r="A14" s="5" t="s">
        <v>505</v>
      </c>
      <c r="B14" s="9" t="s">
        <v>196</v>
      </c>
      <c r="C14" s="5" t="s">
        <v>18</v>
      </c>
      <c r="D14" s="23" t="str">
        <f t="shared" si="0"/>
        <v>APWORKS 2024.2 - PHASE 3: Broadcast Invoice: PDF file generation</v>
      </c>
      <c r="E14" s="10" t="s">
        <v>197</v>
      </c>
      <c r="F14" s="9" t="s">
        <v>198</v>
      </c>
      <c r="G14" s="10" t="s">
        <v>195</v>
      </c>
      <c r="H14" s="10" t="s">
        <v>160</v>
      </c>
      <c r="J14" s="29"/>
      <c r="K14" s="29"/>
      <c r="L14" s="29"/>
      <c r="M14" s="29"/>
      <c r="N14" s="29"/>
    </row>
    <row r="15" spans="1:14" x14ac:dyDescent="0.25">
      <c r="A15" s="5" t="s">
        <v>505</v>
      </c>
      <c r="B15" s="9" t="s">
        <v>199</v>
      </c>
      <c r="C15" s="5" t="s">
        <v>38</v>
      </c>
      <c r="D15" s="23" t="str">
        <f t="shared" si="0"/>
        <v>APWORKS 2024.2 - PHASE 3: Broadcast Invoice: Invoice View UI</v>
      </c>
      <c r="E15" s="10" t="s">
        <v>170</v>
      </c>
      <c r="F15" s="9" t="s">
        <v>194</v>
      </c>
      <c r="G15" s="10" t="s">
        <v>159</v>
      </c>
      <c r="H15" s="10" t="s">
        <v>195</v>
      </c>
      <c r="J15" s="29"/>
      <c r="K15" s="29"/>
      <c r="L15" s="29"/>
      <c r="M15" s="29"/>
      <c r="N15" s="29"/>
    </row>
    <row r="16" spans="1:14" ht="30" x14ac:dyDescent="0.25">
      <c r="A16" s="5" t="s">
        <v>505</v>
      </c>
      <c r="B16" s="14" t="s">
        <v>200</v>
      </c>
      <c r="C16" s="9"/>
      <c r="D16" s="23" t="str">
        <f t="shared" si="0"/>
        <v xml:space="preserve">APWORKS 2024.2 - PHASE 3: </v>
      </c>
      <c r="E16" s="10" t="s">
        <v>201</v>
      </c>
      <c r="F16" s="9" t="s">
        <v>202</v>
      </c>
      <c r="G16" s="10" t="s">
        <v>159</v>
      </c>
      <c r="H16" s="10" t="s">
        <v>195</v>
      </c>
    </row>
    <row r="17" spans="1:14" ht="45" x14ac:dyDescent="0.25">
      <c r="A17" s="5" t="s">
        <v>505</v>
      </c>
      <c r="B17" s="9" t="s">
        <v>203</v>
      </c>
      <c r="C17" s="5" t="s">
        <v>21</v>
      </c>
      <c r="D17" s="23" t="str">
        <f t="shared" si="0"/>
        <v>APWORKS 2024.2 - PHASE 3: Customer Information: Select Client on Vendor Invoice</v>
      </c>
      <c r="E17" s="10" t="s">
        <v>187</v>
      </c>
      <c r="F17" s="9" t="s">
        <v>204</v>
      </c>
      <c r="G17" s="10" t="s">
        <v>205</v>
      </c>
      <c r="H17" s="10" t="s">
        <v>206</v>
      </c>
      <c r="J17" s="29"/>
      <c r="K17" s="29"/>
      <c r="L17" s="29"/>
      <c r="M17" s="29"/>
      <c r="N17" s="29"/>
    </row>
    <row r="18" spans="1:14" ht="45" x14ac:dyDescent="0.25">
      <c r="A18" s="5" t="s">
        <v>505</v>
      </c>
      <c r="B18" s="15" t="s">
        <v>207</v>
      </c>
      <c r="C18" s="12"/>
      <c r="D18" s="23" t="str">
        <f t="shared" si="0"/>
        <v xml:space="preserve">APWORKS 2024.2 - PHASE 3: </v>
      </c>
      <c r="E18" s="13" t="s">
        <v>208</v>
      </c>
      <c r="F18" s="12" t="s">
        <v>209</v>
      </c>
      <c r="G18" s="13" t="s">
        <v>159</v>
      </c>
      <c r="H18" s="13" t="s">
        <v>210</v>
      </c>
      <c r="J18" s="29"/>
      <c r="K18" s="29"/>
      <c r="L18" s="29"/>
      <c r="M18" s="29"/>
      <c r="N18" s="29"/>
    </row>
    <row r="19" spans="1:14" ht="30" x14ac:dyDescent="0.25">
      <c r="A19" s="5" t="s">
        <v>505</v>
      </c>
      <c r="B19" s="9" t="s">
        <v>211</v>
      </c>
      <c r="C19" s="5" t="s">
        <v>33</v>
      </c>
      <c r="D19" s="23" t="str">
        <f t="shared" si="0"/>
        <v>APWORKS 2024.2 - PHASE 3: Vendor/stations/sites associated to multiple pay to.</v>
      </c>
      <c r="E19" s="10" t="s">
        <v>212</v>
      </c>
      <c r="F19" s="9" t="s">
        <v>213</v>
      </c>
      <c r="G19" s="10" t="s">
        <v>168</v>
      </c>
      <c r="H19" s="10" t="s">
        <v>206</v>
      </c>
      <c r="J19" s="29"/>
      <c r="K19" s="29"/>
      <c r="L19" s="29"/>
      <c r="M19" s="29"/>
      <c r="N19" s="29"/>
    </row>
    <row r="20" spans="1:14" x14ac:dyDescent="0.25">
      <c r="A20" s="5" t="s">
        <v>505</v>
      </c>
      <c r="B20" s="12" t="s">
        <v>214</v>
      </c>
      <c r="C20" s="5" t="s">
        <v>52</v>
      </c>
      <c r="D20" s="23" t="str">
        <f t="shared" si="0"/>
        <v>APWORKS 2024.2 - PHASE 3: Checkbox to filter discrepant lines</v>
      </c>
      <c r="E20" s="13" t="s">
        <v>215</v>
      </c>
      <c r="F20" s="12" t="s">
        <v>216</v>
      </c>
      <c r="G20" s="13" t="s">
        <v>206</v>
      </c>
      <c r="H20" s="13" t="s">
        <v>217</v>
      </c>
    </row>
    <row r="21" spans="1:14" ht="30" x14ac:dyDescent="0.25">
      <c r="A21" s="5" t="s">
        <v>505</v>
      </c>
      <c r="B21" s="9" t="s">
        <v>218</v>
      </c>
      <c r="C21" s="5" t="s">
        <v>8</v>
      </c>
      <c r="D21" s="23" t="str">
        <f t="shared" si="0"/>
        <v>APWORKS 2024.2 - PHASE 3: Ability to assign Employees to Roles by Media type and by Client</v>
      </c>
      <c r="E21" s="10" t="s">
        <v>219</v>
      </c>
      <c r="F21" s="9" t="s">
        <v>220</v>
      </c>
      <c r="G21" s="10" t="s">
        <v>205</v>
      </c>
      <c r="H21" s="10" t="s">
        <v>221</v>
      </c>
      <c r="J21" s="29"/>
      <c r="K21" s="29"/>
      <c r="L21" s="29"/>
      <c r="M21" s="29"/>
      <c r="N21" s="29"/>
    </row>
    <row r="22" spans="1:14" x14ac:dyDescent="0.25">
      <c r="A22" s="5" t="s">
        <v>505</v>
      </c>
      <c r="B22" s="12" t="s">
        <v>222</v>
      </c>
      <c r="C22" s="5" t="s">
        <v>86</v>
      </c>
      <c r="D22" s="23" t="str">
        <f t="shared" si="0"/>
        <v>APWORKS 2024.2 - PHASE 3: Invoice Editing: Make the tax editable</v>
      </c>
      <c r="E22" s="13" t="s">
        <v>201</v>
      </c>
      <c r="F22" s="16"/>
      <c r="G22" s="17"/>
      <c r="H22" s="17"/>
    </row>
    <row r="23" spans="1:14" s="8" customFormat="1" x14ac:dyDescent="0.25">
      <c r="A23" s="6" t="s">
        <v>508</v>
      </c>
      <c r="B23" s="6" t="s">
        <v>223</v>
      </c>
      <c r="C23" s="6"/>
      <c r="D23" s="6"/>
      <c r="E23" s="7" t="s">
        <v>224</v>
      </c>
      <c r="F23" s="6" t="s">
        <v>225</v>
      </c>
      <c r="G23" s="7" t="s">
        <v>226</v>
      </c>
      <c r="H23" s="7" t="s">
        <v>227</v>
      </c>
      <c r="I23" s="28"/>
      <c r="J23" s="28"/>
      <c r="K23" s="28"/>
      <c r="L23" s="28"/>
      <c r="M23" s="28"/>
      <c r="N23" s="28"/>
    </row>
    <row r="24" spans="1:14" x14ac:dyDescent="0.25">
      <c r="A24" s="5" t="s">
        <v>507</v>
      </c>
      <c r="B24" s="12" t="s">
        <v>228</v>
      </c>
      <c r="C24" s="12"/>
      <c r="D24" s="23" t="str">
        <f t="shared" ref="D24:D52" si="1">CONCATENATE(A24,": ",C24)</f>
        <v xml:space="preserve">APWORKS 2024.2 - PHASE 4: </v>
      </c>
      <c r="E24" s="13" t="s">
        <v>229</v>
      </c>
      <c r="F24" s="12" t="s">
        <v>230</v>
      </c>
      <c r="G24" s="13" t="s">
        <v>231</v>
      </c>
      <c r="H24" s="13" t="s">
        <v>232</v>
      </c>
    </row>
    <row r="25" spans="1:14" x14ac:dyDescent="0.25">
      <c r="A25" s="5" t="s">
        <v>507</v>
      </c>
      <c r="B25" s="14" t="s">
        <v>233</v>
      </c>
      <c r="C25" s="9"/>
      <c r="D25" s="23" t="str">
        <f t="shared" si="1"/>
        <v xml:space="preserve">APWORKS 2024.2 - PHASE 4: </v>
      </c>
      <c r="E25" s="10" t="s">
        <v>183</v>
      </c>
      <c r="F25" s="9" t="s">
        <v>234</v>
      </c>
      <c r="G25" s="10" t="s">
        <v>232</v>
      </c>
      <c r="H25" s="10" t="s">
        <v>235</v>
      </c>
    </row>
    <row r="26" spans="1:14" ht="30" x14ac:dyDescent="0.25">
      <c r="A26" s="5" t="s">
        <v>507</v>
      </c>
      <c r="B26" s="12" t="s">
        <v>236</v>
      </c>
      <c r="C26" s="5" t="s">
        <v>97</v>
      </c>
      <c r="D26" s="23" t="str">
        <f t="shared" si="1"/>
        <v>APWORKS 2024.2 - PHASE 4: Approve upto last level and auto post.</v>
      </c>
      <c r="E26" s="13" t="s">
        <v>215</v>
      </c>
      <c r="F26" s="12" t="s">
        <v>237</v>
      </c>
      <c r="G26" s="13" t="s">
        <v>235</v>
      </c>
      <c r="H26" s="13" t="s">
        <v>238</v>
      </c>
    </row>
    <row r="27" spans="1:14" ht="30" x14ac:dyDescent="0.25">
      <c r="A27" s="5" t="s">
        <v>507</v>
      </c>
      <c r="B27" s="12" t="s">
        <v>239</v>
      </c>
      <c r="C27" s="5" t="s">
        <v>110</v>
      </c>
      <c r="D27" s="23" t="str">
        <f t="shared" si="1"/>
        <v>APWORKS 2024.2 - PHASE 4: Currency Changes on Vendor Map</v>
      </c>
      <c r="E27" s="13" t="s">
        <v>187</v>
      </c>
      <c r="F27" s="12" t="s">
        <v>240</v>
      </c>
      <c r="G27" s="13" t="s">
        <v>235</v>
      </c>
      <c r="H27" s="13" t="s">
        <v>241</v>
      </c>
    </row>
    <row r="28" spans="1:14" x14ac:dyDescent="0.25">
      <c r="A28" s="5" t="s">
        <v>507</v>
      </c>
      <c r="B28" s="12" t="s">
        <v>242</v>
      </c>
      <c r="C28" s="5" t="s">
        <v>98</v>
      </c>
      <c r="D28" s="23" t="str">
        <f t="shared" si="1"/>
        <v>APWORKS 2024.2 - PHASE 4: Stamp multiple approvers.</v>
      </c>
      <c r="E28" s="13" t="s">
        <v>183</v>
      </c>
      <c r="F28" s="12" t="s">
        <v>243</v>
      </c>
      <c r="G28" s="13" t="s">
        <v>238</v>
      </c>
      <c r="H28" s="13" t="s">
        <v>241</v>
      </c>
    </row>
    <row r="29" spans="1:14" ht="30" x14ac:dyDescent="0.25">
      <c r="A29" s="5" t="s">
        <v>507</v>
      </c>
      <c r="B29" s="12" t="s">
        <v>244</v>
      </c>
      <c r="C29" s="12"/>
      <c r="D29" s="23" t="str">
        <f t="shared" si="1"/>
        <v xml:space="preserve">APWORKS 2024.2 - PHASE 4: </v>
      </c>
      <c r="E29" s="13" t="s">
        <v>170</v>
      </c>
      <c r="F29" s="12" t="s">
        <v>230</v>
      </c>
      <c r="G29" s="13" t="s">
        <v>241</v>
      </c>
      <c r="H29" s="13" t="s">
        <v>245</v>
      </c>
    </row>
    <row r="30" spans="1:14" x14ac:dyDescent="0.25">
      <c r="A30" s="5" t="s">
        <v>507</v>
      </c>
      <c r="B30" s="12" t="s">
        <v>246</v>
      </c>
      <c r="C30" s="5" t="s">
        <v>105</v>
      </c>
      <c r="D30" s="23" t="str">
        <f t="shared" si="1"/>
        <v>APWORKS 2024.2 - PHASE 4: EDI file updating and upload</v>
      </c>
      <c r="E30" s="13" t="s">
        <v>183</v>
      </c>
      <c r="F30" s="12" t="s">
        <v>247</v>
      </c>
      <c r="G30" s="13" t="s">
        <v>248</v>
      </c>
      <c r="H30" s="13" t="s">
        <v>249</v>
      </c>
    </row>
    <row r="31" spans="1:14" x14ac:dyDescent="0.25">
      <c r="A31" s="5" t="s">
        <v>507</v>
      </c>
      <c r="B31" s="12" t="s">
        <v>250</v>
      </c>
      <c r="C31" s="12"/>
      <c r="D31" s="23" t="str">
        <f t="shared" si="1"/>
        <v xml:space="preserve">APWORKS 2024.2 - PHASE 4: </v>
      </c>
      <c r="E31" s="13" t="s">
        <v>251</v>
      </c>
      <c r="F31" s="12" t="s">
        <v>252</v>
      </c>
      <c r="G31" s="13" t="s">
        <v>241</v>
      </c>
      <c r="H31" s="13" t="s">
        <v>241</v>
      </c>
    </row>
    <row r="32" spans="1:14" x14ac:dyDescent="0.25">
      <c r="A32" s="5" t="s">
        <v>507</v>
      </c>
      <c r="B32" s="12" t="s">
        <v>253</v>
      </c>
      <c r="C32" s="12"/>
      <c r="D32" s="23" t="str">
        <f t="shared" si="1"/>
        <v xml:space="preserve">APWORKS 2024.2 - PHASE 4: </v>
      </c>
      <c r="E32" s="13" t="s">
        <v>162</v>
      </c>
      <c r="F32" s="12" t="s">
        <v>163</v>
      </c>
      <c r="G32" s="13" t="s">
        <v>241</v>
      </c>
      <c r="H32" s="13" t="s">
        <v>254</v>
      </c>
    </row>
    <row r="33" spans="1:14" x14ac:dyDescent="0.25">
      <c r="A33" s="5" t="s">
        <v>507</v>
      </c>
      <c r="B33" s="12" t="s">
        <v>255</v>
      </c>
      <c r="C33" s="5" t="s">
        <v>100</v>
      </c>
      <c r="D33" s="23" t="str">
        <f t="shared" si="1"/>
        <v>APWORKS 2024.2 - PHASE 4: Production: Project should be available on summary as well.</v>
      </c>
      <c r="E33" s="13" t="s">
        <v>256</v>
      </c>
      <c r="F33" s="12" t="s">
        <v>257</v>
      </c>
      <c r="G33" s="13" t="s">
        <v>258</v>
      </c>
      <c r="H33" s="13" t="s">
        <v>259</v>
      </c>
      <c r="J33" s="29"/>
      <c r="K33" s="29"/>
      <c r="L33" s="29"/>
      <c r="M33" s="29"/>
      <c r="N33" s="29"/>
    </row>
    <row r="34" spans="1:14" x14ac:dyDescent="0.25">
      <c r="A34" s="5" t="s">
        <v>507</v>
      </c>
      <c r="B34" s="9" t="s">
        <v>260</v>
      </c>
      <c r="C34" s="5" t="s">
        <v>108</v>
      </c>
      <c r="D34" s="23" t="str">
        <f t="shared" si="1"/>
        <v>APWORKS 2024.2 - PHASE 4: Production: Auto populate lines based PO during scanning</v>
      </c>
      <c r="E34" s="10" t="s">
        <v>215</v>
      </c>
      <c r="F34" s="9" t="s">
        <v>261</v>
      </c>
      <c r="G34" s="10" t="s">
        <v>259</v>
      </c>
      <c r="H34" s="10" t="s">
        <v>259</v>
      </c>
      <c r="J34" s="29"/>
      <c r="K34" s="29"/>
      <c r="L34" s="29"/>
      <c r="M34" s="29"/>
      <c r="N34" s="29"/>
    </row>
    <row r="35" spans="1:14" x14ac:dyDescent="0.25">
      <c r="A35" s="5" t="s">
        <v>507</v>
      </c>
      <c r="B35" s="9" t="s">
        <v>262</v>
      </c>
      <c r="C35" s="5" t="s">
        <v>107</v>
      </c>
      <c r="D35" s="23" t="str">
        <f t="shared" si="1"/>
        <v>APWORKS 2024.2 - PHASE 4: Production: show keyvalue pairs for level2 mapping</v>
      </c>
      <c r="E35" s="10" t="s">
        <v>215</v>
      </c>
      <c r="F35" s="9" t="s">
        <v>263</v>
      </c>
      <c r="G35" s="10" t="s">
        <v>226</v>
      </c>
      <c r="H35" s="10" t="s">
        <v>248</v>
      </c>
      <c r="J35" s="29"/>
      <c r="K35" s="29"/>
      <c r="L35" s="29"/>
      <c r="M35" s="29"/>
      <c r="N35" s="29"/>
    </row>
    <row r="36" spans="1:14" x14ac:dyDescent="0.25">
      <c r="A36" s="5" t="s">
        <v>507</v>
      </c>
      <c r="B36" s="18" t="s">
        <v>264</v>
      </c>
      <c r="C36" s="12"/>
      <c r="D36" s="23" t="str">
        <f t="shared" si="1"/>
        <v xml:space="preserve">APWORKS 2024.2 - PHASE 4: </v>
      </c>
      <c r="E36" s="13" t="s">
        <v>201</v>
      </c>
      <c r="F36" s="16"/>
      <c r="G36" s="17"/>
      <c r="H36" s="17"/>
    </row>
    <row r="37" spans="1:14" ht="30" x14ac:dyDescent="0.25">
      <c r="A37" s="5" t="s">
        <v>507</v>
      </c>
      <c r="B37" s="9" t="s">
        <v>265</v>
      </c>
      <c r="C37" s="5" t="s">
        <v>42</v>
      </c>
      <c r="D37" s="23" t="str">
        <f t="shared" si="1"/>
        <v>APWORKS 2024.2 - PHASE 4: Route invoice from one company - company identification</v>
      </c>
      <c r="E37" s="10" t="s">
        <v>219</v>
      </c>
      <c r="F37" s="9" t="s">
        <v>266</v>
      </c>
      <c r="G37" s="10" t="s">
        <v>249</v>
      </c>
      <c r="H37" s="10" t="s">
        <v>267</v>
      </c>
      <c r="J37" s="29"/>
      <c r="K37" s="29"/>
      <c r="L37" s="29"/>
      <c r="M37" s="29"/>
      <c r="N37" s="29"/>
    </row>
    <row r="38" spans="1:14" x14ac:dyDescent="0.25">
      <c r="A38" s="5" t="s">
        <v>507</v>
      </c>
      <c r="B38" s="9" t="s">
        <v>269</v>
      </c>
      <c r="C38" s="5" t="s">
        <v>104</v>
      </c>
      <c r="D38" s="23" t="str">
        <f t="shared" si="1"/>
        <v>APWORKS 2024.2 - PHASE 4: A report to spot check the invoices processed</v>
      </c>
      <c r="E38" s="10" t="s">
        <v>170</v>
      </c>
      <c r="F38" s="9" t="s">
        <v>270</v>
      </c>
      <c r="G38" s="10" t="s">
        <v>248</v>
      </c>
      <c r="H38" s="10" t="s">
        <v>271</v>
      </c>
      <c r="J38" s="29"/>
      <c r="K38" s="29"/>
      <c r="L38" s="29"/>
      <c r="M38" s="29"/>
      <c r="N38" s="29"/>
    </row>
    <row r="39" spans="1:14" x14ac:dyDescent="0.25">
      <c r="A39" s="5" t="s">
        <v>507</v>
      </c>
      <c r="B39" s="9" t="s">
        <v>274</v>
      </c>
      <c r="C39" s="9"/>
      <c r="D39" s="23" t="str">
        <f t="shared" si="1"/>
        <v xml:space="preserve">APWORKS 2024.2 - PHASE 4: </v>
      </c>
      <c r="E39" s="10" t="s">
        <v>229</v>
      </c>
      <c r="F39" s="9" t="s">
        <v>275</v>
      </c>
      <c r="G39" s="10" t="s">
        <v>276</v>
      </c>
      <c r="H39" s="10" t="s">
        <v>227</v>
      </c>
      <c r="J39" s="29"/>
      <c r="K39" s="29"/>
      <c r="L39" s="29"/>
      <c r="M39" s="29"/>
      <c r="N39" s="29"/>
    </row>
    <row r="40" spans="1:14" x14ac:dyDescent="0.25">
      <c r="A40" s="5" t="s">
        <v>507</v>
      </c>
      <c r="B40" s="9" t="s">
        <v>277</v>
      </c>
      <c r="C40" s="5" t="s">
        <v>106</v>
      </c>
      <c r="D40" s="23" t="str">
        <f t="shared" si="1"/>
        <v>APWORKS 2024.2 - PHASE 4: PDF based broadcast invoices - Invoice Scan</v>
      </c>
      <c r="E40" s="10" t="s">
        <v>268</v>
      </c>
      <c r="F40" s="9" t="s">
        <v>266</v>
      </c>
      <c r="G40" s="10" t="s">
        <v>276</v>
      </c>
      <c r="H40" s="10" t="s">
        <v>278</v>
      </c>
    </row>
    <row r="41" spans="1:14" x14ac:dyDescent="0.25">
      <c r="A41" s="5" t="s">
        <v>507</v>
      </c>
      <c r="B41" s="9" t="s">
        <v>279</v>
      </c>
      <c r="C41" s="9"/>
      <c r="D41" s="23" t="str">
        <f t="shared" si="1"/>
        <v xml:space="preserve">APWORKS 2024.2 - PHASE 4: </v>
      </c>
      <c r="E41" s="10" t="s">
        <v>237</v>
      </c>
      <c r="F41" s="9" t="s">
        <v>280</v>
      </c>
      <c r="G41" s="10" t="s">
        <v>276</v>
      </c>
      <c r="H41" s="10" t="s">
        <v>281</v>
      </c>
    </row>
    <row r="42" spans="1:14" x14ac:dyDescent="0.25">
      <c r="A42" s="5" t="s">
        <v>507</v>
      </c>
      <c r="B42" s="9" t="s">
        <v>282</v>
      </c>
      <c r="C42" s="9"/>
      <c r="D42" s="23" t="str">
        <f t="shared" si="1"/>
        <v xml:space="preserve">APWORKS 2024.2 - PHASE 4: </v>
      </c>
      <c r="E42" s="10" t="s">
        <v>237</v>
      </c>
      <c r="F42" s="9" t="s">
        <v>275</v>
      </c>
      <c r="G42" s="10" t="s">
        <v>276</v>
      </c>
      <c r="H42" s="10" t="s">
        <v>227</v>
      </c>
    </row>
    <row r="43" spans="1:14" x14ac:dyDescent="0.25">
      <c r="A43" s="5" t="s">
        <v>507</v>
      </c>
      <c r="B43" s="12" t="s">
        <v>283</v>
      </c>
      <c r="C43" s="5" t="s">
        <v>115</v>
      </c>
      <c r="D43" s="23" t="str">
        <f t="shared" si="1"/>
        <v>APWORKS 2024.2 - PHASE 4: PDF based broadcast invoices - Import / Export lines</v>
      </c>
      <c r="E43" s="13" t="s">
        <v>201</v>
      </c>
      <c r="F43" s="12" t="s">
        <v>234</v>
      </c>
      <c r="G43" s="13" t="s">
        <v>276</v>
      </c>
      <c r="H43" s="13" t="s">
        <v>276</v>
      </c>
    </row>
    <row r="44" spans="1:14" x14ac:dyDescent="0.25">
      <c r="A44" s="5" t="s">
        <v>507</v>
      </c>
      <c r="B44" s="12" t="s">
        <v>284</v>
      </c>
      <c r="C44" s="5" t="s">
        <v>102</v>
      </c>
      <c r="D44" s="23" t="str">
        <f t="shared" si="1"/>
        <v>APWORKS 2024.2 - PHASE 4: Approval routing</v>
      </c>
      <c r="E44" s="13" t="s">
        <v>201</v>
      </c>
      <c r="F44" s="12" t="s">
        <v>234</v>
      </c>
      <c r="G44" s="13" t="s">
        <v>276</v>
      </c>
      <c r="H44" s="13" t="s">
        <v>276</v>
      </c>
    </row>
    <row r="45" spans="1:14" ht="30" x14ac:dyDescent="0.25">
      <c r="A45" s="5" t="s">
        <v>507</v>
      </c>
      <c r="B45" s="9" t="s">
        <v>285</v>
      </c>
      <c r="C45" s="9"/>
      <c r="D45" s="23" t="str">
        <f t="shared" si="1"/>
        <v xml:space="preserve">APWORKS 2024.2 - PHASE 4: </v>
      </c>
      <c r="E45" s="10" t="s">
        <v>286</v>
      </c>
      <c r="F45" s="9" t="s">
        <v>234</v>
      </c>
      <c r="G45" s="10" t="s">
        <v>248</v>
      </c>
      <c r="H45" s="10" t="s">
        <v>248</v>
      </c>
    </row>
    <row r="46" spans="1:14" x14ac:dyDescent="0.25">
      <c r="A46" s="5" t="s">
        <v>507</v>
      </c>
      <c r="B46" s="12" t="s">
        <v>287</v>
      </c>
      <c r="C46" s="12"/>
      <c r="D46" s="23" t="str">
        <f t="shared" si="1"/>
        <v xml:space="preserve">APWORKS 2024.2 - PHASE 4: </v>
      </c>
      <c r="E46" s="13" t="s">
        <v>201</v>
      </c>
      <c r="F46" s="16"/>
      <c r="G46" s="17"/>
      <c r="H46" s="17"/>
    </row>
    <row r="47" spans="1:14" x14ac:dyDescent="0.25">
      <c r="A47" s="5" t="s">
        <v>507</v>
      </c>
      <c r="B47" s="12" t="s">
        <v>288</v>
      </c>
      <c r="C47" s="12"/>
      <c r="D47" s="23" t="str">
        <f t="shared" si="1"/>
        <v xml:space="preserve">APWORKS 2024.2 - PHASE 4: </v>
      </c>
      <c r="E47" s="13" t="s">
        <v>183</v>
      </c>
      <c r="F47" s="12" t="s">
        <v>234</v>
      </c>
      <c r="G47" s="13" t="s">
        <v>271</v>
      </c>
      <c r="H47" s="13" t="s">
        <v>289</v>
      </c>
    </row>
    <row r="48" spans="1:14" x14ac:dyDescent="0.25">
      <c r="A48" s="5" t="s">
        <v>507</v>
      </c>
      <c r="B48" s="12" t="s">
        <v>290</v>
      </c>
      <c r="C48" s="12"/>
      <c r="D48" s="23" t="str">
        <f t="shared" si="1"/>
        <v xml:space="preserve">APWORKS 2024.2 - PHASE 4: </v>
      </c>
      <c r="E48" s="13" t="s">
        <v>201</v>
      </c>
      <c r="F48" s="12" t="s">
        <v>291</v>
      </c>
      <c r="G48" s="13" t="s">
        <v>226</v>
      </c>
      <c r="H48" s="13" t="s">
        <v>226</v>
      </c>
    </row>
    <row r="49" spans="1:14" x14ac:dyDescent="0.25">
      <c r="A49" s="5" t="s">
        <v>507</v>
      </c>
      <c r="B49" s="9" t="s">
        <v>292</v>
      </c>
      <c r="C49" s="5" t="s">
        <v>293</v>
      </c>
      <c r="D49" s="23" t="str">
        <f t="shared" si="1"/>
        <v>APWORKS 2024.2 - PHASE 4: Vendor mapping enhancement for Non-media</v>
      </c>
      <c r="E49" s="10" t="s">
        <v>201</v>
      </c>
      <c r="F49" s="9" t="s">
        <v>234</v>
      </c>
      <c r="G49" s="10" t="s">
        <v>226</v>
      </c>
      <c r="H49" s="10" t="s">
        <v>226</v>
      </c>
    </row>
    <row r="50" spans="1:14" x14ac:dyDescent="0.25">
      <c r="A50" s="5" t="s">
        <v>507</v>
      </c>
      <c r="B50" s="12" t="s">
        <v>294</v>
      </c>
      <c r="C50" s="12"/>
      <c r="D50" s="23" t="str">
        <f t="shared" si="1"/>
        <v xml:space="preserve">APWORKS 2024.2 - PHASE 4: </v>
      </c>
      <c r="E50" s="13" t="s">
        <v>162</v>
      </c>
      <c r="F50" s="12" t="s">
        <v>215</v>
      </c>
      <c r="G50" s="13" t="s">
        <v>226</v>
      </c>
      <c r="H50" s="13" t="s">
        <v>295</v>
      </c>
    </row>
    <row r="51" spans="1:14" x14ac:dyDescent="0.25">
      <c r="A51" s="5" t="s">
        <v>507</v>
      </c>
      <c r="B51" s="12" t="s">
        <v>296</v>
      </c>
      <c r="C51" s="12"/>
      <c r="D51" s="23" t="str">
        <f t="shared" si="1"/>
        <v xml:space="preserve">APWORKS 2024.2 - PHASE 4: </v>
      </c>
      <c r="E51" s="13" t="s">
        <v>201</v>
      </c>
      <c r="F51" s="12" t="s">
        <v>234</v>
      </c>
      <c r="G51" s="13" t="s">
        <v>226</v>
      </c>
      <c r="H51" s="13" t="s">
        <v>226</v>
      </c>
    </row>
    <row r="52" spans="1:14" x14ac:dyDescent="0.25">
      <c r="A52" s="5" t="s">
        <v>507</v>
      </c>
      <c r="B52" s="12" t="s">
        <v>297</v>
      </c>
      <c r="C52" s="12"/>
      <c r="D52" s="23" t="str">
        <f t="shared" si="1"/>
        <v xml:space="preserve">APWORKS 2024.2 - PHASE 4: </v>
      </c>
      <c r="E52" s="13" t="s">
        <v>201</v>
      </c>
      <c r="F52" s="16"/>
      <c r="G52" s="17"/>
      <c r="H52" s="17"/>
    </row>
    <row r="53" spans="1:14" s="8" customFormat="1" x14ac:dyDescent="0.25">
      <c r="A53" s="6" t="s">
        <v>508</v>
      </c>
      <c r="B53" s="6" t="s">
        <v>298</v>
      </c>
      <c r="C53" s="6"/>
      <c r="D53" s="6" t="str">
        <f>CONCATENATE(A53,": ",B53)</f>
        <v>:          Sprint 5</v>
      </c>
      <c r="E53" s="7" t="s">
        <v>268</v>
      </c>
      <c r="F53" s="6" t="s">
        <v>154</v>
      </c>
      <c r="G53" s="7" t="s">
        <v>150</v>
      </c>
      <c r="H53" s="7" t="s">
        <v>155</v>
      </c>
      <c r="I53" s="28"/>
      <c r="J53" s="28"/>
      <c r="K53" s="28"/>
      <c r="L53" s="28"/>
      <c r="M53" s="28"/>
      <c r="N53" s="28"/>
    </row>
    <row r="54" spans="1:14" x14ac:dyDescent="0.25">
      <c r="A54" s="5" t="s">
        <v>507</v>
      </c>
      <c r="B54" s="12" t="s">
        <v>299</v>
      </c>
      <c r="C54" s="5" t="s">
        <v>114</v>
      </c>
      <c r="D54" s="23" t="str">
        <f>CONCATENATE(A54,": ",C54)</f>
        <v>APWORKS 2024.2 - PHASE 4: Google Drive Setup (company configuration UI)</v>
      </c>
      <c r="E54" s="13" t="s">
        <v>268</v>
      </c>
      <c r="F54" s="12" t="s">
        <v>266</v>
      </c>
      <c r="G54" s="13" t="s">
        <v>300</v>
      </c>
      <c r="H54" s="13" t="s">
        <v>155</v>
      </c>
    </row>
    <row r="55" spans="1:14" x14ac:dyDescent="0.25">
      <c r="A55" s="5" t="s">
        <v>507</v>
      </c>
      <c r="B55" s="12" t="s">
        <v>301</v>
      </c>
      <c r="C55" s="12"/>
      <c r="D55" s="23" t="str">
        <f>CONCATENATE(A55,": ",C55)</f>
        <v xml:space="preserve">APWORKS 2024.2 - PHASE 4: </v>
      </c>
      <c r="E55" s="13" t="s">
        <v>201</v>
      </c>
      <c r="F55" s="12" t="s">
        <v>234</v>
      </c>
      <c r="G55" s="13" t="s">
        <v>150</v>
      </c>
      <c r="H55" s="13" t="s">
        <v>150</v>
      </c>
    </row>
    <row r="56" spans="1:14" s="8" customFormat="1" x14ac:dyDescent="0.25">
      <c r="A56" s="6" t="s">
        <v>508</v>
      </c>
      <c r="B56" s="6" t="s">
        <v>302</v>
      </c>
      <c r="C56" s="6"/>
      <c r="D56" s="6" t="str">
        <f>CONCATENATE(A56,": ",B56)</f>
        <v>:          Sprint #6</v>
      </c>
      <c r="E56" s="7" t="s">
        <v>201</v>
      </c>
      <c r="F56" s="6" t="s">
        <v>154</v>
      </c>
      <c r="G56" s="7" t="s">
        <v>150</v>
      </c>
      <c r="H56" s="7" t="s">
        <v>155</v>
      </c>
      <c r="I56" s="28"/>
      <c r="J56" s="28"/>
      <c r="K56" s="28"/>
      <c r="L56" s="28"/>
      <c r="M56" s="28"/>
      <c r="N56" s="28"/>
    </row>
    <row r="57" spans="1:14" x14ac:dyDescent="0.25">
      <c r="A57" s="5" t="s">
        <v>474</v>
      </c>
      <c r="B57" s="9" t="s">
        <v>303</v>
      </c>
      <c r="C57" s="9"/>
      <c r="D57" s="23" t="str">
        <f t="shared" ref="D57:D88" si="2">CONCATENATE(A57,": ",C57)</f>
        <v xml:space="preserve">APWORKS 2024.2 - PHASE 6: </v>
      </c>
      <c r="E57" s="10" t="s">
        <v>201</v>
      </c>
      <c r="F57" s="9" t="s">
        <v>304</v>
      </c>
      <c r="G57" s="10" t="s">
        <v>271</v>
      </c>
      <c r="H57" s="10" t="s">
        <v>155</v>
      </c>
    </row>
    <row r="58" spans="1:14" x14ac:dyDescent="0.25">
      <c r="A58" s="5" t="s">
        <v>474</v>
      </c>
      <c r="B58" s="12" t="s">
        <v>305</v>
      </c>
      <c r="C58" s="12"/>
      <c r="D58" s="23" t="str">
        <f t="shared" si="2"/>
        <v xml:space="preserve">APWORKS 2024.2 - PHASE 6: </v>
      </c>
      <c r="E58" s="13" t="s">
        <v>201</v>
      </c>
      <c r="F58" s="12" t="s">
        <v>291</v>
      </c>
      <c r="G58" s="13" t="s">
        <v>155</v>
      </c>
      <c r="H58" s="13" t="s">
        <v>155</v>
      </c>
    </row>
    <row r="59" spans="1:14" x14ac:dyDescent="0.25">
      <c r="A59" s="5" t="s">
        <v>474</v>
      </c>
      <c r="B59" s="9" t="s">
        <v>306</v>
      </c>
      <c r="C59" s="9"/>
      <c r="D59" s="23" t="str">
        <f t="shared" si="2"/>
        <v xml:space="preserve">APWORKS 2024.2 - PHASE 6: </v>
      </c>
      <c r="E59" s="10" t="s">
        <v>201</v>
      </c>
      <c r="F59" s="9" t="s">
        <v>291</v>
      </c>
      <c r="G59" s="10" t="s">
        <v>307</v>
      </c>
      <c r="H59" s="10" t="s">
        <v>307</v>
      </c>
    </row>
    <row r="60" spans="1:14" ht="30" x14ac:dyDescent="0.25">
      <c r="A60" s="5" t="s">
        <v>474</v>
      </c>
      <c r="B60" s="9" t="s">
        <v>308</v>
      </c>
      <c r="C60" s="9"/>
      <c r="D60" s="23" t="str">
        <f t="shared" si="2"/>
        <v xml:space="preserve">APWORKS 2024.2 - PHASE 6: </v>
      </c>
      <c r="E60" s="10" t="s">
        <v>201</v>
      </c>
      <c r="F60" s="9" t="s">
        <v>291</v>
      </c>
      <c r="G60" s="10" t="s">
        <v>307</v>
      </c>
      <c r="H60" s="10" t="s">
        <v>307</v>
      </c>
    </row>
    <row r="61" spans="1:14" ht="30" x14ac:dyDescent="0.25">
      <c r="A61" s="5" t="s">
        <v>474</v>
      </c>
      <c r="B61" s="9" t="s">
        <v>309</v>
      </c>
      <c r="C61" s="9"/>
      <c r="D61" s="23" t="str">
        <f t="shared" si="2"/>
        <v xml:space="preserve">APWORKS 2024.2 - PHASE 6: </v>
      </c>
      <c r="E61" s="10" t="s">
        <v>201</v>
      </c>
      <c r="F61" s="9" t="s">
        <v>310</v>
      </c>
      <c r="G61" s="10" t="s">
        <v>150</v>
      </c>
      <c r="H61" s="10" t="s">
        <v>307</v>
      </c>
    </row>
    <row r="62" spans="1:14" ht="30" x14ac:dyDescent="0.25">
      <c r="A62" s="5" t="s">
        <v>474</v>
      </c>
      <c r="B62" s="9" t="s">
        <v>311</v>
      </c>
      <c r="C62" s="9"/>
      <c r="D62" s="23" t="str">
        <f t="shared" si="2"/>
        <v xml:space="preserve">APWORKS 2024.2 - PHASE 6: </v>
      </c>
      <c r="E62" s="10" t="s">
        <v>201</v>
      </c>
      <c r="F62" s="9" t="s">
        <v>310</v>
      </c>
      <c r="G62" s="10" t="s">
        <v>150</v>
      </c>
      <c r="H62" s="10" t="s">
        <v>307</v>
      </c>
    </row>
    <row r="63" spans="1:14" x14ac:dyDescent="0.25">
      <c r="A63" s="5" t="s">
        <v>474</v>
      </c>
      <c r="B63" s="12" t="s">
        <v>312</v>
      </c>
      <c r="C63" s="12"/>
      <c r="D63" s="23" t="str">
        <f t="shared" si="2"/>
        <v xml:space="preserve">APWORKS 2024.2 - PHASE 6: </v>
      </c>
      <c r="E63" s="13" t="s">
        <v>201</v>
      </c>
      <c r="F63" s="12" t="s">
        <v>234</v>
      </c>
      <c r="G63" s="13" t="s">
        <v>150</v>
      </c>
      <c r="H63" s="13" t="s">
        <v>150</v>
      </c>
    </row>
    <row r="64" spans="1:14" x14ac:dyDescent="0.25">
      <c r="A64" s="5" t="s">
        <v>474</v>
      </c>
      <c r="B64" s="12" t="s">
        <v>313</v>
      </c>
      <c r="C64" s="12"/>
      <c r="D64" s="23" t="str">
        <f t="shared" si="2"/>
        <v xml:space="preserve">APWORKS 2024.2 - PHASE 6: </v>
      </c>
      <c r="E64" s="13" t="s">
        <v>201</v>
      </c>
      <c r="F64" s="16"/>
      <c r="G64" s="17"/>
      <c r="H64" s="17"/>
    </row>
    <row r="65" spans="1:8" x14ac:dyDescent="0.25">
      <c r="A65" s="5" t="s">
        <v>474</v>
      </c>
      <c r="B65" s="12" t="s">
        <v>314</v>
      </c>
      <c r="C65" s="12"/>
      <c r="D65" s="23" t="str">
        <f t="shared" si="2"/>
        <v xml:space="preserve">APWORKS 2024.2 - PHASE 6: </v>
      </c>
      <c r="E65" s="13" t="s">
        <v>201</v>
      </c>
      <c r="F65" s="12" t="s">
        <v>234</v>
      </c>
      <c r="G65" s="13" t="s">
        <v>150</v>
      </c>
      <c r="H65" s="13" t="s">
        <v>150</v>
      </c>
    </row>
    <row r="66" spans="1:8" x14ac:dyDescent="0.25">
      <c r="A66" s="5" t="s">
        <v>474</v>
      </c>
      <c r="B66" s="12" t="s">
        <v>315</v>
      </c>
      <c r="C66" s="12"/>
      <c r="D66" s="23" t="str">
        <f t="shared" si="2"/>
        <v xml:space="preserve">APWORKS 2024.2 - PHASE 6: </v>
      </c>
      <c r="E66" s="13" t="s">
        <v>201</v>
      </c>
      <c r="F66" s="16"/>
      <c r="G66" s="17"/>
      <c r="H66" s="17"/>
    </row>
    <row r="67" spans="1:8" x14ac:dyDescent="0.25">
      <c r="A67" s="5" t="s">
        <v>474</v>
      </c>
      <c r="B67" s="12" t="s">
        <v>316</v>
      </c>
      <c r="C67" s="12"/>
      <c r="D67" s="23" t="str">
        <f t="shared" si="2"/>
        <v xml:space="preserve">APWORKS 2024.2 - PHASE 6: </v>
      </c>
      <c r="E67" s="13" t="s">
        <v>201</v>
      </c>
      <c r="F67" s="16"/>
      <c r="G67" s="17"/>
      <c r="H67" s="17"/>
    </row>
    <row r="68" spans="1:8" x14ac:dyDescent="0.25">
      <c r="A68" s="5" t="s">
        <v>474</v>
      </c>
      <c r="B68" s="12" t="s">
        <v>317</v>
      </c>
      <c r="C68" s="12"/>
      <c r="D68" s="23" t="str">
        <f t="shared" si="2"/>
        <v xml:space="preserve">APWORKS 2024.2 - PHASE 6: </v>
      </c>
      <c r="E68" s="13" t="s">
        <v>219</v>
      </c>
      <c r="F68" s="12" t="s">
        <v>318</v>
      </c>
      <c r="G68" s="13" t="s">
        <v>150</v>
      </c>
      <c r="H68" s="13" t="s">
        <v>235</v>
      </c>
    </row>
    <row r="69" spans="1:8" x14ac:dyDescent="0.25">
      <c r="A69" s="5" t="s">
        <v>474</v>
      </c>
      <c r="B69" s="19" t="s">
        <v>319</v>
      </c>
      <c r="C69" s="19"/>
      <c r="D69" s="23" t="str">
        <f t="shared" si="2"/>
        <v xml:space="preserve">APWORKS 2024.2 - PHASE 6: </v>
      </c>
      <c r="E69" s="20" t="s">
        <v>219</v>
      </c>
      <c r="F69" s="16"/>
      <c r="G69" s="20" t="s">
        <v>150</v>
      </c>
      <c r="H69" s="20" t="s">
        <v>235</v>
      </c>
    </row>
    <row r="70" spans="1:8" x14ac:dyDescent="0.25">
      <c r="A70" s="5" t="s">
        <v>474</v>
      </c>
      <c r="B70" s="9" t="s">
        <v>320</v>
      </c>
      <c r="C70" s="9"/>
      <c r="D70" s="23" t="str">
        <f t="shared" si="2"/>
        <v xml:space="preserve">APWORKS 2024.2 - PHASE 6: </v>
      </c>
      <c r="E70" s="10" t="s">
        <v>321</v>
      </c>
      <c r="F70" s="9" t="s">
        <v>322</v>
      </c>
      <c r="G70" s="10" t="s">
        <v>168</v>
      </c>
      <c r="H70" s="10" t="s">
        <v>323</v>
      </c>
    </row>
    <row r="71" spans="1:8" x14ac:dyDescent="0.25">
      <c r="A71" s="5" t="s">
        <v>474</v>
      </c>
      <c r="B71" s="9" t="s">
        <v>324</v>
      </c>
      <c r="C71" s="9"/>
      <c r="D71" s="23" t="str">
        <f t="shared" si="2"/>
        <v xml:space="preserve">APWORKS 2024.2 - PHASE 6: </v>
      </c>
      <c r="E71" s="10" t="s">
        <v>325</v>
      </c>
      <c r="F71" s="9" t="s">
        <v>326</v>
      </c>
      <c r="G71" s="10" t="s">
        <v>168</v>
      </c>
      <c r="H71" s="10" t="s">
        <v>327</v>
      </c>
    </row>
    <row r="72" spans="1:8" x14ac:dyDescent="0.25">
      <c r="A72" s="5" t="s">
        <v>474</v>
      </c>
      <c r="B72" s="9" t="s">
        <v>328</v>
      </c>
      <c r="C72" s="9"/>
      <c r="D72" s="23" t="str">
        <f t="shared" si="2"/>
        <v xml:space="preserve">APWORKS 2024.2 - PHASE 6: </v>
      </c>
      <c r="E72" s="10" t="s">
        <v>325</v>
      </c>
      <c r="F72" s="9" t="s">
        <v>326</v>
      </c>
      <c r="G72" s="10" t="s">
        <v>168</v>
      </c>
      <c r="H72" s="10" t="s">
        <v>327</v>
      </c>
    </row>
    <row r="73" spans="1:8" ht="30" x14ac:dyDescent="0.25">
      <c r="A73" s="5" t="s">
        <v>474</v>
      </c>
      <c r="B73" s="12" t="s">
        <v>329</v>
      </c>
      <c r="C73" t="s">
        <v>10</v>
      </c>
      <c r="D73" s="23" t="str">
        <f t="shared" si="2"/>
        <v>APWORKS 2024.2 - PHASE 6: Google Drive integration. (Setup and Integration development)</v>
      </c>
      <c r="E73" s="13" t="s">
        <v>215</v>
      </c>
      <c r="F73" s="12" t="s">
        <v>237</v>
      </c>
      <c r="G73" s="13" t="s">
        <v>168</v>
      </c>
      <c r="H73" s="13" t="s">
        <v>330</v>
      </c>
    </row>
    <row r="74" spans="1:8" ht="30" x14ac:dyDescent="0.25">
      <c r="A74" s="5" t="s">
        <v>474</v>
      </c>
      <c r="B74" s="12" t="s">
        <v>331</v>
      </c>
      <c r="C74" t="s">
        <v>6</v>
      </c>
      <c r="D74" s="23" t="str">
        <f t="shared" si="2"/>
        <v>APWORKS 2024.2 - PHASE 6: Ability to automatically attach additional documents to Invoice</v>
      </c>
      <c r="E74" s="13" t="s">
        <v>332</v>
      </c>
      <c r="F74" s="12" t="s">
        <v>333</v>
      </c>
      <c r="G74" s="13" t="s">
        <v>172</v>
      </c>
      <c r="H74" s="13" t="s">
        <v>210</v>
      </c>
    </row>
    <row r="75" spans="1:8" ht="45" x14ac:dyDescent="0.25">
      <c r="A75" s="5" t="s">
        <v>474</v>
      </c>
      <c r="B75" s="12" t="s">
        <v>334</v>
      </c>
      <c r="C75" s="12"/>
      <c r="D75" s="23" t="str">
        <f t="shared" si="2"/>
        <v xml:space="preserve">APWORKS 2024.2 - PHASE 6: </v>
      </c>
      <c r="E75" s="13" t="s">
        <v>332</v>
      </c>
      <c r="F75" s="12" t="s">
        <v>333</v>
      </c>
      <c r="G75" s="13" t="s">
        <v>206</v>
      </c>
      <c r="H75" s="13" t="s">
        <v>176</v>
      </c>
    </row>
    <row r="76" spans="1:8" x14ac:dyDescent="0.25">
      <c r="A76" s="5" t="s">
        <v>474</v>
      </c>
      <c r="B76" s="9" t="s">
        <v>335</v>
      </c>
      <c r="C76" s="9"/>
      <c r="D76" s="23" t="str">
        <f t="shared" si="2"/>
        <v xml:space="preserve">APWORKS 2024.2 - PHASE 6: </v>
      </c>
      <c r="E76" s="10" t="s">
        <v>229</v>
      </c>
      <c r="F76" s="9" t="s">
        <v>266</v>
      </c>
      <c r="G76" s="10" t="s">
        <v>176</v>
      </c>
      <c r="H76" s="10" t="s">
        <v>336</v>
      </c>
    </row>
    <row r="77" spans="1:8" x14ac:dyDescent="0.25">
      <c r="A77" s="5" t="s">
        <v>474</v>
      </c>
      <c r="B77" s="21" t="s">
        <v>337</v>
      </c>
      <c r="C77" s="21"/>
      <c r="D77" s="23" t="str">
        <f t="shared" si="2"/>
        <v xml:space="preserve">APWORKS 2024.2 - PHASE 6: </v>
      </c>
      <c r="E77" s="22" t="s">
        <v>215</v>
      </c>
      <c r="F77" s="21" t="s">
        <v>272</v>
      </c>
      <c r="G77" s="22" t="s">
        <v>168</v>
      </c>
      <c r="H77" s="22" t="s">
        <v>330</v>
      </c>
    </row>
    <row r="78" spans="1:8" x14ac:dyDescent="0.25">
      <c r="A78" s="5" t="s">
        <v>474</v>
      </c>
      <c r="B78" s="12" t="s">
        <v>338</v>
      </c>
      <c r="C78" t="s">
        <v>83</v>
      </c>
      <c r="D78" s="23" t="str">
        <f t="shared" si="2"/>
        <v>APWORKS 2024.2 - PHASE 6: Broadcast Invoice: User Group Management Changes</v>
      </c>
      <c r="E78" s="13" t="s">
        <v>339</v>
      </c>
      <c r="F78" s="16"/>
      <c r="G78" s="17"/>
      <c r="H78" s="17"/>
    </row>
    <row r="79" spans="1:8" x14ac:dyDescent="0.25">
      <c r="A79" s="5" t="s">
        <v>474</v>
      </c>
      <c r="B79" s="12" t="s">
        <v>340</v>
      </c>
      <c r="C79" s="12"/>
      <c r="D79" s="23" t="str">
        <f t="shared" si="2"/>
        <v xml:space="preserve">APWORKS 2024.2 - PHASE 6: </v>
      </c>
      <c r="E79" s="13" t="s">
        <v>201</v>
      </c>
      <c r="F79" s="16"/>
      <c r="G79" s="17"/>
      <c r="H79" s="17"/>
    </row>
    <row r="80" spans="1:8" x14ac:dyDescent="0.25">
      <c r="A80" s="5" t="s">
        <v>474</v>
      </c>
      <c r="B80" s="12" t="s">
        <v>341</v>
      </c>
      <c r="C80" t="s">
        <v>80</v>
      </c>
      <c r="D80" s="23" t="str">
        <f t="shared" si="2"/>
        <v>APWORKS 2024.2 - PHASE 6: Broadcast Invoice: Manage Invoice Models List</v>
      </c>
      <c r="E80" s="13" t="s">
        <v>201</v>
      </c>
      <c r="F80" s="16"/>
      <c r="G80" s="17"/>
      <c r="H80" s="17"/>
    </row>
    <row r="81" spans="1:8" x14ac:dyDescent="0.25">
      <c r="A81" s="5" t="s">
        <v>474</v>
      </c>
      <c r="B81" s="12" t="s">
        <v>342</v>
      </c>
      <c r="C81" t="s">
        <v>84</v>
      </c>
      <c r="D81" s="23" t="str">
        <f t="shared" si="2"/>
        <v>APWORKS 2024.2 - PHASE 6: Broadcast Invoice: Manage Non-Mapped Broadcast Invoices</v>
      </c>
      <c r="E81" s="13" t="s">
        <v>201</v>
      </c>
      <c r="F81" s="16"/>
      <c r="G81" s="17"/>
      <c r="H81" s="17"/>
    </row>
    <row r="82" spans="1:8" x14ac:dyDescent="0.25">
      <c r="A82" s="5" t="s">
        <v>474</v>
      </c>
      <c r="B82" s="12" t="s">
        <v>343</v>
      </c>
      <c r="C82" t="s">
        <v>16</v>
      </c>
      <c r="D82" s="23" t="str">
        <f t="shared" si="2"/>
        <v>APWORKS 2024.2 - PHASE 6: Broadcast Invoice: EDI File Processing</v>
      </c>
      <c r="E82" s="13" t="s">
        <v>268</v>
      </c>
      <c r="F82" s="12" t="s">
        <v>266</v>
      </c>
      <c r="G82" s="13" t="s">
        <v>176</v>
      </c>
      <c r="H82" s="13" t="s">
        <v>336</v>
      </c>
    </row>
    <row r="83" spans="1:8" x14ac:dyDescent="0.25">
      <c r="A83" s="5" t="s">
        <v>474</v>
      </c>
      <c r="B83" s="12" t="s">
        <v>344</v>
      </c>
      <c r="C83" t="s">
        <v>38</v>
      </c>
      <c r="D83" s="23" t="str">
        <f t="shared" si="2"/>
        <v>APWORKS 2024.2 - PHASE 6: Broadcast Invoice: Invoice View UI</v>
      </c>
      <c r="E83" s="13" t="s">
        <v>183</v>
      </c>
      <c r="F83" s="12" t="s">
        <v>247</v>
      </c>
      <c r="G83" s="13" t="s">
        <v>345</v>
      </c>
      <c r="H83" s="13" t="s">
        <v>346</v>
      </c>
    </row>
    <row r="84" spans="1:8" x14ac:dyDescent="0.25">
      <c r="A84" s="5" t="s">
        <v>474</v>
      </c>
      <c r="B84" s="12" t="s">
        <v>347</v>
      </c>
      <c r="C84" t="s">
        <v>18</v>
      </c>
      <c r="D84" s="23" t="str">
        <f t="shared" si="2"/>
        <v>APWORKS 2024.2 - PHASE 6: Broadcast Invoice: PDF file generation</v>
      </c>
      <c r="E84" s="13" t="s">
        <v>256</v>
      </c>
      <c r="F84" s="12" t="s">
        <v>257</v>
      </c>
      <c r="G84" s="13" t="s">
        <v>160</v>
      </c>
      <c r="H84" s="13" t="s">
        <v>345</v>
      </c>
    </row>
    <row r="85" spans="1:8" ht="45" x14ac:dyDescent="0.25">
      <c r="A85" s="5" t="s">
        <v>474</v>
      </c>
      <c r="B85" s="12" t="s">
        <v>348</v>
      </c>
      <c r="C85" t="s">
        <v>21</v>
      </c>
      <c r="D85" s="23" t="str">
        <f t="shared" si="2"/>
        <v>APWORKS 2024.2 - PHASE 6: Customer Information: Select Client on Vendor Invoice</v>
      </c>
      <c r="E85" s="13" t="s">
        <v>162</v>
      </c>
      <c r="F85" s="12" t="s">
        <v>163</v>
      </c>
      <c r="G85" s="13" t="s">
        <v>206</v>
      </c>
      <c r="H85" s="13" t="s">
        <v>206</v>
      </c>
    </row>
    <row r="86" spans="1:8" ht="45" x14ac:dyDescent="0.25">
      <c r="A86" s="5" t="s">
        <v>474</v>
      </c>
      <c r="B86" s="12" t="s">
        <v>349</v>
      </c>
      <c r="C86" s="12"/>
      <c r="D86" s="23" t="str">
        <f t="shared" si="2"/>
        <v xml:space="preserve">APWORKS 2024.2 - PHASE 6: </v>
      </c>
      <c r="E86" s="13" t="s">
        <v>268</v>
      </c>
      <c r="F86" s="12" t="s">
        <v>266</v>
      </c>
      <c r="G86" s="13" t="s">
        <v>210</v>
      </c>
      <c r="H86" s="13" t="s">
        <v>350</v>
      </c>
    </row>
    <row r="87" spans="1:8" ht="30" x14ac:dyDescent="0.25">
      <c r="A87" s="5" t="s">
        <v>474</v>
      </c>
      <c r="B87" s="12" t="s">
        <v>351</v>
      </c>
      <c r="C87" s="12"/>
      <c r="D87" s="23" t="str">
        <f t="shared" si="2"/>
        <v xml:space="preserve">APWORKS 2024.2 - PHASE 6: </v>
      </c>
      <c r="E87" s="13" t="s">
        <v>256</v>
      </c>
      <c r="F87" s="12" t="s">
        <v>257</v>
      </c>
      <c r="G87" s="13" t="s">
        <v>206</v>
      </c>
      <c r="H87" s="13" t="s">
        <v>217</v>
      </c>
    </row>
    <row r="88" spans="1:8" ht="30" x14ac:dyDescent="0.25">
      <c r="A88" s="5" t="s">
        <v>474</v>
      </c>
      <c r="B88" s="12" t="s">
        <v>352</v>
      </c>
      <c r="C88" s="12"/>
      <c r="D88" s="23" t="str">
        <f t="shared" si="2"/>
        <v xml:space="preserve">APWORKS 2024.2 - PHASE 6: </v>
      </c>
      <c r="E88" s="13" t="s">
        <v>215</v>
      </c>
      <c r="F88" s="12" t="s">
        <v>353</v>
      </c>
      <c r="G88" s="13" t="s">
        <v>221</v>
      </c>
      <c r="H88" s="13" t="s">
        <v>354</v>
      </c>
    </row>
    <row r="89" spans="1:8" x14ac:dyDescent="0.25">
      <c r="A89" s="5" t="s">
        <v>474</v>
      </c>
      <c r="B89" s="12" t="s">
        <v>355</v>
      </c>
      <c r="C89" s="12"/>
      <c r="D89" s="23" t="str">
        <f t="shared" ref="D89:D111" si="3">CONCATENATE(A89,": ",C89)</f>
        <v xml:space="preserve">APWORKS 2024.2 - PHASE 6: </v>
      </c>
      <c r="E89" s="13" t="s">
        <v>229</v>
      </c>
      <c r="F89" s="12" t="s">
        <v>356</v>
      </c>
      <c r="G89" s="13" t="s">
        <v>206</v>
      </c>
      <c r="H89" s="13" t="s">
        <v>327</v>
      </c>
    </row>
    <row r="90" spans="1:8" x14ac:dyDescent="0.25">
      <c r="A90" s="5" t="s">
        <v>474</v>
      </c>
      <c r="B90" s="9" t="s">
        <v>357</v>
      </c>
      <c r="C90" s="9"/>
      <c r="D90" s="23" t="str">
        <f t="shared" si="3"/>
        <v xml:space="preserve">APWORKS 2024.2 - PHASE 6: </v>
      </c>
      <c r="E90" s="10" t="s">
        <v>358</v>
      </c>
      <c r="F90" s="9" t="s">
        <v>359</v>
      </c>
      <c r="G90" s="10" t="s">
        <v>248</v>
      </c>
      <c r="H90" s="10" t="s">
        <v>360</v>
      </c>
    </row>
    <row r="91" spans="1:8" x14ac:dyDescent="0.25">
      <c r="A91" s="5" t="s">
        <v>474</v>
      </c>
      <c r="B91" s="12" t="s">
        <v>260</v>
      </c>
      <c r="C91" s="12"/>
      <c r="D91" s="23" t="str">
        <f t="shared" si="3"/>
        <v xml:space="preserve">APWORKS 2024.2 - PHASE 6: </v>
      </c>
      <c r="E91" s="13" t="s">
        <v>162</v>
      </c>
      <c r="F91" s="12" t="s">
        <v>361</v>
      </c>
      <c r="G91" s="13" t="s">
        <v>248</v>
      </c>
      <c r="H91" s="13" t="s">
        <v>248</v>
      </c>
    </row>
    <row r="92" spans="1:8" x14ac:dyDescent="0.25">
      <c r="A92" s="5" t="s">
        <v>474</v>
      </c>
      <c r="B92" s="12" t="s">
        <v>255</v>
      </c>
      <c r="C92" s="12"/>
      <c r="D92" s="23" t="str">
        <f t="shared" si="3"/>
        <v xml:space="preserve">APWORKS 2024.2 - PHASE 6: </v>
      </c>
      <c r="E92" s="13" t="s">
        <v>162</v>
      </c>
      <c r="F92" s="12" t="s">
        <v>362</v>
      </c>
      <c r="G92" s="13" t="s">
        <v>248</v>
      </c>
      <c r="H92" s="13" t="s">
        <v>249</v>
      </c>
    </row>
    <row r="93" spans="1:8" x14ac:dyDescent="0.25">
      <c r="A93" s="5" t="s">
        <v>474</v>
      </c>
      <c r="B93" s="12" t="s">
        <v>262</v>
      </c>
      <c r="C93" s="12"/>
      <c r="D93" s="23" t="str">
        <f t="shared" si="3"/>
        <v xml:space="preserve">APWORKS 2024.2 - PHASE 6: </v>
      </c>
      <c r="E93" s="13" t="s">
        <v>162</v>
      </c>
      <c r="F93" s="12" t="s">
        <v>362</v>
      </c>
      <c r="G93" s="13" t="s">
        <v>249</v>
      </c>
      <c r="H93" s="13" t="s">
        <v>249</v>
      </c>
    </row>
    <row r="94" spans="1:8" ht="30" x14ac:dyDescent="0.25">
      <c r="A94" s="5" t="s">
        <v>474</v>
      </c>
      <c r="B94" s="9" t="s">
        <v>265</v>
      </c>
      <c r="C94" s="9"/>
      <c r="D94" s="23" t="str">
        <f t="shared" si="3"/>
        <v xml:space="preserve">APWORKS 2024.2 - PHASE 6: </v>
      </c>
      <c r="E94" s="10" t="s">
        <v>363</v>
      </c>
      <c r="F94" s="9" t="s">
        <v>364</v>
      </c>
      <c r="G94" s="10" t="s">
        <v>249</v>
      </c>
      <c r="H94" s="10" t="s">
        <v>289</v>
      </c>
    </row>
    <row r="95" spans="1:8" x14ac:dyDescent="0.25">
      <c r="A95" s="5" t="s">
        <v>474</v>
      </c>
      <c r="B95" s="9" t="s">
        <v>368</v>
      </c>
      <c r="C95" s="9"/>
      <c r="D95" s="23" t="str">
        <f t="shared" si="3"/>
        <v xml:space="preserve">APWORKS 2024.2 - PHASE 6: </v>
      </c>
      <c r="E95" s="10" t="s">
        <v>215</v>
      </c>
      <c r="F95" s="9" t="s">
        <v>369</v>
      </c>
      <c r="G95" s="10" t="s">
        <v>366</v>
      </c>
      <c r="H95" s="10" t="s">
        <v>289</v>
      </c>
    </row>
    <row r="96" spans="1:8" x14ac:dyDescent="0.25">
      <c r="A96" s="5" t="s">
        <v>474</v>
      </c>
      <c r="B96" s="9" t="s">
        <v>370</v>
      </c>
      <c r="C96" s="9"/>
      <c r="D96" s="23" t="str">
        <f t="shared" si="3"/>
        <v xml:space="preserve">APWORKS 2024.2 - PHASE 6: </v>
      </c>
      <c r="E96" s="10" t="s">
        <v>170</v>
      </c>
      <c r="F96" s="9" t="s">
        <v>371</v>
      </c>
      <c r="G96" s="10" t="s">
        <v>267</v>
      </c>
      <c r="H96" s="10" t="s">
        <v>360</v>
      </c>
    </row>
    <row r="97" spans="1:14" x14ac:dyDescent="0.25">
      <c r="A97" s="5" t="s">
        <v>474</v>
      </c>
      <c r="B97" s="12" t="s">
        <v>372</v>
      </c>
      <c r="C97" s="12"/>
      <c r="D97" s="23" t="str">
        <f t="shared" si="3"/>
        <v xml:space="preserve">APWORKS 2024.2 - PHASE 6: </v>
      </c>
      <c r="E97" s="13" t="s">
        <v>201</v>
      </c>
      <c r="F97" s="12" t="s">
        <v>365</v>
      </c>
      <c r="G97" s="13" t="s">
        <v>249</v>
      </c>
      <c r="H97" s="13" t="s">
        <v>366</v>
      </c>
    </row>
    <row r="98" spans="1:14" x14ac:dyDescent="0.25">
      <c r="A98" s="5" t="s">
        <v>474</v>
      </c>
      <c r="B98" s="9" t="s">
        <v>373</v>
      </c>
      <c r="C98" s="9"/>
      <c r="D98" s="23" t="str">
        <f t="shared" si="3"/>
        <v xml:space="preserve">APWORKS 2024.2 - PHASE 6: </v>
      </c>
      <c r="E98" s="10" t="s">
        <v>187</v>
      </c>
      <c r="F98" s="9" t="s">
        <v>367</v>
      </c>
      <c r="G98" s="10" t="s">
        <v>155</v>
      </c>
      <c r="H98" s="10" t="s">
        <v>323</v>
      </c>
    </row>
    <row r="99" spans="1:14" x14ac:dyDescent="0.25">
      <c r="A99" s="5" t="s">
        <v>474</v>
      </c>
      <c r="B99" s="9" t="s">
        <v>374</v>
      </c>
      <c r="C99" s="9"/>
      <c r="D99" s="23" t="str">
        <f t="shared" si="3"/>
        <v xml:space="preserve">APWORKS 2024.2 - PHASE 6: </v>
      </c>
      <c r="E99" s="10" t="s">
        <v>375</v>
      </c>
      <c r="F99" s="9" t="s">
        <v>152</v>
      </c>
      <c r="G99" s="10" t="s">
        <v>150</v>
      </c>
      <c r="H99" s="10" t="s">
        <v>153</v>
      </c>
    </row>
    <row r="100" spans="1:14" x14ac:dyDescent="0.25">
      <c r="A100" s="5" t="s">
        <v>474</v>
      </c>
      <c r="B100" s="9" t="s">
        <v>376</v>
      </c>
      <c r="C100" s="9"/>
      <c r="D100" s="23" t="str">
        <f t="shared" si="3"/>
        <v xml:space="preserve">APWORKS 2024.2 - PHASE 6: </v>
      </c>
      <c r="E100" s="10" t="s">
        <v>356</v>
      </c>
      <c r="F100" s="9" t="s">
        <v>377</v>
      </c>
      <c r="G100" s="10" t="s">
        <v>195</v>
      </c>
      <c r="H100" s="10" t="s">
        <v>226</v>
      </c>
    </row>
    <row r="101" spans="1:14" x14ac:dyDescent="0.25">
      <c r="A101" s="5" t="s">
        <v>474</v>
      </c>
      <c r="B101" s="9" t="s">
        <v>357</v>
      </c>
      <c r="C101" s="9"/>
      <c r="D101" s="23" t="str">
        <f t="shared" si="3"/>
        <v xml:space="preserve">APWORKS 2024.2 - PHASE 6: </v>
      </c>
      <c r="E101" s="10" t="s">
        <v>170</v>
      </c>
      <c r="F101" s="9" t="s">
        <v>378</v>
      </c>
      <c r="G101" s="10" t="s">
        <v>150</v>
      </c>
      <c r="H101" s="10" t="s">
        <v>379</v>
      </c>
    </row>
    <row r="102" spans="1:14" ht="30" x14ac:dyDescent="0.25">
      <c r="A102" s="5" t="s">
        <v>474</v>
      </c>
      <c r="B102" s="9" t="s">
        <v>265</v>
      </c>
      <c r="C102" s="9"/>
      <c r="D102" s="23" t="str">
        <f t="shared" si="3"/>
        <v xml:space="preserve">APWORKS 2024.2 - PHASE 6: </v>
      </c>
      <c r="E102" s="10" t="s">
        <v>380</v>
      </c>
      <c r="F102" s="9" t="s">
        <v>365</v>
      </c>
      <c r="G102" s="10" t="s">
        <v>289</v>
      </c>
      <c r="H102" s="10" t="s">
        <v>278</v>
      </c>
    </row>
    <row r="103" spans="1:14" x14ac:dyDescent="0.25">
      <c r="A103" s="5" t="s">
        <v>474</v>
      </c>
      <c r="B103" s="9" t="s">
        <v>368</v>
      </c>
      <c r="C103" s="9"/>
      <c r="D103" s="23" t="str">
        <f t="shared" si="3"/>
        <v xml:space="preserve">APWORKS 2024.2 - PHASE 6: </v>
      </c>
      <c r="E103" s="10" t="s">
        <v>381</v>
      </c>
      <c r="F103" s="9" t="s">
        <v>382</v>
      </c>
      <c r="G103" s="10" t="s">
        <v>289</v>
      </c>
      <c r="H103" s="10" t="s">
        <v>289</v>
      </c>
    </row>
    <row r="104" spans="1:14" x14ac:dyDescent="0.25">
      <c r="A104" s="5" t="s">
        <v>474</v>
      </c>
      <c r="B104" s="9" t="s">
        <v>370</v>
      </c>
      <c r="C104" s="9"/>
      <c r="D104" s="23" t="str">
        <f t="shared" si="3"/>
        <v xml:space="preserve">APWORKS 2024.2 - PHASE 6: </v>
      </c>
      <c r="E104" s="10" t="s">
        <v>187</v>
      </c>
      <c r="F104" s="9" t="s">
        <v>383</v>
      </c>
      <c r="G104" s="10" t="s">
        <v>360</v>
      </c>
      <c r="H104" s="10" t="s">
        <v>379</v>
      </c>
    </row>
    <row r="105" spans="1:14" x14ac:dyDescent="0.25">
      <c r="A105" s="5" t="s">
        <v>474</v>
      </c>
      <c r="B105" s="9" t="s">
        <v>372</v>
      </c>
      <c r="C105" s="9"/>
      <c r="D105" s="23" t="str">
        <f t="shared" si="3"/>
        <v xml:space="preserve">APWORKS 2024.2 - PHASE 6: </v>
      </c>
      <c r="E105" s="10" t="s">
        <v>201</v>
      </c>
      <c r="F105" s="9" t="s">
        <v>201</v>
      </c>
      <c r="G105" s="10" t="s">
        <v>150</v>
      </c>
      <c r="H105" s="10" t="s">
        <v>150</v>
      </c>
    </row>
    <row r="106" spans="1:14" x14ac:dyDescent="0.25">
      <c r="A106" s="5" t="s">
        <v>474</v>
      </c>
      <c r="B106" s="9" t="s">
        <v>373</v>
      </c>
      <c r="C106" s="9"/>
      <c r="D106" s="23" t="str">
        <f t="shared" si="3"/>
        <v xml:space="preserve">APWORKS 2024.2 - PHASE 6: </v>
      </c>
      <c r="E106" s="10" t="s">
        <v>215</v>
      </c>
      <c r="F106" s="9" t="s">
        <v>152</v>
      </c>
      <c r="G106" s="10" t="s">
        <v>150</v>
      </c>
      <c r="H106" s="10" t="s">
        <v>153</v>
      </c>
    </row>
    <row r="107" spans="1:14" x14ac:dyDescent="0.25">
      <c r="A107" s="5" t="s">
        <v>474</v>
      </c>
      <c r="B107" s="9" t="s">
        <v>384</v>
      </c>
      <c r="C107" s="9"/>
      <c r="D107" s="23" t="str">
        <f t="shared" si="3"/>
        <v xml:space="preserve">APWORKS 2024.2 - PHASE 6: </v>
      </c>
      <c r="E107" s="10" t="s">
        <v>385</v>
      </c>
      <c r="F107" s="9" t="s">
        <v>386</v>
      </c>
      <c r="G107" s="10" t="s">
        <v>150</v>
      </c>
      <c r="H107" s="10" t="s">
        <v>387</v>
      </c>
    </row>
    <row r="108" spans="1:14" x14ac:dyDescent="0.25">
      <c r="A108" s="5" t="s">
        <v>474</v>
      </c>
      <c r="B108" s="12" t="s">
        <v>388</v>
      </c>
      <c r="C108" s="12"/>
      <c r="D108" s="23" t="str">
        <f t="shared" si="3"/>
        <v xml:space="preserve">APWORKS 2024.2 - PHASE 6: </v>
      </c>
      <c r="E108" s="13" t="s">
        <v>389</v>
      </c>
      <c r="F108" s="12" t="s">
        <v>273</v>
      </c>
      <c r="G108" s="13" t="s">
        <v>387</v>
      </c>
      <c r="H108" s="13" t="s">
        <v>151</v>
      </c>
    </row>
    <row r="109" spans="1:14" x14ac:dyDescent="0.25">
      <c r="A109" s="5" t="s">
        <v>474</v>
      </c>
      <c r="B109" s="12" t="s">
        <v>390</v>
      </c>
      <c r="C109" s="12"/>
      <c r="D109" s="23" t="str">
        <f t="shared" si="3"/>
        <v xml:space="preserve">APWORKS 2024.2 - PHASE 6: </v>
      </c>
      <c r="E109" s="13" t="s">
        <v>268</v>
      </c>
      <c r="F109" s="12" t="s">
        <v>391</v>
      </c>
      <c r="G109" s="13" t="s">
        <v>387</v>
      </c>
      <c r="H109" s="13" t="s">
        <v>151</v>
      </c>
    </row>
    <row r="110" spans="1:14" x14ac:dyDescent="0.25">
      <c r="A110" s="5" t="s">
        <v>474</v>
      </c>
      <c r="B110" s="12" t="s">
        <v>392</v>
      </c>
      <c r="C110" s="12"/>
      <c r="D110" s="23" t="str">
        <f t="shared" si="3"/>
        <v xml:space="preserve">APWORKS 2024.2 - PHASE 6: </v>
      </c>
      <c r="E110" s="13" t="s">
        <v>332</v>
      </c>
      <c r="F110" s="12" t="s">
        <v>393</v>
      </c>
      <c r="G110" s="13" t="s">
        <v>151</v>
      </c>
      <c r="H110" s="13" t="s">
        <v>394</v>
      </c>
    </row>
    <row r="111" spans="1:14" x14ac:dyDescent="0.25">
      <c r="A111" s="16" t="s">
        <v>508</v>
      </c>
      <c r="B111" s="16"/>
      <c r="C111" s="16"/>
      <c r="D111" s="23" t="str">
        <f t="shared" si="3"/>
        <v xml:space="preserve">: </v>
      </c>
      <c r="E111" s="13" t="s">
        <v>201</v>
      </c>
      <c r="F111" s="16"/>
      <c r="G111" s="17"/>
      <c r="H111" s="17"/>
    </row>
    <row r="112" spans="1:14" s="8" customFormat="1" x14ac:dyDescent="0.25">
      <c r="A112" s="6" t="s">
        <v>508</v>
      </c>
      <c r="B112" s="6" t="s">
        <v>395</v>
      </c>
      <c r="C112" s="6"/>
      <c r="D112" s="6" t="str">
        <f>CONCATENATE(A112,": ",B112)</f>
        <v>: Nexelus 2024.1 SP2</v>
      </c>
      <c r="E112" s="7" t="s">
        <v>396</v>
      </c>
      <c r="F112" s="6" t="s">
        <v>397</v>
      </c>
      <c r="G112" s="7" t="s">
        <v>160</v>
      </c>
      <c r="H112" s="7" t="s">
        <v>153</v>
      </c>
      <c r="I112" s="28"/>
      <c r="J112" s="28"/>
      <c r="K112" s="28"/>
      <c r="L112" s="28"/>
      <c r="M112" s="28"/>
      <c r="N112" s="28"/>
    </row>
    <row r="113" spans="1:14" x14ac:dyDescent="0.25">
      <c r="A113" s="5" t="s">
        <v>506</v>
      </c>
      <c r="B113" s="9" t="s">
        <v>398</v>
      </c>
      <c r="C113" s="9"/>
      <c r="D113" s="23" t="str">
        <f t="shared" ref="D113:D151" si="4">CONCATENATE(A113,": ",C113)</f>
        <v xml:space="preserve">NEXELUS 2024.1 SP2: </v>
      </c>
      <c r="E113" s="10" t="s">
        <v>399</v>
      </c>
      <c r="F113" s="9" t="s">
        <v>400</v>
      </c>
      <c r="G113" s="10" t="s">
        <v>160</v>
      </c>
      <c r="H113" s="10" t="s">
        <v>379</v>
      </c>
    </row>
    <row r="114" spans="1:14" x14ac:dyDescent="0.25">
      <c r="A114" s="5" t="s">
        <v>506</v>
      </c>
      <c r="B114" s="9" t="s">
        <v>401</v>
      </c>
      <c r="C114" s="5" t="s">
        <v>34</v>
      </c>
      <c r="D114" s="23" t="str">
        <f t="shared" si="4"/>
        <v>NEXELUS 2024.1 SP2: Backup Table for vendor/client lines relationship</v>
      </c>
      <c r="E114" s="10" t="s">
        <v>402</v>
      </c>
      <c r="F114" s="9" t="s">
        <v>403</v>
      </c>
      <c r="G114" s="10" t="s">
        <v>404</v>
      </c>
      <c r="H114" s="10" t="s">
        <v>254</v>
      </c>
      <c r="M114" s="24">
        <v>8</v>
      </c>
    </row>
    <row r="115" spans="1:14" x14ac:dyDescent="0.25">
      <c r="A115" s="5" t="s">
        <v>506</v>
      </c>
      <c r="B115" s="12" t="s">
        <v>405</v>
      </c>
      <c r="C115" s="12"/>
      <c r="D115" s="23" t="str">
        <f t="shared" si="4"/>
        <v xml:space="preserve">NEXELUS 2024.1 SP2: </v>
      </c>
      <c r="E115" s="13" t="s">
        <v>215</v>
      </c>
      <c r="F115" s="12" t="s">
        <v>240</v>
      </c>
      <c r="G115" s="13" t="s">
        <v>404</v>
      </c>
      <c r="H115" s="13" t="s">
        <v>232</v>
      </c>
    </row>
    <row r="116" spans="1:14" x14ac:dyDescent="0.25">
      <c r="A116" s="5" t="s">
        <v>506</v>
      </c>
      <c r="B116" s="12" t="s">
        <v>406</v>
      </c>
      <c r="C116" s="12"/>
      <c r="D116" s="23" t="str">
        <f t="shared" si="4"/>
        <v xml:space="preserve">NEXELUS 2024.1 SP2: </v>
      </c>
      <c r="E116" s="13" t="s">
        <v>170</v>
      </c>
      <c r="F116" s="12" t="s">
        <v>407</v>
      </c>
      <c r="G116" s="13" t="s">
        <v>404</v>
      </c>
      <c r="H116" s="13" t="s">
        <v>408</v>
      </c>
    </row>
    <row r="117" spans="1:14" ht="30" x14ac:dyDescent="0.25">
      <c r="A117" s="5" t="s">
        <v>506</v>
      </c>
      <c r="B117" s="9" t="s">
        <v>409</v>
      </c>
      <c r="C117" s="9"/>
      <c r="D117" s="23" t="str">
        <f t="shared" si="4"/>
        <v xml:space="preserve">NEXELUS 2024.1 SP2: </v>
      </c>
      <c r="E117" s="10" t="s">
        <v>410</v>
      </c>
      <c r="F117" s="9" t="s">
        <v>411</v>
      </c>
      <c r="G117" s="10" t="s">
        <v>346</v>
      </c>
      <c r="H117" s="10" t="s">
        <v>258</v>
      </c>
    </row>
    <row r="118" spans="1:14" x14ac:dyDescent="0.25">
      <c r="A118" s="5" t="s">
        <v>506</v>
      </c>
      <c r="B118" s="9" t="s">
        <v>412</v>
      </c>
      <c r="C118" s="5" t="s">
        <v>59</v>
      </c>
      <c r="D118" s="23" t="str">
        <f t="shared" si="4"/>
        <v>NEXELUS 2024.1 SP2: UDF &amp; Naming Convention in Vendor Portal - Proposal Import/exp</v>
      </c>
      <c r="E118" s="10" t="s">
        <v>413</v>
      </c>
      <c r="F118" s="9" t="s">
        <v>414</v>
      </c>
      <c r="G118" s="10" t="s">
        <v>346</v>
      </c>
      <c r="H118" s="10" t="s">
        <v>254</v>
      </c>
      <c r="L118" s="24">
        <v>0.9</v>
      </c>
      <c r="M118" s="24">
        <v>13.1</v>
      </c>
    </row>
    <row r="119" spans="1:14" x14ac:dyDescent="0.25">
      <c r="A119" s="5" t="s">
        <v>506</v>
      </c>
      <c r="B119" s="9" t="s">
        <v>418</v>
      </c>
      <c r="C119" s="5" t="s">
        <v>91</v>
      </c>
      <c r="D119" s="23" t="str">
        <f t="shared" si="4"/>
        <v>NEXELUS 2024.1 SP2: UDF &amp; Naming Convention in Nexelus - Export on Proposal</v>
      </c>
      <c r="E119" s="10" t="s">
        <v>286</v>
      </c>
      <c r="F119" s="9" t="s">
        <v>202</v>
      </c>
      <c r="G119" s="10" t="s">
        <v>226</v>
      </c>
      <c r="H119" s="10" t="s">
        <v>419</v>
      </c>
      <c r="L119" s="24">
        <v>12</v>
      </c>
    </row>
    <row r="120" spans="1:14" x14ac:dyDescent="0.25">
      <c r="A120" s="5" t="s">
        <v>506</v>
      </c>
      <c r="B120" s="9" t="s">
        <v>420</v>
      </c>
      <c r="C120" s="5" t="s">
        <v>92</v>
      </c>
      <c r="D120" s="23" t="str">
        <f t="shared" si="4"/>
        <v>NEXELUS 2024.1 SP2: UDF &amp; Naming Convention in RFP - Nexelus RFP(Exp and Imp)</v>
      </c>
      <c r="E120" s="10" t="s">
        <v>421</v>
      </c>
      <c r="F120" s="9" t="s">
        <v>411</v>
      </c>
      <c r="G120" s="10" t="s">
        <v>346</v>
      </c>
      <c r="H120" s="10" t="s">
        <v>258</v>
      </c>
    </row>
    <row r="121" spans="1:14" x14ac:dyDescent="0.25">
      <c r="A121" s="5" t="s">
        <v>506</v>
      </c>
      <c r="B121" s="21" t="s">
        <v>422</v>
      </c>
      <c r="C121" s="21"/>
      <c r="D121" s="23" t="str">
        <f t="shared" si="4"/>
        <v xml:space="preserve">NEXELUS 2024.1 SP2: </v>
      </c>
      <c r="E121" s="22" t="s">
        <v>423</v>
      </c>
      <c r="F121" s="21" t="s">
        <v>424</v>
      </c>
      <c r="G121" s="22" t="s">
        <v>346</v>
      </c>
      <c r="H121" s="22" t="s">
        <v>327</v>
      </c>
    </row>
    <row r="122" spans="1:14" x14ac:dyDescent="0.25">
      <c r="A122" s="5" t="s">
        <v>506</v>
      </c>
      <c r="B122" s="9" t="s">
        <v>425</v>
      </c>
      <c r="C122" s="5" t="s">
        <v>24</v>
      </c>
      <c r="D122" s="23" t="str">
        <f t="shared" si="4"/>
        <v>NEXELUS 2024.1 SP2: Generate Client Schedule Lines based on media type</v>
      </c>
      <c r="E122" s="10" t="s">
        <v>426</v>
      </c>
      <c r="F122" s="9" t="s">
        <v>400</v>
      </c>
      <c r="G122" s="10" t="s">
        <v>160</v>
      </c>
      <c r="H122" s="10" t="s">
        <v>379</v>
      </c>
    </row>
    <row r="123" spans="1:14" x14ac:dyDescent="0.25">
      <c r="A123" s="5" t="s">
        <v>506</v>
      </c>
      <c r="B123" s="9" t="s">
        <v>427</v>
      </c>
      <c r="C123" s="9"/>
      <c r="D123" s="23" t="str">
        <f t="shared" si="4"/>
        <v xml:space="preserve">NEXELUS 2024.1 SP2: </v>
      </c>
      <c r="E123" s="10" t="s">
        <v>251</v>
      </c>
      <c r="F123" s="9" t="s">
        <v>163</v>
      </c>
      <c r="G123" s="10" t="s">
        <v>416</v>
      </c>
      <c r="H123" s="10" t="s">
        <v>416</v>
      </c>
    </row>
    <row r="124" spans="1:14" x14ac:dyDescent="0.25">
      <c r="A124" s="5" t="s">
        <v>506</v>
      </c>
      <c r="B124" s="9" t="s">
        <v>428</v>
      </c>
      <c r="C124" s="9"/>
      <c r="D124" s="23" t="str">
        <f t="shared" si="4"/>
        <v xml:space="preserve">NEXELUS 2024.1 SP2: </v>
      </c>
      <c r="E124" s="10" t="s">
        <v>251</v>
      </c>
      <c r="F124" s="9" t="s">
        <v>163</v>
      </c>
      <c r="G124" s="10" t="s">
        <v>416</v>
      </c>
      <c r="H124" s="10" t="s">
        <v>231</v>
      </c>
    </row>
    <row r="125" spans="1:14" x14ac:dyDescent="0.25">
      <c r="A125" s="5" t="s">
        <v>506</v>
      </c>
      <c r="B125" s="9" t="s">
        <v>429</v>
      </c>
      <c r="C125" s="9"/>
      <c r="D125" s="23" t="str">
        <f t="shared" si="4"/>
        <v xml:space="preserve">NEXELUS 2024.1 SP2: </v>
      </c>
      <c r="E125" s="10" t="s">
        <v>389</v>
      </c>
      <c r="F125" s="9" t="s">
        <v>430</v>
      </c>
      <c r="G125" s="10" t="s">
        <v>160</v>
      </c>
      <c r="H125" s="10" t="s">
        <v>278</v>
      </c>
      <c r="N125" s="24">
        <v>8</v>
      </c>
    </row>
    <row r="126" spans="1:14" x14ac:dyDescent="0.25">
      <c r="A126" s="5" t="s">
        <v>506</v>
      </c>
      <c r="B126" s="9" t="s">
        <v>432</v>
      </c>
      <c r="C126" t="s">
        <v>93</v>
      </c>
      <c r="D126" s="23" t="str">
        <f t="shared" si="4"/>
        <v>NEXELUS 2024.1 SP2: Billing by Media Type</v>
      </c>
      <c r="E126" s="10" t="s">
        <v>433</v>
      </c>
      <c r="F126" s="9" t="s">
        <v>434</v>
      </c>
      <c r="G126" s="10" t="s">
        <v>431</v>
      </c>
      <c r="H126" s="10" t="s">
        <v>379</v>
      </c>
      <c r="N126" s="24">
        <v>20</v>
      </c>
    </row>
    <row r="127" spans="1:14" x14ac:dyDescent="0.25">
      <c r="A127" s="5" t="s">
        <v>506</v>
      </c>
      <c r="B127" s="12" t="s">
        <v>415</v>
      </c>
      <c r="C127" s="12"/>
      <c r="D127" s="23" t="str">
        <f t="shared" si="4"/>
        <v xml:space="preserve">NEXELUS 2024.1 SP2: </v>
      </c>
      <c r="E127" s="13" t="s">
        <v>393</v>
      </c>
      <c r="F127" s="12" t="s">
        <v>435</v>
      </c>
      <c r="G127" s="13" t="s">
        <v>431</v>
      </c>
      <c r="H127" s="13" t="s">
        <v>436</v>
      </c>
    </row>
    <row r="128" spans="1:14" x14ac:dyDescent="0.25">
      <c r="A128" s="5" t="s">
        <v>506</v>
      </c>
      <c r="B128" s="21" t="s">
        <v>437</v>
      </c>
      <c r="C128" s="5" t="s">
        <v>120</v>
      </c>
      <c r="D128" s="23" t="str">
        <f t="shared" si="4"/>
        <v>NEXELUS 2024.1 SP2: Media Plan Approval</v>
      </c>
      <c r="E128" s="22" t="s">
        <v>417</v>
      </c>
      <c r="F128" s="21" t="s">
        <v>353</v>
      </c>
      <c r="G128" s="22" t="s">
        <v>232</v>
      </c>
      <c r="H128" s="22" t="s">
        <v>408</v>
      </c>
    </row>
    <row r="129" spans="1:13" ht="45" x14ac:dyDescent="0.25">
      <c r="A129" s="5" t="s">
        <v>506</v>
      </c>
      <c r="B129" s="21" t="s">
        <v>438</v>
      </c>
      <c r="C129" s="21"/>
      <c r="D129" s="23" t="str">
        <f t="shared" si="4"/>
        <v xml:space="preserve">NEXELUS 2024.1 SP2: </v>
      </c>
      <c r="E129" s="22" t="s">
        <v>201</v>
      </c>
      <c r="F129" s="21" t="s">
        <v>234</v>
      </c>
      <c r="G129" s="22" t="s">
        <v>160</v>
      </c>
      <c r="H129" s="22" t="s">
        <v>160</v>
      </c>
    </row>
    <row r="130" spans="1:13" x14ac:dyDescent="0.25">
      <c r="A130" s="5" t="s">
        <v>506</v>
      </c>
      <c r="B130" s="9" t="s">
        <v>439</v>
      </c>
      <c r="C130" s="5" t="s">
        <v>89</v>
      </c>
      <c r="D130" s="23" t="str">
        <f t="shared" si="4"/>
        <v>NEXELUS 2024.1 SP2: Client Profile: Media &gt; Flag to make the vendor inactive</v>
      </c>
      <c r="E130" s="10" t="s">
        <v>273</v>
      </c>
      <c r="F130" s="9" t="s">
        <v>440</v>
      </c>
      <c r="G130" s="10" t="s">
        <v>416</v>
      </c>
      <c r="H130" s="10" t="s">
        <v>419</v>
      </c>
      <c r="M130" s="24">
        <v>2</v>
      </c>
    </row>
    <row r="131" spans="1:13" x14ac:dyDescent="0.25">
      <c r="A131" s="5" t="s">
        <v>506</v>
      </c>
      <c r="B131" s="9" t="s">
        <v>441</v>
      </c>
      <c r="C131" s="9"/>
      <c r="D131" s="23" t="str">
        <f t="shared" si="4"/>
        <v xml:space="preserve">NEXELUS 2024.1 SP2: </v>
      </c>
      <c r="E131" s="10" t="s">
        <v>442</v>
      </c>
      <c r="F131" s="9" t="s">
        <v>443</v>
      </c>
      <c r="G131" s="10" t="s">
        <v>160</v>
      </c>
      <c r="H131" s="10" t="s">
        <v>245</v>
      </c>
      <c r="M131" s="24">
        <v>1</v>
      </c>
    </row>
    <row r="132" spans="1:13" x14ac:dyDescent="0.25">
      <c r="A132" s="5" t="s">
        <v>506</v>
      </c>
      <c r="B132" s="9" t="s">
        <v>444</v>
      </c>
      <c r="C132" s="9"/>
      <c r="D132" s="23" t="str">
        <f t="shared" si="4"/>
        <v xml:space="preserve">NEXELUS 2024.1 SP2: </v>
      </c>
      <c r="E132" s="10" t="s">
        <v>201</v>
      </c>
      <c r="F132" s="9" t="s">
        <v>201</v>
      </c>
      <c r="G132" s="10" t="s">
        <v>160</v>
      </c>
      <c r="H132" s="10" t="s">
        <v>160</v>
      </c>
    </row>
    <row r="133" spans="1:13" ht="30" x14ac:dyDescent="0.25">
      <c r="A133" s="5" t="s">
        <v>506</v>
      </c>
      <c r="B133" s="12" t="s">
        <v>445</v>
      </c>
      <c r="C133" s="12"/>
      <c r="D133" s="23" t="str">
        <f t="shared" si="4"/>
        <v xml:space="preserve">NEXELUS 2024.1 SP2: </v>
      </c>
      <c r="E133" s="13" t="s">
        <v>201</v>
      </c>
      <c r="F133" s="16"/>
      <c r="G133" s="17"/>
      <c r="H133" s="17"/>
    </row>
    <row r="134" spans="1:13" ht="30" x14ac:dyDescent="0.25">
      <c r="A134" s="5" t="s">
        <v>506</v>
      </c>
      <c r="B134" s="12" t="s">
        <v>446</v>
      </c>
      <c r="C134" s="12"/>
      <c r="D134" s="23" t="str">
        <f t="shared" si="4"/>
        <v xml:space="preserve">NEXELUS 2024.1 SP2: </v>
      </c>
      <c r="E134" s="13" t="s">
        <v>201</v>
      </c>
      <c r="F134" s="16"/>
      <c r="G134" s="17"/>
      <c r="H134" s="17"/>
    </row>
    <row r="135" spans="1:13" ht="30" x14ac:dyDescent="0.25">
      <c r="A135" s="5" t="s">
        <v>506</v>
      </c>
      <c r="B135" s="12" t="s">
        <v>447</v>
      </c>
      <c r="C135" s="12"/>
      <c r="D135" s="23" t="str">
        <f t="shared" si="4"/>
        <v xml:space="preserve">NEXELUS 2024.1 SP2: </v>
      </c>
      <c r="E135" s="13" t="s">
        <v>201</v>
      </c>
      <c r="F135" s="16"/>
      <c r="G135" s="17"/>
      <c r="H135" s="17"/>
    </row>
    <row r="136" spans="1:13" ht="45" x14ac:dyDescent="0.25">
      <c r="A136" s="5" t="s">
        <v>506</v>
      </c>
      <c r="B136" s="12" t="s">
        <v>448</v>
      </c>
      <c r="C136" s="12"/>
      <c r="D136" s="23" t="str">
        <f t="shared" si="4"/>
        <v xml:space="preserve">NEXELUS 2024.1 SP2: </v>
      </c>
      <c r="E136" s="13" t="s">
        <v>201</v>
      </c>
      <c r="F136" s="16"/>
      <c r="G136" s="17"/>
      <c r="H136" s="17"/>
    </row>
    <row r="137" spans="1:13" ht="30" x14ac:dyDescent="0.25">
      <c r="A137" s="5" t="s">
        <v>506</v>
      </c>
      <c r="B137" s="12" t="s">
        <v>449</v>
      </c>
      <c r="C137" s="12"/>
      <c r="D137" s="23" t="str">
        <f t="shared" si="4"/>
        <v xml:space="preserve">NEXELUS 2024.1 SP2: </v>
      </c>
      <c r="E137" s="13" t="s">
        <v>201</v>
      </c>
      <c r="F137" s="16"/>
      <c r="G137" s="17"/>
      <c r="H137" s="17"/>
    </row>
    <row r="138" spans="1:13" ht="30" x14ac:dyDescent="0.25">
      <c r="A138" s="5" t="s">
        <v>506</v>
      </c>
      <c r="B138" s="12" t="s">
        <v>450</v>
      </c>
      <c r="C138" s="12"/>
      <c r="D138" s="23" t="str">
        <f t="shared" si="4"/>
        <v xml:space="preserve">NEXELUS 2024.1 SP2: </v>
      </c>
      <c r="E138" s="13" t="s">
        <v>201</v>
      </c>
      <c r="F138" s="16"/>
      <c r="G138" s="17"/>
      <c r="H138" s="17"/>
    </row>
    <row r="139" spans="1:13" ht="45" x14ac:dyDescent="0.25">
      <c r="A139" s="5" t="s">
        <v>506</v>
      </c>
      <c r="B139" s="12" t="s">
        <v>451</v>
      </c>
      <c r="C139" s="12"/>
      <c r="D139" s="23" t="str">
        <f t="shared" si="4"/>
        <v xml:space="preserve">NEXELUS 2024.1 SP2: </v>
      </c>
      <c r="E139" s="13" t="s">
        <v>201</v>
      </c>
      <c r="F139" s="16"/>
      <c r="G139" s="17"/>
      <c r="H139" s="17"/>
    </row>
    <row r="140" spans="1:13" ht="45" x14ac:dyDescent="0.25">
      <c r="A140" s="5" t="s">
        <v>506</v>
      </c>
      <c r="B140" s="12" t="s">
        <v>452</v>
      </c>
      <c r="C140" s="12"/>
      <c r="D140" s="23" t="str">
        <f t="shared" si="4"/>
        <v xml:space="preserve">NEXELUS 2024.1 SP2: </v>
      </c>
      <c r="E140" s="13" t="s">
        <v>201</v>
      </c>
      <c r="F140" s="16"/>
      <c r="G140" s="17"/>
      <c r="H140" s="17"/>
    </row>
    <row r="141" spans="1:13" ht="60" x14ac:dyDescent="0.25">
      <c r="A141" s="5" t="s">
        <v>506</v>
      </c>
      <c r="B141" s="12" t="s">
        <v>453</v>
      </c>
      <c r="C141" s="12"/>
      <c r="D141" s="23" t="str">
        <f t="shared" si="4"/>
        <v xml:space="preserve">NEXELUS 2024.1 SP2: </v>
      </c>
      <c r="E141" s="13" t="s">
        <v>201</v>
      </c>
      <c r="F141" s="16"/>
      <c r="G141" s="17"/>
      <c r="H141" s="17"/>
    </row>
    <row r="142" spans="1:13" ht="30" x14ac:dyDescent="0.25">
      <c r="A142" s="5" t="s">
        <v>506</v>
      </c>
      <c r="B142" s="12" t="s">
        <v>454</v>
      </c>
      <c r="C142" s="12"/>
      <c r="D142" s="23" t="str">
        <f t="shared" si="4"/>
        <v xml:space="preserve">NEXELUS 2024.1 SP2: </v>
      </c>
      <c r="E142" s="13" t="s">
        <v>201</v>
      </c>
      <c r="F142" s="16"/>
      <c r="G142" s="17"/>
      <c r="H142" s="17"/>
    </row>
    <row r="143" spans="1:13" ht="60" x14ac:dyDescent="0.25">
      <c r="A143" s="5" t="s">
        <v>506</v>
      </c>
      <c r="B143" s="12" t="s">
        <v>455</v>
      </c>
      <c r="C143" s="12"/>
      <c r="D143" s="23" t="str">
        <f t="shared" si="4"/>
        <v xml:space="preserve">NEXELUS 2024.1 SP2: </v>
      </c>
      <c r="E143" s="13" t="s">
        <v>201</v>
      </c>
      <c r="F143" s="16"/>
      <c r="G143" s="17"/>
      <c r="H143" s="17"/>
    </row>
    <row r="144" spans="1:13" x14ac:dyDescent="0.25">
      <c r="A144" s="5" t="s">
        <v>506</v>
      </c>
      <c r="B144" s="12" t="s">
        <v>456</v>
      </c>
      <c r="C144" s="12"/>
      <c r="D144" s="23" t="str">
        <f t="shared" si="4"/>
        <v xml:space="preserve">NEXELUS 2024.1 SP2: </v>
      </c>
      <c r="E144" s="13" t="s">
        <v>201</v>
      </c>
      <c r="F144" s="16"/>
      <c r="G144" s="17"/>
      <c r="H144" s="17"/>
    </row>
    <row r="145" spans="1:14" x14ac:dyDescent="0.25">
      <c r="A145" s="5" t="s">
        <v>506</v>
      </c>
      <c r="B145" s="12" t="s">
        <v>457</v>
      </c>
      <c r="C145" s="12"/>
      <c r="D145" s="23" t="str">
        <f t="shared" si="4"/>
        <v xml:space="preserve">NEXELUS 2024.1 SP2: </v>
      </c>
      <c r="E145" s="13" t="s">
        <v>201</v>
      </c>
      <c r="F145" s="16"/>
      <c r="G145" s="17"/>
      <c r="H145" s="17"/>
    </row>
    <row r="146" spans="1:14" x14ac:dyDescent="0.25">
      <c r="A146" s="5" t="s">
        <v>506</v>
      </c>
      <c r="B146" s="9" t="s">
        <v>458</v>
      </c>
      <c r="C146" s="9"/>
      <c r="D146" s="23" t="str">
        <f t="shared" si="4"/>
        <v xml:space="preserve">NEXELUS 2024.1 SP2: </v>
      </c>
      <c r="E146" s="10" t="s">
        <v>201</v>
      </c>
      <c r="F146" s="9" t="s">
        <v>234</v>
      </c>
      <c r="G146" s="10" t="s">
        <v>160</v>
      </c>
      <c r="H146" s="10" t="s">
        <v>160</v>
      </c>
    </row>
    <row r="147" spans="1:14" x14ac:dyDescent="0.25">
      <c r="A147" s="5" t="s">
        <v>506</v>
      </c>
      <c r="B147" s="9" t="s">
        <v>459</v>
      </c>
      <c r="C147" s="9"/>
      <c r="D147" s="23" t="str">
        <f t="shared" si="4"/>
        <v xml:space="preserve">NEXELUS 2024.1 SP2: </v>
      </c>
      <c r="E147" s="10" t="s">
        <v>201</v>
      </c>
      <c r="F147" s="9" t="s">
        <v>234</v>
      </c>
      <c r="G147" s="10" t="s">
        <v>160</v>
      </c>
      <c r="H147" s="10" t="s">
        <v>160</v>
      </c>
    </row>
    <row r="148" spans="1:14" x14ac:dyDescent="0.25">
      <c r="A148" s="5" t="s">
        <v>506</v>
      </c>
      <c r="B148" s="9" t="s">
        <v>460</v>
      </c>
      <c r="C148" s="9"/>
      <c r="D148" s="23" t="str">
        <f t="shared" si="4"/>
        <v xml:space="preserve">NEXELUS 2024.1 SP2: </v>
      </c>
      <c r="E148" s="10" t="s">
        <v>201</v>
      </c>
      <c r="F148" s="9" t="s">
        <v>234</v>
      </c>
      <c r="G148" s="10" t="s">
        <v>160</v>
      </c>
      <c r="H148" s="10" t="s">
        <v>160</v>
      </c>
    </row>
    <row r="149" spans="1:14" ht="30" x14ac:dyDescent="0.25">
      <c r="A149" s="5" t="s">
        <v>506</v>
      </c>
      <c r="B149" s="9" t="s">
        <v>461</v>
      </c>
      <c r="C149" s="9"/>
      <c r="D149" s="23" t="str">
        <f t="shared" si="4"/>
        <v xml:space="preserve">NEXELUS 2024.1 SP2: </v>
      </c>
      <c r="E149" s="10" t="s">
        <v>201</v>
      </c>
      <c r="F149" s="9" t="s">
        <v>234</v>
      </c>
      <c r="G149" s="10" t="s">
        <v>160</v>
      </c>
      <c r="H149" s="10" t="s">
        <v>160</v>
      </c>
    </row>
    <row r="150" spans="1:14" x14ac:dyDescent="0.25">
      <c r="A150" s="5" t="s">
        <v>506</v>
      </c>
      <c r="B150" s="12" t="s">
        <v>462</v>
      </c>
      <c r="C150" s="12"/>
      <c r="D150" s="23" t="str">
        <f t="shared" si="4"/>
        <v xml:space="preserve">NEXELUS 2024.1 SP2: </v>
      </c>
      <c r="E150" s="13" t="s">
        <v>237</v>
      </c>
      <c r="F150" s="12" t="s">
        <v>463</v>
      </c>
      <c r="G150" s="13" t="s">
        <v>431</v>
      </c>
      <c r="H150" s="13" t="s">
        <v>232</v>
      </c>
    </row>
    <row r="151" spans="1:14" x14ac:dyDescent="0.25">
      <c r="A151" s="16" t="s">
        <v>508</v>
      </c>
      <c r="B151" s="16"/>
      <c r="C151" s="16"/>
      <c r="D151" s="23" t="str">
        <f t="shared" si="4"/>
        <v xml:space="preserve">: </v>
      </c>
      <c r="E151" s="13" t="s">
        <v>201</v>
      </c>
      <c r="F151" s="16"/>
      <c r="G151" s="17"/>
      <c r="H151" s="17"/>
    </row>
    <row r="152" spans="1:14" s="8" customFormat="1" x14ac:dyDescent="0.25">
      <c r="A152" s="6" t="s">
        <v>508</v>
      </c>
      <c r="B152" s="6" t="s">
        <v>464</v>
      </c>
      <c r="C152" s="6"/>
      <c r="D152" s="6" t="str">
        <f>CONCATENATE(A152,": ",B152)</f>
        <v>: Hotfix 2024.1</v>
      </c>
      <c r="E152" s="7" t="s">
        <v>465</v>
      </c>
      <c r="F152" s="6" t="s">
        <v>407</v>
      </c>
      <c r="G152" s="7" t="s">
        <v>232</v>
      </c>
      <c r="H152" s="7" t="s">
        <v>254</v>
      </c>
      <c r="I152" s="28"/>
      <c r="J152" s="28"/>
      <c r="K152" s="28"/>
      <c r="L152" s="28"/>
      <c r="M152" s="28"/>
      <c r="N152" s="28"/>
    </row>
    <row r="153" spans="1:14" x14ac:dyDescent="0.25">
      <c r="A153" s="5" t="s">
        <v>506</v>
      </c>
      <c r="B153" s="9" t="s">
        <v>466</v>
      </c>
      <c r="C153" s="5" t="s">
        <v>67</v>
      </c>
      <c r="D153" s="23" t="str">
        <f t="shared" ref="D153:D158" si="5">CONCATENATE(A153,": ",C153)</f>
        <v>NEXELUS 2024.1 SP2: eConnect shell change to service</v>
      </c>
      <c r="E153" s="10" t="s">
        <v>170</v>
      </c>
      <c r="F153" s="9" t="s">
        <v>407</v>
      </c>
      <c r="G153" s="10" t="s">
        <v>232</v>
      </c>
      <c r="H153" s="10" t="s">
        <v>254</v>
      </c>
    </row>
    <row r="154" spans="1:14" x14ac:dyDescent="0.25">
      <c r="A154" s="5" t="s">
        <v>506</v>
      </c>
      <c r="B154" s="12" t="s">
        <v>467</v>
      </c>
      <c r="C154" s="12"/>
      <c r="D154" s="23" t="str">
        <f t="shared" si="5"/>
        <v xml:space="preserve">NEXELUS 2024.1 SP2: </v>
      </c>
      <c r="E154" s="13" t="s">
        <v>170</v>
      </c>
      <c r="F154" s="12" t="s">
        <v>407</v>
      </c>
      <c r="G154" s="13" t="s">
        <v>232</v>
      </c>
      <c r="H154" s="13" t="s">
        <v>254</v>
      </c>
    </row>
    <row r="155" spans="1:14" x14ac:dyDescent="0.25">
      <c r="A155" s="5" t="s">
        <v>506</v>
      </c>
      <c r="B155" s="12" t="s">
        <v>468</v>
      </c>
      <c r="C155" s="12"/>
      <c r="D155" s="23" t="str">
        <f t="shared" si="5"/>
        <v xml:space="preserve">NEXELUS 2024.1 SP2: </v>
      </c>
      <c r="E155" s="13" t="s">
        <v>393</v>
      </c>
      <c r="F155" s="16"/>
      <c r="G155" s="17"/>
      <c r="H155" s="17"/>
    </row>
    <row r="156" spans="1:14" x14ac:dyDescent="0.25">
      <c r="A156" s="5" t="s">
        <v>506</v>
      </c>
      <c r="B156" s="19" t="s">
        <v>469</v>
      </c>
      <c r="C156" s="19"/>
      <c r="D156" s="23" t="str">
        <f t="shared" si="5"/>
        <v xml:space="preserve">NEXELUS 2024.1 SP2: </v>
      </c>
      <c r="E156" s="20" t="s">
        <v>393</v>
      </c>
      <c r="F156" s="16"/>
      <c r="G156" s="20" t="s">
        <v>232</v>
      </c>
      <c r="H156" s="20" t="s">
        <v>232</v>
      </c>
    </row>
    <row r="157" spans="1:14" x14ac:dyDescent="0.25">
      <c r="A157" s="5" t="s">
        <v>506</v>
      </c>
      <c r="B157" s="12" t="s">
        <v>470</v>
      </c>
      <c r="C157" s="12"/>
      <c r="D157" s="23" t="str">
        <f t="shared" si="5"/>
        <v xml:space="preserve">NEXELUS 2024.1 SP2: </v>
      </c>
      <c r="E157" s="13" t="s">
        <v>201</v>
      </c>
      <c r="F157" s="16"/>
      <c r="G157" s="17"/>
      <c r="H157" s="17"/>
    </row>
    <row r="158" spans="1:14" x14ac:dyDescent="0.25">
      <c r="A158" s="5" t="s">
        <v>506</v>
      </c>
      <c r="B158" s="12" t="s">
        <v>471</v>
      </c>
      <c r="C158" s="12"/>
      <c r="D158" s="23" t="str">
        <f t="shared" si="5"/>
        <v xml:space="preserve">NEXELUS 2024.1 SP2: </v>
      </c>
      <c r="E158" s="13" t="s">
        <v>201</v>
      </c>
      <c r="F158" s="16"/>
      <c r="G158" s="17"/>
      <c r="H158" s="17"/>
    </row>
    <row r="159" spans="1:14" x14ac:dyDescent="0.25">
      <c r="A159" s="5" t="s">
        <v>508</v>
      </c>
    </row>
    <row r="160" spans="1:14" x14ac:dyDescent="0.25">
      <c r="A160" s="5" t="s">
        <v>508</v>
      </c>
    </row>
    <row r="161" spans="1:1" x14ac:dyDescent="0.25">
      <c r="A161" s="5" t="s">
        <v>508</v>
      </c>
    </row>
    <row r="162" spans="1:1" x14ac:dyDescent="0.25">
      <c r="A162" s="5" t="s">
        <v>508</v>
      </c>
    </row>
    <row r="163" spans="1:1" x14ac:dyDescent="0.25">
      <c r="A163" s="5" t="s">
        <v>508</v>
      </c>
    </row>
    <row r="164" spans="1:1" x14ac:dyDescent="0.25">
      <c r="A164" s="5" t="s">
        <v>508</v>
      </c>
    </row>
    <row r="165" spans="1:1" x14ac:dyDescent="0.25">
      <c r="A165" s="5" t="s">
        <v>508</v>
      </c>
    </row>
    <row r="166" spans="1:1" x14ac:dyDescent="0.25">
      <c r="A166" s="5" t="s">
        <v>508</v>
      </c>
    </row>
    <row r="167" spans="1:1" x14ac:dyDescent="0.25">
      <c r="A167" s="5" t="s">
        <v>508</v>
      </c>
    </row>
    <row r="168" spans="1:1" x14ac:dyDescent="0.25">
      <c r="A168" s="5" t="s">
        <v>508</v>
      </c>
    </row>
    <row r="169" spans="1:1" x14ac:dyDescent="0.25">
      <c r="A169" s="5" t="s">
        <v>508</v>
      </c>
    </row>
    <row r="170" spans="1:1" x14ac:dyDescent="0.25">
      <c r="A170" s="5" t="s">
        <v>508</v>
      </c>
    </row>
    <row r="171" spans="1:1" x14ac:dyDescent="0.25">
      <c r="A171" s="5" t="s">
        <v>508</v>
      </c>
    </row>
    <row r="172" spans="1:1" x14ac:dyDescent="0.25">
      <c r="A172" s="5" t="s">
        <v>508</v>
      </c>
    </row>
    <row r="173" spans="1:1" x14ac:dyDescent="0.25">
      <c r="A173" s="5" t="s">
        <v>508</v>
      </c>
    </row>
    <row r="174" spans="1:1" x14ac:dyDescent="0.25">
      <c r="A174" s="5" t="s">
        <v>508</v>
      </c>
    </row>
    <row r="175" spans="1:1" x14ac:dyDescent="0.25">
      <c r="A175" s="5" t="s">
        <v>508</v>
      </c>
    </row>
    <row r="176" spans="1:1" x14ac:dyDescent="0.25">
      <c r="A176" s="5" t="s">
        <v>508</v>
      </c>
    </row>
    <row r="177" spans="1:1" x14ac:dyDescent="0.25">
      <c r="A177" s="5" t="s">
        <v>508</v>
      </c>
    </row>
    <row r="178" spans="1:1" x14ac:dyDescent="0.25">
      <c r="A178" s="5" t="s">
        <v>508</v>
      </c>
    </row>
    <row r="179" spans="1:1" x14ac:dyDescent="0.25">
      <c r="A179" s="5" t="s">
        <v>508</v>
      </c>
    </row>
    <row r="180" spans="1:1" x14ac:dyDescent="0.25">
      <c r="A180" s="5" t="s">
        <v>508</v>
      </c>
    </row>
    <row r="181" spans="1:1" x14ac:dyDescent="0.25">
      <c r="A181" s="5" t="s">
        <v>508</v>
      </c>
    </row>
    <row r="182" spans="1:1" x14ac:dyDescent="0.25">
      <c r="A182" s="5" t="s">
        <v>508</v>
      </c>
    </row>
    <row r="183" spans="1:1" x14ac:dyDescent="0.25">
      <c r="A183" s="5" t="s">
        <v>508</v>
      </c>
    </row>
    <row r="184" spans="1:1" x14ac:dyDescent="0.25">
      <c r="A184" s="5" t="s">
        <v>508</v>
      </c>
    </row>
    <row r="185" spans="1:1" x14ac:dyDescent="0.25">
      <c r="A185" s="5" t="s">
        <v>508</v>
      </c>
    </row>
    <row r="186" spans="1:1" x14ac:dyDescent="0.25">
      <c r="A186" s="5" t="s">
        <v>508</v>
      </c>
    </row>
    <row r="187" spans="1:1" x14ac:dyDescent="0.25">
      <c r="A187" s="5" t="s">
        <v>508</v>
      </c>
    </row>
    <row r="188" spans="1:1" x14ac:dyDescent="0.25">
      <c r="A188" s="5" t="s">
        <v>508</v>
      </c>
    </row>
    <row r="189" spans="1:1" x14ac:dyDescent="0.25">
      <c r="A189" s="5" t="s">
        <v>508</v>
      </c>
    </row>
    <row r="190" spans="1:1" x14ac:dyDescent="0.25">
      <c r="A190" s="5" t="s">
        <v>508</v>
      </c>
    </row>
    <row r="191" spans="1:1" x14ac:dyDescent="0.25">
      <c r="A191" s="5" t="s">
        <v>508</v>
      </c>
    </row>
    <row r="192" spans="1:1" x14ac:dyDescent="0.25">
      <c r="A192" s="5" t="s">
        <v>508</v>
      </c>
    </row>
    <row r="193" spans="1:1" x14ac:dyDescent="0.25">
      <c r="A193" s="5" t="s">
        <v>508</v>
      </c>
    </row>
    <row r="194" spans="1:1" x14ac:dyDescent="0.25">
      <c r="A194" s="5" t="s">
        <v>508</v>
      </c>
    </row>
    <row r="195" spans="1:1" x14ac:dyDescent="0.25">
      <c r="A195" s="5" t="s">
        <v>508</v>
      </c>
    </row>
    <row r="196" spans="1:1" x14ac:dyDescent="0.25">
      <c r="A196" s="5" t="s">
        <v>508</v>
      </c>
    </row>
    <row r="197" spans="1:1" x14ac:dyDescent="0.25">
      <c r="A197" s="5" t="s">
        <v>508</v>
      </c>
    </row>
    <row r="198" spans="1:1" x14ac:dyDescent="0.25">
      <c r="A198" s="5" t="s">
        <v>508</v>
      </c>
    </row>
    <row r="199" spans="1:1" x14ac:dyDescent="0.25">
      <c r="A199" s="5" t="s">
        <v>508</v>
      </c>
    </row>
    <row r="200" spans="1:1" x14ac:dyDescent="0.25">
      <c r="A200" s="5" t="s">
        <v>508</v>
      </c>
    </row>
    <row r="201" spans="1:1" x14ac:dyDescent="0.25">
      <c r="A201" s="5" t="s">
        <v>508</v>
      </c>
    </row>
    <row r="202" spans="1:1" x14ac:dyDescent="0.25">
      <c r="A202" s="5" t="s">
        <v>508</v>
      </c>
    </row>
    <row r="203" spans="1:1" x14ac:dyDescent="0.25">
      <c r="A203" s="5" t="s">
        <v>508</v>
      </c>
    </row>
    <row r="204" spans="1:1" x14ac:dyDescent="0.25">
      <c r="A204" s="5" t="s">
        <v>508</v>
      </c>
    </row>
    <row r="205" spans="1:1" x14ac:dyDescent="0.25">
      <c r="A205" s="5" t="s">
        <v>508</v>
      </c>
    </row>
    <row r="206" spans="1:1" x14ac:dyDescent="0.25">
      <c r="A206" s="5" t="s">
        <v>508</v>
      </c>
    </row>
    <row r="207" spans="1:1" x14ac:dyDescent="0.25">
      <c r="A207" s="5" t="s">
        <v>508</v>
      </c>
    </row>
    <row r="208" spans="1:1" x14ac:dyDescent="0.25">
      <c r="A208" s="5" t="s">
        <v>508</v>
      </c>
    </row>
  </sheetData>
  <mergeCells count="1">
    <mergeCell ref="J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AC0B-3CCC-4BF9-AAD0-1872147554E8}">
  <dimension ref="A2:C38"/>
  <sheetViews>
    <sheetView workbookViewId="0">
      <selection activeCell="C3" sqref="C3"/>
    </sheetView>
  </sheetViews>
  <sheetFormatPr defaultRowHeight="15" x14ac:dyDescent="0.25"/>
  <cols>
    <col min="1" max="1" width="90.85546875" bestFit="1" customWidth="1"/>
    <col min="3" max="3" width="70.5703125" customWidth="1"/>
  </cols>
  <sheetData>
    <row r="2" spans="1:3" x14ac:dyDescent="0.25">
      <c r="A2" t="s">
        <v>121</v>
      </c>
      <c r="C2" t="s">
        <v>121</v>
      </c>
    </row>
    <row r="3" spans="1:3" ht="75" x14ac:dyDescent="0.25">
      <c r="C3" s="38" t="s">
        <v>528</v>
      </c>
    </row>
    <row r="4" spans="1:3" x14ac:dyDescent="0.25">
      <c r="A4" t="s">
        <v>122</v>
      </c>
    </row>
    <row r="6" spans="1:3" x14ac:dyDescent="0.25">
      <c r="A6" t="s">
        <v>123</v>
      </c>
    </row>
    <row r="8" spans="1:3" x14ac:dyDescent="0.25">
      <c r="A8" t="s">
        <v>124</v>
      </c>
    </row>
    <row r="10" spans="1:3" x14ac:dyDescent="0.25">
      <c r="A10" t="s">
        <v>125</v>
      </c>
    </row>
    <row r="12" spans="1:3" x14ac:dyDescent="0.25">
      <c r="A12" t="s">
        <v>126</v>
      </c>
    </row>
    <row r="14" spans="1:3" x14ac:dyDescent="0.25">
      <c r="A14" t="s">
        <v>127</v>
      </c>
    </row>
    <row r="16" spans="1:3" x14ac:dyDescent="0.25">
      <c r="A16" t="s">
        <v>128</v>
      </c>
    </row>
    <row r="18" spans="1:1" x14ac:dyDescent="0.25">
      <c r="A18" t="s">
        <v>129</v>
      </c>
    </row>
    <row r="20" spans="1:1" x14ac:dyDescent="0.25">
      <c r="A20" t="s">
        <v>130</v>
      </c>
    </row>
    <row r="22" spans="1:1" x14ac:dyDescent="0.25">
      <c r="A22" t="s">
        <v>131</v>
      </c>
    </row>
    <row r="24" spans="1:1" x14ac:dyDescent="0.25">
      <c r="A24" t="s">
        <v>132</v>
      </c>
    </row>
    <row r="25" spans="1:1" x14ac:dyDescent="0.25">
      <c r="A25" t="s">
        <v>133</v>
      </c>
    </row>
    <row r="27" spans="1:1" x14ac:dyDescent="0.25">
      <c r="A27" t="s">
        <v>134</v>
      </c>
    </row>
    <row r="29" spans="1:1" x14ac:dyDescent="0.25">
      <c r="A29" t="s">
        <v>135</v>
      </c>
    </row>
    <row r="30" spans="1:1" x14ac:dyDescent="0.25">
      <c r="A30" t="s">
        <v>136</v>
      </c>
    </row>
    <row r="31" spans="1:1" x14ac:dyDescent="0.25">
      <c r="A31" t="s">
        <v>136</v>
      </c>
    </row>
    <row r="32" spans="1:1" x14ac:dyDescent="0.25">
      <c r="A32" t="s">
        <v>137</v>
      </c>
    </row>
    <row r="34" spans="1:1" x14ac:dyDescent="0.25">
      <c r="A34" t="s">
        <v>138</v>
      </c>
    </row>
    <row r="35" spans="1:1" x14ac:dyDescent="0.25">
      <c r="A35" t="s">
        <v>136</v>
      </c>
    </row>
    <row r="36" spans="1:1" x14ac:dyDescent="0.25">
      <c r="A36" t="e">
        <f>--group by pdd_resources.name_first,pdd_resources.name_last,level2_key,level3_key,task_code</f>
        <v>#NAME?</v>
      </c>
    </row>
    <row r="37" spans="1:1" x14ac:dyDescent="0.25">
      <c r="A37" t="s">
        <v>136</v>
      </c>
    </row>
    <row r="38" spans="1:1" x14ac:dyDescent="0.25">
      <c r="A3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Working-0625</vt:lpstr>
      <vt:lpstr>By Employee - Task</vt:lpstr>
      <vt:lpstr>By Project - Employee</vt:lpstr>
      <vt:lpstr>By Employee -Task</vt:lpstr>
      <vt:lpstr>By Task - Employee</vt:lpstr>
      <vt:lpstr>Sheet1</vt:lpstr>
      <vt:lpstr>OH Tasks</vt:lpstr>
      <vt:lpstr>data</vt:lpstr>
      <vt:lpstr>Const</vt:lpstr>
      <vt:lpstr>Planned Dev</vt:lpstr>
      <vt:lpstr>Planned QA</vt:lpstr>
      <vt:lpstr>Planned BugFix</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Rahman</dc:creator>
  <cp:lastModifiedBy>Tauseef Shahzad</cp:lastModifiedBy>
  <dcterms:created xsi:type="dcterms:W3CDTF">2024-12-12T15:29:44Z</dcterms:created>
  <dcterms:modified xsi:type="dcterms:W3CDTF">2025-07-09T13:38:50Z</dcterms:modified>
</cp:coreProperties>
</file>