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November 2024\Project Summary\"/>
    </mc:Choice>
  </mc:AlternateContent>
  <xr:revisionPtr revIDLastSave="0" documentId="13_ncr:1_{CE53AE19-F89B-47E2-BD01-6850171EB910}" xr6:coauthVersionLast="47" xr6:coauthVersionMax="47" xr10:uidLastSave="{00000000-0000-0000-0000-000000000000}"/>
  <bookViews>
    <workbookView xWindow="-120" yWindow="-120" windowWidth="20730" windowHeight="11040" tabRatio="593" activeTab="4" xr2:uid="{C18F1D24-2B51-47D5-ADD3-847EF68750D1}"/>
  </bookViews>
  <sheets>
    <sheet name="Summary" sheetId="6" r:id="rId1"/>
    <sheet name="SummaryData" sheetId="8" state="hidden" r:id="rId2"/>
    <sheet name="Consolidated" sheetId="4" r:id="rId3"/>
    <sheet name="November 2024" sheetId="5" r:id="rId4"/>
    <sheet name="AI Usage" sheetId="10" r:id="rId5"/>
    <sheet name="Sheet1" sheetId="9" state="hidden" r:id="rId6"/>
    <sheet name="October 2024" sheetId="3" r:id="rId7"/>
    <sheet name="September 2024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8" l="1"/>
  <c r="D59" i="8"/>
  <c r="C59" i="8"/>
  <c r="P30" i="8"/>
  <c r="O30" i="8"/>
  <c r="N30" i="8"/>
  <c r="N31" i="8"/>
  <c r="I30" i="8"/>
  <c r="N32" i="8"/>
  <c r="H30" i="8"/>
  <c r="N33" i="8"/>
  <c r="G30" i="8"/>
  <c r="N34" i="8"/>
  <c r="F30" i="8"/>
  <c r="O31" i="8"/>
  <c r="N35" i="8"/>
  <c r="H31" i="8"/>
  <c r="M30" i="8"/>
  <c r="E30" i="8"/>
  <c r="O32" i="8"/>
  <c r="N36" i="8"/>
  <c r="H32" i="8"/>
  <c r="M31" i="8"/>
  <c r="D30" i="8"/>
  <c r="O33" i="8"/>
  <c r="N37" i="8"/>
  <c r="H33" i="8"/>
  <c r="M32" i="8"/>
  <c r="C30" i="8"/>
  <c r="O34" i="8"/>
  <c r="N38" i="8"/>
  <c r="H34" i="8"/>
  <c r="J30" i="8"/>
  <c r="P31" i="8"/>
  <c r="O35" i="8"/>
  <c r="I31" i="8"/>
  <c r="H35" i="8"/>
  <c r="F31" i="8"/>
  <c r="C31" i="8"/>
  <c r="L30" i="8"/>
  <c r="M33" i="8"/>
  <c r="P32" i="8"/>
  <c r="O36" i="8"/>
  <c r="I32" i="8"/>
  <c r="H36" i="8"/>
  <c r="F32" i="8"/>
  <c r="C32" i="8"/>
  <c r="K30" i="8"/>
  <c r="M34" i="8"/>
  <c r="F53" i="8"/>
  <c r="F47" i="8"/>
  <c r="F54" i="8"/>
  <c r="F48" i="8"/>
  <c r="F55" i="8"/>
  <c r="F56" i="8"/>
  <c r="F50" i="8"/>
  <c r="F44" i="8"/>
  <c r="F57" i="8"/>
  <c r="F52" i="8"/>
  <c r="F51" i="8"/>
  <c r="F46" i="8"/>
  <c r="F45" i="8"/>
  <c r="G53" i="8"/>
  <c r="G47" i="8"/>
  <c r="G54" i="8"/>
  <c r="H54" i="8"/>
  <c r="I54" i="8"/>
  <c r="G48" i="8"/>
  <c r="H48" i="8"/>
  <c r="I48" i="8"/>
  <c r="G55" i="8"/>
  <c r="H55" i="8"/>
  <c r="I55" i="8"/>
  <c r="J55" i="8"/>
  <c r="K55" i="8"/>
  <c r="H49" i="8"/>
  <c r="G56" i="8"/>
  <c r="H56" i="8"/>
  <c r="I56" i="8"/>
  <c r="J56" i="8"/>
  <c r="K56" i="8"/>
  <c r="L56" i="8"/>
  <c r="M56" i="8"/>
  <c r="N56" i="8" s="1"/>
  <c r="G50" i="8"/>
  <c r="H50" i="8"/>
  <c r="I50" i="8"/>
  <c r="J50" i="8"/>
  <c r="K50" i="8"/>
  <c r="L50" i="8"/>
  <c r="M50" i="8"/>
  <c r="N50" i="8" s="1"/>
  <c r="G44" i="8"/>
  <c r="H44" i="8"/>
  <c r="I44" i="8"/>
  <c r="J44" i="8"/>
  <c r="K44" i="8"/>
  <c r="L44" i="8"/>
  <c r="M44" i="8"/>
  <c r="G57" i="8"/>
  <c r="H57" i="8"/>
  <c r="I57" i="8"/>
  <c r="J57" i="8"/>
  <c r="K57" i="8"/>
  <c r="L57" i="8"/>
  <c r="M57" i="8"/>
  <c r="N57" i="8"/>
  <c r="G52" i="8"/>
  <c r="H52" i="8"/>
  <c r="I52" i="8"/>
  <c r="J52" i="8"/>
  <c r="K52" i="8"/>
  <c r="L52" i="8"/>
  <c r="M52" i="8"/>
  <c r="N52" i="8"/>
  <c r="G51" i="8"/>
  <c r="H51" i="8"/>
  <c r="I51" i="8"/>
  <c r="J51" i="8"/>
  <c r="K51" i="8"/>
  <c r="L51" i="8"/>
  <c r="M51" i="8"/>
  <c r="N51" i="8"/>
  <c r="G46" i="8"/>
  <c r="H46" i="8"/>
  <c r="I46" i="8"/>
  <c r="J46" i="8"/>
  <c r="K46" i="8"/>
  <c r="L46" i="8"/>
  <c r="M46" i="8"/>
  <c r="N46" i="8"/>
  <c r="G45" i="8"/>
  <c r="H45" i="8"/>
  <c r="I45" i="8"/>
  <c r="J45" i="8"/>
  <c r="K45" i="8"/>
  <c r="L45" i="8"/>
  <c r="M45" i="8"/>
  <c r="N45" i="8"/>
  <c r="H53" i="8"/>
  <c r="I53" i="8"/>
  <c r="J53" i="8"/>
  <c r="K53" i="8"/>
  <c r="L53" i="8"/>
  <c r="M53" i="8"/>
  <c r="N53" i="8"/>
  <c r="H47" i="8"/>
  <c r="I47" i="8"/>
  <c r="J47" i="8"/>
  <c r="K47" i="8"/>
  <c r="L47" i="8"/>
  <c r="M47" i="8"/>
  <c r="N47" i="8"/>
  <c r="J54" i="8"/>
  <c r="K54" i="8"/>
  <c r="L54" i="8"/>
  <c r="M54" i="8"/>
  <c r="N54" i="8"/>
  <c r="J48" i="8"/>
  <c r="K48" i="8"/>
  <c r="L48" i="8"/>
  <c r="M48" i="8"/>
  <c r="N48" i="8"/>
  <c r="L55" i="8"/>
  <c r="M55" i="8"/>
  <c r="N55" i="8"/>
  <c r="N44" i="8"/>
  <c r="I33" i="8"/>
  <c r="H37" i="8"/>
  <c r="H38" i="8" s="1"/>
  <c r="G31" i="8"/>
  <c r="F33" i="8"/>
  <c r="O37" i="8"/>
  <c r="O38" i="8" s="1"/>
  <c r="M35" i="8"/>
  <c r="E31" i="8"/>
  <c r="D31" i="8"/>
  <c r="C33" i="8"/>
  <c r="J31" i="8"/>
  <c r="P33" i="8"/>
  <c r="L31" i="8"/>
  <c r="K31" i="8"/>
  <c r="I34" i="8"/>
  <c r="I35" i="8"/>
  <c r="G32" i="8"/>
  <c r="G33" i="8"/>
  <c r="G34" i="8"/>
  <c r="F34" i="8"/>
  <c r="F35" i="8"/>
  <c r="F36" i="8"/>
  <c r="F37" i="8"/>
  <c r="F38" i="8"/>
  <c r="M36" i="8"/>
  <c r="M37" i="8"/>
  <c r="M38" i="8"/>
  <c r="E32" i="8"/>
  <c r="D32" i="8"/>
  <c r="D33" i="8"/>
  <c r="D34" i="8"/>
  <c r="D35" i="8"/>
  <c r="D36" i="8"/>
  <c r="D37" i="8"/>
  <c r="D38" i="8" s="1"/>
  <c r="C34" i="8"/>
  <c r="C35" i="8"/>
  <c r="C36" i="8"/>
  <c r="C37" i="8"/>
  <c r="C38" i="8"/>
  <c r="J32" i="8"/>
  <c r="J33" i="8"/>
  <c r="J34" i="8"/>
  <c r="J35" i="8"/>
  <c r="J36" i="8"/>
  <c r="P34" i="8"/>
  <c r="P35" i="8"/>
  <c r="P36" i="8"/>
  <c r="P37" i="8"/>
  <c r="P38" i="8"/>
  <c r="L32" i="8"/>
  <c r="L33" i="8"/>
  <c r="L34" i="8"/>
  <c r="L35" i="8" s="1"/>
  <c r="K32" i="8"/>
  <c r="K33" i="8"/>
  <c r="K34" i="8"/>
  <c r="K35" i="8"/>
  <c r="K36" i="8"/>
  <c r="K37" i="8"/>
  <c r="I36" i="8"/>
  <c r="I37" i="8"/>
  <c r="I38" i="8"/>
  <c r="G35" i="8"/>
  <c r="G36" i="8"/>
  <c r="G37" i="8"/>
  <c r="G38" i="8"/>
  <c r="E33" i="8"/>
  <c r="E34" i="8"/>
  <c r="E35" i="8"/>
  <c r="E36" i="8"/>
  <c r="E37" i="8"/>
  <c r="E38" i="8"/>
  <c r="L36" i="8"/>
  <c r="L37" i="8"/>
  <c r="L38" i="8"/>
  <c r="N59" i="8" l="1"/>
  <c r="M59" i="8"/>
  <c r="L59" i="8"/>
  <c r="K59" i="8"/>
  <c r="J59" i="8"/>
  <c r="I59" i="8"/>
  <c r="H59" i="8"/>
  <c r="G59" i="8"/>
  <c r="P45" i="8"/>
  <c r="P46" i="8"/>
  <c r="P51" i="8"/>
  <c r="P52" i="8"/>
  <c r="P57" i="8"/>
  <c r="F59" i="8"/>
  <c r="P44" i="8"/>
  <c r="P50" i="8"/>
  <c r="P56" i="8"/>
  <c r="P49" i="8"/>
  <c r="P55" i="8"/>
  <c r="P48" i="8"/>
  <c r="P54" i="8"/>
  <c r="P47" i="8"/>
  <c r="P53" i="8"/>
  <c r="Q36" i="8"/>
  <c r="Q35" i="8"/>
  <c r="Q34" i="8"/>
  <c r="Q33" i="8"/>
  <c r="Q32" i="8"/>
  <c r="Q31" i="8"/>
  <c r="Q30" i="8"/>
  <c r="C40" i="8"/>
  <c r="D40" i="8"/>
  <c r="E40" i="8"/>
  <c r="F40" i="8"/>
  <c r="G40" i="8"/>
  <c r="H40" i="8"/>
  <c r="I40" i="8"/>
  <c r="L40" i="8"/>
  <c r="M40" i="8"/>
  <c r="N40" i="8"/>
  <c r="O40" i="8"/>
  <c r="P40" i="8"/>
  <c r="Q29" i="8"/>
  <c r="Q28" i="8"/>
  <c r="Q27" i="8"/>
  <c r="Q6" i="8"/>
  <c r="Q7" i="8"/>
  <c r="Q8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K38" i="8"/>
  <c r="J37" i="8"/>
  <c r="J38" i="8"/>
  <c r="Q38" i="8" l="1"/>
  <c r="Q37" i="8"/>
  <c r="Q40" i="8" s="1"/>
  <c r="J40" i="8"/>
  <c r="K40" i="8"/>
  <c r="P59" i="8"/>
  <c r="Q10" i="8"/>
  <c r="S72" i="4"/>
  <c r="U72" i="4" s="1"/>
  <c r="S71" i="4"/>
  <c r="S70" i="4"/>
  <c r="U70" i="4" s="1"/>
  <c r="S69" i="4"/>
  <c r="U69" i="4" s="1"/>
  <c r="S68" i="4"/>
  <c r="U68" i="4" s="1"/>
  <c r="S67" i="4"/>
  <c r="S66" i="4"/>
  <c r="S65" i="4"/>
  <c r="U65" i="4" s="1"/>
  <c r="S64" i="4"/>
  <c r="U64" i="4" s="1"/>
  <c r="S63" i="4"/>
  <c r="U63" i="4" s="1"/>
  <c r="S62" i="4"/>
  <c r="U62" i="4" s="1"/>
  <c r="S61" i="4"/>
  <c r="U61" i="4" s="1"/>
  <c r="S60" i="4"/>
  <c r="U60" i="4" s="1"/>
  <c r="S59" i="4"/>
  <c r="U59" i="4" s="1"/>
  <c r="S58" i="4"/>
  <c r="U58" i="4" s="1"/>
  <c r="S57" i="4"/>
  <c r="U57" i="4" s="1"/>
  <c r="S56" i="4"/>
  <c r="U56" i="4" s="1"/>
  <c r="S55" i="4"/>
  <c r="S54" i="4"/>
  <c r="S53" i="4"/>
  <c r="U53" i="4" s="1"/>
  <c r="S52" i="4"/>
  <c r="U52" i="4" s="1"/>
  <c r="S51" i="4"/>
  <c r="S50" i="4"/>
  <c r="U50" i="4" s="1"/>
  <c r="S49" i="4"/>
  <c r="U49" i="4" s="1"/>
  <c r="S48" i="4"/>
  <c r="U48" i="4" s="1"/>
  <c r="S47" i="4"/>
  <c r="U47" i="4" s="1"/>
  <c r="S46" i="4"/>
  <c r="U46" i="4" s="1"/>
  <c r="S45" i="4"/>
  <c r="U45" i="4" s="1"/>
  <c r="S44" i="4"/>
  <c r="U44" i="4" s="1"/>
  <c r="S43" i="4"/>
  <c r="S42" i="4"/>
  <c r="H71" i="3"/>
  <c r="K71" i="3"/>
  <c r="H75" i="1"/>
  <c r="K75" i="1"/>
  <c r="AC168" i="4"/>
  <c r="AC167" i="4"/>
  <c r="AC160" i="4"/>
  <c r="AC159" i="4"/>
  <c r="AC158" i="4"/>
  <c r="AC157" i="4"/>
  <c r="AC156" i="4"/>
  <c r="AC155" i="4"/>
  <c r="AC146" i="4"/>
  <c r="AC145" i="4"/>
  <c r="AC144" i="4"/>
  <c r="AC143" i="4"/>
  <c r="AC142" i="4"/>
  <c r="AC126" i="4"/>
  <c r="AC125" i="4"/>
  <c r="AC124" i="4"/>
  <c r="AC123" i="4"/>
  <c r="AC122" i="4"/>
  <c r="AC106" i="4"/>
  <c r="AC104" i="4"/>
  <c r="AC103" i="4"/>
  <c r="AC102" i="4"/>
  <c r="AC101" i="4"/>
  <c r="AC100" i="4"/>
  <c r="AC20" i="4"/>
  <c r="AC19" i="4"/>
  <c r="AC18" i="4"/>
  <c r="AC17" i="4"/>
  <c r="AC36" i="4"/>
  <c r="AC35" i="4"/>
  <c r="AC34" i="4"/>
  <c r="AC33" i="4"/>
  <c r="AC70" i="4"/>
  <c r="AC69" i="4"/>
  <c r="AC68" i="4"/>
  <c r="AC67" i="4"/>
  <c r="AC66" i="4"/>
  <c r="AC99" i="4"/>
  <c r="AC98" i="4"/>
  <c r="AC97" i="4"/>
  <c r="AC96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C72" i="4"/>
  <c r="AC71" i="4"/>
  <c r="AE7" i="1"/>
  <c r="AF171" i="4"/>
  <c r="AF170" i="4"/>
  <c r="AF169" i="4"/>
  <c r="AF168" i="4"/>
  <c r="AF167" i="4"/>
  <c r="AF166" i="4"/>
  <c r="AF165" i="4"/>
  <c r="AF164" i="4"/>
  <c r="AF163" i="4"/>
  <c r="AF162" i="4"/>
  <c r="AF161" i="4"/>
  <c r="AF160" i="4"/>
  <c r="AF159" i="4"/>
  <c r="AF157" i="4"/>
  <c r="AF156" i="4"/>
  <c r="AF155" i="4"/>
  <c r="AF154" i="4"/>
  <c r="AF153" i="4"/>
  <c r="AF152" i="4"/>
  <c r="AF151" i="4"/>
  <c r="AF150" i="4"/>
  <c r="AF149" i="4"/>
  <c r="AF148" i="4"/>
  <c r="AF147" i="4"/>
  <c r="AF146" i="4"/>
  <c r="AF145" i="4"/>
  <c r="AF144" i="4"/>
  <c r="AF143" i="4"/>
  <c r="AF142" i="4"/>
  <c r="AF141" i="4"/>
  <c r="AF140" i="4"/>
  <c r="AF139" i="4"/>
  <c r="AF138" i="4"/>
  <c r="AF137" i="4"/>
  <c r="AF136" i="4"/>
  <c r="AF135" i="4"/>
  <c r="AF134" i="4"/>
  <c r="AF133" i="4"/>
  <c r="AF132" i="4"/>
  <c r="AF131" i="4"/>
  <c r="AF130" i="4"/>
  <c r="AF129" i="4"/>
  <c r="AF128" i="4"/>
  <c r="AF127" i="4"/>
  <c r="AF126" i="4"/>
  <c r="AF125" i="4"/>
  <c r="AF124" i="4"/>
  <c r="AF123" i="4"/>
  <c r="AF122" i="4"/>
  <c r="AF121" i="4"/>
  <c r="AF120" i="4"/>
  <c r="AF119" i="4"/>
  <c r="AF118" i="4"/>
  <c r="AF117" i="4"/>
  <c r="AF116" i="4"/>
  <c r="AF115" i="4"/>
  <c r="AF114" i="4"/>
  <c r="AF113" i="4"/>
  <c r="AF112" i="4"/>
  <c r="AF111" i="4"/>
  <c r="AF110" i="4"/>
  <c r="AF109" i="4"/>
  <c r="AF108" i="4"/>
  <c r="AF106" i="4"/>
  <c r="AF105" i="4"/>
  <c r="AF104" i="4"/>
  <c r="AF103" i="4"/>
  <c r="AF102" i="4"/>
  <c r="AF101" i="4"/>
  <c r="AF100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70" i="4"/>
  <c r="AF69" i="4"/>
  <c r="AF68" i="4"/>
  <c r="AF67" i="4"/>
  <c r="AF66" i="4"/>
  <c r="AF65" i="4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99" i="4"/>
  <c r="AF98" i="4"/>
  <c r="AF97" i="4"/>
  <c r="AF96" i="4"/>
  <c r="AF95" i="4"/>
  <c r="AF94" i="4"/>
  <c r="AF93" i="4"/>
  <c r="AF92" i="4"/>
  <c r="AF91" i="4"/>
  <c r="AF90" i="4"/>
  <c r="AF89" i="4"/>
  <c r="AF88" i="4"/>
  <c r="AF87" i="4"/>
  <c r="AF86" i="4"/>
  <c r="AF85" i="4"/>
  <c r="AF84" i="4"/>
  <c r="AF83" i="4"/>
  <c r="AF82" i="4"/>
  <c r="AF81" i="4"/>
  <c r="AF80" i="4"/>
  <c r="AF79" i="4"/>
  <c r="AF78" i="4"/>
  <c r="AF77" i="4"/>
  <c r="AF76" i="4"/>
  <c r="AF75" i="4"/>
  <c r="AF74" i="4"/>
  <c r="AF73" i="4"/>
  <c r="AF72" i="4"/>
  <c r="M172" i="4"/>
  <c r="AJ127" i="5"/>
  <c r="AJ126" i="5"/>
  <c r="AJ125" i="5"/>
  <c r="AJ124" i="5"/>
  <c r="AJ123" i="5"/>
  <c r="AJ122" i="5"/>
  <c r="AJ121" i="5"/>
  <c r="AJ120" i="5"/>
  <c r="AJ119" i="5"/>
  <c r="AJ118" i="5"/>
  <c r="AJ117" i="5"/>
  <c r="AJ116" i="5"/>
  <c r="AJ115" i="5"/>
  <c r="AJ114" i="5"/>
  <c r="AJ113" i="5"/>
  <c r="AJ112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W97" i="4"/>
  <c r="W96" i="4"/>
  <c r="W95" i="4"/>
  <c r="W94" i="4"/>
  <c r="W93" i="4"/>
  <c r="W92" i="4"/>
  <c r="Y92" i="4" s="1"/>
  <c r="W91" i="4"/>
  <c r="Y91" i="4" s="1"/>
  <c r="W90" i="4"/>
  <c r="Y90" i="4" s="1"/>
  <c r="W89" i="4"/>
  <c r="Y89" i="4" s="1"/>
  <c r="W88" i="4"/>
  <c r="Y88" i="4" s="1"/>
  <c r="W87" i="4"/>
  <c r="Y87" i="4" s="1"/>
  <c r="W86" i="4"/>
  <c r="Y86" i="4" s="1"/>
  <c r="W85" i="4"/>
  <c r="Y85" i="4" s="1"/>
  <c r="W84" i="4"/>
  <c r="Y84" i="4" s="1"/>
  <c r="W83" i="4"/>
  <c r="Y83" i="4" s="1"/>
  <c r="W82" i="4"/>
  <c r="Y82" i="4" s="1"/>
  <c r="W81" i="4"/>
  <c r="Y81" i="4" s="1"/>
  <c r="W80" i="4"/>
  <c r="W79" i="4"/>
  <c r="W78" i="4"/>
  <c r="W77" i="4"/>
  <c r="W76" i="4"/>
  <c r="Y76" i="4" s="1"/>
  <c r="W75" i="4"/>
  <c r="Y75" i="4" s="1"/>
  <c r="W74" i="4"/>
  <c r="Y74" i="4" s="1"/>
  <c r="W73" i="4"/>
  <c r="W72" i="4"/>
  <c r="Y72" i="4" s="1"/>
  <c r="W98" i="4"/>
  <c r="S94" i="4"/>
  <c r="U94" i="4" s="1"/>
  <c r="S93" i="4"/>
  <c r="U93" i="4" s="1"/>
  <c r="S74" i="4"/>
  <c r="U74" i="4" s="1"/>
  <c r="S73" i="4"/>
  <c r="S92" i="4"/>
  <c r="U92" i="4" s="1"/>
  <c r="S91" i="4"/>
  <c r="U91" i="4" s="1"/>
  <c r="S90" i="4"/>
  <c r="U90" i="4" s="1"/>
  <c r="S89" i="4"/>
  <c r="U89" i="4" s="1"/>
  <c r="S88" i="4"/>
  <c r="U88" i="4" s="1"/>
  <c r="S87" i="4"/>
  <c r="U87" i="4" s="1"/>
  <c r="S86" i="4"/>
  <c r="U86" i="4" s="1"/>
  <c r="S85" i="4"/>
  <c r="U85" i="4" s="1"/>
  <c r="S84" i="4"/>
  <c r="U84" i="4" s="1"/>
  <c r="S83" i="4"/>
  <c r="U83" i="4" s="1"/>
  <c r="S82" i="4"/>
  <c r="U82" i="4" s="1"/>
  <c r="S81" i="4"/>
  <c r="U81" i="4" s="1"/>
  <c r="S76" i="4"/>
  <c r="U76" i="4" s="1"/>
  <c r="S75" i="4"/>
  <c r="U75" i="4" s="1"/>
  <c r="S38" i="4"/>
  <c r="U38" i="4" s="1"/>
  <c r="Y104" i="4"/>
  <c r="Y103" i="4"/>
  <c r="Y102" i="4"/>
  <c r="Y101" i="4"/>
  <c r="Y100" i="4"/>
  <c r="Y20" i="4"/>
  <c r="Y19" i="4"/>
  <c r="Y18" i="4"/>
  <c r="Y17" i="4"/>
  <c r="Y15" i="4"/>
  <c r="Y14" i="4"/>
  <c r="Y36" i="4"/>
  <c r="Y35" i="4"/>
  <c r="Y34" i="4"/>
  <c r="Y33" i="4"/>
  <c r="Y26" i="4"/>
  <c r="Y70" i="4"/>
  <c r="Y69" i="4"/>
  <c r="Y68" i="4"/>
  <c r="Y67" i="4"/>
  <c r="Y66" i="4"/>
  <c r="Y64" i="4"/>
  <c r="Y63" i="4"/>
  <c r="Y71" i="4"/>
  <c r="W171" i="4"/>
  <c r="Y171" i="4" s="1"/>
  <c r="W170" i="4"/>
  <c r="Y170" i="4" s="1"/>
  <c r="W169" i="4"/>
  <c r="Y169" i="4" s="1"/>
  <c r="W168" i="4"/>
  <c r="Y168" i="4" s="1"/>
  <c r="W167" i="4"/>
  <c r="Y167" i="4" s="1"/>
  <c r="W166" i="4"/>
  <c r="Y166" i="4" s="1"/>
  <c r="W165" i="4"/>
  <c r="Y165" i="4" s="1"/>
  <c r="W164" i="4"/>
  <c r="Y164" i="4" s="1"/>
  <c r="W163" i="4"/>
  <c r="Y163" i="4" s="1"/>
  <c r="W162" i="4"/>
  <c r="Y162" i="4" s="1"/>
  <c r="W161" i="4"/>
  <c r="Y161" i="4" s="1"/>
  <c r="W160" i="4"/>
  <c r="Y160" i="4" s="1"/>
  <c r="W159" i="4"/>
  <c r="Y159" i="4" s="1"/>
  <c r="W158" i="4"/>
  <c r="Y158" i="4" s="1"/>
  <c r="W157" i="4"/>
  <c r="Y157" i="4" s="1"/>
  <c r="W156" i="4"/>
  <c r="Y156" i="4" s="1"/>
  <c r="W155" i="4"/>
  <c r="Y155" i="4" s="1"/>
  <c r="W154" i="4"/>
  <c r="Y154" i="4" s="1"/>
  <c r="W153" i="4"/>
  <c r="Y153" i="4" s="1"/>
  <c r="W152" i="4"/>
  <c r="Y152" i="4" s="1"/>
  <c r="W151" i="4"/>
  <c r="Y151" i="4" s="1"/>
  <c r="W150" i="4"/>
  <c r="Y150" i="4" s="1"/>
  <c r="W149" i="4"/>
  <c r="Y149" i="4" s="1"/>
  <c r="W148" i="4"/>
  <c r="Y148" i="4" s="1"/>
  <c r="W147" i="4"/>
  <c r="Y147" i="4" s="1"/>
  <c r="W146" i="4"/>
  <c r="Y146" i="4" s="1"/>
  <c r="W145" i="4"/>
  <c r="Y145" i="4" s="1"/>
  <c r="W144" i="4"/>
  <c r="Y144" i="4" s="1"/>
  <c r="W143" i="4"/>
  <c r="Y143" i="4" s="1"/>
  <c r="W142" i="4"/>
  <c r="Y142" i="4" s="1"/>
  <c r="W141" i="4"/>
  <c r="Y141" i="4" s="1"/>
  <c r="W140" i="4"/>
  <c r="Y140" i="4" s="1"/>
  <c r="W139" i="4"/>
  <c r="Y139" i="4" s="1"/>
  <c r="W138" i="4"/>
  <c r="Y138" i="4" s="1"/>
  <c r="W137" i="4"/>
  <c r="Y137" i="4" s="1"/>
  <c r="W136" i="4"/>
  <c r="Y136" i="4" s="1"/>
  <c r="W135" i="4"/>
  <c r="Y135" i="4" s="1"/>
  <c r="W134" i="4"/>
  <c r="Y134" i="4" s="1"/>
  <c r="W133" i="4"/>
  <c r="Y133" i="4" s="1"/>
  <c r="W132" i="4"/>
  <c r="Y132" i="4" s="1"/>
  <c r="W131" i="4"/>
  <c r="Y131" i="4" s="1"/>
  <c r="W130" i="4"/>
  <c r="Y130" i="4" s="1"/>
  <c r="W129" i="4"/>
  <c r="Y129" i="4" s="1"/>
  <c r="W128" i="4"/>
  <c r="Y128" i="4" s="1"/>
  <c r="W127" i="4"/>
  <c r="Y127" i="4" s="1"/>
  <c r="W126" i="4"/>
  <c r="Y126" i="4" s="1"/>
  <c r="W125" i="4"/>
  <c r="Y125" i="4" s="1"/>
  <c r="W124" i="4"/>
  <c r="Y124" i="4" s="1"/>
  <c r="W123" i="4"/>
  <c r="Y123" i="4" s="1"/>
  <c r="W122" i="4"/>
  <c r="Y122" i="4" s="1"/>
  <c r="W121" i="4"/>
  <c r="Y121" i="4" s="1"/>
  <c r="U171" i="4"/>
  <c r="U170" i="4"/>
  <c r="U169" i="4"/>
  <c r="U168" i="4"/>
  <c r="U167" i="4"/>
  <c r="U166" i="4"/>
  <c r="U165" i="4"/>
  <c r="U164" i="4"/>
  <c r="U163" i="4"/>
  <c r="U162" i="4"/>
  <c r="U161" i="4"/>
  <c r="U160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07" i="4"/>
  <c r="U106" i="4"/>
  <c r="U105" i="4"/>
  <c r="U104" i="4"/>
  <c r="U103" i="4"/>
  <c r="U102" i="4"/>
  <c r="U101" i="4"/>
  <c r="U100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67" i="4"/>
  <c r="U66" i="4"/>
  <c r="U55" i="4"/>
  <c r="U54" i="4"/>
  <c r="U43" i="4"/>
  <c r="U42" i="4"/>
  <c r="U41" i="4"/>
  <c r="U40" i="4"/>
  <c r="U39" i="4"/>
  <c r="U37" i="4"/>
  <c r="S134" i="4"/>
  <c r="U134" i="4" s="1"/>
  <c r="S133" i="4"/>
  <c r="U133" i="4" s="1"/>
  <c r="S132" i="4"/>
  <c r="U132" i="4" s="1"/>
  <c r="S131" i="4"/>
  <c r="U131" i="4" s="1"/>
  <c r="S130" i="4"/>
  <c r="U130" i="4" s="1"/>
  <c r="S129" i="4"/>
  <c r="U129" i="4" s="1"/>
  <c r="S128" i="4"/>
  <c r="U128" i="4" s="1"/>
  <c r="S127" i="4"/>
  <c r="U127" i="4" s="1"/>
  <c r="S126" i="4"/>
  <c r="U126" i="4" s="1"/>
  <c r="S125" i="4"/>
  <c r="U125" i="4" s="1"/>
  <c r="S124" i="4"/>
  <c r="U124" i="4" s="1"/>
  <c r="S123" i="4"/>
  <c r="U123" i="4" s="1"/>
  <c r="S122" i="4"/>
  <c r="U122" i="4" s="1"/>
  <c r="S121" i="4"/>
  <c r="U121" i="4" s="1"/>
  <c r="S120" i="4"/>
  <c r="U120" i="4" s="1"/>
  <c r="P107" i="4"/>
  <c r="AF107" i="4" s="1"/>
  <c r="AA107" i="4"/>
  <c r="AC107" i="4" s="1"/>
  <c r="W107" i="4"/>
  <c r="Y107" i="4" s="1"/>
  <c r="AA106" i="4"/>
  <c r="W106" i="4"/>
  <c r="Y106" i="4" s="1"/>
  <c r="AA127" i="4"/>
  <c r="AC127" i="4" s="1"/>
  <c r="AA128" i="4"/>
  <c r="AC128" i="4" s="1"/>
  <c r="AA129" i="4"/>
  <c r="AC129" i="4" s="1"/>
  <c r="AA130" i="4"/>
  <c r="AC130" i="4" s="1"/>
  <c r="AA131" i="4"/>
  <c r="AC131" i="4" s="1"/>
  <c r="AA132" i="4"/>
  <c r="AC132" i="4" s="1"/>
  <c r="AA133" i="4"/>
  <c r="AC133" i="4" s="1"/>
  <c r="AA134" i="4"/>
  <c r="AC134" i="4" s="1"/>
  <c r="AA135" i="4"/>
  <c r="AC135" i="4" s="1"/>
  <c r="AA136" i="4"/>
  <c r="AC136" i="4" s="1"/>
  <c r="AA137" i="4"/>
  <c r="AC137" i="4" s="1"/>
  <c r="AA138" i="4"/>
  <c r="AC138" i="4" s="1"/>
  <c r="AA139" i="4"/>
  <c r="AC139" i="4" s="1"/>
  <c r="I158" i="4"/>
  <c r="AF158" i="4" s="1"/>
  <c r="W42" i="4"/>
  <c r="Y42" i="4" s="1"/>
  <c r="AA42" i="4"/>
  <c r="AC42" i="4" s="1"/>
  <c r="AG128" i="5"/>
  <c r="AF128" i="5"/>
  <c r="AE127" i="5"/>
  <c r="AE126" i="5"/>
  <c r="AE7" i="5"/>
  <c r="L128" i="5"/>
  <c r="K128" i="5"/>
  <c r="J128" i="5"/>
  <c r="I128" i="5"/>
  <c r="H128" i="5"/>
  <c r="V68" i="5"/>
  <c r="V69" i="5"/>
  <c r="V70" i="5"/>
  <c r="V71" i="5"/>
  <c r="V72" i="5"/>
  <c r="V82" i="5"/>
  <c r="V84" i="5"/>
  <c r="V85" i="5"/>
  <c r="V86" i="5"/>
  <c r="V88" i="5"/>
  <c r="V89" i="5"/>
  <c r="V90" i="5"/>
  <c r="V91" i="5"/>
  <c r="V92" i="5"/>
  <c r="V93" i="5"/>
  <c r="V95" i="5"/>
  <c r="V9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49" i="5"/>
  <c r="R50" i="5"/>
  <c r="R51" i="5"/>
  <c r="R52" i="5"/>
  <c r="R53" i="5"/>
  <c r="R54" i="5"/>
  <c r="R55" i="5"/>
  <c r="R56" i="5"/>
  <c r="R57" i="5"/>
  <c r="R58" i="5"/>
  <c r="AB128" i="5"/>
  <c r="AA128" i="5"/>
  <c r="X128" i="5"/>
  <c r="S128" i="5"/>
  <c r="P128" i="5"/>
  <c r="O128" i="5"/>
  <c r="N128" i="5"/>
  <c r="M128" i="5"/>
  <c r="G128" i="5"/>
  <c r="F128" i="5"/>
  <c r="E128" i="5"/>
  <c r="D128" i="5"/>
  <c r="Z127" i="5"/>
  <c r="V127" i="5"/>
  <c r="T127" i="5"/>
  <c r="R127" i="5"/>
  <c r="Z126" i="5"/>
  <c r="V126" i="5"/>
  <c r="Z110" i="5"/>
  <c r="V110" i="5"/>
  <c r="Z109" i="5"/>
  <c r="V109" i="5"/>
  <c r="Z108" i="5"/>
  <c r="V108" i="5"/>
  <c r="Z107" i="5"/>
  <c r="V107" i="5"/>
  <c r="Z106" i="5"/>
  <c r="V106" i="5"/>
  <c r="Z105" i="5"/>
  <c r="V105" i="5"/>
  <c r="Z101" i="5"/>
  <c r="V101" i="5"/>
  <c r="Z100" i="5"/>
  <c r="V100" i="5"/>
  <c r="Z98" i="5"/>
  <c r="V98" i="5"/>
  <c r="Z97" i="5"/>
  <c r="V97" i="5"/>
  <c r="Z96" i="5"/>
  <c r="Z95" i="5"/>
  <c r="Z93" i="5"/>
  <c r="Z92" i="5"/>
  <c r="T92" i="5"/>
  <c r="Z91" i="5"/>
  <c r="T91" i="5"/>
  <c r="Z90" i="5"/>
  <c r="Z89" i="5"/>
  <c r="Z88" i="5"/>
  <c r="Z86" i="5"/>
  <c r="Z85" i="5"/>
  <c r="Z84" i="5"/>
  <c r="Z82" i="5"/>
  <c r="Z72" i="5"/>
  <c r="Z71" i="5"/>
  <c r="Z70" i="5"/>
  <c r="Z69" i="5"/>
  <c r="Z68" i="5"/>
  <c r="Z62" i="5"/>
  <c r="V62" i="5"/>
  <c r="Z61" i="5"/>
  <c r="V61" i="5"/>
  <c r="Z60" i="5"/>
  <c r="Z58" i="5"/>
  <c r="V58" i="5"/>
  <c r="Z57" i="5"/>
  <c r="V57" i="5"/>
  <c r="Z56" i="5"/>
  <c r="V56" i="5"/>
  <c r="Z55" i="5"/>
  <c r="V55" i="5"/>
  <c r="Z54" i="5"/>
  <c r="V54" i="5"/>
  <c r="Z53" i="5"/>
  <c r="V53" i="5"/>
  <c r="Z52" i="5"/>
  <c r="V52" i="5"/>
  <c r="Z51" i="5"/>
  <c r="V51" i="5"/>
  <c r="Z50" i="5"/>
  <c r="V50" i="5"/>
  <c r="Z49" i="5"/>
  <c r="V49" i="5"/>
  <c r="Z26" i="5"/>
  <c r="V26" i="5"/>
  <c r="Z25" i="5"/>
  <c r="V25" i="5"/>
  <c r="Z24" i="5"/>
  <c r="V24" i="5"/>
  <c r="Z23" i="5"/>
  <c r="V23" i="5"/>
  <c r="Z22" i="5"/>
  <c r="V22" i="5"/>
  <c r="Z21" i="5"/>
  <c r="V21" i="5"/>
  <c r="Z20" i="5"/>
  <c r="V20" i="5"/>
  <c r="Z19" i="5"/>
  <c r="V19" i="5"/>
  <c r="Z18" i="5"/>
  <c r="V18" i="5"/>
  <c r="Z17" i="5"/>
  <c r="V17" i="5"/>
  <c r="Z16" i="5"/>
  <c r="V16" i="5"/>
  <c r="Z15" i="5"/>
  <c r="V15" i="5"/>
  <c r="Z14" i="5"/>
  <c r="V14" i="5"/>
  <c r="Z13" i="5"/>
  <c r="V13" i="5"/>
  <c r="Z12" i="5"/>
  <c r="V12" i="5"/>
  <c r="Z11" i="5"/>
  <c r="V11" i="5"/>
  <c r="Z10" i="5"/>
  <c r="V10" i="5"/>
  <c r="Z9" i="5"/>
  <c r="V9" i="5"/>
  <c r="Z8" i="5"/>
  <c r="V8" i="5"/>
  <c r="Z7" i="5"/>
  <c r="V7" i="5"/>
  <c r="AE42" i="4" l="1"/>
  <c r="AE128" i="5"/>
  <c r="AI61" i="5"/>
  <c r="AI62" i="5"/>
  <c r="AI24" i="5"/>
  <c r="AI23" i="5"/>
  <c r="AI21" i="5"/>
  <c r="AI9" i="5"/>
  <c r="AI18" i="5"/>
  <c r="AI26" i="5"/>
  <c r="AI11" i="5"/>
  <c r="T128" i="5"/>
  <c r="AI7" i="5"/>
  <c r="AI13" i="5"/>
  <c r="AI16" i="5"/>
  <c r="AI19" i="5"/>
  <c r="AI25" i="5"/>
  <c r="AI60" i="5"/>
  <c r="R128" i="5"/>
  <c r="AI12" i="5"/>
  <c r="AI15" i="5"/>
  <c r="AI58" i="5"/>
  <c r="AJ128" i="5"/>
  <c r="AI17" i="5"/>
  <c r="V128" i="5"/>
  <c r="AI10" i="5"/>
  <c r="Z128" i="5"/>
  <c r="AI22" i="5"/>
  <c r="AI8" i="5"/>
  <c r="W128" i="5"/>
  <c r="AA171" i="4"/>
  <c r="AC171" i="4" s="1"/>
  <c r="AA170" i="4"/>
  <c r="AC170" i="4" s="1"/>
  <c r="AA169" i="4"/>
  <c r="AC169" i="4" s="1"/>
  <c r="AA166" i="4"/>
  <c r="AC166" i="4" s="1"/>
  <c r="AA165" i="4"/>
  <c r="AC165" i="4" s="1"/>
  <c r="AA164" i="4"/>
  <c r="AC164" i="4" s="1"/>
  <c r="AA163" i="4"/>
  <c r="AC163" i="4" s="1"/>
  <c r="AA162" i="4"/>
  <c r="AC162" i="4" s="1"/>
  <c r="AA161" i="4"/>
  <c r="AC161" i="4" s="1"/>
  <c r="AA154" i="4"/>
  <c r="AC154" i="4" s="1"/>
  <c r="AA153" i="4"/>
  <c r="AC153" i="4" s="1"/>
  <c r="AA152" i="4"/>
  <c r="AC152" i="4" s="1"/>
  <c r="AA151" i="4"/>
  <c r="AC151" i="4" s="1"/>
  <c r="AA150" i="4"/>
  <c r="AC150" i="4" s="1"/>
  <c r="AA149" i="4"/>
  <c r="AC149" i="4" s="1"/>
  <c r="AA148" i="4"/>
  <c r="AC148" i="4" s="1"/>
  <c r="AA147" i="4"/>
  <c r="AC147" i="4" s="1"/>
  <c r="AA141" i="4"/>
  <c r="AC141" i="4" s="1"/>
  <c r="AA140" i="4"/>
  <c r="AC140" i="4" s="1"/>
  <c r="AA32" i="4"/>
  <c r="AC32" i="4" s="1"/>
  <c r="AA31" i="4"/>
  <c r="AC31" i="4" s="1"/>
  <c r="AA30" i="4"/>
  <c r="AC30" i="4" s="1"/>
  <c r="AA29" i="4"/>
  <c r="AC29" i="4" s="1"/>
  <c r="AA28" i="4"/>
  <c r="AC28" i="4" s="1"/>
  <c r="AA27" i="4"/>
  <c r="AC27" i="4" s="1"/>
  <c r="AA26" i="4"/>
  <c r="AC26" i="4" s="1"/>
  <c r="AA25" i="4"/>
  <c r="AC25" i="4" s="1"/>
  <c r="AA24" i="4"/>
  <c r="AC24" i="4" s="1"/>
  <c r="AA23" i="4"/>
  <c r="AC23" i="4" s="1"/>
  <c r="AA22" i="4"/>
  <c r="AC22" i="4" s="1"/>
  <c r="AA21" i="4"/>
  <c r="AC21" i="4" s="1"/>
  <c r="AA16" i="4"/>
  <c r="AC16" i="4" s="1"/>
  <c r="AA15" i="4"/>
  <c r="AC15" i="4" s="1"/>
  <c r="AA14" i="4"/>
  <c r="AC14" i="4" s="1"/>
  <c r="AA13" i="4"/>
  <c r="AC13" i="4" s="1"/>
  <c r="AA12" i="4"/>
  <c r="AC12" i="4" s="1"/>
  <c r="AA11" i="4"/>
  <c r="AC11" i="4" s="1"/>
  <c r="AA10" i="4"/>
  <c r="AC10" i="4" s="1"/>
  <c r="AA9" i="4"/>
  <c r="AC9" i="4" s="1"/>
  <c r="AA8" i="4"/>
  <c r="AC8" i="4" s="1"/>
  <c r="AA7" i="4"/>
  <c r="AC7" i="4" s="1"/>
  <c r="AA121" i="4"/>
  <c r="AC121" i="4" s="1"/>
  <c r="AA120" i="4"/>
  <c r="AC120" i="4" s="1"/>
  <c r="AA119" i="4"/>
  <c r="AC119" i="4" s="1"/>
  <c r="AA118" i="4"/>
  <c r="AC118" i="4" s="1"/>
  <c r="AA117" i="4"/>
  <c r="AC117" i="4" s="1"/>
  <c r="AA116" i="4"/>
  <c r="AC116" i="4" s="1"/>
  <c r="AA115" i="4"/>
  <c r="AC115" i="4" s="1"/>
  <c r="AA114" i="4"/>
  <c r="AC114" i="4" s="1"/>
  <c r="AA113" i="4"/>
  <c r="AC113" i="4" s="1"/>
  <c r="AA112" i="4"/>
  <c r="AC112" i="4" s="1"/>
  <c r="AA111" i="4"/>
  <c r="AC111" i="4" s="1"/>
  <c r="AA110" i="4"/>
  <c r="AC110" i="4" s="1"/>
  <c r="AA109" i="4"/>
  <c r="AC109" i="4" s="1"/>
  <c r="AA108" i="4"/>
  <c r="AC108" i="4" s="1"/>
  <c r="AA105" i="4"/>
  <c r="AC105" i="4" s="1"/>
  <c r="AA65" i="4"/>
  <c r="AC65" i="4" s="1"/>
  <c r="AA64" i="4"/>
  <c r="AC64" i="4" s="1"/>
  <c r="AA63" i="4"/>
  <c r="AC63" i="4" s="1"/>
  <c r="AA62" i="4"/>
  <c r="AC62" i="4" s="1"/>
  <c r="AA61" i="4"/>
  <c r="AC61" i="4" s="1"/>
  <c r="AA60" i="4"/>
  <c r="AC60" i="4" s="1"/>
  <c r="AA59" i="4"/>
  <c r="AC59" i="4" s="1"/>
  <c r="AA58" i="4"/>
  <c r="AC58" i="4" s="1"/>
  <c r="AA57" i="4"/>
  <c r="AC57" i="4" s="1"/>
  <c r="AA56" i="4"/>
  <c r="AC56" i="4" s="1"/>
  <c r="AA55" i="4"/>
  <c r="AC55" i="4" s="1"/>
  <c r="AA54" i="4"/>
  <c r="AC54" i="4" s="1"/>
  <c r="AA53" i="4"/>
  <c r="AC53" i="4" s="1"/>
  <c r="AA52" i="4"/>
  <c r="AC52" i="4" s="1"/>
  <c r="AA51" i="4"/>
  <c r="AC51" i="4" s="1"/>
  <c r="AA50" i="4"/>
  <c r="AC50" i="4" s="1"/>
  <c r="AA49" i="4"/>
  <c r="AC49" i="4" s="1"/>
  <c r="AA48" i="4"/>
  <c r="AC48" i="4" s="1"/>
  <c r="AA47" i="4"/>
  <c r="AC47" i="4" s="1"/>
  <c r="AA46" i="4"/>
  <c r="AC46" i="4" s="1"/>
  <c r="AA45" i="4"/>
  <c r="AC45" i="4" s="1"/>
  <c r="AA44" i="4"/>
  <c r="AC44" i="4" s="1"/>
  <c r="AA43" i="4"/>
  <c r="AC43" i="4" s="1"/>
  <c r="AA41" i="4"/>
  <c r="AC41" i="4" s="1"/>
  <c r="AA40" i="4"/>
  <c r="AC40" i="4" s="1"/>
  <c r="AA39" i="4"/>
  <c r="AC39" i="4" s="1"/>
  <c r="AA38" i="4"/>
  <c r="AC38" i="4" s="1"/>
  <c r="AA37" i="4"/>
  <c r="AC37" i="4" s="1"/>
  <c r="W120" i="4"/>
  <c r="Y120" i="4" s="1"/>
  <c r="W119" i="4"/>
  <c r="Y119" i="4" s="1"/>
  <c r="W118" i="4"/>
  <c r="Y118" i="4" s="1"/>
  <c r="W117" i="4"/>
  <c r="Y117" i="4" s="1"/>
  <c r="W116" i="4"/>
  <c r="Y116" i="4" s="1"/>
  <c r="W115" i="4"/>
  <c r="Y115" i="4" s="1"/>
  <c r="W114" i="4"/>
  <c r="Y114" i="4" s="1"/>
  <c r="W113" i="4"/>
  <c r="Y113" i="4" s="1"/>
  <c r="W112" i="4"/>
  <c r="Y112" i="4" s="1"/>
  <c r="W111" i="4"/>
  <c r="Y111" i="4" s="1"/>
  <c r="W110" i="4"/>
  <c r="Y110" i="4" s="1"/>
  <c r="W109" i="4"/>
  <c r="Y109" i="4" s="1"/>
  <c r="W108" i="4"/>
  <c r="Y108" i="4" s="1"/>
  <c r="S119" i="4"/>
  <c r="U119" i="4" s="1"/>
  <c r="S118" i="4"/>
  <c r="U118" i="4" s="1"/>
  <c r="S117" i="4"/>
  <c r="U117" i="4" s="1"/>
  <c r="S116" i="4"/>
  <c r="U116" i="4" s="1"/>
  <c r="S115" i="4"/>
  <c r="U115" i="4" s="1"/>
  <c r="S114" i="4"/>
  <c r="U114" i="4" s="1"/>
  <c r="S113" i="4"/>
  <c r="U113" i="4" s="1"/>
  <c r="S112" i="4"/>
  <c r="U112" i="4" s="1"/>
  <c r="S111" i="4"/>
  <c r="U111" i="4" s="1"/>
  <c r="S110" i="4"/>
  <c r="U110" i="4" s="1"/>
  <c r="S109" i="4"/>
  <c r="U109" i="4" s="1"/>
  <c r="S108" i="4"/>
  <c r="U108" i="4" s="1"/>
  <c r="X58" i="1"/>
  <c r="X57" i="1"/>
  <c r="AE74" i="1"/>
  <c r="AE73" i="1"/>
  <c r="AE72" i="1"/>
  <c r="AE71" i="1"/>
  <c r="AE70" i="1"/>
  <c r="AE68" i="1"/>
  <c r="AE67" i="1"/>
  <c r="AE66" i="1"/>
  <c r="AE65" i="1"/>
  <c r="AE64" i="1"/>
  <c r="AE62" i="1"/>
  <c r="AE61" i="1"/>
  <c r="AE60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T21" i="1"/>
  <c r="V74" i="1"/>
  <c r="V73" i="1"/>
  <c r="V72" i="1"/>
  <c r="V71" i="1"/>
  <c r="V70" i="1"/>
  <c r="V69" i="1"/>
  <c r="V68" i="1"/>
  <c r="X68" i="1" s="1"/>
  <c r="V67" i="1"/>
  <c r="X67" i="1" s="1"/>
  <c r="V66" i="1"/>
  <c r="V65" i="1"/>
  <c r="X65" i="1" s="1"/>
  <c r="V64" i="1"/>
  <c r="V63" i="1"/>
  <c r="V62" i="1"/>
  <c r="V61" i="1"/>
  <c r="V60" i="1"/>
  <c r="V55" i="1"/>
  <c r="X55" i="1" s="1"/>
  <c r="V54" i="1"/>
  <c r="X54" i="1" s="1"/>
  <c r="V53" i="1"/>
  <c r="X53" i="1" s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R74" i="1"/>
  <c r="R73" i="1"/>
  <c r="R72" i="1"/>
  <c r="R71" i="1"/>
  <c r="R70" i="1"/>
  <c r="R69" i="1"/>
  <c r="Z69" i="1" s="1"/>
  <c r="R68" i="1"/>
  <c r="R67" i="1"/>
  <c r="R66" i="1"/>
  <c r="R65" i="1"/>
  <c r="R64" i="1"/>
  <c r="R63" i="1"/>
  <c r="R62" i="1"/>
  <c r="R61" i="1"/>
  <c r="R60" i="1"/>
  <c r="R55" i="1"/>
  <c r="R54" i="1"/>
  <c r="R53" i="1"/>
  <c r="Z53" i="1" s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T23" i="1" s="1"/>
  <c r="R22" i="1"/>
  <c r="T22" i="1" s="1"/>
  <c r="R20" i="1"/>
  <c r="T20" i="1" s="1"/>
  <c r="R19" i="1"/>
  <c r="R18" i="1"/>
  <c r="R17" i="1"/>
  <c r="R16" i="1"/>
  <c r="R15" i="1"/>
  <c r="R14" i="1"/>
  <c r="R13" i="1"/>
  <c r="R12" i="1"/>
  <c r="R11" i="1"/>
  <c r="R10" i="1"/>
  <c r="R9" i="1"/>
  <c r="R8" i="1"/>
  <c r="U51" i="4"/>
  <c r="AA178" i="4" l="1"/>
  <c r="AI128" i="5"/>
  <c r="Z51" i="1"/>
  <c r="Z52" i="1"/>
  <c r="Z54" i="1"/>
  <c r="Z60" i="1"/>
  <c r="Z72" i="1"/>
  <c r="Z62" i="1"/>
  <c r="Z64" i="1"/>
  <c r="Z65" i="1"/>
  <c r="Z66" i="1"/>
  <c r="Z67" i="1"/>
  <c r="Z68" i="1"/>
  <c r="Z48" i="1"/>
  <c r="AD48" i="1" s="1"/>
  <c r="Z70" i="1"/>
  <c r="Z49" i="1"/>
  <c r="Z50" i="1"/>
  <c r="Z61" i="1"/>
  <c r="Z73" i="1"/>
  <c r="AB18" i="1"/>
  <c r="Z55" i="1"/>
  <c r="Z71" i="1"/>
  <c r="Z47" i="1"/>
  <c r="AB47" i="1" s="1"/>
  <c r="Z63" i="1"/>
  <c r="F172" i="4"/>
  <c r="E172" i="4"/>
  <c r="D172" i="4"/>
  <c r="F75" i="1"/>
  <c r="E75" i="1"/>
  <c r="D75" i="1"/>
  <c r="F71" i="3"/>
  <c r="E71" i="3"/>
  <c r="D71" i="3"/>
  <c r="W29" i="4"/>
  <c r="Y29" i="4" s="1"/>
  <c r="W28" i="4"/>
  <c r="Y28" i="4" s="1"/>
  <c r="W25" i="4"/>
  <c r="Y25" i="4" s="1"/>
  <c r="W22" i="4"/>
  <c r="Y22" i="4" s="1"/>
  <c r="W32" i="4"/>
  <c r="Y32" i="4" s="1"/>
  <c r="W31" i="4"/>
  <c r="Y31" i="4" s="1"/>
  <c r="W24" i="4"/>
  <c r="Y24" i="4" s="1"/>
  <c r="W30" i="4"/>
  <c r="Y30" i="4" s="1"/>
  <c r="W27" i="4"/>
  <c r="Y27" i="4" s="1"/>
  <c r="W23" i="4"/>
  <c r="Y23" i="4" s="1"/>
  <c r="W21" i="4"/>
  <c r="Y21" i="4" s="1"/>
  <c r="W16" i="4"/>
  <c r="Y16" i="4" s="1"/>
  <c r="W13" i="4"/>
  <c r="Y13" i="4" s="1"/>
  <c r="W12" i="4"/>
  <c r="Y12" i="4" s="1"/>
  <c r="W11" i="4"/>
  <c r="Y11" i="4" s="1"/>
  <c r="W10" i="4"/>
  <c r="Y10" i="4" s="1"/>
  <c r="W9" i="4"/>
  <c r="Y9" i="4" s="1"/>
  <c r="W8" i="4"/>
  <c r="Y8" i="4" s="1"/>
  <c r="W7" i="4"/>
  <c r="Y7" i="4" s="1"/>
  <c r="W105" i="4"/>
  <c r="Y105" i="4" s="1"/>
  <c r="W65" i="4"/>
  <c r="Y65" i="4" s="1"/>
  <c r="W62" i="4"/>
  <c r="Y62" i="4" s="1"/>
  <c r="W61" i="4"/>
  <c r="Y61" i="4" s="1"/>
  <c r="W60" i="4"/>
  <c r="Y60" i="4" s="1"/>
  <c r="W59" i="4"/>
  <c r="Y59" i="4" s="1"/>
  <c r="W58" i="4"/>
  <c r="Y58" i="4" s="1"/>
  <c r="W57" i="4"/>
  <c r="Y57" i="4" s="1"/>
  <c r="W56" i="4"/>
  <c r="Y56" i="4" s="1"/>
  <c r="W55" i="4"/>
  <c r="Y55" i="4" s="1"/>
  <c r="W54" i="4"/>
  <c r="Y54" i="4" s="1"/>
  <c r="W53" i="4"/>
  <c r="Y53" i="4" s="1"/>
  <c r="W52" i="4"/>
  <c r="Y52" i="4" s="1"/>
  <c r="W51" i="4"/>
  <c r="Y51" i="4" s="1"/>
  <c r="W50" i="4"/>
  <c r="Y50" i="4" s="1"/>
  <c r="W49" i="4"/>
  <c r="Y49" i="4" s="1"/>
  <c r="W48" i="4"/>
  <c r="Y48" i="4" s="1"/>
  <c r="W47" i="4"/>
  <c r="Y47" i="4" s="1"/>
  <c r="W46" i="4"/>
  <c r="Y46" i="4" s="1"/>
  <c r="W45" i="4"/>
  <c r="Y45" i="4" s="1"/>
  <c r="W44" i="4"/>
  <c r="Y44" i="4" s="1"/>
  <c r="W43" i="4"/>
  <c r="Y43" i="4" s="1"/>
  <c r="W41" i="4"/>
  <c r="Y41" i="4" s="1"/>
  <c r="W40" i="4"/>
  <c r="Y40" i="4" s="1"/>
  <c r="W39" i="4"/>
  <c r="Y39" i="4" s="1"/>
  <c r="W38" i="4"/>
  <c r="Y38" i="4" s="1"/>
  <c r="W37" i="4"/>
  <c r="Y37" i="4" s="1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49" i="3"/>
  <c r="AE48" i="3"/>
  <c r="AE47" i="3"/>
  <c r="AE46" i="3"/>
  <c r="AE45" i="3"/>
  <c r="AE44" i="3"/>
  <c r="AE43" i="3"/>
  <c r="AE42" i="3"/>
  <c r="AE41" i="3"/>
  <c r="AE36" i="3"/>
  <c r="AE35" i="3"/>
  <c r="AE34" i="3"/>
  <c r="AE33" i="3"/>
  <c r="AE32" i="3"/>
  <c r="AE31" i="3"/>
  <c r="AE30" i="3"/>
  <c r="AE29" i="3"/>
  <c r="AE28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7" i="3"/>
  <c r="AE40" i="3"/>
  <c r="AE39" i="3"/>
  <c r="AE38" i="3"/>
  <c r="AE37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49" i="3"/>
  <c r="R48" i="3"/>
  <c r="R47" i="3"/>
  <c r="R46" i="3"/>
  <c r="R45" i="3"/>
  <c r="R44" i="3"/>
  <c r="R43" i="3"/>
  <c r="R42" i="3"/>
  <c r="R41" i="3"/>
  <c r="R36" i="3"/>
  <c r="R35" i="3"/>
  <c r="R34" i="3"/>
  <c r="R33" i="3"/>
  <c r="R32" i="3"/>
  <c r="R31" i="3"/>
  <c r="R30" i="3"/>
  <c r="R29" i="3"/>
  <c r="R28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40" i="3"/>
  <c r="R39" i="3"/>
  <c r="R38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49" i="3"/>
  <c r="Z48" i="3"/>
  <c r="Z47" i="3"/>
  <c r="Z46" i="3"/>
  <c r="Z45" i="3"/>
  <c r="Z44" i="3"/>
  <c r="Z43" i="3"/>
  <c r="Z42" i="3"/>
  <c r="Z41" i="3"/>
  <c r="Z36" i="3"/>
  <c r="Z35" i="3"/>
  <c r="Z34" i="3"/>
  <c r="Z33" i="3"/>
  <c r="Z32" i="3"/>
  <c r="Z31" i="3"/>
  <c r="Z30" i="3"/>
  <c r="Z29" i="3"/>
  <c r="Z28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40" i="3"/>
  <c r="Z39" i="3"/>
  <c r="Z38" i="3"/>
  <c r="Z37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49" i="3"/>
  <c r="V48" i="3"/>
  <c r="V47" i="3"/>
  <c r="V46" i="3"/>
  <c r="V45" i="3"/>
  <c r="V44" i="3"/>
  <c r="V43" i="3"/>
  <c r="V42" i="3"/>
  <c r="V41" i="3"/>
  <c r="V36" i="3"/>
  <c r="V35" i="3"/>
  <c r="V34" i="3"/>
  <c r="V33" i="3"/>
  <c r="V32" i="3"/>
  <c r="V31" i="3"/>
  <c r="V30" i="3"/>
  <c r="V29" i="3"/>
  <c r="V28" i="3"/>
  <c r="V26" i="3"/>
  <c r="V25" i="3"/>
  <c r="V24" i="3"/>
  <c r="AD24" i="3" s="1"/>
  <c r="V23" i="3"/>
  <c r="AD23" i="3" s="1"/>
  <c r="V22" i="3"/>
  <c r="AD22" i="3" s="1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40" i="3"/>
  <c r="V39" i="3"/>
  <c r="V38" i="3"/>
  <c r="V37" i="3"/>
  <c r="R37" i="3"/>
  <c r="P172" i="4"/>
  <c r="J172" i="4"/>
  <c r="K172" i="4"/>
  <c r="H172" i="4"/>
  <c r="I69" i="1"/>
  <c r="AE69" i="1" s="1"/>
  <c r="I63" i="1"/>
  <c r="AE63" i="1" s="1"/>
  <c r="AB172" i="4"/>
  <c r="S172" i="4"/>
  <c r="Q172" i="4"/>
  <c r="O172" i="4"/>
  <c r="L172" i="4"/>
  <c r="G172" i="4"/>
  <c r="AA71" i="3"/>
  <c r="W10" i="3"/>
  <c r="AE10" i="3" s="1"/>
  <c r="W9" i="3"/>
  <c r="AE9" i="3" s="1"/>
  <c r="AE8" i="3"/>
  <c r="S71" i="3"/>
  <c r="P71" i="3"/>
  <c r="O71" i="3"/>
  <c r="N71" i="3"/>
  <c r="M71" i="3"/>
  <c r="L71" i="3"/>
  <c r="J71" i="3"/>
  <c r="I71" i="3"/>
  <c r="G71" i="3"/>
  <c r="T70" i="3"/>
  <c r="T55" i="3"/>
  <c r="T54" i="3"/>
  <c r="AB71" i="3"/>
  <c r="X71" i="3"/>
  <c r="AD39" i="1"/>
  <c r="AD38" i="1"/>
  <c r="T8" i="1"/>
  <c r="X8" i="1"/>
  <c r="AB8" i="1"/>
  <c r="AD8" i="1"/>
  <c r="T9" i="1"/>
  <c r="X9" i="1"/>
  <c r="AB9" i="1"/>
  <c r="AD9" i="1"/>
  <c r="T10" i="1"/>
  <c r="X10" i="1"/>
  <c r="AB10" i="1"/>
  <c r="AD10" i="1"/>
  <c r="T11" i="1"/>
  <c r="X11" i="1"/>
  <c r="AB11" i="1"/>
  <c r="AD11" i="1"/>
  <c r="T12" i="1"/>
  <c r="X12" i="1"/>
  <c r="AB12" i="1"/>
  <c r="AD12" i="1"/>
  <c r="T13" i="1"/>
  <c r="X13" i="1"/>
  <c r="AB13" i="1"/>
  <c r="AD13" i="1"/>
  <c r="T14" i="1"/>
  <c r="X14" i="1"/>
  <c r="AB14" i="1"/>
  <c r="AD14" i="1"/>
  <c r="T15" i="1"/>
  <c r="X15" i="1"/>
  <c r="AB15" i="1"/>
  <c r="AD15" i="1"/>
  <c r="T16" i="1"/>
  <c r="X16" i="1"/>
  <c r="AB16" i="1"/>
  <c r="AD16" i="1"/>
  <c r="T17" i="1"/>
  <c r="X17" i="1"/>
  <c r="AB17" i="1"/>
  <c r="AD17" i="1"/>
  <c r="T18" i="1"/>
  <c r="X18" i="1"/>
  <c r="AD18" i="1"/>
  <c r="T19" i="1"/>
  <c r="X19" i="1"/>
  <c r="AB19" i="1"/>
  <c r="AD19" i="1"/>
  <c r="X20" i="1"/>
  <c r="AB20" i="1"/>
  <c r="AD20" i="1"/>
  <c r="X22" i="1"/>
  <c r="AB22" i="1"/>
  <c r="AD22" i="1"/>
  <c r="X23" i="1"/>
  <c r="AB23" i="1"/>
  <c r="AD23" i="1"/>
  <c r="T24" i="1"/>
  <c r="X24" i="1"/>
  <c r="AB24" i="1"/>
  <c r="AD24" i="1"/>
  <c r="T25" i="1"/>
  <c r="X25" i="1"/>
  <c r="AB25" i="1"/>
  <c r="AD25" i="1"/>
  <c r="T26" i="1"/>
  <c r="X26" i="1"/>
  <c r="AB26" i="1"/>
  <c r="AD26" i="1"/>
  <c r="T27" i="1"/>
  <c r="X27" i="1"/>
  <c r="AB27" i="1"/>
  <c r="AD27" i="1"/>
  <c r="T28" i="1"/>
  <c r="X28" i="1"/>
  <c r="AB28" i="1"/>
  <c r="AD28" i="1"/>
  <c r="T29" i="1"/>
  <c r="X29" i="1"/>
  <c r="AB29" i="1"/>
  <c r="AD29" i="1"/>
  <c r="T30" i="1"/>
  <c r="AD30" i="1"/>
  <c r="T36" i="1"/>
  <c r="T37" i="1"/>
  <c r="X37" i="1"/>
  <c r="AB37" i="1"/>
  <c r="AD37" i="1"/>
  <c r="T42" i="1"/>
  <c r="X42" i="1"/>
  <c r="AB42" i="1"/>
  <c r="AD42" i="1"/>
  <c r="T43" i="1"/>
  <c r="X43" i="1"/>
  <c r="AB43" i="1"/>
  <c r="AD43" i="1"/>
  <c r="T44" i="1"/>
  <c r="X44" i="1"/>
  <c r="AB44" i="1"/>
  <c r="AD44" i="1"/>
  <c r="T45" i="1"/>
  <c r="X45" i="1"/>
  <c r="AB45" i="1"/>
  <c r="AD45" i="1"/>
  <c r="T46" i="1"/>
  <c r="X46" i="1"/>
  <c r="AB46" i="1"/>
  <c r="AD46" i="1"/>
  <c r="T47" i="1"/>
  <c r="X47" i="1"/>
  <c r="T48" i="1"/>
  <c r="X48" i="1"/>
  <c r="AB48" i="1"/>
  <c r="T49" i="1"/>
  <c r="T50" i="1"/>
  <c r="T51" i="1"/>
  <c r="T52" i="1"/>
  <c r="T53" i="1"/>
  <c r="T54" i="1"/>
  <c r="T55" i="1"/>
  <c r="T60" i="1"/>
  <c r="T61" i="1"/>
  <c r="T62" i="1"/>
  <c r="T72" i="1"/>
  <c r="W75" i="1"/>
  <c r="V75" i="1"/>
  <c r="W117" i="1" s="1"/>
  <c r="T74" i="1"/>
  <c r="T73" i="1"/>
  <c r="R75" i="1"/>
  <c r="M75" i="1"/>
  <c r="N75" i="1"/>
  <c r="L75" i="1"/>
  <c r="AA75" i="1"/>
  <c r="S75" i="1"/>
  <c r="P75" i="1"/>
  <c r="O75" i="1"/>
  <c r="J75" i="1"/>
  <c r="G75" i="1"/>
  <c r="I75" i="1" l="1"/>
  <c r="AE75" i="1"/>
  <c r="Z75" i="1"/>
  <c r="Z117" i="1" s="1"/>
  <c r="AD47" i="1"/>
  <c r="AD75" i="1" s="1"/>
  <c r="V117" i="1"/>
  <c r="X117" i="1" s="1"/>
  <c r="S117" i="1"/>
  <c r="R117" i="1"/>
  <c r="AD15" i="3"/>
  <c r="AE60" i="4"/>
  <c r="AE24" i="4"/>
  <c r="AE49" i="4"/>
  <c r="AE61" i="4"/>
  <c r="AE8" i="4"/>
  <c r="AE31" i="4"/>
  <c r="AE50" i="4"/>
  <c r="AE9" i="4"/>
  <c r="AE32" i="4"/>
  <c r="AE39" i="4"/>
  <c r="AE51" i="4"/>
  <c r="AE10" i="4"/>
  <c r="AE40" i="4"/>
  <c r="AE62" i="4"/>
  <c r="AE11" i="4"/>
  <c r="AE41" i="4"/>
  <c r="AE63" i="4"/>
  <c r="AE12" i="4"/>
  <c r="AE65" i="4"/>
  <c r="AE13" i="4"/>
  <c r="AD7" i="3"/>
  <c r="AD9" i="3"/>
  <c r="AD21" i="3"/>
  <c r="AD13" i="3"/>
  <c r="AD25" i="3"/>
  <c r="AD8" i="3"/>
  <c r="AE43" i="4"/>
  <c r="AE55" i="4"/>
  <c r="W172" i="4"/>
  <c r="Y172" i="4"/>
  <c r="AE44" i="4"/>
  <c r="AE56" i="4"/>
  <c r="AE21" i="4"/>
  <c r="AE57" i="4"/>
  <c r="AE23" i="4"/>
  <c r="AE46" i="4"/>
  <c r="AE58" i="4"/>
  <c r="AE27" i="4"/>
  <c r="AE30" i="4"/>
  <c r="AE38" i="4"/>
  <c r="AE54" i="4"/>
  <c r="W178" i="4"/>
  <c r="T178" i="4"/>
  <c r="X178" i="4"/>
  <c r="AE53" i="4"/>
  <c r="AE52" i="4"/>
  <c r="AC179" i="4"/>
  <c r="S178" i="4"/>
  <c r="AE48" i="4"/>
  <c r="AB178" i="4"/>
  <c r="AE47" i="4"/>
  <c r="AA172" i="4"/>
  <c r="AE45" i="4"/>
  <c r="AD10" i="3"/>
  <c r="AD11" i="3"/>
  <c r="AD12" i="3"/>
  <c r="AE11" i="3"/>
  <c r="AD18" i="3"/>
  <c r="Z71" i="3"/>
  <c r="AD38" i="3"/>
  <c r="AD16" i="3"/>
  <c r="AD39" i="3"/>
  <c r="AD17" i="3"/>
  <c r="AD26" i="3"/>
  <c r="AD40" i="3"/>
  <c r="V71" i="3"/>
  <c r="AD19" i="3"/>
  <c r="AD37" i="3"/>
  <c r="R71" i="3"/>
  <c r="N172" i="4"/>
  <c r="I172" i="4"/>
  <c r="T172" i="4"/>
  <c r="X172" i="4"/>
  <c r="T71" i="3"/>
  <c r="W71" i="3"/>
  <c r="AE71" i="3"/>
  <c r="X75" i="1"/>
  <c r="T75" i="1"/>
  <c r="AB75" i="1"/>
  <c r="AA117" i="1" l="1"/>
  <c r="AB117" i="1" s="1"/>
  <c r="T117" i="1"/>
  <c r="AF178" i="4"/>
  <c r="AE178" i="4"/>
  <c r="AE117" i="1"/>
  <c r="AD117" i="1"/>
  <c r="U178" i="4"/>
  <c r="U179" i="4" s="1"/>
  <c r="Y178" i="4"/>
  <c r="Y179" i="4" s="1"/>
  <c r="AC178" i="4"/>
  <c r="AE172" i="4"/>
  <c r="AC172" i="4"/>
  <c r="AD71" i="3"/>
  <c r="AF172" i="4"/>
  <c r="U172" i="4"/>
  <c r="AF117" i="1" l="1"/>
  <c r="AG178" i="4"/>
  <c r="AG17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tc={72DC71A8-EE69-4A32-9541-ED38CD8E6F83}</author>
    <author>tc={1ECC47CB-0A4E-42CB-B901-998D50AF470F}</author>
    <author>tc={FB103DDE-7130-4FF4-AF67-6CD9732CB10C}</author>
    <author>tc={9773E7FA-76D8-499C-842C-2517272CE8D2}</author>
    <author>tc={C31B2692-93B5-45E4-8BA7-A07EE5F9F361}</author>
    <author>tc={E5BAE7E2-0D3F-49AA-912C-ACCAA61F275A}</author>
    <author>tc={14A76EE7-C733-422E-A242-B55183A42475}</author>
    <author>tc={6EC32C08-0821-4B86-8446-6E6666DAE6E6}</author>
    <author>tc={CBBD8881-AD6F-4AFE-9037-73DED8754D30}</author>
  </authors>
  <commentList>
    <comment ref="E5" authorId="0" shapeId="0" xr:uid="{72DC71A8-EE69-4A32-9541-ED38CD8E6F8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House Meetings, 
Project meetings 
Offshore Meetings</t>
      </text>
    </comment>
    <comment ref="H5" authorId="1" shapeId="0" xr:uid="{1ECC47CB-0A4E-42CB-B901-998D50AF470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November onwards, it also includes tasks directly sent by US Team</t>
      </text>
    </comment>
    <comment ref="I5" authorId="2" shapeId="0" xr:uid="{FB103DDE-7130-4FF4-AF67-6CD9732CB10C}">
      <text>
        <t>[Threaded comment]
Your version of Excel allows you to read this threaded comment; however, any edits to it will get removed if the file is opened in a newer version of Excel. Learn more: https://go.microsoft.com/fwlink/?linkid=870924
Comment:
    Post Deployment fixes are tracked from November 2024</t>
      </text>
    </comment>
    <comment ref="E26" authorId="3" shapeId="0" xr:uid="{9773E7FA-76D8-499C-842C-2517272CE8D2}">
      <text>
        <t>[Threaded comment]
Your version of Excel allows you to read this threaded comment; however, any edits to it will get removed if the file is opened in a newer version of Excel. Learn more: https://go.microsoft.com/fwlink/?linkid=870924
Comment:
    In House Meetings, 
Project meetings 
Offshore Meetings</t>
      </text>
    </comment>
    <comment ref="H26" authorId="4" shapeId="0" xr:uid="{C31B2692-93B5-45E4-8BA7-A07EE5F9F36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November onwards, it also includes tasks directly sent by US Team</t>
      </text>
    </comment>
    <comment ref="I26" authorId="5" shapeId="0" xr:uid="{E5BAE7E2-0D3F-49AA-912C-ACCAA61F275A}">
      <text>
        <t>[Threaded comment]
Your version of Excel allows you to read this threaded comment; however, any edits to it will get removed if the file is opened in a newer version of Excel. Learn more: https://go.microsoft.com/fwlink/?linkid=870924
Comment:
    Post Deployment fixes are tracked from November 2024</t>
      </text>
    </comment>
    <comment ref="B46" authorId="6" shapeId="0" xr:uid="{14A76EE7-C733-422E-A242-B55183A4247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House Meetings, 
Project meetings 
Offshore Meetings</t>
      </text>
    </comment>
    <comment ref="B49" authorId="7" shapeId="0" xr:uid="{6EC32C08-0821-4B86-8446-6E6666DAE6E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November onwards, it also includes tasks directly sent by US Team</t>
      </text>
    </comment>
    <comment ref="B50" authorId="8" shapeId="0" xr:uid="{CBBD8881-AD6F-4AFE-9037-73DED8754D30}">
      <text>
        <t>[Threaded comment]
Your version of Excel allows you to read this threaded comment; however, any edits to it will get removed if the file is opened in a newer version of Excel. Learn more: https://go.microsoft.com/fwlink/?linkid=870924
Comment:
    Post Deployment fixes are tracked from November 2024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tc={0B4B88A9-A188-44BE-9BAB-B6649E0F3420}</author>
  </authors>
  <commentList>
    <comment ref="U172" authorId="0" shapeId="0" xr:uid="{0B4B88A9-A188-44BE-9BAB-B6649E0F34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tc={37A749A7-0F4A-41B9-B525-BFDE15707CC3}</author>
  </authors>
  <commentList>
    <comment ref="T128" authorId="0" shapeId="0" xr:uid="{37A749A7-0F4A-41B9-B525-BFDE15707CC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tc={58EE60CA-297B-4F62-93E8-D5D7B2B4B7CA}</author>
  </authors>
  <commentList>
    <comment ref="T75" authorId="0" shapeId="0" xr:uid="{58EE60CA-297B-4F62-93E8-D5D7B2B4B7C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sharedStrings.xml><?xml version="1.0" encoding="utf-8"?>
<sst xmlns="http://schemas.openxmlformats.org/spreadsheetml/2006/main" count="820" uniqueCount="206">
  <si>
    <t>Development</t>
  </si>
  <si>
    <t>Task</t>
  </si>
  <si>
    <t>Project / Release</t>
  </si>
  <si>
    <t>Estimate</t>
  </si>
  <si>
    <t>Total</t>
  </si>
  <si>
    <t>Actual</t>
  </si>
  <si>
    <t>Project Profile</t>
  </si>
  <si>
    <t>Development Time</t>
  </si>
  <si>
    <t>Variance</t>
  </si>
  <si>
    <t>Planned</t>
  </si>
  <si>
    <t>Bug Fixing Time</t>
  </si>
  <si>
    <t>Overall Performance</t>
  </si>
  <si>
    <t>QA</t>
  </si>
  <si>
    <t>APWORKS PHASE2</t>
  </si>
  <si>
    <t>Period: September 2024</t>
  </si>
  <si>
    <t>Bug Fixing</t>
  </si>
  <si>
    <t>APWORKS 2024.2 - PHASE 3</t>
  </si>
  <si>
    <t>Project Overhead</t>
  </si>
  <si>
    <t>Mgmt</t>
  </si>
  <si>
    <t>Analysis</t>
  </si>
  <si>
    <t>Design</t>
  </si>
  <si>
    <t>Meetings</t>
  </si>
  <si>
    <t>Deployments</t>
  </si>
  <si>
    <t>Client Items</t>
  </si>
  <si>
    <t>Ability to assign Employees to Roles by Media type and by Client</t>
  </si>
  <si>
    <t>Add Media Type/Service type/Roles</t>
  </si>
  <si>
    <t>Meetings, mails, communication, TFS, Interviews</t>
  </si>
  <si>
    <t>Hours</t>
  </si>
  <si>
    <t>Google Drive integration. (Setup and Integration development)</t>
  </si>
  <si>
    <t>Ability to automatically attach additional documents (tear sheets, afidavit) to the invoice</t>
  </si>
  <si>
    <t>We need to read the company on the invoice document to route to the right company. If the company is not detected properly we will default to a company and mark it with a status.</t>
  </si>
  <si>
    <t>Broadcast Invoices</t>
  </si>
  <si>
    <t>We will need a separate node for "Broadcast Invoices" added at the end of Production Invoices.</t>
  </si>
  <si>
    <t>User Group management changes</t>
  </si>
  <si>
    <t>Dashboard</t>
  </si>
  <si>
    <t>Manage Invoice Documents</t>
  </si>
  <si>
    <t xml:space="preserve">Invoice List UI </t>
  </si>
  <si>
    <t xml:space="preserve">EDI file processing </t>
  </si>
  <si>
    <t>PDF file generation</t>
  </si>
  <si>
    <t xml:space="preserve">Invoice View UI </t>
  </si>
  <si>
    <t>Customer Information : Selection of the client on the vendor invoice header level. This will help route the invoice to the appropriate client team. - (Sync and a lookup field on invoice)</t>
  </si>
  <si>
    <t>We will need to introduce tolerance by media type.</t>
  </si>
  <si>
    <t xml:space="preserve">Read data from Media Ocean Jobs, IOs (buying), Customer Master, Vendor Master, Currencies, Tax codes, Payment terms, EDI?, payment information </t>
  </si>
  <si>
    <t>vendor/stations/sites can be associated to multiple pay to. EX: Bell Media is linked to Bill pay to</t>
  </si>
  <si>
    <t>Checkbox to filter discrepant lines</t>
  </si>
  <si>
    <t>AP WORKFLOW</t>
  </si>
  <si>
    <t>Analysis of the new project/assignment/task</t>
  </si>
  <si>
    <t>Development of new project/assignment/task</t>
  </si>
  <si>
    <t>Regular bug fixing activity</t>
  </si>
  <si>
    <t>Regular testing and QA new project/assignment/task</t>
  </si>
  <si>
    <t>Support Items</t>
  </si>
  <si>
    <t>Time Off - Planned</t>
  </si>
  <si>
    <t>NEXELUS 2024.2</t>
  </si>
  <si>
    <t>Test</t>
  </si>
  <si>
    <t>Cases</t>
  </si>
  <si>
    <t>Code</t>
  </si>
  <si>
    <t>Review</t>
  </si>
  <si>
    <t>Difference</t>
  </si>
  <si>
    <t>Testing</t>
  </si>
  <si>
    <t>Dev Support</t>
  </si>
  <si>
    <t>Document</t>
  </si>
  <si>
    <t>Internal Meetings</t>
  </si>
  <si>
    <t>Analysis of production issues reported by support team</t>
  </si>
  <si>
    <t>QA Environment Upgrade</t>
  </si>
  <si>
    <t>Release Environment Upgrade</t>
  </si>
  <si>
    <t>Period: October 2024</t>
  </si>
  <si>
    <t xml:space="preserve">AP WORKFLOW                     </t>
  </si>
  <si>
    <t>Ability to automatically attach additional documents to Invoice</t>
  </si>
  <si>
    <t>Associate vendor/stations/sites to multiple pay to</t>
  </si>
  <si>
    <t>Enhancement in vendor mapping(Parse Table)</t>
  </si>
  <si>
    <t>Master Data: Payment Terms</t>
  </si>
  <si>
    <t>Switch Company on Invoice</t>
  </si>
  <si>
    <t>Vendor Inv: Select Client on Header</t>
  </si>
  <si>
    <t>Customer Information: Select Client on Vendor Invoice</t>
  </si>
  <si>
    <t>Route invoice from one company to another</t>
  </si>
  <si>
    <t>Vendor/stations/sites associated to multiple pay to.</t>
  </si>
  <si>
    <t xml:space="preserve">APWORKS 2024.2 - PHASE 3        </t>
  </si>
  <si>
    <t xml:space="preserve">APWORKS PHASE2                  </t>
  </si>
  <si>
    <t>Cient UAT Upgrade</t>
  </si>
  <si>
    <t xml:space="preserve">NEXELUS 2024.1 SP2              </t>
  </si>
  <si>
    <t>Client Lines (New Lines, Generate Schedule)</t>
  </si>
  <si>
    <t>eConnect shell change to service</t>
  </si>
  <si>
    <t>Backup Table</t>
  </si>
  <si>
    <t xml:space="preserve">NEXELUS 2024.2                  </t>
  </si>
  <si>
    <t>In-house Training</t>
  </si>
  <si>
    <t>Document review/understanding Requirement Specifications</t>
  </si>
  <si>
    <t>Session with US team</t>
  </si>
  <si>
    <t xml:space="preserve">PR-0013                         </t>
  </si>
  <si>
    <t>Training</t>
  </si>
  <si>
    <t xml:space="preserve">PR-0014                         </t>
  </si>
  <si>
    <t>CI-DentsuCreativ</t>
  </si>
  <si>
    <t>CI-HY</t>
  </si>
  <si>
    <t>CI-JustGlobal</t>
  </si>
  <si>
    <t>CI-PropelHealth</t>
  </si>
  <si>
    <t>CI-TheShipyard</t>
  </si>
  <si>
    <t>Production upgrades</t>
  </si>
  <si>
    <t>Broadcast Invoice</t>
  </si>
  <si>
    <t>EDI File Processing</t>
  </si>
  <si>
    <t>Invoice View UI</t>
  </si>
  <si>
    <t xml:space="preserve">Project / </t>
  </si>
  <si>
    <t>Release</t>
  </si>
  <si>
    <t>Diff</t>
  </si>
  <si>
    <t>Plan - Actual (Development)</t>
  </si>
  <si>
    <t>Plan - Actual (Testing)</t>
  </si>
  <si>
    <t>Plan - Actual (Bug Fix)</t>
  </si>
  <si>
    <t>Score Card of planned Activities  (For Activities with Active Data)</t>
  </si>
  <si>
    <t>Backup Table  for vendor/client lines relationship</t>
  </si>
  <si>
    <t>Generate client lines based on media type</t>
  </si>
  <si>
    <t>Media Plan: Import/Export Flighting</t>
  </si>
  <si>
    <t>Client Profile: Media &gt; Flag to make the vendor inactive</t>
  </si>
  <si>
    <t>Custom field 3/AdServing able to take formulas (on hold)</t>
  </si>
  <si>
    <t>Mngt Fee renamable everywhere</t>
  </si>
  <si>
    <t>Separate broadcast label rename</t>
  </si>
  <si>
    <t xml:space="preserve">CHECK: tiered rate on new lines only or all lines? What happens if spend is added to a billed month. </t>
  </si>
  <si>
    <t>Client Profile</t>
  </si>
  <si>
    <t>Level3</t>
  </si>
  <si>
    <t>Media Plan Vendor lines (new, import/export)</t>
  </si>
  <si>
    <t>Client Lines (new line, generate schedule)</t>
  </si>
  <si>
    <t>Media Plan approval</t>
  </si>
  <si>
    <t>Period: September 2024 - June 2025</t>
  </si>
  <si>
    <t>Apply discount based on Payment terms settings</t>
  </si>
  <si>
    <t>Manage Non-Mapped Broadcast Invoices</t>
  </si>
  <si>
    <t>Requirement Specifications document writing</t>
  </si>
  <si>
    <t>Apply discount based on Payment Terms Setting</t>
  </si>
  <si>
    <t>Score Card of planned Activities  (For Activities with both Planned and Actual Data)</t>
  </si>
  <si>
    <t>Plan - Actual (Total)</t>
  </si>
  <si>
    <t>Period: November 2024</t>
  </si>
  <si>
    <t xml:space="preserve">APWORKS - SUPPORT               </t>
  </si>
  <si>
    <t>Support Tickets</t>
  </si>
  <si>
    <t>Tasks by US Team - Demo</t>
  </si>
  <si>
    <t>Tasks by US Team - JustGlobal</t>
  </si>
  <si>
    <t>Tasks by US Team - TheShipyard</t>
  </si>
  <si>
    <t>Forward Inv to user OR select user when invoice is Pending Apr</t>
  </si>
  <si>
    <t>Remove Site column from vendor lookup</t>
  </si>
  <si>
    <t>Invoice Editing: Make the tax editable</t>
  </si>
  <si>
    <t>Vendor Map: Vendor Popup: Remove identifier currency filter</t>
  </si>
  <si>
    <t>Google Drive - Split Process and show documents in queue</t>
  </si>
  <si>
    <t xml:space="preserve">APWORKS 2024.2 - PHASE 4        </t>
  </si>
  <si>
    <t>Approval routing</t>
  </si>
  <si>
    <t>A report to spot check the invoices processed</t>
  </si>
  <si>
    <t>PDF based broadcast invoices - Invoice Scan</t>
  </si>
  <si>
    <t>Google Drive Setup (company configuration UI)</t>
  </si>
  <si>
    <t>Production: Project should be available on summary as well.</t>
  </si>
  <si>
    <t>Approve upto last level and auto post.</t>
  </si>
  <si>
    <t>Currency Changes on Vendor Map</t>
  </si>
  <si>
    <t>Stamp multiple approvers.</t>
  </si>
  <si>
    <t>EDI file updating and upload</t>
  </si>
  <si>
    <t>Integration Testing</t>
  </si>
  <si>
    <t>EDI: Generate PDF - Updates</t>
  </si>
  <si>
    <t>Production: Auto populate lines based PO during scanning</t>
  </si>
  <si>
    <t>Production: show keyvalue pairs for level2 mapping</t>
  </si>
  <si>
    <t>Apply variable name for Site in vendor mapping</t>
  </si>
  <si>
    <t>Post Deployment Fixes</t>
  </si>
  <si>
    <t>Generate Client Schedule Lines based on media type</t>
  </si>
  <si>
    <t>Media Plan Approval</t>
  </si>
  <si>
    <t>Backup Table for vendor/client lines relationship</t>
  </si>
  <si>
    <t>Billing by Media Type</t>
  </si>
  <si>
    <t>UDF &amp; Naming Convention in Vendor Portal - Proposal Import/exp</t>
  </si>
  <si>
    <t>UDF &amp; Naming Convention in Nexelus - Export on Proposal</t>
  </si>
  <si>
    <t>UDF &amp; Naming Convention in RFP - Nexelus RFP(Exp and Imp)</t>
  </si>
  <si>
    <t>Nexelus - Support</t>
  </si>
  <si>
    <t>Support Tickets - Demo</t>
  </si>
  <si>
    <t>Support Tickets - Just Global</t>
  </si>
  <si>
    <t>Tasks by US Team - Just Global</t>
  </si>
  <si>
    <t>Time Off - Un Planned</t>
  </si>
  <si>
    <t>CI-PlusCo</t>
  </si>
  <si>
    <t>National Gazetted Holidays</t>
  </si>
  <si>
    <t>Tasks by US Team - Just Gobal</t>
  </si>
  <si>
    <t>Tasks by US Team - The Shipyard</t>
  </si>
  <si>
    <t xml:space="preserve">NEXELUS SUPPORT                 </t>
  </si>
  <si>
    <t>PDF based broadcast invoices - Model updates list</t>
  </si>
  <si>
    <t>PDF based broadcast invoices - Manage non-mapped list</t>
  </si>
  <si>
    <t>PDF based broadcast invoices - Import / Export lines</t>
  </si>
  <si>
    <t>PDF based broadcast invoices - Approvals</t>
  </si>
  <si>
    <t>Discount implementation CHANGES</t>
  </si>
  <si>
    <t>Add Vendor column in Insertion order list</t>
  </si>
  <si>
    <t>Checkbox to show unapproved lines</t>
  </si>
  <si>
    <t>Vendor mapping enhancement for Non-media</t>
  </si>
  <si>
    <t>Filter for discrepenet invoices on client base</t>
  </si>
  <si>
    <t>Validation notifications</t>
  </si>
  <si>
    <t xml:space="preserve">Re: APWorks - Data search service </t>
  </si>
  <si>
    <t>Forward invoice to user OR select a user when invoice is in Pending</t>
  </si>
  <si>
    <t>TestCases</t>
  </si>
  <si>
    <t>Code Review</t>
  </si>
  <si>
    <t>Post Dep Fixes</t>
  </si>
  <si>
    <t>Test Cases</t>
  </si>
  <si>
    <t>CodeReview</t>
  </si>
  <si>
    <t>Bug Fix</t>
  </si>
  <si>
    <t>Month</t>
  </si>
  <si>
    <t>Development Activity Breakup (By Month)</t>
  </si>
  <si>
    <t>HiQu Systems</t>
  </si>
  <si>
    <t>Monthly Timesheet breakup</t>
  </si>
  <si>
    <t>Forecasted Annual Reported (September 2024 - August 2025)</t>
  </si>
  <si>
    <t>Asad</t>
  </si>
  <si>
    <t>Fawad</t>
  </si>
  <si>
    <t>Arslan</t>
  </si>
  <si>
    <t>Arif Khan</t>
  </si>
  <si>
    <t>Imran Haq</t>
  </si>
  <si>
    <t>Backend</t>
  </si>
  <si>
    <t>Frontend</t>
  </si>
  <si>
    <t>Documentation</t>
  </si>
  <si>
    <t>DB</t>
  </si>
  <si>
    <t>AI Usage by Developers</t>
  </si>
  <si>
    <t>(Scale 1 - 10)</t>
  </si>
  <si>
    <t>Resource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</si>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</sst>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  <numFmt numFmtId="165" formatCode="0.0"/>
    <numFmt numFmtId="166" formatCode="mmm\,\ yy"/>
    <numFmt numFmtId="167" formatCode="_(* #,##0.0_);_(* \(#,##0.0\);_(* &quot;-&quot;??_);_(@_)"/>
    <numFmt numFmtId="168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0"/>
      <color rgb="FFFF0000"/>
      <name val="Arial"/>
      <family val="2"/>
    </font>
    <font>
      <b/>
      <sz val="11"/>
      <color theme="1"/>
      <name val="Aptos Narrow"/>
      <family val="2"/>
      <scheme val="minor"/>
    </font>
    <font>
      <strike/>
      <sz val="10"/>
      <color indexed="8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0"/>
      <name val="Arial"/>
      <family val="2"/>
    </font>
    <font>
      <b/>
      <sz val="2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4" fillId="0" borderId="0">
      <alignment vertical="top"/>
    </xf>
    <xf numFmtId="43" fontId="1" fillId="0" borderId="0" applyFont="0" applyFill="0" applyBorder="0" applyAlignment="0" applyProtection="0"/>
  </cellStyleXfs>
  <cellXfs count="164">
    <xf numFmtId="0" fontId="0" fillId="0" borderId="0" xfId="0"/>
    <xf numFmtId="0" fontId="4" fillId="0" borderId="1" xfId="4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43" fontId="0" fillId="0" borderId="0" xfId="5" applyFont="1" applyAlignment="1">
      <alignment horizontal="center" vertical="top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3" xfId="0" applyFill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43" fontId="0" fillId="2" borderId="4" xfId="5" applyFont="1" applyFill="1" applyBorder="1" applyAlignment="1">
      <alignment horizontal="center" vertical="top"/>
    </xf>
    <xf numFmtId="0" fontId="0" fillId="2" borderId="7" xfId="0" applyFill="1" applyBorder="1" applyAlignment="1">
      <alignment vertical="top" wrapText="1"/>
    </xf>
    <xf numFmtId="0" fontId="0" fillId="2" borderId="7" xfId="0" applyFill="1" applyBorder="1" applyAlignment="1">
      <alignment horizontal="center" vertical="top"/>
    </xf>
    <xf numFmtId="43" fontId="0" fillId="2" borderId="8" xfId="5" applyFont="1" applyFill="1" applyBorder="1" applyAlignment="1">
      <alignment horizontal="center" vertical="top"/>
    </xf>
    <xf numFmtId="0" fontId="4" fillId="0" borderId="1" xfId="4" applyBorder="1">
      <alignment vertical="top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43" fontId="0" fillId="3" borderId="1" xfId="5" applyFont="1" applyFill="1" applyBorder="1" applyAlignment="1">
      <alignment horizontal="center" vertical="top"/>
    </xf>
    <xf numFmtId="9" fontId="0" fillId="0" borderId="0" xfId="1" applyFon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9" fontId="0" fillId="3" borderId="4" xfId="1" applyFont="1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43" fontId="0" fillId="3" borderId="4" xfId="5" applyFont="1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4" borderId="6" xfId="0" applyFill="1" applyBorder="1" applyAlignment="1">
      <alignment vertical="top" wrapText="1"/>
    </xf>
    <xf numFmtId="0" fontId="0" fillId="4" borderId="6" xfId="0" applyFill="1" applyBorder="1" applyAlignment="1">
      <alignment horizontal="center" vertical="top"/>
    </xf>
    <xf numFmtId="0" fontId="0" fillId="4" borderId="13" xfId="0" applyFill="1" applyBorder="1" applyAlignment="1">
      <alignment horizontal="center" vertical="top"/>
    </xf>
    <xf numFmtId="43" fontId="0" fillId="4" borderId="6" xfId="5" applyFont="1" applyFill="1" applyBorder="1" applyAlignment="1">
      <alignment horizontal="center" vertical="top"/>
    </xf>
    <xf numFmtId="0" fontId="0" fillId="5" borderId="1" xfId="0" applyFill="1" applyBorder="1" applyAlignment="1">
      <alignment vertical="top" wrapText="1"/>
    </xf>
    <xf numFmtId="0" fontId="0" fillId="2" borderId="5" xfId="0" applyFill="1" applyBorder="1" applyAlignment="1">
      <alignment horizontal="center" vertical="top"/>
    </xf>
    <xf numFmtId="0" fontId="4" fillId="0" borderId="3" xfId="4" applyBorder="1" applyAlignment="1">
      <alignment horizontal="center" vertical="top"/>
    </xf>
    <xf numFmtId="0" fontId="4" fillId="0" borderId="5" xfId="4" applyBorder="1" applyAlignment="1">
      <alignment horizontal="center" vertical="top"/>
    </xf>
    <xf numFmtId="0" fontId="4" fillId="0" borderId="1" xfId="0" applyFont="1" applyBorder="1" applyAlignment="1">
      <alignment horizontal="left" vertical="top" wrapText="1" indent="3"/>
    </xf>
    <xf numFmtId="2" fontId="0" fillId="3" borderId="1" xfId="1" applyNumberFormat="1" applyFont="1" applyFill="1" applyBorder="1" applyAlignment="1">
      <alignment horizontal="center" vertical="top"/>
    </xf>
    <xf numFmtId="2" fontId="0" fillId="2" borderId="1" xfId="0" applyNumberFormat="1" applyFill="1" applyBorder="1" applyAlignment="1">
      <alignment horizontal="center" vertical="top"/>
    </xf>
    <xf numFmtId="2" fontId="0" fillId="3" borderId="1" xfId="0" applyNumberFormat="1" applyFill="1" applyBorder="1" applyAlignment="1">
      <alignment horizontal="center" vertical="top"/>
    </xf>
    <xf numFmtId="2" fontId="0" fillId="3" borderId="4" xfId="1" applyNumberFormat="1" applyFont="1" applyFill="1" applyBorder="1" applyAlignment="1">
      <alignment horizontal="center" vertical="top"/>
    </xf>
    <xf numFmtId="2" fontId="0" fillId="4" borderId="6" xfId="0" applyNumberFormat="1" applyFill="1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7" fillId="3" borderId="1" xfId="1" applyNumberFormat="1" applyFont="1" applyFill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8" fillId="0" borderId="3" xfId="4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0" fillId="0" borderId="1" xfId="0" applyBorder="1"/>
    <xf numFmtId="0" fontId="5" fillId="2" borderId="3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3"/>
    </xf>
    <xf numFmtId="164" fontId="0" fillId="0" borderId="3" xfId="0" applyNumberForma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164" fontId="0" fillId="4" borderId="6" xfId="0" applyNumberFormat="1" applyFill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0" fontId="10" fillId="0" borderId="1" xfId="0" applyFont="1" applyBorder="1" applyAlignment="1">
      <alignment horizontal="left" vertical="top" wrapText="1" indent="3"/>
    </xf>
    <xf numFmtId="0" fontId="9" fillId="0" borderId="0" xfId="0" applyFont="1" applyAlignment="1">
      <alignment horizontal="center" vertical="top"/>
    </xf>
    <xf numFmtId="43" fontId="0" fillId="0" borderId="0" xfId="5" applyFont="1" applyFill="1" applyAlignment="1">
      <alignment horizontal="center" vertical="top"/>
    </xf>
    <xf numFmtId="43" fontId="0" fillId="2" borderId="10" xfId="5" applyFont="1" applyFill="1" applyBorder="1" applyAlignment="1">
      <alignment horizontal="center" vertical="top"/>
    </xf>
    <xf numFmtId="43" fontId="0" fillId="2" borderId="11" xfId="5" applyFont="1" applyFill="1" applyBorder="1" applyAlignment="1">
      <alignment horizontal="center" vertical="top"/>
    </xf>
    <xf numFmtId="43" fontId="0" fillId="4" borderId="13" xfId="5" applyFont="1" applyFill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5" xfId="0" applyBorder="1" applyAlignment="1">
      <alignment vertical="top"/>
    </xf>
    <xf numFmtId="0" fontId="13" fillId="0" borderId="0" xfId="0" applyFont="1" applyAlignment="1">
      <alignment vertical="top"/>
    </xf>
    <xf numFmtId="0" fontId="11" fillId="0" borderId="1" xfId="0" applyFont="1" applyBorder="1" applyAlignment="1">
      <alignment vertical="center"/>
    </xf>
    <xf numFmtId="0" fontId="11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horizontal="left" vertical="center" wrapText="1" indent="4"/>
    </xf>
    <xf numFmtId="9" fontId="9" fillId="0" borderId="1" xfId="1" applyFont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164" fontId="5" fillId="0" borderId="1" xfId="0" applyNumberFormat="1" applyFont="1" applyBorder="1" applyAlignment="1">
      <alignment horizontal="center" vertical="top"/>
    </xf>
    <xf numFmtId="0" fontId="5" fillId="2" borderId="4" xfId="0" applyFont="1" applyFill="1" applyBorder="1" applyAlignment="1">
      <alignment horizontal="center" vertical="top"/>
    </xf>
    <xf numFmtId="0" fontId="4" fillId="0" borderId="4" xfId="4" applyBorder="1" applyAlignment="1">
      <alignment horizontal="center" vertical="top"/>
    </xf>
    <xf numFmtId="0" fontId="8" fillId="0" borderId="5" xfId="4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5" borderId="4" xfId="0" applyFill="1" applyBorder="1" applyAlignment="1">
      <alignment horizontal="center" vertical="top"/>
    </xf>
    <xf numFmtId="164" fontId="0" fillId="0" borderId="5" xfId="0" applyNumberFormat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4" fillId="0" borderId="8" xfId="0" applyFont="1" applyBorder="1" applyAlignment="1">
      <alignment vertical="top"/>
    </xf>
    <xf numFmtId="0" fontId="13" fillId="0" borderId="1" xfId="0" applyFont="1" applyBorder="1" applyAlignment="1">
      <alignment horizontal="center" vertical="top"/>
    </xf>
    <xf numFmtId="164" fontId="5" fillId="0" borderId="3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vertical="center"/>
    </xf>
    <xf numFmtId="0" fontId="0" fillId="2" borderId="10" xfId="0" applyFill="1" applyBorder="1" applyAlignment="1">
      <alignment vertical="top"/>
    </xf>
    <xf numFmtId="164" fontId="0" fillId="3" borderId="4" xfId="1" applyNumberFormat="1" applyFont="1" applyFill="1" applyBorder="1" applyAlignment="1">
      <alignment horizontal="center" vertical="top"/>
    </xf>
    <xf numFmtId="0" fontId="14" fillId="10" borderId="1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5" fillId="0" borderId="1" xfId="4" applyFont="1" applyBorder="1">
      <alignment vertical="top"/>
    </xf>
    <xf numFmtId="0" fontId="14" fillId="0" borderId="1" xfId="0" applyFont="1" applyBorder="1"/>
    <xf numFmtId="0" fontId="15" fillId="0" borderId="1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0" fillId="2" borderId="8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9" fillId="0" borderId="2" xfId="0" applyFont="1" applyBorder="1" applyAlignment="1">
      <alignment horizontal="center" vertical="top"/>
    </xf>
    <xf numFmtId="0" fontId="0" fillId="4" borderId="0" xfId="0" applyFill="1" applyAlignment="1">
      <alignment horizontal="center" vertical="top"/>
    </xf>
    <xf numFmtId="2" fontId="9" fillId="0" borderId="0" xfId="0" applyNumberFormat="1" applyFont="1" applyAlignment="1">
      <alignment horizontal="center" vertical="top"/>
    </xf>
    <xf numFmtId="43" fontId="0" fillId="2" borderId="1" xfId="5" applyFont="1" applyFill="1" applyBorder="1" applyAlignment="1">
      <alignment horizontal="center" vertical="top"/>
    </xf>
    <xf numFmtId="43" fontId="1" fillId="3" borderId="1" xfId="5" applyFont="1" applyFill="1" applyBorder="1" applyAlignment="1">
      <alignment horizontal="center" vertical="top"/>
    </xf>
    <xf numFmtId="43" fontId="0" fillId="4" borderId="1" xfId="5" applyFont="1" applyFill="1" applyBorder="1" applyAlignment="1">
      <alignment horizontal="center" vertical="top"/>
    </xf>
    <xf numFmtId="2" fontId="0" fillId="2" borderId="2" xfId="0" applyNumberFormat="1" applyFill="1" applyBorder="1" applyAlignment="1">
      <alignment horizontal="center" vertical="top"/>
    </xf>
    <xf numFmtId="2" fontId="0" fillId="3" borderId="2" xfId="0" applyNumberFormat="1" applyFill="1" applyBorder="1" applyAlignment="1">
      <alignment horizontal="center" vertical="top"/>
    </xf>
    <xf numFmtId="2" fontId="0" fillId="3" borderId="2" xfId="1" applyNumberFormat="1" applyFont="1" applyFill="1" applyBorder="1" applyAlignment="1">
      <alignment horizontal="center" vertical="top"/>
    </xf>
    <xf numFmtId="2" fontId="0" fillId="3" borderId="10" xfId="1" applyNumberFormat="1" applyFont="1" applyFill="1" applyBorder="1" applyAlignment="1">
      <alignment horizontal="center" vertical="top"/>
    </xf>
    <xf numFmtId="9" fontId="0" fillId="3" borderId="10" xfId="1" applyFont="1" applyFill="1" applyBorder="1" applyAlignment="1">
      <alignment horizontal="center" vertical="top"/>
    </xf>
    <xf numFmtId="2" fontId="0" fillId="4" borderId="13" xfId="0" applyNumberFormat="1" applyFill="1" applyBorder="1" applyAlignment="1">
      <alignment horizontal="center" vertical="top"/>
    </xf>
    <xf numFmtId="2" fontId="9" fillId="0" borderId="2" xfId="0" applyNumberFormat="1" applyFont="1" applyBorder="1" applyAlignment="1">
      <alignment horizontal="center" vertical="top"/>
    </xf>
    <xf numFmtId="2" fontId="0" fillId="0" borderId="2" xfId="0" applyNumberFormat="1" applyBorder="1" applyAlignment="1">
      <alignment horizontal="center" vertical="top"/>
    </xf>
    <xf numFmtId="43" fontId="0" fillId="2" borderId="5" xfId="5" applyFont="1" applyFill="1" applyBorder="1" applyAlignment="1">
      <alignment horizontal="center" vertical="top"/>
    </xf>
    <xf numFmtId="43" fontId="0" fillId="2" borderId="7" xfId="5" applyFont="1" applyFill="1" applyBorder="1" applyAlignment="1">
      <alignment horizontal="center" vertical="top"/>
    </xf>
    <xf numFmtId="43" fontId="0" fillId="3" borderId="3" xfId="5" applyFont="1" applyFill="1" applyBorder="1" applyAlignment="1">
      <alignment horizontal="center" vertical="top"/>
    </xf>
    <xf numFmtId="43" fontId="0" fillId="3" borderId="5" xfId="5" applyFont="1" applyFill="1" applyBorder="1" applyAlignment="1">
      <alignment horizontal="center" vertical="top"/>
    </xf>
    <xf numFmtId="43" fontId="0" fillId="4" borderId="16" xfId="5" applyFont="1" applyFill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9" fontId="0" fillId="0" borderId="14" xfId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vertical="center" wrapText="1"/>
    </xf>
    <xf numFmtId="165" fontId="0" fillId="0" borderId="0" xfId="5" applyNumberFormat="1" applyFont="1" applyBorder="1" applyAlignment="1">
      <alignment horizontal="center"/>
    </xf>
    <xf numFmtId="165" fontId="0" fillId="5" borderId="1" xfId="5" applyNumberFormat="1" applyFont="1" applyFill="1" applyBorder="1" applyAlignment="1">
      <alignment horizontal="center"/>
    </xf>
    <xf numFmtId="0" fontId="8" fillId="0" borderId="1" xfId="0" applyFont="1" applyBorder="1" applyAlignment="1">
      <alignment vertical="top" wrapText="1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/>
    <xf numFmtId="43" fontId="0" fillId="3" borderId="2" xfId="5" applyFont="1" applyFill="1" applyBorder="1" applyAlignment="1">
      <alignment horizontal="center" vertical="top"/>
    </xf>
    <xf numFmtId="0" fontId="0" fillId="4" borderId="15" xfId="0" applyFill="1" applyBorder="1" applyAlignment="1">
      <alignment horizontal="center" vertical="top"/>
    </xf>
    <xf numFmtId="167" fontId="0" fillId="0" borderId="1" xfId="5" applyNumberFormat="1" applyFont="1" applyBorder="1" applyAlignment="1">
      <alignment horizontal="center"/>
    </xf>
    <xf numFmtId="168" fontId="0" fillId="0" borderId="1" xfId="5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5" borderId="1" xfId="5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9" fillId="7" borderId="0" xfId="0" applyFont="1" applyFill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9" fillId="11" borderId="1" xfId="0" applyFont="1" applyFill="1" applyBorder="1"/>
    <xf numFmtId="17" fontId="9" fillId="11" borderId="1" xfId="0" applyNumberFormat="1" applyFont="1" applyFill="1" applyBorder="1" applyAlignment="1">
      <alignment horizontal="center"/>
    </xf>
    <xf numFmtId="0" fontId="9" fillId="0" borderId="0" xfId="0" applyFont="1"/>
    <xf numFmtId="0" fontId="0" fillId="0" borderId="17" xfId="0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Breakup on SDLC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September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SummaryData!$C$5:$P$5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SummaryData!$C$6:$P$6</c:f>
              <c:numCache>
                <c:formatCode>General</c:formatCode>
                <c:ptCount val="13"/>
                <c:pt idx="0">
                  <c:v>1</c:v>
                </c:pt>
                <c:pt idx="2">
                  <c:v>183.2</c:v>
                </c:pt>
                <c:pt idx="3">
                  <c:v>12.5</c:v>
                </c:pt>
                <c:pt idx="4">
                  <c:v>38.5</c:v>
                </c:pt>
                <c:pt idx="5">
                  <c:v>0</c:v>
                </c:pt>
                <c:pt idx="6">
                  <c:v>83</c:v>
                </c:pt>
                <c:pt idx="7">
                  <c:v>2</c:v>
                </c:pt>
                <c:pt idx="8">
                  <c:v>113.5</c:v>
                </c:pt>
                <c:pt idx="9">
                  <c:v>10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9-47F6-B304-354150712403}"/>
            </c:ext>
          </c:extLst>
        </c:ser>
        <c:ser>
          <c:idx val="1"/>
          <c:order val="1"/>
          <c:tx>
            <c:v>October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SummaryData!$C$5:$P$5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SummaryData!$C$7:$P$7</c:f>
              <c:numCache>
                <c:formatCode>General</c:formatCode>
                <c:ptCount val="13"/>
                <c:pt idx="0">
                  <c:v>10.7</c:v>
                </c:pt>
                <c:pt idx="1">
                  <c:v>40</c:v>
                </c:pt>
                <c:pt idx="2">
                  <c:v>157</c:v>
                </c:pt>
                <c:pt idx="3">
                  <c:v>50</c:v>
                </c:pt>
                <c:pt idx="4">
                  <c:v>31</c:v>
                </c:pt>
                <c:pt idx="5">
                  <c:v>0</c:v>
                </c:pt>
                <c:pt idx="6">
                  <c:v>42</c:v>
                </c:pt>
                <c:pt idx="7">
                  <c:v>22</c:v>
                </c:pt>
                <c:pt idx="8">
                  <c:v>114.5</c:v>
                </c:pt>
                <c:pt idx="9">
                  <c:v>67</c:v>
                </c:pt>
                <c:pt idx="10">
                  <c:v>386</c:v>
                </c:pt>
                <c:pt idx="11">
                  <c:v>454.5</c:v>
                </c:pt>
                <c:pt idx="12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9-47F6-B304-354150712403}"/>
            </c:ext>
          </c:extLst>
        </c:ser>
        <c:ser>
          <c:idx val="2"/>
          <c:order val="2"/>
          <c:tx>
            <c:v>November</c:v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SummaryData!$C$5:$P$5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SummaryData!$C$8:$P$8</c:f>
              <c:numCache>
                <c:formatCode>General</c:formatCode>
                <c:ptCount val="13"/>
                <c:pt idx="0">
                  <c:v>51.5</c:v>
                </c:pt>
                <c:pt idx="1">
                  <c:v>41</c:v>
                </c:pt>
                <c:pt idx="2">
                  <c:v>163.4</c:v>
                </c:pt>
                <c:pt idx="3">
                  <c:v>35.799999999999997</c:v>
                </c:pt>
                <c:pt idx="4">
                  <c:v>35.5</c:v>
                </c:pt>
                <c:pt idx="5">
                  <c:v>12</c:v>
                </c:pt>
                <c:pt idx="6">
                  <c:v>12</c:v>
                </c:pt>
                <c:pt idx="7">
                  <c:v>2</c:v>
                </c:pt>
                <c:pt idx="8">
                  <c:v>162</c:v>
                </c:pt>
                <c:pt idx="9">
                  <c:v>0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F9-47F6-B304-354150712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87439"/>
        <c:axId val="71790799"/>
      </c:barChart>
      <c:catAx>
        <c:axId val="71787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0799"/>
        <c:crosses val="autoZero"/>
        <c:auto val="1"/>
        <c:lblAlgn val="ctr"/>
        <c:lblOffset val="100"/>
        <c:noMultiLvlLbl val="0"/>
      </c:catAx>
      <c:valAx>
        <c:axId val="717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Breakup on SDLC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v>November</c:v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06-4246-AAD4-13D6B2C34B1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06-4246-AAD4-13D6B2C34B1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06-4246-AAD4-13D6B2C34B1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06-4246-AAD4-13D6B2C34B1F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06-4246-AAD4-13D6B2C34B1F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E06-4246-AAD4-13D6B2C34B1F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E06-4246-AAD4-13D6B2C34B1F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E06-4246-AAD4-13D6B2C34B1F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E06-4246-AAD4-13D6B2C34B1F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E06-4246-AAD4-13D6B2C34B1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E06-4246-AAD4-13D6B2C34B1F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E06-4246-AAD4-13D6B2C34B1F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E06-4246-AAD4-13D6B2C34B1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SummaryData!$C$5:$P$5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SummaryData!$C$8:$P$8</c:f>
              <c:numCache>
                <c:formatCode>General</c:formatCode>
                <c:ptCount val="13"/>
                <c:pt idx="0">
                  <c:v>51.5</c:v>
                </c:pt>
                <c:pt idx="1">
                  <c:v>41</c:v>
                </c:pt>
                <c:pt idx="2">
                  <c:v>163.4</c:v>
                </c:pt>
                <c:pt idx="3">
                  <c:v>35.799999999999997</c:v>
                </c:pt>
                <c:pt idx="4">
                  <c:v>35.5</c:v>
                </c:pt>
                <c:pt idx="5">
                  <c:v>12</c:v>
                </c:pt>
                <c:pt idx="6">
                  <c:v>12</c:v>
                </c:pt>
                <c:pt idx="7">
                  <c:v>2</c:v>
                </c:pt>
                <c:pt idx="8">
                  <c:v>162</c:v>
                </c:pt>
                <c:pt idx="9">
                  <c:v>0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1-441A-8DFB-7798B60F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v>September</c:v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8E06-4246-AAD4-13D6B2C34B1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8E06-4246-AAD4-13D6B2C34B1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8E06-4246-AAD4-13D6B2C34B1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8E06-4246-AAD4-13D6B2C34B1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8E06-4246-AAD4-13D6B2C34B1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8E06-4246-AAD4-13D6B2C34B1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8E06-4246-AAD4-13D6B2C34B1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8E06-4246-AAD4-13D6B2C34B1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8E06-4246-AAD4-13D6B2C34B1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8E06-4246-AAD4-13D6B2C34B1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8E06-4246-AAD4-13D6B2C34B1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8E06-4246-AAD4-13D6B2C34B1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8E06-4246-AAD4-13D6B2C34B1F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SummaryData!$C$5:$P$5</c15:sqref>
                        </c15:formulaRef>
                      </c:ext>
                    </c:extLst>
                    <c:strCache>
                      <c:ptCount val="13"/>
                      <c:pt idx="0">
                        <c:v>Mgmt</c:v>
                      </c:pt>
                      <c:pt idx="1">
                        <c:v>Training</c:v>
                      </c:pt>
                      <c:pt idx="2">
                        <c:v>Meetings</c:v>
                      </c:pt>
                      <c:pt idx="3">
                        <c:v>Deployments</c:v>
                      </c:pt>
                      <c:pt idx="4">
                        <c:v>Document</c:v>
                      </c:pt>
                      <c:pt idx="5">
                        <c:v>Post Dep Fixes</c:v>
                      </c:pt>
                      <c:pt idx="6">
                        <c:v>TestCases</c:v>
                      </c:pt>
                      <c:pt idx="7">
                        <c:v>Code Review</c:v>
                      </c:pt>
                      <c:pt idx="8">
                        <c:v>Analysis</c:v>
                      </c:pt>
                      <c:pt idx="9">
                        <c:v>Design</c:v>
                      </c:pt>
                      <c:pt idx="10">
                        <c:v>Development</c:v>
                      </c:pt>
                      <c:pt idx="11">
                        <c:v>Testing</c:v>
                      </c:pt>
                      <c:pt idx="12">
                        <c:v>Bug Fix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SummaryData!$C$6:$P$6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2">
                        <c:v>183.2</c:v>
                      </c:pt>
                      <c:pt idx="3">
                        <c:v>12.5</c:v>
                      </c:pt>
                      <c:pt idx="4">
                        <c:v>38.5</c:v>
                      </c:pt>
                      <c:pt idx="5">
                        <c:v>0</c:v>
                      </c:pt>
                      <c:pt idx="6">
                        <c:v>83</c:v>
                      </c:pt>
                      <c:pt idx="7">
                        <c:v>2</c:v>
                      </c:pt>
                      <c:pt idx="8">
                        <c:v>113.5</c:v>
                      </c:pt>
                      <c:pt idx="9">
                        <c:v>10</c:v>
                      </c:pt>
                      <c:pt idx="10">
                        <c:v>334.5</c:v>
                      </c:pt>
                      <c:pt idx="11">
                        <c:v>512.5</c:v>
                      </c:pt>
                      <c:pt idx="12">
                        <c:v>217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7D1-441A-8DFB-7798B60F31F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v>October</c:v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8E06-4246-AAD4-13D6B2C34B1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8E06-4246-AAD4-13D6B2C34B1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8E06-4246-AAD4-13D6B2C34B1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8E06-4246-AAD4-13D6B2C34B1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8E06-4246-AAD4-13D6B2C34B1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8E06-4246-AAD4-13D6B2C34B1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8E06-4246-AAD4-13D6B2C34B1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8E06-4246-AAD4-13D6B2C34B1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8E06-4246-AAD4-13D6B2C34B1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8E06-4246-AAD4-13D6B2C34B1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8E06-4246-AAD4-13D6B2C34B1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8E06-4246-AAD4-13D6B2C34B1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8E06-4246-AAD4-13D6B2C34B1F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SummaryData!$C$5:$P$5</c15:sqref>
                        </c15:formulaRef>
                      </c:ext>
                    </c:extLst>
                    <c:strCache>
                      <c:ptCount val="13"/>
                      <c:pt idx="0">
                        <c:v>Mgmt</c:v>
                      </c:pt>
                      <c:pt idx="1">
                        <c:v>Training</c:v>
                      </c:pt>
                      <c:pt idx="2">
                        <c:v>Meetings</c:v>
                      </c:pt>
                      <c:pt idx="3">
                        <c:v>Deployments</c:v>
                      </c:pt>
                      <c:pt idx="4">
                        <c:v>Document</c:v>
                      </c:pt>
                      <c:pt idx="5">
                        <c:v>Post Dep Fixes</c:v>
                      </c:pt>
                      <c:pt idx="6">
                        <c:v>TestCases</c:v>
                      </c:pt>
                      <c:pt idx="7">
                        <c:v>Code Review</c:v>
                      </c:pt>
                      <c:pt idx="8">
                        <c:v>Analysis</c:v>
                      </c:pt>
                      <c:pt idx="9">
                        <c:v>Design</c:v>
                      </c:pt>
                      <c:pt idx="10">
                        <c:v>Development</c:v>
                      </c:pt>
                      <c:pt idx="11">
                        <c:v>Testing</c:v>
                      </c:pt>
                      <c:pt idx="12">
                        <c:v>Bug Fix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SummaryData!$C$7:$P$7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10.7</c:v>
                      </c:pt>
                      <c:pt idx="1">
                        <c:v>40</c:v>
                      </c:pt>
                      <c:pt idx="2">
                        <c:v>157</c:v>
                      </c:pt>
                      <c:pt idx="3">
                        <c:v>50</c:v>
                      </c:pt>
                      <c:pt idx="4">
                        <c:v>31</c:v>
                      </c:pt>
                      <c:pt idx="5">
                        <c:v>0</c:v>
                      </c:pt>
                      <c:pt idx="6">
                        <c:v>42</c:v>
                      </c:pt>
                      <c:pt idx="7">
                        <c:v>22</c:v>
                      </c:pt>
                      <c:pt idx="8">
                        <c:v>114.5</c:v>
                      </c:pt>
                      <c:pt idx="9">
                        <c:v>67</c:v>
                      </c:pt>
                      <c:pt idx="10">
                        <c:v>386</c:v>
                      </c:pt>
                      <c:pt idx="11">
                        <c:v>454.5</c:v>
                      </c:pt>
                      <c:pt idx="12">
                        <c:v>205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7D1-441A-8DFB-7798B60F31F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Projected Time Breakup September 2024-August 2025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SummaryData!$B$27</c:f>
              <c:strCache>
                <c:ptCount val="1"/>
                <c:pt idx="0">
                  <c:v>Sep, 24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SummaryData!$C$27:$Q$27</c15:sqref>
                  </c15:fullRef>
                </c:ext>
              </c:extLst>
              <c:f>SummaryData!$C$27:$P$27</c:f>
              <c:numCache>
                <c:formatCode>General</c:formatCode>
                <c:ptCount val="13"/>
                <c:pt idx="0">
                  <c:v>1</c:v>
                </c:pt>
                <c:pt idx="2">
                  <c:v>183.2</c:v>
                </c:pt>
                <c:pt idx="3">
                  <c:v>12.5</c:v>
                </c:pt>
                <c:pt idx="4">
                  <c:v>38.5</c:v>
                </c:pt>
                <c:pt idx="5">
                  <c:v>0</c:v>
                </c:pt>
                <c:pt idx="6">
                  <c:v>83</c:v>
                </c:pt>
                <c:pt idx="7">
                  <c:v>2</c:v>
                </c:pt>
                <c:pt idx="8">
                  <c:v>113.5</c:v>
                </c:pt>
                <c:pt idx="9">
                  <c:v>10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5-41EC-A20E-A5E9B2055625}"/>
            </c:ext>
          </c:extLst>
        </c:ser>
        <c:ser>
          <c:idx val="1"/>
          <c:order val="1"/>
          <c:tx>
            <c:strRef>
              <c:f>SummaryData!$B$28</c:f>
              <c:strCache>
                <c:ptCount val="1"/>
                <c:pt idx="0">
                  <c:v>Oct, 24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SummaryData!$C$28:$Q$28</c15:sqref>
                  </c15:fullRef>
                </c:ext>
              </c:extLst>
              <c:f>SummaryData!$C$28:$P$28</c:f>
              <c:numCache>
                <c:formatCode>General</c:formatCode>
                <c:ptCount val="13"/>
                <c:pt idx="0">
                  <c:v>10.7</c:v>
                </c:pt>
                <c:pt idx="1">
                  <c:v>40</c:v>
                </c:pt>
                <c:pt idx="2">
                  <c:v>157</c:v>
                </c:pt>
                <c:pt idx="3">
                  <c:v>50</c:v>
                </c:pt>
                <c:pt idx="4">
                  <c:v>31</c:v>
                </c:pt>
                <c:pt idx="5">
                  <c:v>0</c:v>
                </c:pt>
                <c:pt idx="6">
                  <c:v>42</c:v>
                </c:pt>
                <c:pt idx="7">
                  <c:v>22</c:v>
                </c:pt>
                <c:pt idx="8">
                  <c:v>114.5</c:v>
                </c:pt>
                <c:pt idx="9">
                  <c:v>67</c:v>
                </c:pt>
                <c:pt idx="10">
                  <c:v>386</c:v>
                </c:pt>
                <c:pt idx="11">
                  <c:v>454.5</c:v>
                </c:pt>
                <c:pt idx="12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5-41EC-A20E-A5E9B2055625}"/>
            </c:ext>
          </c:extLst>
        </c:ser>
        <c:ser>
          <c:idx val="2"/>
          <c:order val="2"/>
          <c:tx>
            <c:strRef>
              <c:f>SummaryData!$B$29</c:f>
              <c:strCache>
                <c:ptCount val="1"/>
                <c:pt idx="0">
                  <c:v>Nov, 24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SummaryData!$C$29:$Q$29</c15:sqref>
                  </c15:fullRef>
                </c:ext>
              </c:extLst>
              <c:f>SummaryData!$C$29:$P$29</c:f>
              <c:numCache>
                <c:formatCode>General</c:formatCode>
                <c:ptCount val="13"/>
                <c:pt idx="0">
                  <c:v>51.5</c:v>
                </c:pt>
                <c:pt idx="1">
                  <c:v>41</c:v>
                </c:pt>
                <c:pt idx="2">
                  <c:v>163.4</c:v>
                </c:pt>
                <c:pt idx="3">
                  <c:v>35.799999999999997</c:v>
                </c:pt>
                <c:pt idx="4">
                  <c:v>35.5</c:v>
                </c:pt>
                <c:pt idx="5">
                  <c:v>12</c:v>
                </c:pt>
                <c:pt idx="6">
                  <c:v>12</c:v>
                </c:pt>
                <c:pt idx="7">
                  <c:v>2</c:v>
                </c:pt>
                <c:pt idx="8">
                  <c:v>162</c:v>
                </c:pt>
                <c:pt idx="9">
                  <c:v>0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5-41EC-A20E-A5E9B2055625}"/>
            </c:ext>
          </c:extLst>
        </c:ser>
        <c:ser>
          <c:idx val="3"/>
          <c:order val="3"/>
          <c:tx>
            <c:strRef>
              <c:f>SummaryData!$B$30</c:f>
              <c:strCache>
                <c:ptCount val="1"/>
                <c:pt idx="0">
                  <c:v>Dec, 24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SummaryData!$C$30:$Q$30</c15:sqref>
                  </c15:fullRef>
                </c:ext>
              </c:extLst>
              <c:f>SummaryData!$C$30:$P$30</c:f>
              <c:numCache>
                <c:formatCode>0.0</c:formatCode>
                <c:ptCount val="13"/>
                <c:pt idx="0">
                  <c:v>73.506634277419323</c:v>
                </c:pt>
                <c:pt idx="1">
                  <c:v>42.032258064516128</c:v>
                </c:pt>
                <c:pt idx="2">
                  <c:v>148.92704553548378</c:v>
                </c:pt>
                <c:pt idx="3">
                  <c:v>54.571545735483852</c:v>
                </c:pt>
                <c:pt idx="4">
                  <c:v>32.385870709677413</c:v>
                </c:pt>
                <c:pt idx="5">
                  <c:v>16.627806193548388</c:v>
                </c:pt>
                <c:pt idx="6">
                  <c:v>0</c:v>
                </c:pt>
                <c:pt idx="7">
                  <c:v>7.2191406451612945</c:v>
                </c:pt>
                <c:pt idx="8">
                  <c:v>180.96500706451613</c:v>
                </c:pt>
                <c:pt idx="9">
                  <c:v>0</c:v>
                </c:pt>
                <c:pt idx="10">
                  <c:v>347.93928716129028</c:v>
                </c:pt>
                <c:pt idx="11">
                  <c:v>497.36449212903227</c:v>
                </c:pt>
                <c:pt idx="12">
                  <c:v>213.86851561290322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5-41EC-A20E-A5E9B2055625}"/>
            </c:ext>
          </c:extLst>
        </c:ser>
        <c:ser>
          <c:idx val="4"/>
          <c:order val="4"/>
          <c:tx>
            <c:strRef>
              <c:f>SummaryData!$B$31</c:f>
              <c:strCache>
                <c:ptCount val="1"/>
                <c:pt idx="0">
                  <c:v>Jan,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SummaryData!$C$31:$Q$31</c15:sqref>
                  </c15:fullRef>
                </c:ext>
              </c:extLst>
              <c:f>SummaryData!$C$31:$P$31</c:f>
              <c:numCache>
                <c:formatCode>0.0</c:formatCode>
                <c:ptCount val="13"/>
                <c:pt idx="0">
                  <c:v>98.524181235857114</c:v>
                </c:pt>
                <c:pt idx="1">
                  <c:v>43.04421937096771</c:v>
                </c:pt>
                <c:pt idx="2">
                  <c:v>138.74268377927876</c:v>
                </c:pt>
                <c:pt idx="3">
                  <c:v>66.667979614834863</c:v>
                </c:pt>
                <c:pt idx="4">
                  <c:v>30.783597089237603</c:v>
                </c:pt>
                <c:pt idx="5">
                  <c:v>22.533925389430568</c:v>
                </c:pt>
                <c:pt idx="6">
                  <c:v>0</c:v>
                </c:pt>
                <c:pt idx="7">
                  <c:v>7.5544575024127143</c:v>
                </c:pt>
                <c:pt idx="8">
                  <c:v>204.85233799073586</c:v>
                </c:pt>
                <c:pt idx="9">
                  <c:v>0</c:v>
                </c:pt>
                <c:pt idx="10">
                  <c:v>348.80272806871216</c:v>
                </c:pt>
                <c:pt idx="11">
                  <c:v>496.39207324300338</c:v>
                </c:pt>
                <c:pt idx="12">
                  <c:v>213.66732549855223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D5-41EC-A20E-A5E9B2055625}"/>
            </c:ext>
          </c:extLst>
        </c:ser>
        <c:ser>
          <c:idx val="5"/>
          <c:order val="5"/>
          <c:tx>
            <c:strRef>
              <c:f>SummaryData!$B$32</c:f>
              <c:strCache>
                <c:ptCount val="1"/>
                <c:pt idx="0">
                  <c:v>Feb,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SummaryData!$C$32:$Q$32</c15:sqref>
                  </c15:fullRef>
                </c:ext>
              </c:extLst>
              <c:f>SummaryData!$C$32:$P$32</c:f>
              <c:numCache>
                <c:formatCode>0.0</c:formatCode>
                <c:ptCount val="13"/>
                <c:pt idx="0">
                  <c:v>121.72988719234218</c:v>
                </c:pt>
                <c:pt idx="1">
                  <c:v>43.961849678379117</c:v>
                </c:pt>
                <c:pt idx="2">
                  <c:v>129.37421982936485</c:v>
                </c:pt>
                <c:pt idx="3">
                  <c:v>77.772874802745946</c:v>
                </c:pt>
                <c:pt idx="4">
                  <c:v>29.321575786959095</c:v>
                </c:pt>
                <c:pt idx="5">
                  <c:v>28.020366849457581</c:v>
                </c:pt>
                <c:pt idx="6">
                  <c:v>0</c:v>
                </c:pt>
                <c:pt idx="7">
                  <c:v>7.795553335137333</c:v>
                </c:pt>
                <c:pt idx="8">
                  <c:v>227.03876034998132</c:v>
                </c:pt>
                <c:pt idx="9">
                  <c:v>0</c:v>
                </c:pt>
                <c:pt idx="10">
                  <c:v>349.42354983797804</c:v>
                </c:pt>
                <c:pt idx="11">
                  <c:v>495.69289532810234</c:v>
                </c:pt>
                <c:pt idx="12">
                  <c:v>213.52266799891717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D5-41EC-A20E-A5E9B2055625}"/>
            </c:ext>
          </c:extLst>
        </c:ser>
        <c:ser>
          <c:idx val="6"/>
          <c:order val="6"/>
          <c:tx>
            <c:strRef>
              <c:f>SummaryData!$B$33</c:f>
              <c:strCache>
                <c:ptCount val="1"/>
                <c:pt idx="0">
                  <c:v>Mar,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SummaryData!$C$33:$Q$33</c15:sqref>
                  </c15:fullRef>
                </c:ext>
              </c:extLst>
              <c:f>SummaryData!$C$33:$P$33</c:f>
              <c:numCache>
                <c:formatCode>0.0</c:formatCode>
                <c:ptCount val="13"/>
                <c:pt idx="0">
                  <c:v>158.39295848441554</c:v>
                </c:pt>
                <c:pt idx="1">
                  <c:v>45.078256043930054</c:v>
                </c:pt>
                <c:pt idx="2">
                  <c:v>126.57611580005234</c:v>
                </c:pt>
                <c:pt idx="3">
                  <c:v>77.618608004436695</c:v>
                </c:pt>
                <c:pt idx="4">
                  <c:v>30.722402998611003</c:v>
                </c:pt>
                <c:pt idx="5">
                  <c:v>37.923792285530467</c:v>
                </c:pt>
                <c:pt idx="6">
                  <c:v>0</c:v>
                </c:pt>
                <c:pt idx="7">
                  <c:v>0</c:v>
                </c:pt>
                <c:pt idx="8">
                  <c:v>266.54821367801986</c:v>
                </c:pt>
                <c:pt idx="9">
                  <c:v>0</c:v>
                </c:pt>
                <c:pt idx="10">
                  <c:v>322.80365598604237</c:v>
                </c:pt>
                <c:pt idx="11">
                  <c:v>525.67258160795222</c:v>
                </c:pt>
                <c:pt idx="12">
                  <c:v>219.72536171198919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D5-41EC-A20E-A5E9B2055625}"/>
            </c:ext>
          </c:extLst>
        </c:ser>
        <c:ser>
          <c:idx val="7"/>
          <c:order val="7"/>
          <c:tx>
            <c:strRef>
              <c:f>SummaryData!$B$34</c:f>
              <c:strCache>
                <c:ptCount val="1"/>
                <c:pt idx="0">
                  <c:v>Apr,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SummaryData!$C$34:$Q$34</c15:sqref>
                  </c15:fullRef>
                </c:ext>
              </c:extLst>
              <c:f>SummaryData!$C$34:$P$34</c:f>
              <c:numCache>
                <c:formatCode>0.0</c:formatCode>
                <c:ptCount val="13"/>
                <c:pt idx="0">
                  <c:v>179.75081283160995</c:v>
                </c:pt>
                <c:pt idx="1">
                  <c:v>46.017700873556919</c:v>
                </c:pt>
                <c:pt idx="2">
                  <c:v>115.26152490438214</c:v>
                </c:pt>
                <c:pt idx="3">
                  <c:v>91.808826504526294</c:v>
                </c:pt>
                <c:pt idx="4">
                  <c:v>28.544555453164179</c:v>
                </c:pt>
                <c:pt idx="5">
                  <c:v>42.696294607731211</c:v>
                </c:pt>
                <c:pt idx="6">
                  <c:v>0</c:v>
                </c:pt>
                <c:pt idx="7">
                  <c:v>1.6490040115559665</c:v>
                </c:pt>
                <c:pt idx="8">
                  <c:v>285.96837349223415</c:v>
                </c:pt>
                <c:pt idx="9">
                  <c:v>0</c:v>
                </c:pt>
                <c:pt idx="10">
                  <c:v>329.56541347833252</c:v>
                </c:pt>
                <c:pt idx="11">
                  <c:v>518.05739841275135</c:v>
                </c:pt>
                <c:pt idx="12">
                  <c:v>218.14980656815482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D5-41EC-A20E-A5E9B2055625}"/>
            </c:ext>
          </c:extLst>
        </c:ser>
        <c:ser>
          <c:idx val="8"/>
          <c:order val="8"/>
          <c:tx>
            <c:strRef>
              <c:f>SummaryData!$B$34</c:f>
              <c:strCache>
                <c:ptCount val="1"/>
                <c:pt idx="0">
                  <c:v>Apr,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SummaryData!$C$35:$Q$35</c15:sqref>
                  </c15:fullRef>
                </c:ext>
              </c:extLst>
              <c:f>SummaryData!$C$35:$P$35</c:f>
              <c:numCache>
                <c:formatCode>0.0</c:formatCode>
                <c:ptCount val="13"/>
                <c:pt idx="0">
                  <c:v>214.14409626848425</c:v>
                </c:pt>
                <c:pt idx="1">
                  <c:v>47.083956334386365</c:v>
                </c:pt>
                <c:pt idx="2">
                  <c:v>109.6176375685953</c:v>
                </c:pt>
                <c:pt idx="3">
                  <c:v>96.355217410464491</c:v>
                </c:pt>
                <c:pt idx="4">
                  <c:v>28.798563801601372</c:v>
                </c:pt>
                <c:pt idx="5">
                  <c:v>52.014305738343609</c:v>
                </c:pt>
                <c:pt idx="6">
                  <c:v>0</c:v>
                </c:pt>
                <c:pt idx="7">
                  <c:v>0</c:v>
                </c:pt>
                <c:pt idx="8">
                  <c:v>323.13175988006213</c:v>
                </c:pt>
                <c:pt idx="9">
                  <c:v>0</c:v>
                </c:pt>
                <c:pt idx="10">
                  <c:v>313.38525745142977</c:v>
                </c:pt>
                <c:pt idx="11">
                  <c:v>536.2797100547001</c:v>
                </c:pt>
                <c:pt idx="12">
                  <c:v>221.91994001131613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D5-41EC-A20E-A5E9B2055625}"/>
            </c:ext>
          </c:extLst>
        </c:ser>
        <c:ser>
          <c:idx val="9"/>
          <c:order val="9"/>
          <c:tx>
            <c:strRef>
              <c:f>SummaryData!$B$36</c:f>
              <c:strCache>
                <c:ptCount val="1"/>
                <c:pt idx="0">
                  <c:v>Jun,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SummaryData!$C$36:$Q$36</c15:sqref>
                  </c15:fullRef>
                </c:ext>
              </c:extLst>
              <c:f>SummaryData!$C$36:$P$36</c:f>
              <c:numCache>
                <c:formatCode>0.0</c:formatCode>
                <c:ptCount val="13"/>
                <c:pt idx="0">
                  <c:v>236.2797731680734</c:v>
                </c:pt>
                <c:pt idx="1">
                  <c:v>48.036993268542524</c:v>
                </c:pt>
                <c:pt idx="2">
                  <c:v>99.686083415887111</c:v>
                </c:pt>
                <c:pt idx="3">
                  <c:v>108.29366846929926</c:v>
                </c:pt>
                <c:pt idx="4">
                  <c:v>27.160738271409947</c:v>
                </c:pt>
                <c:pt idx="5">
                  <c:v>56.973485691264166</c:v>
                </c:pt>
                <c:pt idx="6">
                  <c:v>0</c:v>
                </c:pt>
                <c:pt idx="7">
                  <c:v>0</c:v>
                </c:pt>
                <c:pt idx="8">
                  <c:v>343.30560647820687</c:v>
                </c:pt>
                <c:pt idx="9">
                  <c:v>0</c:v>
                </c:pt>
                <c:pt idx="10">
                  <c:v>315.32610976248509</c:v>
                </c:pt>
                <c:pt idx="11">
                  <c:v>534.09389580147263</c:v>
                </c:pt>
                <c:pt idx="12">
                  <c:v>221.46770257961398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D5-41EC-A20E-A5E9B2055625}"/>
            </c:ext>
          </c:extLst>
        </c:ser>
        <c:ser>
          <c:idx val="10"/>
          <c:order val="10"/>
          <c:tx>
            <c:strRef>
              <c:f>SummaryData!$B$37</c:f>
              <c:strCache>
                <c:ptCount val="1"/>
                <c:pt idx="0">
                  <c:v>Jul,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SummaryData!$C$37:$Q$37</c15:sqref>
                  </c15:fullRef>
                </c:ext>
              </c:extLst>
              <c:f>SummaryData!$C$37:$P$37</c:f>
              <c:numCache>
                <c:formatCode>0.0</c:formatCode>
                <c:ptCount val="13"/>
                <c:pt idx="0">
                  <c:v>270.87517704712133</c:v>
                </c:pt>
                <c:pt idx="1">
                  <c:v>49.116527286547509</c:v>
                </c:pt>
                <c:pt idx="2">
                  <c:v>95.530492246523451</c:v>
                </c:pt>
                <c:pt idx="3">
                  <c:v>110.50852198816274</c:v>
                </c:pt>
                <c:pt idx="4">
                  <c:v>27.947373301130664</c:v>
                </c:pt>
                <c:pt idx="5">
                  <c:v>66.2991200665804</c:v>
                </c:pt>
                <c:pt idx="6">
                  <c:v>0</c:v>
                </c:pt>
                <c:pt idx="7">
                  <c:v>0</c:v>
                </c:pt>
                <c:pt idx="8">
                  <c:v>380.51733330348725</c:v>
                </c:pt>
                <c:pt idx="9">
                  <c:v>0</c:v>
                </c:pt>
                <c:pt idx="10">
                  <c:v>294.66558650822287</c:v>
                </c:pt>
                <c:pt idx="11">
                  <c:v>557.36205791306861</c:v>
                </c:pt>
                <c:pt idx="12">
                  <c:v>226.2818050854612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D5-41EC-A20E-A5E9B2055625}"/>
            </c:ext>
          </c:extLst>
        </c:ser>
        <c:ser>
          <c:idx val="11"/>
          <c:order val="11"/>
          <c:tx>
            <c:strRef>
              <c:f>SummaryData!$B$38</c:f>
              <c:strCache>
                <c:ptCount val="1"/>
                <c:pt idx="0">
                  <c:v>Aug,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SummaryData!$C$38:$Q$38</c15:sqref>
                  </c15:fullRef>
                </c:ext>
              </c:extLst>
              <c:f>SummaryData!$C$38:$P$38</c:f>
              <c:numCache>
                <c:formatCode>0.0</c:formatCode>
                <c:ptCount val="13"/>
                <c:pt idx="0">
                  <c:v>295.23420332073459</c:v>
                </c:pt>
                <c:pt idx="1">
                  <c:v>50.06867791621125</c:v>
                </c:pt>
                <c:pt idx="2">
                  <c:v>85.346318139414862</c:v>
                </c:pt>
                <c:pt idx="3">
                  <c:v>122.66261810136113</c:v>
                </c:pt>
                <c:pt idx="4">
                  <c:v>26.314485690216838</c:v>
                </c:pt>
                <c:pt idx="5">
                  <c:v>72.012440420401347</c:v>
                </c:pt>
                <c:pt idx="6">
                  <c:v>0</c:v>
                </c:pt>
                <c:pt idx="7">
                  <c:v>0</c:v>
                </c:pt>
                <c:pt idx="8">
                  <c:v>403.64119239172146</c:v>
                </c:pt>
                <c:pt idx="9">
                  <c:v>0</c:v>
                </c:pt>
                <c:pt idx="10">
                  <c:v>295.97603854399603</c:v>
                </c:pt>
                <c:pt idx="11">
                  <c:v>555.88620901841125</c:v>
                </c:pt>
                <c:pt idx="12">
                  <c:v>225.97645703829062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D5-41EC-A20E-A5E9B205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6813200"/>
        <c:axId val="656836240"/>
      </c:barChart>
      <c:catAx>
        <c:axId val="65681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836240"/>
        <c:crosses val="autoZero"/>
        <c:auto val="1"/>
        <c:lblAlgn val="ctr"/>
        <c:lblOffset val="100"/>
        <c:noMultiLvlLbl val="0"/>
      </c:catAx>
      <c:valAx>
        <c:axId val="65683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8132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Time</a:t>
            </a:r>
            <a:r>
              <a:rPr lang="en-US" baseline="0"/>
              <a:t> Breakup September 2024-August 2025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SummaryData!$B$27</c:f>
              <c:strCache>
                <c:ptCount val="1"/>
                <c:pt idx="0">
                  <c:v>Sep, 24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SummaryData!$C$27:$Q$27</c15:sqref>
                  </c15:fullRef>
                </c:ext>
              </c:extLst>
              <c:f>SummaryData!$C$27:$P$27</c:f>
              <c:numCache>
                <c:formatCode>General</c:formatCode>
                <c:ptCount val="13"/>
                <c:pt idx="0">
                  <c:v>1</c:v>
                </c:pt>
                <c:pt idx="2">
                  <c:v>183.2</c:v>
                </c:pt>
                <c:pt idx="3">
                  <c:v>12.5</c:v>
                </c:pt>
                <c:pt idx="4">
                  <c:v>38.5</c:v>
                </c:pt>
                <c:pt idx="5">
                  <c:v>0</c:v>
                </c:pt>
                <c:pt idx="6">
                  <c:v>83</c:v>
                </c:pt>
                <c:pt idx="7">
                  <c:v>2</c:v>
                </c:pt>
                <c:pt idx="8">
                  <c:v>113.5</c:v>
                </c:pt>
                <c:pt idx="9">
                  <c:v>10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SummaryData!$Q$27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E-A2B1-4D57-8B2F-658B31A4D21E}"/>
            </c:ext>
          </c:extLst>
        </c:ser>
        <c:ser>
          <c:idx val="1"/>
          <c:order val="1"/>
          <c:tx>
            <c:strRef>
              <c:f>SummaryData!$B$28</c:f>
              <c:strCache>
                <c:ptCount val="1"/>
                <c:pt idx="0">
                  <c:v>Oct, 24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SummaryData!$C$28:$Q$28</c15:sqref>
                  </c15:fullRef>
                </c:ext>
              </c:extLst>
              <c:f>SummaryData!$C$28:$P$28</c:f>
              <c:numCache>
                <c:formatCode>General</c:formatCode>
                <c:ptCount val="13"/>
                <c:pt idx="0">
                  <c:v>10.7</c:v>
                </c:pt>
                <c:pt idx="1">
                  <c:v>40</c:v>
                </c:pt>
                <c:pt idx="2">
                  <c:v>157</c:v>
                </c:pt>
                <c:pt idx="3">
                  <c:v>50</c:v>
                </c:pt>
                <c:pt idx="4">
                  <c:v>31</c:v>
                </c:pt>
                <c:pt idx="5">
                  <c:v>0</c:v>
                </c:pt>
                <c:pt idx="6">
                  <c:v>42</c:v>
                </c:pt>
                <c:pt idx="7">
                  <c:v>22</c:v>
                </c:pt>
                <c:pt idx="8">
                  <c:v>114.5</c:v>
                </c:pt>
                <c:pt idx="9">
                  <c:v>67</c:v>
                </c:pt>
                <c:pt idx="10">
                  <c:v>386</c:v>
                </c:pt>
                <c:pt idx="11">
                  <c:v>454.5</c:v>
                </c:pt>
                <c:pt idx="12">
                  <c:v>205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SummaryData!$Q$28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D-A2B1-4D57-8B2F-658B31A4D21E}"/>
            </c:ext>
          </c:extLst>
        </c:ser>
        <c:ser>
          <c:idx val="2"/>
          <c:order val="2"/>
          <c:tx>
            <c:strRef>
              <c:f>SummaryData!$B$29</c:f>
              <c:strCache>
                <c:ptCount val="1"/>
                <c:pt idx="0">
                  <c:v>Nov, 24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SummaryData!$C$29:$Q$29</c15:sqref>
                  </c15:fullRef>
                </c:ext>
              </c:extLst>
              <c:f>SummaryData!$C$29:$P$29</c:f>
              <c:numCache>
                <c:formatCode>General</c:formatCode>
                <c:ptCount val="13"/>
                <c:pt idx="0">
                  <c:v>51.5</c:v>
                </c:pt>
                <c:pt idx="1">
                  <c:v>41</c:v>
                </c:pt>
                <c:pt idx="2">
                  <c:v>163.4</c:v>
                </c:pt>
                <c:pt idx="3">
                  <c:v>35.799999999999997</c:v>
                </c:pt>
                <c:pt idx="4">
                  <c:v>35.5</c:v>
                </c:pt>
                <c:pt idx="5">
                  <c:v>12</c:v>
                </c:pt>
                <c:pt idx="6">
                  <c:v>12</c:v>
                </c:pt>
                <c:pt idx="7">
                  <c:v>2</c:v>
                </c:pt>
                <c:pt idx="8">
                  <c:v>162</c:v>
                </c:pt>
                <c:pt idx="9">
                  <c:v>0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SummaryData!$Q$29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C-A2B1-4D57-8B2F-658B31A4D21E}"/>
            </c:ext>
          </c:extLst>
        </c:ser>
        <c:ser>
          <c:idx val="3"/>
          <c:order val="3"/>
          <c:tx>
            <c:strRef>
              <c:f>SummaryData!$B$30</c:f>
              <c:strCache>
                <c:ptCount val="1"/>
                <c:pt idx="0">
                  <c:v>Dec, 24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A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C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E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0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2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4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6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SummaryData!$C$30:$Q$30</c15:sqref>
                  </c15:fullRef>
                </c:ext>
              </c:extLst>
              <c:f>SummaryData!$C$30:$P$30</c:f>
              <c:numCache>
                <c:formatCode>0.0</c:formatCode>
                <c:ptCount val="13"/>
                <c:pt idx="0">
                  <c:v>73.506634277419323</c:v>
                </c:pt>
                <c:pt idx="1">
                  <c:v>42.032258064516128</c:v>
                </c:pt>
                <c:pt idx="2">
                  <c:v>148.92704553548378</c:v>
                </c:pt>
                <c:pt idx="3">
                  <c:v>54.571545735483852</c:v>
                </c:pt>
                <c:pt idx="4">
                  <c:v>32.385870709677413</c:v>
                </c:pt>
                <c:pt idx="5">
                  <c:v>16.627806193548388</c:v>
                </c:pt>
                <c:pt idx="6">
                  <c:v>0</c:v>
                </c:pt>
                <c:pt idx="7">
                  <c:v>7.2191406451612945</c:v>
                </c:pt>
                <c:pt idx="8">
                  <c:v>180.96500706451613</c:v>
                </c:pt>
                <c:pt idx="9">
                  <c:v>0</c:v>
                </c:pt>
                <c:pt idx="10">
                  <c:v>347.93928716129028</c:v>
                </c:pt>
                <c:pt idx="11">
                  <c:v>497.36449212903227</c:v>
                </c:pt>
                <c:pt idx="12">
                  <c:v>213.86851561290322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SummaryData!$Q$30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7B-A2B1-4D57-8B2F-658B31A4D21E}"/>
            </c:ext>
          </c:extLst>
        </c:ser>
        <c:ser>
          <c:idx val="4"/>
          <c:order val="4"/>
          <c:tx>
            <c:strRef>
              <c:f>SummaryData!$B$31</c:f>
              <c:strCache>
                <c:ptCount val="1"/>
                <c:pt idx="0">
                  <c:v>Jan, 25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SummaryData!$C$31:$Q$31</c15:sqref>
                  </c15:fullRef>
                </c:ext>
              </c:extLst>
              <c:f>SummaryData!$C$31:$P$31</c:f>
              <c:numCache>
                <c:formatCode>0.0</c:formatCode>
                <c:ptCount val="13"/>
                <c:pt idx="0">
                  <c:v>98.524181235857114</c:v>
                </c:pt>
                <c:pt idx="1">
                  <c:v>43.04421937096771</c:v>
                </c:pt>
                <c:pt idx="2">
                  <c:v>138.74268377927876</c:v>
                </c:pt>
                <c:pt idx="3">
                  <c:v>66.667979614834863</c:v>
                </c:pt>
                <c:pt idx="4">
                  <c:v>30.783597089237603</c:v>
                </c:pt>
                <c:pt idx="5">
                  <c:v>22.533925389430568</c:v>
                </c:pt>
                <c:pt idx="6">
                  <c:v>0</c:v>
                </c:pt>
                <c:pt idx="7">
                  <c:v>7.5544575024127143</c:v>
                </c:pt>
                <c:pt idx="8">
                  <c:v>204.85233799073586</c:v>
                </c:pt>
                <c:pt idx="9">
                  <c:v>0</c:v>
                </c:pt>
                <c:pt idx="10">
                  <c:v>348.80272806871216</c:v>
                </c:pt>
                <c:pt idx="11">
                  <c:v>496.39207324300338</c:v>
                </c:pt>
                <c:pt idx="12">
                  <c:v>213.66732549855223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SummaryData!$Q$31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9A-A2B1-4D57-8B2F-658B31A4D21E}"/>
            </c:ext>
          </c:extLst>
        </c:ser>
        <c:ser>
          <c:idx val="5"/>
          <c:order val="5"/>
          <c:tx>
            <c:strRef>
              <c:f>SummaryData!$B$32</c:f>
              <c:strCache>
                <c:ptCount val="1"/>
                <c:pt idx="0">
                  <c:v>Feb, 25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C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E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0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2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4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6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8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A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C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E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0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2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4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SummaryData!$C$32:$Q$32</c15:sqref>
                  </c15:fullRef>
                </c:ext>
              </c:extLst>
              <c:f>SummaryData!$C$32:$P$32</c:f>
              <c:numCache>
                <c:formatCode>0.0</c:formatCode>
                <c:ptCount val="13"/>
                <c:pt idx="0">
                  <c:v>121.72988719234218</c:v>
                </c:pt>
                <c:pt idx="1">
                  <c:v>43.961849678379117</c:v>
                </c:pt>
                <c:pt idx="2">
                  <c:v>129.37421982936485</c:v>
                </c:pt>
                <c:pt idx="3">
                  <c:v>77.772874802745946</c:v>
                </c:pt>
                <c:pt idx="4">
                  <c:v>29.321575786959095</c:v>
                </c:pt>
                <c:pt idx="5">
                  <c:v>28.020366849457581</c:v>
                </c:pt>
                <c:pt idx="6">
                  <c:v>0</c:v>
                </c:pt>
                <c:pt idx="7">
                  <c:v>7.795553335137333</c:v>
                </c:pt>
                <c:pt idx="8">
                  <c:v>227.03876034998132</c:v>
                </c:pt>
                <c:pt idx="9">
                  <c:v>0</c:v>
                </c:pt>
                <c:pt idx="10">
                  <c:v>349.42354983797804</c:v>
                </c:pt>
                <c:pt idx="11">
                  <c:v>495.69289532810234</c:v>
                </c:pt>
                <c:pt idx="12">
                  <c:v>213.52266799891717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SummaryData!$Q$32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B9-A2B1-4D57-8B2F-658B31A4D21E}"/>
            </c:ext>
          </c:extLst>
        </c:ser>
        <c:ser>
          <c:idx val="6"/>
          <c:order val="6"/>
          <c:tx>
            <c:strRef>
              <c:f>SummaryData!$B$33</c:f>
              <c:strCache>
                <c:ptCount val="1"/>
                <c:pt idx="0">
                  <c:v>Mar, 25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SummaryData!$C$33:$Q$33</c15:sqref>
                  </c15:fullRef>
                </c:ext>
              </c:extLst>
              <c:f>SummaryData!$C$33:$P$33</c:f>
              <c:numCache>
                <c:formatCode>0.0</c:formatCode>
                <c:ptCount val="13"/>
                <c:pt idx="0">
                  <c:v>158.39295848441554</c:v>
                </c:pt>
                <c:pt idx="1">
                  <c:v>45.078256043930054</c:v>
                </c:pt>
                <c:pt idx="2">
                  <c:v>126.57611580005234</c:v>
                </c:pt>
                <c:pt idx="3">
                  <c:v>77.618608004436695</c:v>
                </c:pt>
                <c:pt idx="4">
                  <c:v>30.722402998611003</c:v>
                </c:pt>
                <c:pt idx="5">
                  <c:v>37.923792285530467</c:v>
                </c:pt>
                <c:pt idx="6">
                  <c:v>0</c:v>
                </c:pt>
                <c:pt idx="7">
                  <c:v>0</c:v>
                </c:pt>
                <c:pt idx="8">
                  <c:v>266.54821367801986</c:v>
                </c:pt>
                <c:pt idx="9">
                  <c:v>0</c:v>
                </c:pt>
                <c:pt idx="10">
                  <c:v>322.80365598604237</c:v>
                </c:pt>
                <c:pt idx="11">
                  <c:v>525.67258160795222</c:v>
                </c:pt>
                <c:pt idx="12">
                  <c:v>219.72536171198919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SummaryData!$Q$33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D8-A2B1-4D57-8B2F-658B31A4D21E}"/>
            </c:ext>
          </c:extLst>
        </c:ser>
        <c:ser>
          <c:idx val="7"/>
          <c:order val="7"/>
          <c:tx>
            <c:strRef>
              <c:f>SummaryData!$B$34</c:f>
              <c:strCache>
                <c:ptCount val="1"/>
                <c:pt idx="0">
                  <c:v>Apr, 25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A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C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E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0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2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4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6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8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A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C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E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0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2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SummaryData!$C$34:$Q$34</c15:sqref>
                  </c15:fullRef>
                </c:ext>
              </c:extLst>
              <c:f>SummaryData!$C$34:$P$34</c:f>
              <c:numCache>
                <c:formatCode>0.0</c:formatCode>
                <c:ptCount val="13"/>
                <c:pt idx="0">
                  <c:v>179.75081283160995</c:v>
                </c:pt>
                <c:pt idx="1">
                  <c:v>46.017700873556919</c:v>
                </c:pt>
                <c:pt idx="2">
                  <c:v>115.26152490438214</c:v>
                </c:pt>
                <c:pt idx="3">
                  <c:v>91.808826504526294</c:v>
                </c:pt>
                <c:pt idx="4">
                  <c:v>28.544555453164179</c:v>
                </c:pt>
                <c:pt idx="5">
                  <c:v>42.696294607731211</c:v>
                </c:pt>
                <c:pt idx="6">
                  <c:v>0</c:v>
                </c:pt>
                <c:pt idx="7">
                  <c:v>1.6490040115559665</c:v>
                </c:pt>
                <c:pt idx="8">
                  <c:v>285.96837349223415</c:v>
                </c:pt>
                <c:pt idx="9">
                  <c:v>0</c:v>
                </c:pt>
                <c:pt idx="10">
                  <c:v>329.56541347833252</c:v>
                </c:pt>
                <c:pt idx="11">
                  <c:v>518.05739841275135</c:v>
                </c:pt>
                <c:pt idx="12">
                  <c:v>218.14980656815482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SummaryData!$Q$34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F7-A2B1-4D57-8B2F-658B31A4D21E}"/>
            </c:ext>
          </c:extLst>
        </c:ser>
        <c:ser>
          <c:idx val="8"/>
          <c:order val="8"/>
          <c:tx>
            <c:strRef>
              <c:f>SummaryData!$B$34</c:f>
              <c:strCache>
                <c:ptCount val="1"/>
                <c:pt idx="0">
                  <c:v>Apr, 25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SummaryData!$C$35:$Q$35</c15:sqref>
                  </c15:fullRef>
                </c:ext>
              </c:extLst>
              <c:f>SummaryData!$C$35:$P$35</c:f>
              <c:numCache>
                <c:formatCode>0.0</c:formatCode>
                <c:ptCount val="13"/>
                <c:pt idx="0">
                  <c:v>214.14409626848425</c:v>
                </c:pt>
                <c:pt idx="1">
                  <c:v>47.083956334386365</c:v>
                </c:pt>
                <c:pt idx="2">
                  <c:v>109.6176375685953</c:v>
                </c:pt>
                <c:pt idx="3">
                  <c:v>96.355217410464491</c:v>
                </c:pt>
                <c:pt idx="4">
                  <c:v>28.798563801601372</c:v>
                </c:pt>
                <c:pt idx="5">
                  <c:v>52.014305738343609</c:v>
                </c:pt>
                <c:pt idx="6">
                  <c:v>0</c:v>
                </c:pt>
                <c:pt idx="7">
                  <c:v>0</c:v>
                </c:pt>
                <c:pt idx="8">
                  <c:v>323.13175988006213</c:v>
                </c:pt>
                <c:pt idx="9">
                  <c:v>0</c:v>
                </c:pt>
                <c:pt idx="10">
                  <c:v>313.38525745142977</c:v>
                </c:pt>
                <c:pt idx="11">
                  <c:v>536.2797100547001</c:v>
                </c:pt>
                <c:pt idx="12">
                  <c:v>221.91994001131613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SummaryData!$Q$35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116-A2B1-4D57-8B2F-658B31A4D21E}"/>
            </c:ext>
          </c:extLst>
        </c:ser>
        <c:ser>
          <c:idx val="9"/>
          <c:order val="9"/>
          <c:tx>
            <c:strRef>
              <c:f>SummaryData!$B$36</c:f>
              <c:strCache>
                <c:ptCount val="1"/>
                <c:pt idx="0">
                  <c:v>Jun, 25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8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A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C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E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0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2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4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6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8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A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C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E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0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SummaryData!$C$36:$Q$36</c15:sqref>
                  </c15:fullRef>
                </c:ext>
              </c:extLst>
              <c:f>SummaryData!$C$36:$P$36</c:f>
              <c:numCache>
                <c:formatCode>0.0</c:formatCode>
                <c:ptCount val="13"/>
                <c:pt idx="0">
                  <c:v>236.2797731680734</c:v>
                </c:pt>
                <c:pt idx="1">
                  <c:v>48.036993268542524</c:v>
                </c:pt>
                <c:pt idx="2">
                  <c:v>99.686083415887111</c:v>
                </c:pt>
                <c:pt idx="3">
                  <c:v>108.29366846929926</c:v>
                </c:pt>
                <c:pt idx="4">
                  <c:v>27.160738271409947</c:v>
                </c:pt>
                <c:pt idx="5">
                  <c:v>56.973485691264166</c:v>
                </c:pt>
                <c:pt idx="6">
                  <c:v>0</c:v>
                </c:pt>
                <c:pt idx="7">
                  <c:v>0</c:v>
                </c:pt>
                <c:pt idx="8">
                  <c:v>343.30560647820687</c:v>
                </c:pt>
                <c:pt idx="9">
                  <c:v>0</c:v>
                </c:pt>
                <c:pt idx="10">
                  <c:v>315.32610976248509</c:v>
                </c:pt>
                <c:pt idx="11">
                  <c:v>534.09389580147263</c:v>
                </c:pt>
                <c:pt idx="12">
                  <c:v>221.46770257961398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SummaryData!$Q$36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135-A2B1-4D57-8B2F-658B31A4D21E}"/>
            </c:ext>
          </c:extLst>
        </c:ser>
        <c:ser>
          <c:idx val="10"/>
          <c:order val="10"/>
          <c:tx>
            <c:strRef>
              <c:f>SummaryData!$B$37</c:f>
              <c:strCache>
                <c:ptCount val="1"/>
                <c:pt idx="0">
                  <c:v>Jul, 25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7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9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B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D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F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1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3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5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7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9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B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D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F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SummaryData!$C$37:$Q$37</c15:sqref>
                  </c15:fullRef>
                </c:ext>
              </c:extLst>
              <c:f>SummaryData!$C$37:$P$37</c:f>
              <c:numCache>
                <c:formatCode>0.0</c:formatCode>
                <c:ptCount val="13"/>
                <c:pt idx="0">
                  <c:v>270.87517704712133</c:v>
                </c:pt>
                <c:pt idx="1">
                  <c:v>49.116527286547509</c:v>
                </c:pt>
                <c:pt idx="2">
                  <c:v>95.530492246523451</c:v>
                </c:pt>
                <c:pt idx="3">
                  <c:v>110.50852198816274</c:v>
                </c:pt>
                <c:pt idx="4">
                  <c:v>27.947373301130664</c:v>
                </c:pt>
                <c:pt idx="5">
                  <c:v>66.2991200665804</c:v>
                </c:pt>
                <c:pt idx="6">
                  <c:v>0</c:v>
                </c:pt>
                <c:pt idx="7">
                  <c:v>0</c:v>
                </c:pt>
                <c:pt idx="8">
                  <c:v>380.51733330348725</c:v>
                </c:pt>
                <c:pt idx="9">
                  <c:v>0</c:v>
                </c:pt>
                <c:pt idx="10">
                  <c:v>294.66558650822287</c:v>
                </c:pt>
                <c:pt idx="11">
                  <c:v>557.36205791306861</c:v>
                </c:pt>
                <c:pt idx="12">
                  <c:v>226.2818050854612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SummaryData!$Q$37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154-A2B1-4D57-8B2F-658B31A4D21E}"/>
            </c:ext>
          </c:extLst>
        </c:ser>
        <c:ser>
          <c:idx val="11"/>
          <c:order val="11"/>
          <c:tx>
            <c:strRef>
              <c:f>SummaryData!$B$38</c:f>
              <c:strCache>
                <c:ptCount val="1"/>
                <c:pt idx="0">
                  <c:v>Aug, 25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6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8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A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C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E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0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2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4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6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8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A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C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E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SummaryData!$C$38:$Q$38</c15:sqref>
                  </c15:fullRef>
                </c:ext>
              </c:extLst>
              <c:f>SummaryData!$C$38:$P$38</c:f>
              <c:numCache>
                <c:formatCode>0.0</c:formatCode>
                <c:ptCount val="13"/>
                <c:pt idx="0">
                  <c:v>295.23420332073459</c:v>
                </c:pt>
                <c:pt idx="1">
                  <c:v>50.06867791621125</c:v>
                </c:pt>
                <c:pt idx="2">
                  <c:v>85.346318139414862</c:v>
                </c:pt>
                <c:pt idx="3">
                  <c:v>122.66261810136113</c:v>
                </c:pt>
                <c:pt idx="4">
                  <c:v>26.314485690216838</c:v>
                </c:pt>
                <c:pt idx="5">
                  <c:v>72.012440420401347</c:v>
                </c:pt>
                <c:pt idx="6">
                  <c:v>0</c:v>
                </c:pt>
                <c:pt idx="7">
                  <c:v>0</c:v>
                </c:pt>
                <c:pt idx="8">
                  <c:v>403.64119239172146</c:v>
                </c:pt>
                <c:pt idx="9">
                  <c:v>0</c:v>
                </c:pt>
                <c:pt idx="10">
                  <c:v>295.97603854399603</c:v>
                </c:pt>
                <c:pt idx="11">
                  <c:v>555.88620901841125</c:v>
                </c:pt>
                <c:pt idx="12">
                  <c:v>225.97645703829062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SummaryData!$Q$38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173-A2B1-4D57-8B2F-658B31A4D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74778237094142"/>
          <c:y val="8.6148965230941482E-2"/>
          <c:w val="0.11749507179669282"/>
          <c:h val="0.81055775790820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Time</a:t>
            </a:r>
            <a:r>
              <a:rPr lang="en-US" baseline="0"/>
              <a:t> Breakup September 2024-August 2025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8552801322111961E-2"/>
          <c:y val="7.1564550817277792E-2"/>
          <c:w val="0.87224079298749269"/>
          <c:h val="0.88039859005661136"/>
        </c:manualLayout>
      </c:layout>
      <c:lineChart>
        <c:grouping val="standard"/>
        <c:varyColors val="0"/>
        <c:ser>
          <c:idx val="0"/>
          <c:order val="0"/>
          <c:tx>
            <c:strRef>
              <c:f>SummaryData!$B$44</c:f>
              <c:strCache>
                <c:ptCount val="1"/>
                <c:pt idx="0">
                  <c:v>Mgmt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SummaryData!$C$44:$N$44</c:f>
              <c:numCache>
                <c:formatCode>0</c:formatCode>
                <c:ptCount val="11"/>
                <c:pt idx="0">
                  <c:v>1</c:v>
                </c:pt>
                <c:pt idx="1">
                  <c:v>10.7</c:v>
                </c:pt>
                <c:pt idx="2">
                  <c:v>51.5</c:v>
                </c:pt>
                <c:pt idx="3">
                  <c:v>73.506634277419323</c:v>
                </c:pt>
                <c:pt idx="4">
                  <c:v>98.524181235857114</c:v>
                </c:pt>
                <c:pt idx="5">
                  <c:v>158.39295848441554</c:v>
                </c:pt>
                <c:pt idx="6">
                  <c:v>179.75081283160995</c:v>
                </c:pt>
                <c:pt idx="7">
                  <c:v>214.14409626848425</c:v>
                </c:pt>
                <c:pt idx="8">
                  <c:v>236.2797731680734</c:v>
                </c:pt>
                <c:pt idx="9">
                  <c:v>270.87517704712133</c:v>
                </c:pt>
                <c:pt idx="10">
                  <c:v>295.23420332073459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F43-4020-B093-706D0A1AACE1}"/>
            </c:ext>
          </c:extLst>
        </c:ser>
        <c:ser>
          <c:idx val="1"/>
          <c:order val="1"/>
          <c:tx>
            <c:strRef>
              <c:f>SummaryData!$B$45</c:f>
              <c:strCache>
                <c:ptCount val="1"/>
                <c:pt idx="0">
                  <c:v>Training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SummaryData!$C$45:$N$45</c:f>
              <c:numCache>
                <c:formatCode>0</c:formatCode>
                <c:ptCount val="11"/>
                <c:pt idx="1">
                  <c:v>40</c:v>
                </c:pt>
                <c:pt idx="2">
                  <c:v>41</c:v>
                </c:pt>
                <c:pt idx="3">
                  <c:v>42.032258064516128</c:v>
                </c:pt>
                <c:pt idx="4">
                  <c:v>43.04421937096771</c:v>
                </c:pt>
                <c:pt idx="5">
                  <c:v>45.078256043930054</c:v>
                </c:pt>
                <c:pt idx="6">
                  <c:v>46.017700873556919</c:v>
                </c:pt>
                <c:pt idx="7">
                  <c:v>47.083956334386365</c:v>
                </c:pt>
                <c:pt idx="8">
                  <c:v>48.036993268542524</c:v>
                </c:pt>
                <c:pt idx="9">
                  <c:v>49.116527286547509</c:v>
                </c:pt>
                <c:pt idx="10">
                  <c:v>50.06867791621125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F43-4020-B093-706D0A1AACE1}"/>
            </c:ext>
          </c:extLst>
        </c:ser>
        <c:ser>
          <c:idx val="2"/>
          <c:order val="2"/>
          <c:tx>
            <c:strRef>
              <c:f>SummaryData!$B$46</c:f>
              <c:strCache>
                <c:ptCount val="1"/>
                <c:pt idx="0">
                  <c:v>Meetings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SummaryData!$C$46:$N$46</c:f>
              <c:numCache>
                <c:formatCode>0</c:formatCode>
                <c:ptCount val="11"/>
                <c:pt idx="0">
                  <c:v>183.2</c:v>
                </c:pt>
                <c:pt idx="1">
                  <c:v>157</c:v>
                </c:pt>
                <c:pt idx="2">
                  <c:v>163.4</c:v>
                </c:pt>
                <c:pt idx="3">
                  <c:v>148.92704553548378</c:v>
                </c:pt>
                <c:pt idx="4">
                  <c:v>138.74268377927876</c:v>
                </c:pt>
                <c:pt idx="5">
                  <c:v>126.57611580005234</c:v>
                </c:pt>
                <c:pt idx="6">
                  <c:v>115.26152490438214</c:v>
                </c:pt>
                <c:pt idx="7">
                  <c:v>109.6176375685953</c:v>
                </c:pt>
                <c:pt idx="8">
                  <c:v>99.686083415887111</c:v>
                </c:pt>
                <c:pt idx="9">
                  <c:v>95.530492246523451</c:v>
                </c:pt>
                <c:pt idx="10">
                  <c:v>85.346318139414862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8F43-4020-B093-706D0A1AACE1}"/>
            </c:ext>
          </c:extLst>
        </c:ser>
        <c:ser>
          <c:idx val="3"/>
          <c:order val="3"/>
          <c:tx>
            <c:strRef>
              <c:f>SummaryData!$B$47</c:f>
              <c:strCache>
                <c:ptCount val="1"/>
                <c:pt idx="0">
                  <c:v>Deployments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SummaryData!$C$47:$N$47</c:f>
              <c:numCache>
                <c:formatCode>0</c:formatCode>
                <c:ptCount val="11"/>
                <c:pt idx="0">
                  <c:v>12.5</c:v>
                </c:pt>
                <c:pt idx="1">
                  <c:v>50</c:v>
                </c:pt>
                <c:pt idx="2">
                  <c:v>35.799999999999997</c:v>
                </c:pt>
                <c:pt idx="3">
                  <c:v>54.571545735483852</c:v>
                </c:pt>
                <c:pt idx="4">
                  <c:v>66.667979614834863</c:v>
                </c:pt>
                <c:pt idx="5">
                  <c:v>77.618608004436695</c:v>
                </c:pt>
                <c:pt idx="6">
                  <c:v>91.808826504526294</c:v>
                </c:pt>
                <c:pt idx="7">
                  <c:v>96.355217410464491</c:v>
                </c:pt>
                <c:pt idx="8">
                  <c:v>108.29366846929926</c:v>
                </c:pt>
                <c:pt idx="9">
                  <c:v>110.50852198816274</c:v>
                </c:pt>
                <c:pt idx="10">
                  <c:v>122.66261810136113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8F43-4020-B093-706D0A1AACE1}"/>
            </c:ext>
          </c:extLst>
        </c:ser>
        <c:ser>
          <c:idx val="4"/>
          <c:order val="4"/>
          <c:tx>
            <c:strRef>
              <c:f>SummaryData!$B$48</c:f>
              <c:strCache>
                <c:ptCount val="1"/>
                <c:pt idx="0">
                  <c:v>Document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SummaryData!$C$48:$N$48</c:f>
              <c:numCache>
                <c:formatCode>0</c:formatCode>
                <c:ptCount val="11"/>
                <c:pt idx="0">
                  <c:v>38.5</c:v>
                </c:pt>
                <c:pt idx="1">
                  <c:v>31</c:v>
                </c:pt>
                <c:pt idx="2">
                  <c:v>35.5</c:v>
                </c:pt>
                <c:pt idx="3">
                  <c:v>32.385870709677413</c:v>
                </c:pt>
                <c:pt idx="4">
                  <c:v>30.783597089237603</c:v>
                </c:pt>
                <c:pt idx="5">
                  <c:v>30.722402998611003</c:v>
                </c:pt>
                <c:pt idx="6">
                  <c:v>28.544555453164179</c:v>
                </c:pt>
                <c:pt idx="7">
                  <c:v>28.798563801601372</c:v>
                </c:pt>
                <c:pt idx="8">
                  <c:v>27.160738271409947</c:v>
                </c:pt>
                <c:pt idx="9">
                  <c:v>27.947373301130664</c:v>
                </c:pt>
                <c:pt idx="10">
                  <c:v>26.314485690216838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8F43-4020-B093-706D0A1AACE1}"/>
            </c:ext>
          </c:extLst>
        </c:ser>
        <c:ser>
          <c:idx val="5"/>
          <c:order val="5"/>
          <c:tx>
            <c:strRef>
              <c:f>SummaryData!$B$49</c:f>
              <c:strCache>
                <c:ptCount val="1"/>
                <c:pt idx="0">
                  <c:v>Client Items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SummaryData!$C$49:$N$49</c:f>
              <c:numCache>
                <c:formatCode>0</c:formatCode>
                <c:ptCount val="11"/>
                <c:pt idx="0">
                  <c:v>133</c:v>
                </c:pt>
                <c:pt idx="1">
                  <c:v>391.5</c:v>
                </c:pt>
                <c:pt idx="2">
                  <c:v>432</c:v>
                </c:pt>
                <c:pt idx="3">
                  <c:v>350</c:v>
                </c:pt>
                <c:pt idx="4">
                  <c:v>370</c:v>
                </c:pt>
                <c:pt idx="5">
                  <c:v>325</c:v>
                </c:pt>
                <c:pt idx="6">
                  <c:v>400</c:v>
                </c:pt>
                <c:pt idx="7">
                  <c:v>350</c:v>
                </c:pt>
                <c:pt idx="8">
                  <c:v>410</c:v>
                </c:pt>
                <c:pt idx="9">
                  <c:v>390</c:v>
                </c:pt>
                <c:pt idx="1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8F43-4020-B093-706D0A1AACE1}"/>
            </c:ext>
          </c:extLst>
        </c:ser>
        <c:ser>
          <c:idx val="6"/>
          <c:order val="6"/>
          <c:tx>
            <c:strRef>
              <c:f>SummaryData!$B$50</c:f>
              <c:strCache>
                <c:ptCount val="1"/>
                <c:pt idx="0">
                  <c:v>Post Dep Fixes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SummaryData!$C$50:$N$50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16.627806193548388</c:v>
                </c:pt>
                <c:pt idx="4">
                  <c:v>22.533925389430568</c:v>
                </c:pt>
                <c:pt idx="5">
                  <c:v>37.923792285530467</c:v>
                </c:pt>
                <c:pt idx="6">
                  <c:v>42.696294607731211</c:v>
                </c:pt>
                <c:pt idx="7">
                  <c:v>52.014305738343609</c:v>
                </c:pt>
                <c:pt idx="8">
                  <c:v>56.973485691264166</c:v>
                </c:pt>
                <c:pt idx="9">
                  <c:v>66.2991200665804</c:v>
                </c:pt>
                <c:pt idx="10">
                  <c:v>72.012440420401347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8F43-4020-B093-706D0A1AACE1}"/>
            </c:ext>
          </c:extLst>
        </c:ser>
        <c:ser>
          <c:idx val="7"/>
          <c:order val="7"/>
          <c:tx>
            <c:strRef>
              <c:f>SummaryData!$B$51</c:f>
              <c:strCache>
                <c:ptCount val="1"/>
                <c:pt idx="0">
                  <c:v>TestCases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SummaryData!$C$51:$N$51</c:f>
              <c:numCache>
                <c:formatCode>0</c:formatCode>
                <c:ptCount val="11"/>
                <c:pt idx="0">
                  <c:v>83</c:v>
                </c:pt>
                <c:pt idx="1">
                  <c:v>42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7-8F43-4020-B093-706D0A1AACE1}"/>
            </c:ext>
          </c:extLst>
        </c:ser>
        <c:ser>
          <c:idx val="8"/>
          <c:order val="8"/>
          <c:tx>
            <c:strRef>
              <c:f>SummaryData!$B$52</c:f>
              <c:strCache>
                <c:ptCount val="1"/>
                <c:pt idx="0">
                  <c:v>Code Review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SummaryData!$C$52:$N$52</c:f>
              <c:numCache>
                <c:formatCode>0</c:formatCode>
                <c:ptCount val="11"/>
                <c:pt idx="0">
                  <c:v>2</c:v>
                </c:pt>
                <c:pt idx="1">
                  <c:v>22</c:v>
                </c:pt>
                <c:pt idx="2">
                  <c:v>2</c:v>
                </c:pt>
                <c:pt idx="3">
                  <c:v>7.2191406451612945</c:v>
                </c:pt>
                <c:pt idx="4">
                  <c:v>7.5544575024127143</c:v>
                </c:pt>
                <c:pt idx="5">
                  <c:v>0</c:v>
                </c:pt>
                <c:pt idx="6">
                  <c:v>1.6490040115559665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4-8F43-4020-B093-706D0A1AACE1}"/>
            </c:ext>
          </c:extLst>
        </c:ser>
        <c:ser>
          <c:idx val="9"/>
          <c:order val="9"/>
          <c:tx>
            <c:strRef>
              <c:f>SummaryData!$B$53</c:f>
              <c:strCache>
                <c:ptCount val="1"/>
                <c:pt idx="0">
                  <c:v>Analysis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SummaryData!$C$53:$N$53</c:f>
              <c:numCache>
                <c:formatCode>0</c:formatCode>
                <c:ptCount val="11"/>
                <c:pt idx="0">
                  <c:v>113.5</c:v>
                </c:pt>
                <c:pt idx="1">
                  <c:v>114.5</c:v>
                </c:pt>
                <c:pt idx="2">
                  <c:v>162</c:v>
                </c:pt>
                <c:pt idx="3">
                  <c:v>180.96500706451613</c:v>
                </c:pt>
                <c:pt idx="4">
                  <c:v>204.85233799073586</c:v>
                </c:pt>
                <c:pt idx="5">
                  <c:v>266.54821367801986</c:v>
                </c:pt>
                <c:pt idx="6">
                  <c:v>285.96837349223415</c:v>
                </c:pt>
                <c:pt idx="7">
                  <c:v>323.13175988006213</c:v>
                </c:pt>
                <c:pt idx="8">
                  <c:v>343.30560647820687</c:v>
                </c:pt>
                <c:pt idx="9">
                  <c:v>380.51733330348725</c:v>
                </c:pt>
                <c:pt idx="10">
                  <c:v>403.64119239172146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1-8F43-4020-B093-706D0A1AACE1}"/>
            </c:ext>
          </c:extLst>
        </c:ser>
        <c:ser>
          <c:idx val="10"/>
          <c:order val="10"/>
          <c:tx>
            <c:strRef>
              <c:f>SummaryData!$B$54</c:f>
              <c:strCache>
                <c:ptCount val="1"/>
                <c:pt idx="0">
                  <c:v>Design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SummaryData!$C$54:$N$54</c:f>
              <c:numCache>
                <c:formatCode>0</c:formatCode>
                <c:ptCount val="11"/>
                <c:pt idx="0">
                  <c:v>10</c:v>
                </c:pt>
                <c:pt idx="1">
                  <c:v>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E-8F43-4020-B093-706D0A1AACE1}"/>
            </c:ext>
          </c:extLst>
        </c:ser>
        <c:ser>
          <c:idx val="11"/>
          <c:order val="11"/>
          <c:tx>
            <c:strRef>
              <c:f>SummaryData!$B$55</c:f>
              <c:strCache>
                <c:ptCount val="1"/>
                <c:pt idx="0">
                  <c:v>Development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SummaryData!$C$55:$N$55</c:f>
              <c:numCache>
                <c:formatCode>0</c:formatCode>
                <c:ptCount val="11"/>
                <c:pt idx="0">
                  <c:v>334.5</c:v>
                </c:pt>
                <c:pt idx="1">
                  <c:v>386</c:v>
                </c:pt>
                <c:pt idx="2">
                  <c:v>334.5</c:v>
                </c:pt>
                <c:pt idx="3">
                  <c:v>347.93928716129028</c:v>
                </c:pt>
                <c:pt idx="4">
                  <c:v>348.80272806871216</c:v>
                </c:pt>
                <c:pt idx="5">
                  <c:v>322.80365598604237</c:v>
                </c:pt>
                <c:pt idx="6">
                  <c:v>329.56541347833252</c:v>
                </c:pt>
                <c:pt idx="7">
                  <c:v>313.38525745142977</c:v>
                </c:pt>
                <c:pt idx="8">
                  <c:v>315.32610976248509</c:v>
                </c:pt>
                <c:pt idx="9">
                  <c:v>294.66558650822287</c:v>
                </c:pt>
                <c:pt idx="10">
                  <c:v>295.97603854399603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B-8F43-4020-B093-706D0A1AACE1}"/>
            </c:ext>
          </c:extLst>
        </c:ser>
        <c:ser>
          <c:idx val="12"/>
          <c:order val="12"/>
          <c:tx>
            <c:strRef>
              <c:f>SummaryData!$B$56</c:f>
              <c:strCache>
                <c:ptCount val="1"/>
                <c:pt idx="0">
                  <c:v>Testing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SummaryData!$C$56:$N$56</c:f>
              <c:numCache>
                <c:formatCode>0</c:formatCode>
                <c:ptCount val="11"/>
                <c:pt idx="0">
                  <c:v>512.5</c:v>
                </c:pt>
                <c:pt idx="1">
                  <c:v>454.5</c:v>
                </c:pt>
                <c:pt idx="2">
                  <c:v>512.5</c:v>
                </c:pt>
                <c:pt idx="3">
                  <c:v>497.36449212903227</c:v>
                </c:pt>
                <c:pt idx="4">
                  <c:v>496.39207324300338</c:v>
                </c:pt>
                <c:pt idx="5">
                  <c:v>525.67258160795222</c:v>
                </c:pt>
                <c:pt idx="6">
                  <c:v>518.05739841275135</c:v>
                </c:pt>
                <c:pt idx="7">
                  <c:v>536.2797100547001</c:v>
                </c:pt>
                <c:pt idx="8">
                  <c:v>534.09389580147263</c:v>
                </c:pt>
                <c:pt idx="9">
                  <c:v>557.36205791306861</c:v>
                </c:pt>
                <c:pt idx="10">
                  <c:v>555.88620901841125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C-8F43-4020-B093-706D0A1AACE1}"/>
            </c:ext>
          </c:extLst>
        </c:ser>
        <c:ser>
          <c:idx val="13"/>
          <c:order val="13"/>
          <c:tx>
            <c:strRef>
              <c:f>SummaryData!$B$57</c:f>
              <c:strCache>
                <c:ptCount val="1"/>
                <c:pt idx="0">
                  <c:v>Bug Fix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SummaryData!$C$57:$N$57</c:f>
              <c:numCache>
                <c:formatCode>0</c:formatCode>
                <c:ptCount val="11"/>
                <c:pt idx="0">
                  <c:v>217</c:v>
                </c:pt>
                <c:pt idx="1">
                  <c:v>205</c:v>
                </c:pt>
                <c:pt idx="2">
                  <c:v>217</c:v>
                </c:pt>
                <c:pt idx="3">
                  <c:v>213.86851561290322</c:v>
                </c:pt>
                <c:pt idx="4">
                  <c:v>213.66732549855223</c:v>
                </c:pt>
                <c:pt idx="5">
                  <c:v>219.72536171198919</c:v>
                </c:pt>
                <c:pt idx="6">
                  <c:v>218.14980656815482</c:v>
                </c:pt>
                <c:pt idx="7">
                  <c:v>221.91994001131613</c:v>
                </c:pt>
                <c:pt idx="8">
                  <c:v>221.46770257961398</c:v>
                </c:pt>
                <c:pt idx="9">
                  <c:v>226.2818050854612</c:v>
                </c:pt>
                <c:pt idx="10">
                  <c:v>225.97645703829062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D-8F43-4020-B093-706D0A1AA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083631"/>
        <c:axId val="1057066831"/>
        <c:extLst>
          <c:ext xmlns:c15="http://schemas.microsoft.com/office/drawing/2012/chart" uri="{02D57815-91ED-43cb-92C2-25804820EDAC}">
            <c15:filteredLineSeries>
              <c15:ser>
                <c:idx val="14"/>
                <c:order val="14"/>
                <c:tx>
                  <c:strRef>
                    <c:extLst>
                      <c:ext uri="{02D57815-91ED-43cb-92C2-25804820EDAC}">
                        <c15:formulaRef>
                          <c15:sqref>SummaryData!$B$59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SummaryData!$C$43:$N$43</c15:sqref>
                        </c15:formulaRef>
                      </c:ext>
                    </c:extLst>
                    <c:numCache>
                      <c:formatCode>mmm\,\ yy</c:formatCode>
                      <c:ptCount val="11"/>
                      <c:pt idx="0">
                        <c:v>45565</c:v>
                      </c:pt>
                      <c:pt idx="1">
                        <c:v>45596</c:v>
                      </c:pt>
                      <c:pt idx="2">
                        <c:v>45626</c:v>
                      </c:pt>
                      <c:pt idx="3">
                        <c:v>45657</c:v>
                      </c:pt>
                      <c:pt idx="4">
                        <c:v>45688</c:v>
                      </c:pt>
                      <c:pt idx="5">
                        <c:v>45747</c:v>
                      </c:pt>
                      <c:pt idx="6">
                        <c:v>45777</c:v>
                      </c:pt>
                      <c:pt idx="7">
                        <c:v>45808</c:v>
                      </c:pt>
                      <c:pt idx="8">
                        <c:v>45838</c:v>
                      </c:pt>
                      <c:pt idx="9">
                        <c:v>45869</c:v>
                      </c:pt>
                      <c:pt idx="10">
                        <c:v>45900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SummaryData!$C$59:$N$59</c15:sqref>
                        </c15:formulaRef>
                      </c:ext>
                    </c:extLst>
                    <c:numCache>
                      <c:formatCode>0</c:formatCode>
                      <c:ptCount val="11"/>
                      <c:pt idx="0">
                        <c:v>1640.7</c:v>
                      </c:pt>
                      <c:pt idx="1">
                        <c:v>1971.2</c:v>
                      </c:pt>
                      <c:pt idx="2">
                        <c:v>2011.2</c:v>
                      </c:pt>
                      <c:pt idx="3">
                        <c:v>1965.4076031290319</c:v>
                      </c:pt>
                      <c:pt idx="4">
                        <c:v>2041.5655087830228</c:v>
                      </c:pt>
                      <c:pt idx="5">
                        <c:v>2136.0619466009798</c:v>
                      </c:pt>
                      <c:pt idx="6">
                        <c:v>2257.4697111379996</c:v>
                      </c:pt>
                      <c:pt idx="7">
                        <c:v>2292.7304445193836</c:v>
                      </c:pt>
                      <c:pt idx="8">
                        <c:v>2400.6240569062552</c:v>
                      </c:pt>
                      <c:pt idx="9">
                        <c:v>2469.1039947463059</c:v>
                      </c:pt>
                      <c:pt idx="10">
                        <c:v>2533.1186405807593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15E-8F43-4020-B093-706D0A1AACE1}"/>
                  </c:ext>
                </c:extLst>
              </c15:ser>
            </c15:filteredLineSeries>
          </c:ext>
        </c:extLst>
      </c:lineChart>
      <c:dateAx>
        <c:axId val="1057083631"/>
        <c:scaling>
          <c:orientation val="minMax"/>
        </c:scaling>
        <c:delete val="0"/>
        <c:axPos val="b"/>
        <c:numFmt formatCode="mmm\,\ yy" sourceLinked="1"/>
        <c:majorTickMark val="out"/>
        <c:minorTickMark val="none"/>
        <c:tickLblPos val="nextTo"/>
        <c:crossAx val="1057066831"/>
        <c:crosses val="autoZero"/>
        <c:auto val="1"/>
        <c:lblOffset val="100"/>
        <c:baseTimeUnit val="months"/>
      </c:dateAx>
      <c:valAx>
        <c:axId val="1057066831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5708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71498778125215"/>
          <c:y val="8.4224800064845881E-2"/>
          <c:w val="7.9527866386382137E-2"/>
          <c:h val="0.82017858373868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828675</xdr:colOff>
      <xdr:row>6</xdr:row>
      <xdr:rowOff>14287</xdr:rowOff>
    </xdr:from>
    <xdr:to>
      <xdr:col>16</xdr:col>
      <xdr:colOff>9525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C8785-2D0C-A6D5-925D-F557DD5B4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809625</xdr:colOff>
      <xdr:row>42</xdr:row>
      <xdr:rowOff>133350</xdr:rowOff>
    </xdr:from>
    <xdr:to>
      <xdr:col>15</xdr:col>
      <xdr:colOff>962025</xdr:colOff>
      <xdr:row>71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50E235-4385-42EF-AA42-3FB4C9F5E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190499</xdr:rowOff>
    </xdr:from>
    <xdr:to>
      <xdr:col>16</xdr:col>
      <xdr:colOff>593912</xdr:colOff>
      <xdr:row>110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F75D30-6516-4B4F-8091-CF5489190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566698</xdr:colOff>
      <xdr:row>113</xdr:row>
      <xdr:rowOff>65634</xdr:rowOff>
    </xdr:from>
    <xdr:to>
      <xdr:col>16</xdr:col>
      <xdr:colOff>555492</xdr:colOff>
      <xdr:row>147</xdr:row>
      <xdr:rowOff>188899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ACD44F-4679-4165-A265-3A0F8151F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16</xdr:col>
      <xdr:colOff>601115</xdr:colOff>
      <xdr:row>184</xdr:row>
      <xdr:rowOff>123265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29CFBA-24C2-4DE3-A1A3-25049776B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auseef Shahzad" id="{6A6F058F-FB9E-4B7D-93BD-710AC2A42C27}" userId="ffe48b18aefb93e8" providerId="Windows Live"/>
  <person displayName="Tauseef Shezad" id="{A8287EEA-BBB4-432E-9C57-8E086EBF1341}" userId="S::TauseefS@nexelus.net::25ce2c96-a1b9-43f5-b144-a323e33af19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4-12-04T10:06:22.05" personId="{6A6F058F-FB9E-4B7D-93BD-710AC2A42C27}" id="{72DC71A8-EE69-4A32-9541-ED38CD8E6F83}">
    <text>In House Meetings, 
Project meetings 
Offshore Meetings</text>
  </threadedComment>
  <threadedComment ref="H5" dT="2024-12-04T10:00:11.11" personId="{6A6F058F-FB9E-4B7D-93BD-710AC2A42C27}" id="{1ECC47CB-0A4E-42CB-B901-998D50AF470F}">
    <text>From November onwards, it also includes tasks directly sent by US Team</text>
  </threadedComment>
  <threadedComment ref="I5" dT="2024-12-04T10:03:48.69" personId="{6A6F058F-FB9E-4B7D-93BD-710AC2A42C27}" id="{FB103DDE-7130-4FF4-AF67-6CD9732CB10C}">
    <text>Post Deployment fixes are tracked from November 2024</text>
  </threadedComment>
  <threadedComment ref="E26" dT="2024-12-04T10:06:22.05" personId="{6A6F058F-FB9E-4B7D-93BD-710AC2A42C27}" id="{9773E7FA-76D8-499C-842C-2517272CE8D2}">
    <text>In House Meetings, 
Project meetings 
Offshore Meetings</text>
  </threadedComment>
  <threadedComment ref="H26" dT="2024-12-04T10:00:11.11" personId="{6A6F058F-FB9E-4B7D-93BD-710AC2A42C27}" id="{C31B2692-93B5-45E4-8BA7-A07EE5F9F361}">
    <text>From November onwards, it also includes tasks directly sent by US Team</text>
  </threadedComment>
  <threadedComment ref="I26" dT="2024-12-04T10:03:48.69" personId="{6A6F058F-FB9E-4B7D-93BD-710AC2A42C27}" id="{E5BAE7E2-0D3F-49AA-912C-ACCAA61F275A}">
    <text>Post Deployment fixes are tracked from November 2024</text>
  </threadedComment>
  <threadedComment ref="B46" dT="2024-12-04T10:06:22.05" personId="{6A6F058F-FB9E-4B7D-93BD-710AC2A42C27}" id="{14A76EE7-C733-422E-A242-B55183A42475}">
    <text>In House Meetings, 
Project meetings 
Offshore Meetings</text>
  </threadedComment>
  <threadedComment ref="B49" dT="2024-12-04T10:00:11.11" personId="{6A6F058F-FB9E-4B7D-93BD-710AC2A42C27}" id="{6EC32C08-0821-4B86-8446-6E6666DAE6E6}">
    <text>From November onwards, it also includes tasks directly sent by US Team</text>
  </threadedComment>
  <threadedComment ref="B50" dT="2024-12-04T10:03:48.69" personId="{6A6F058F-FB9E-4B7D-93BD-710AC2A42C27}" id="{CBBD8881-AD6F-4AFE-9037-73DED8754D30}">
    <text>Post Deployment fixes are tracked from November 2024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172" dT="2024-10-07T08:55:54.53" personId="{A8287EEA-BBB4-432E-9C57-8E086EBF1341}" id="{0B4B88A9-A188-44BE-9BAB-B6649E0F3420}">
    <text>This is difference for tasks where estimate is provided and Actual Work is performed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T128" dT="2024-10-07T08:55:54.53" personId="{A8287EEA-BBB4-432E-9C57-8E086EBF1341}" id="{37A749A7-0F4A-41B9-B525-BFDE15707CC3}">
    <text>This is difference for tasks where estimate is provided and Actual Work is performed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T75" dT="2024-10-07T08:55:54.53" personId="{A8287EEA-BBB4-432E-9C57-8E086EBF1341}" id="{58EE60CA-297B-4F62-93E8-D5D7B2B4B7CA}">
    <text>This is difference for tasks where estimate is provided and Actual Work is performed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9A35-00D7-40B9-85F6-F7E01B0EB2C2}">
  <dimension ref="B2:Q75"/>
  <sheetViews>
    <sheetView zoomScale="70" zoomScaleNormal="70" workbookViewId="0">
      <selection activeCell="F5" sqref="F5"/>
    </sheetView>
  </sheetViews>
  <sheetFormatPr defaultRowHeight="15" x14ac:dyDescent="0.25"/>
  <cols>
    <col min="1" max="1" width="9.140625" style="131"/>
    <col min="2" max="2" width="28.42578125" style="131" customWidth="1"/>
    <col min="3" max="16" width="14.5703125" style="131" customWidth="1"/>
    <col min="17" max="17" width="9.5703125" style="131" bestFit="1" customWidth="1"/>
    <col min="18" max="16384" width="9.140625" style="131"/>
  </cols>
  <sheetData>
    <row r="2" spans="2:16" ht="28.5" x14ac:dyDescent="0.45">
      <c r="B2" s="145" t="s">
        <v>189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</row>
    <row r="3" spans="2:16" ht="18.75" x14ac:dyDescent="0.3">
      <c r="B3" s="146" t="s">
        <v>190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</row>
    <row r="75" spans="2:17" ht="28.5" x14ac:dyDescent="0.45">
      <c r="B75" s="145" t="s">
        <v>192</v>
      </c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</row>
  </sheetData>
  <mergeCells count="3">
    <mergeCell ref="B75:Q75"/>
    <mergeCell ref="B2:P2"/>
    <mergeCell ref="B3:P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4BA1-FDF2-48E2-8936-F543EDA90BB9}">
  <dimension ref="B2:Q59"/>
  <sheetViews>
    <sheetView topLeftCell="C35" workbookViewId="0">
      <selection activeCell="M49" sqref="M49"/>
    </sheetView>
  </sheetViews>
  <sheetFormatPr defaultRowHeight="15" x14ac:dyDescent="0.25"/>
  <cols>
    <col min="2" max="2" width="26.7109375" style="138" bestFit="1" customWidth="1"/>
    <col min="3" max="7" width="11.140625" customWidth="1"/>
    <col min="8" max="8" width="11.140625" hidden="1" customWidth="1"/>
    <col min="9" max="17" width="11.140625" customWidth="1"/>
  </cols>
  <sheetData>
    <row r="2" spans="2:17" x14ac:dyDescent="0.25">
      <c r="B2" s="147" t="s">
        <v>191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</row>
    <row r="5" spans="2:17" x14ac:dyDescent="0.25">
      <c r="B5" s="136" t="s">
        <v>188</v>
      </c>
      <c r="C5" s="17" t="s">
        <v>18</v>
      </c>
      <c r="D5" s="17" t="s">
        <v>88</v>
      </c>
      <c r="E5" s="17" t="s">
        <v>21</v>
      </c>
      <c r="F5" s="17" t="s">
        <v>22</v>
      </c>
      <c r="G5" s="17" t="s">
        <v>60</v>
      </c>
      <c r="H5" s="17" t="s">
        <v>23</v>
      </c>
      <c r="I5" s="17" t="s">
        <v>184</v>
      </c>
      <c r="J5" s="17" t="s">
        <v>182</v>
      </c>
      <c r="K5" s="17" t="s">
        <v>183</v>
      </c>
      <c r="L5" s="17" t="s">
        <v>19</v>
      </c>
      <c r="M5" s="17" t="s">
        <v>20</v>
      </c>
      <c r="N5" s="17" t="s">
        <v>0</v>
      </c>
      <c r="O5" s="17" t="s">
        <v>58</v>
      </c>
      <c r="P5" s="17" t="s">
        <v>187</v>
      </c>
      <c r="Q5" s="17" t="s">
        <v>4</v>
      </c>
    </row>
    <row r="6" spans="2:17" x14ac:dyDescent="0.25">
      <c r="B6" s="137">
        <v>45565</v>
      </c>
      <c r="C6" s="62">
        <v>1</v>
      </c>
      <c r="D6" s="62"/>
      <c r="E6" s="62">
        <v>183.2</v>
      </c>
      <c r="F6" s="62">
        <v>12.5</v>
      </c>
      <c r="G6" s="62">
        <v>38.5</v>
      </c>
      <c r="H6" s="62">
        <v>133</v>
      </c>
      <c r="I6" s="62">
        <v>0</v>
      </c>
      <c r="J6" s="62">
        <v>83</v>
      </c>
      <c r="K6" s="62">
        <v>2</v>
      </c>
      <c r="L6" s="62">
        <v>113.5</v>
      </c>
      <c r="M6" s="62">
        <v>10</v>
      </c>
      <c r="N6" s="62">
        <v>334.5</v>
      </c>
      <c r="O6" s="62">
        <v>512.5</v>
      </c>
      <c r="P6" s="62">
        <v>217</v>
      </c>
      <c r="Q6" s="62">
        <f>SUM(C6:P6)</f>
        <v>1640.7</v>
      </c>
    </row>
    <row r="7" spans="2:17" x14ac:dyDescent="0.25">
      <c r="B7" s="137">
        <v>45596</v>
      </c>
      <c r="C7" s="62">
        <v>10.7</v>
      </c>
      <c r="D7" s="62">
        <v>40</v>
      </c>
      <c r="E7" s="62">
        <v>157</v>
      </c>
      <c r="F7" s="62">
        <v>50</v>
      </c>
      <c r="G7" s="62">
        <v>31</v>
      </c>
      <c r="H7" s="62">
        <v>391.5</v>
      </c>
      <c r="I7" s="62">
        <v>0</v>
      </c>
      <c r="J7" s="62">
        <v>42</v>
      </c>
      <c r="K7" s="62">
        <v>22</v>
      </c>
      <c r="L7" s="62">
        <v>114.5</v>
      </c>
      <c r="M7" s="62">
        <v>67</v>
      </c>
      <c r="N7" s="62">
        <v>386</v>
      </c>
      <c r="O7" s="62">
        <v>454.5</v>
      </c>
      <c r="P7" s="62">
        <v>205</v>
      </c>
      <c r="Q7" s="62">
        <f>SUM(C7:P7)</f>
        <v>1971.2</v>
      </c>
    </row>
    <row r="8" spans="2:17" x14ac:dyDescent="0.25">
      <c r="B8" s="137">
        <v>45626</v>
      </c>
      <c r="C8" s="62">
        <v>51.5</v>
      </c>
      <c r="D8" s="62">
        <v>41</v>
      </c>
      <c r="E8" s="62">
        <v>163.4</v>
      </c>
      <c r="F8" s="62">
        <v>35.799999999999997</v>
      </c>
      <c r="G8" s="62">
        <v>35.5</v>
      </c>
      <c r="H8" s="62">
        <v>432</v>
      </c>
      <c r="I8" s="62">
        <v>12</v>
      </c>
      <c r="J8" s="62">
        <v>12</v>
      </c>
      <c r="K8" s="62">
        <v>2</v>
      </c>
      <c r="L8" s="62">
        <v>162</v>
      </c>
      <c r="M8" s="62">
        <v>0</v>
      </c>
      <c r="N8" s="62">
        <v>334.5</v>
      </c>
      <c r="O8" s="62">
        <v>512.5</v>
      </c>
      <c r="P8" s="62">
        <v>217</v>
      </c>
      <c r="Q8" s="62">
        <f>SUM(C8:P8)</f>
        <v>2011.2</v>
      </c>
    </row>
    <row r="9" spans="2:17" x14ac:dyDescent="0.25">
      <c r="B9" s="136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</row>
    <row r="10" spans="2:17" x14ac:dyDescent="0.25">
      <c r="B10" s="137" t="s">
        <v>4</v>
      </c>
      <c r="C10" s="62">
        <f t="shared" ref="C10:P10" si="0">SUM(C6:C8)</f>
        <v>63.2</v>
      </c>
      <c r="D10" s="62">
        <f t="shared" si="0"/>
        <v>81</v>
      </c>
      <c r="E10" s="62">
        <f t="shared" si="0"/>
        <v>503.6</v>
      </c>
      <c r="F10" s="62">
        <f t="shared" si="0"/>
        <v>98.3</v>
      </c>
      <c r="G10" s="62">
        <f t="shared" si="0"/>
        <v>105</v>
      </c>
      <c r="H10" s="62">
        <f t="shared" si="0"/>
        <v>956.5</v>
      </c>
      <c r="I10" s="62">
        <f t="shared" si="0"/>
        <v>12</v>
      </c>
      <c r="J10" s="62">
        <f t="shared" si="0"/>
        <v>137</v>
      </c>
      <c r="K10" s="62">
        <f t="shared" si="0"/>
        <v>26</v>
      </c>
      <c r="L10" s="62">
        <f t="shared" si="0"/>
        <v>390</v>
      </c>
      <c r="M10" s="62">
        <f t="shared" si="0"/>
        <v>77</v>
      </c>
      <c r="N10" s="62">
        <f t="shared" si="0"/>
        <v>1055</v>
      </c>
      <c r="O10" s="62">
        <f t="shared" si="0"/>
        <v>1479.5</v>
      </c>
      <c r="P10" s="62">
        <f t="shared" si="0"/>
        <v>639</v>
      </c>
      <c r="Q10" s="62">
        <f>SUM(C10:P10)</f>
        <v>5623.1</v>
      </c>
    </row>
    <row r="26" spans="2:17" x14ac:dyDescent="0.25">
      <c r="B26" s="136" t="s">
        <v>188</v>
      </c>
      <c r="C26" s="17" t="s">
        <v>18</v>
      </c>
      <c r="D26" s="17" t="s">
        <v>88</v>
      </c>
      <c r="E26" s="17" t="s">
        <v>21</v>
      </c>
      <c r="F26" s="17" t="s">
        <v>22</v>
      </c>
      <c r="G26" s="17" t="s">
        <v>60</v>
      </c>
      <c r="H26" s="17" t="s">
        <v>23</v>
      </c>
      <c r="I26" s="17" t="s">
        <v>184</v>
      </c>
      <c r="J26" s="17" t="s">
        <v>182</v>
      </c>
      <c r="K26" s="17" t="s">
        <v>183</v>
      </c>
      <c r="L26" s="17" t="s">
        <v>19</v>
      </c>
      <c r="M26" s="17" t="s">
        <v>20</v>
      </c>
      <c r="N26" s="17" t="s">
        <v>0</v>
      </c>
      <c r="O26" s="17" t="s">
        <v>58</v>
      </c>
      <c r="P26" s="17" t="s">
        <v>187</v>
      </c>
      <c r="Q26" s="17" t="s">
        <v>4</v>
      </c>
    </row>
    <row r="27" spans="2:17" x14ac:dyDescent="0.25">
      <c r="B27" s="137">
        <v>45565</v>
      </c>
      <c r="C27" s="62">
        <v>1</v>
      </c>
      <c r="D27" s="62"/>
      <c r="E27" s="62">
        <v>183.2</v>
      </c>
      <c r="F27" s="62">
        <v>12.5</v>
      </c>
      <c r="G27" s="62">
        <v>38.5</v>
      </c>
      <c r="H27" s="62">
        <v>133</v>
      </c>
      <c r="I27" s="62">
        <v>0</v>
      </c>
      <c r="J27" s="62">
        <v>83</v>
      </c>
      <c r="K27" s="62">
        <v>2</v>
      </c>
      <c r="L27" s="62">
        <v>113.5</v>
      </c>
      <c r="M27" s="62">
        <v>10</v>
      </c>
      <c r="N27" s="62">
        <v>334.5</v>
      </c>
      <c r="O27" s="62">
        <v>512.5</v>
      </c>
      <c r="P27" s="62">
        <v>217</v>
      </c>
      <c r="Q27" s="142">
        <f>SUM(C27:P27)</f>
        <v>1640.7</v>
      </c>
    </row>
    <row r="28" spans="2:17" x14ac:dyDescent="0.25">
      <c r="B28" s="137">
        <v>45596</v>
      </c>
      <c r="C28" s="62">
        <v>10.7</v>
      </c>
      <c r="D28" s="62">
        <v>40</v>
      </c>
      <c r="E28" s="62">
        <v>157</v>
      </c>
      <c r="F28" s="62">
        <v>50</v>
      </c>
      <c r="G28" s="62">
        <v>31</v>
      </c>
      <c r="H28" s="62">
        <v>391.5</v>
      </c>
      <c r="I28" s="62">
        <v>0</v>
      </c>
      <c r="J28" s="62">
        <v>42</v>
      </c>
      <c r="K28" s="62">
        <v>22</v>
      </c>
      <c r="L28" s="62">
        <v>114.5</v>
      </c>
      <c r="M28" s="62">
        <v>67</v>
      </c>
      <c r="N28" s="62">
        <v>386</v>
      </c>
      <c r="O28" s="62">
        <v>454.5</v>
      </c>
      <c r="P28" s="62">
        <v>205</v>
      </c>
      <c r="Q28" s="142">
        <f>SUM(C28:P28)</f>
        <v>1971.2</v>
      </c>
    </row>
    <row r="29" spans="2:17" x14ac:dyDescent="0.25">
      <c r="B29" s="137">
        <v>45626</v>
      </c>
      <c r="C29" s="62">
        <v>51.5</v>
      </c>
      <c r="D29" s="62">
        <v>41</v>
      </c>
      <c r="E29" s="62">
        <v>163.4</v>
      </c>
      <c r="F29" s="62">
        <v>35.799999999999997</v>
      </c>
      <c r="G29" s="62">
        <v>35.5</v>
      </c>
      <c r="H29" s="62">
        <v>432</v>
      </c>
      <c r="I29" s="62">
        <v>12</v>
      </c>
      <c r="J29" s="62">
        <v>12</v>
      </c>
      <c r="K29" s="62">
        <v>2</v>
      </c>
      <c r="L29" s="62">
        <v>162</v>
      </c>
      <c r="M29" s="62">
        <v>0</v>
      </c>
      <c r="N29" s="62">
        <v>334.5</v>
      </c>
      <c r="O29" s="62">
        <v>512.5</v>
      </c>
      <c r="P29" s="62">
        <v>217</v>
      </c>
      <c r="Q29" s="142">
        <f>SUM(C29:P29)</f>
        <v>2011.2</v>
      </c>
    </row>
    <row r="30" spans="2:17" x14ac:dyDescent="0.25">
      <c r="B30" s="137">
        <v>45657</v>
      </c>
      <c r="C30" s="134">
        <f>MAX(0,_xlfn.FORECAST.ETS($B30,C$26:C29,$B$26:$B29,1))</f>
        <v>73.506634277419323</v>
      </c>
      <c r="D30" s="134">
        <f>MAX(0,_xlfn.FORECAST.ETS($B30,D$26:D29,$B$26:$B29,1))</f>
        <v>42.032258064516128</v>
      </c>
      <c r="E30" s="134">
        <f>MAX(0,_xlfn.FORECAST.ETS($B30,E$26:E29,$B$26:$B29,1))</f>
        <v>148.92704553548378</v>
      </c>
      <c r="F30" s="134">
        <f>MAX(0,_xlfn.FORECAST.ETS($B30,F$26:F29,$B$26:$B29,1))</f>
        <v>54.571545735483852</v>
      </c>
      <c r="G30" s="134">
        <f>MAX(0,_xlfn.FORECAST.ETS($B30,G$26:G29,$B$26:$B29,1))</f>
        <v>32.385870709677413</v>
      </c>
      <c r="H30" s="134">
        <f>MAX(0,_xlfn.FORECAST.ETS($B30,H$26:H29,$B$26:$B29,1))</f>
        <v>614.76689716129033</v>
      </c>
      <c r="I30" s="134">
        <f>MAX(0,_xlfn.FORECAST.ETS($B30,I$26:I29,$B$26:$B29,1))</f>
        <v>16.627806193548388</v>
      </c>
      <c r="J30" s="134">
        <f>MAX(0,_xlfn.FORECAST.ETS($B30,J$26:J29,$B$26:$B29,1))</f>
        <v>0</v>
      </c>
      <c r="K30" s="134">
        <f>MAX(0,_xlfn.FORECAST.ETS($B30,K$26:K29,$B$26:$B29,1))</f>
        <v>7.2191406451612945</v>
      </c>
      <c r="L30" s="134">
        <f>MAX(0,_xlfn.FORECAST.ETS($B30,L$26:L29,$B$26:$B29,1))</f>
        <v>180.96500706451613</v>
      </c>
      <c r="M30" s="134">
        <f>MAX(0,_xlfn.FORECAST.ETS($B30,M$26:M29,$B$26:$B29,1))</f>
        <v>0</v>
      </c>
      <c r="N30" s="134">
        <f>MAX(0,_xlfn.FORECAST.ETS($B30,N$26:N29,$B$26:$B29,1))</f>
        <v>347.93928716129028</v>
      </c>
      <c r="O30" s="134">
        <f>MAX(0,_xlfn.FORECAST.ETS($B30,O$26:O29,$B$26:$B29,1))</f>
        <v>497.36449212903227</v>
      </c>
      <c r="P30" s="134">
        <f>MAX(0,_xlfn.FORECAST.ETS($B30,P$26:P29,$B$26:$B29,1))</f>
        <v>213.86851561290322</v>
      </c>
      <c r="Q30" s="142">
        <f t="shared" ref="Q30:Q38" si="1">SUM(C30:P30)</f>
        <v>2230.1745002903226</v>
      </c>
    </row>
    <row r="31" spans="2:17" x14ac:dyDescent="0.25">
      <c r="B31" s="137">
        <v>45688</v>
      </c>
      <c r="C31" s="134">
        <f>MAX(0,_xlfn.FORECAST.ETS($B31,C$26:C30,$B$26:$B30,1))</f>
        <v>98.524181235857114</v>
      </c>
      <c r="D31" s="134">
        <f>MAX(0,_xlfn.FORECAST.ETS($B31,D$26:D30,$B$26:$B30,1))</f>
        <v>43.04421937096771</v>
      </c>
      <c r="E31" s="134">
        <f>MAX(0,_xlfn.FORECAST.ETS($B31,E$26:E30,$B$26:$B30,1))</f>
        <v>138.74268377927876</v>
      </c>
      <c r="F31" s="134">
        <f>MAX(0,_xlfn.FORECAST.ETS($B31,F$26:F30,$B$26:$B30,1))</f>
        <v>66.667979614834863</v>
      </c>
      <c r="G31" s="134">
        <f>MAX(0,_xlfn.FORECAST.ETS($B31,G$26:G30,$B$26:$B30,1))</f>
        <v>30.783597089237603</v>
      </c>
      <c r="H31" s="134">
        <f>MAX(0,_xlfn.FORECAST.ETS($B31,H$26:H30,$B$26:$B30,1))</f>
        <v>766.26167083866221</v>
      </c>
      <c r="I31" s="134">
        <f>MAX(0,_xlfn.FORECAST.ETS($B31,I$26:I30,$B$26:$B30,1))</f>
        <v>22.533925389430568</v>
      </c>
      <c r="J31" s="134">
        <f>MAX(0,_xlfn.FORECAST.ETS($B31,J$26:J30,$B$26:$B30,1))</f>
        <v>0</v>
      </c>
      <c r="K31" s="134">
        <f>MAX(0,_xlfn.FORECAST.ETS($B31,K$26:K30,$B$26:$B30,1))</f>
        <v>7.5544575024127143</v>
      </c>
      <c r="L31" s="134">
        <f>MAX(0,_xlfn.FORECAST.ETS($B31,L$26:L30,$B$26:$B30,1))</f>
        <v>204.85233799073586</v>
      </c>
      <c r="M31" s="134">
        <f>MAX(0,_xlfn.FORECAST.ETS($B31,M$26:M30,$B$26:$B30,1))</f>
        <v>0</v>
      </c>
      <c r="N31" s="134">
        <f>MAX(0,_xlfn.FORECAST.ETS($B31,N$26:N30,$B$26:$B30,1))</f>
        <v>348.80272806871216</v>
      </c>
      <c r="O31" s="134">
        <f>MAX(0,_xlfn.FORECAST.ETS($B31,O$26:O30,$B$26:$B30,1))</f>
        <v>496.39207324300338</v>
      </c>
      <c r="P31" s="134">
        <f>MAX(0,_xlfn.FORECAST.ETS($B31,P$26:P30,$B$26:$B30,1))</f>
        <v>213.66732549855223</v>
      </c>
      <c r="Q31" s="142">
        <f t="shared" si="1"/>
        <v>2437.8271796216854</v>
      </c>
    </row>
    <row r="32" spans="2:17" x14ac:dyDescent="0.25">
      <c r="B32" s="137">
        <v>45716</v>
      </c>
      <c r="C32" s="134">
        <f>MAX(0,_xlfn.FORECAST.ETS($B32,C$26:C31,$B$26:$B31,1))</f>
        <v>121.72988719234218</v>
      </c>
      <c r="D32" s="134">
        <f>MAX(0,_xlfn.FORECAST.ETS($B32,D$26:D31,$B$26:$B31,1))</f>
        <v>43.961849678379117</v>
      </c>
      <c r="E32" s="134">
        <f>MAX(0,_xlfn.FORECAST.ETS($B32,E$26:E31,$B$26:$B31,1))</f>
        <v>129.37421982936485</v>
      </c>
      <c r="F32" s="134">
        <f>MAX(0,_xlfn.FORECAST.ETS($B32,F$26:F31,$B$26:$B31,1))</f>
        <v>77.772874802745946</v>
      </c>
      <c r="G32" s="134">
        <f>MAX(0,_xlfn.FORECAST.ETS($B32,G$26:G31,$B$26:$B31,1))</f>
        <v>29.321575786959095</v>
      </c>
      <c r="H32" s="134">
        <f>MAX(0,_xlfn.FORECAST.ETS($B32,H$26:H31,$B$26:$B31,1))</f>
        <v>894.88535203180061</v>
      </c>
      <c r="I32" s="134">
        <f>MAX(0,_xlfn.FORECAST.ETS($B32,I$26:I31,$B$26:$B31,1))</f>
        <v>28.020366849457581</v>
      </c>
      <c r="J32" s="134">
        <f>MAX(0,_xlfn.FORECAST.ETS($B32,J$26:J31,$B$26:$B31,1))</f>
        <v>0</v>
      </c>
      <c r="K32" s="134">
        <f>MAX(0,_xlfn.FORECAST.ETS($B32,K$26:K31,$B$26:$B31,1))</f>
        <v>7.795553335137333</v>
      </c>
      <c r="L32" s="134">
        <f>MAX(0,_xlfn.FORECAST.ETS($B32,L$26:L31,$B$26:$B31,1))</f>
        <v>227.03876034998132</v>
      </c>
      <c r="M32" s="134">
        <f>MAX(0,_xlfn.FORECAST.ETS($B32,M$26:M31,$B$26:$B31,1))</f>
        <v>0</v>
      </c>
      <c r="N32" s="134">
        <f>MAX(0,_xlfn.FORECAST.ETS($B32,N$26:N31,$B$26:$B31,1))</f>
        <v>349.42354983797804</v>
      </c>
      <c r="O32" s="134">
        <f>MAX(0,_xlfn.FORECAST.ETS($B32,O$26:O31,$B$26:$B31,1))</f>
        <v>495.69289532810234</v>
      </c>
      <c r="P32" s="134">
        <f>MAX(0,_xlfn.FORECAST.ETS($B32,P$26:P31,$B$26:$B31,1))</f>
        <v>213.52266799891717</v>
      </c>
      <c r="Q32" s="142">
        <f t="shared" si="1"/>
        <v>2618.5395530211654</v>
      </c>
    </row>
    <row r="33" spans="2:17" x14ac:dyDescent="0.25">
      <c r="B33" s="137">
        <v>45747</v>
      </c>
      <c r="C33" s="134">
        <f>MAX(0,_xlfn.FORECAST.ETS($B33,C$26:C32,$B$26:$B32,1))</f>
        <v>158.39295848441554</v>
      </c>
      <c r="D33" s="134">
        <f>MAX(0,_xlfn.FORECAST.ETS($B33,D$26:D32,$B$26:$B32,1))</f>
        <v>45.078256043930054</v>
      </c>
      <c r="E33" s="134">
        <f>MAX(0,_xlfn.FORECAST.ETS($B33,E$26:E32,$B$26:$B32,1))</f>
        <v>126.57611580005234</v>
      </c>
      <c r="F33" s="134">
        <f>MAX(0,_xlfn.FORECAST.ETS($B33,F$26:F32,$B$26:$B32,1))</f>
        <v>77.618608004436695</v>
      </c>
      <c r="G33" s="134">
        <f>MAX(0,_xlfn.FORECAST.ETS($B33,G$26:G32,$B$26:$B32,1))</f>
        <v>30.722402998611003</v>
      </c>
      <c r="H33" s="134">
        <f>MAX(0,_xlfn.FORECAST.ETS($B33,H$26:H32,$B$26:$B32,1))</f>
        <v>1042.6215413494019</v>
      </c>
      <c r="I33" s="134">
        <f>MAX(0,_xlfn.FORECAST.ETS($B33,I$26:I32,$B$26:$B32,1))</f>
        <v>37.923792285530467</v>
      </c>
      <c r="J33" s="134">
        <f>MAX(0,_xlfn.FORECAST.ETS($B33,J$26:J32,$B$26:$B32,1))</f>
        <v>0</v>
      </c>
      <c r="K33" s="134">
        <f>MAX(0,_xlfn.FORECAST.ETS($B33,K$26:K32,$B$26:$B32,1))</f>
        <v>0</v>
      </c>
      <c r="L33" s="134">
        <f>MAX(0,_xlfn.FORECAST.ETS($B33,L$26:L32,$B$26:$B32,1))</f>
        <v>266.54821367801986</v>
      </c>
      <c r="M33" s="134">
        <f>MAX(0,_xlfn.FORECAST.ETS($B33,M$26:M32,$B$26:$B32,1))</f>
        <v>0</v>
      </c>
      <c r="N33" s="134">
        <f>MAX(0,_xlfn.FORECAST.ETS($B33,N$26:N32,$B$26:$B32,1))</f>
        <v>322.80365598604237</v>
      </c>
      <c r="O33" s="134">
        <f>MAX(0,_xlfn.FORECAST.ETS($B33,O$26:O32,$B$26:$B32,1))</f>
        <v>525.67258160795222</v>
      </c>
      <c r="P33" s="134">
        <f>MAX(0,_xlfn.FORECAST.ETS($B33,P$26:P32,$B$26:$B32,1))</f>
        <v>219.72536171198919</v>
      </c>
      <c r="Q33" s="142">
        <f t="shared" si="1"/>
        <v>2853.6834879503817</v>
      </c>
    </row>
    <row r="34" spans="2:17" x14ac:dyDescent="0.25">
      <c r="B34" s="137">
        <v>45777</v>
      </c>
      <c r="C34" s="134">
        <f>MAX(0,_xlfn.FORECAST.ETS($B34,C$26:C33,$B$26:$B33,1))</f>
        <v>179.75081283160995</v>
      </c>
      <c r="D34" s="134">
        <f>MAX(0,_xlfn.FORECAST.ETS($B34,D$26:D33,$B$26:$B33,1))</f>
        <v>46.017700873556919</v>
      </c>
      <c r="E34" s="134">
        <f>MAX(0,_xlfn.FORECAST.ETS($B34,E$26:E33,$B$26:$B33,1))</f>
        <v>115.26152490438214</v>
      </c>
      <c r="F34" s="134">
        <f>MAX(0,_xlfn.FORECAST.ETS($B34,F$26:F33,$B$26:$B33,1))</f>
        <v>91.808826504526294</v>
      </c>
      <c r="G34" s="134">
        <f>MAX(0,_xlfn.FORECAST.ETS($B34,G$26:G33,$B$26:$B33,1))</f>
        <v>28.544555453164179</v>
      </c>
      <c r="H34" s="134">
        <f>MAX(0,_xlfn.FORECAST.ETS($B34,H$26:H33,$B$26:$B33,1))</f>
        <v>1187.2427700969472</v>
      </c>
      <c r="I34" s="134">
        <f>MAX(0,_xlfn.FORECAST.ETS($B34,I$26:I33,$B$26:$B33,1))</f>
        <v>42.696294607731211</v>
      </c>
      <c r="J34" s="134">
        <f>MAX(0,_xlfn.FORECAST.ETS($B34,J$26:J33,$B$26:$B33,1))</f>
        <v>0</v>
      </c>
      <c r="K34" s="134">
        <f>MAX(0,_xlfn.FORECAST.ETS($B34,K$26:K33,$B$26:$B33,1))</f>
        <v>1.6490040115559665</v>
      </c>
      <c r="L34" s="134">
        <f>MAX(0,_xlfn.FORECAST.ETS($B34,L$26:L33,$B$26:$B33,1))</f>
        <v>285.96837349223415</v>
      </c>
      <c r="M34" s="134">
        <f>MAX(0,_xlfn.FORECAST.ETS($B34,M$26:M33,$B$26:$B33,1))</f>
        <v>0</v>
      </c>
      <c r="N34" s="134">
        <f>MAX(0,_xlfn.FORECAST.ETS($B34,N$26:N33,$B$26:$B33,1))</f>
        <v>329.56541347833252</v>
      </c>
      <c r="O34" s="134">
        <f>MAX(0,_xlfn.FORECAST.ETS($B34,O$26:O33,$B$26:$B33,1))</f>
        <v>518.05739841275135</v>
      </c>
      <c r="P34" s="134">
        <f>MAX(0,_xlfn.FORECAST.ETS($B34,P$26:P33,$B$26:$B33,1))</f>
        <v>218.14980656815482</v>
      </c>
      <c r="Q34" s="142">
        <f t="shared" si="1"/>
        <v>3044.7124812349466</v>
      </c>
    </row>
    <row r="35" spans="2:17" x14ac:dyDescent="0.25">
      <c r="B35" s="137">
        <v>45808</v>
      </c>
      <c r="C35" s="134">
        <f>MAX(0,_xlfn.FORECAST.ETS($B35,C$26:C34,$B$26:$B34,1))</f>
        <v>214.14409626848425</v>
      </c>
      <c r="D35" s="134">
        <f>MAX(0,_xlfn.FORECAST.ETS($B35,D$26:D34,$B$26:$B34,1))</f>
        <v>47.083956334386365</v>
      </c>
      <c r="E35" s="134">
        <f>MAX(0,_xlfn.FORECAST.ETS($B35,E$26:E34,$B$26:$B34,1))</f>
        <v>109.6176375685953</v>
      </c>
      <c r="F35" s="134">
        <f>MAX(0,_xlfn.FORECAST.ETS($B35,F$26:F34,$B$26:$B34,1))</f>
        <v>96.355217410464491</v>
      </c>
      <c r="G35" s="134">
        <f>MAX(0,_xlfn.FORECAST.ETS($B35,G$26:G34,$B$26:$B34,1))</f>
        <v>28.798563801601372</v>
      </c>
      <c r="H35" s="134">
        <f>MAX(0,_xlfn.FORECAST.ETS($B35,H$26:H34,$B$26:$B34,1))</f>
        <v>1335.2910918904201</v>
      </c>
      <c r="I35" s="134">
        <f>MAX(0,_xlfn.FORECAST.ETS($B35,I$26:I34,$B$26:$B34,1))</f>
        <v>52.014305738343609</v>
      </c>
      <c r="J35" s="134">
        <f>MAX(0,_xlfn.FORECAST.ETS($B35,J$26:J34,$B$26:$B34,1))</f>
        <v>0</v>
      </c>
      <c r="K35" s="134">
        <f>MAX(0,_xlfn.FORECAST.ETS($B35,K$26:K34,$B$26:$B34,1))</f>
        <v>0</v>
      </c>
      <c r="L35" s="134">
        <f>MAX(0,_xlfn.FORECAST.ETS($B35,L$26:L34,$B$26:$B34,1))</f>
        <v>323.13175988006213</v>
      </c>
      <c r="M35" s="134">
        <f>MAX(0,_xlfn.FORECAST.ETS($B35,M$26:M34,$B$26:$B34,1))</f>
        <v>0</v>
      </c>
      <c r="N35" s="134">
        <f>MAX(0,_xlfn.FORECAST.ETS($B35,N$26:N34,$B$26:$B34,1))</f>
        <v>313.38525745142977</v>
      </c>
      <c r="O35" s="134">
        <f>MAX(0,_xlfn.FORECAST.ETS($B35,O$26:O34,$B$26:$B34,1))</f>
        <v>536.2797100547001</v>
      </c>
      <c r="P35" s="134">
        <f>MAX(0,_xlfn.FORECAST.ETS($B35,P$26:P34,$B$26:$B34,1))</f>
        <v>221.91994001131613</v>
      </c>
      <c r="Q35" s="142">
        <f t="shared" si="1"/>
        <v>3278.0215364098035</v>
      </c>
    </row>
    <row r="36" spans="2:17" x14ac:dyDescent="0.25">
      <c r="B36" s="137">
        <v>45838</v>
      </c>
      <c r="C36" s="134">
        <f>MAX(0,_xlfn.FORECAST.ETS($B36,C$26:C35,$B$26:$B35,1))</f>
        <v>236.2797731680734</v>
      </c>
      <c r="D36" s="134">
        <f>MAX(0,_xlfn.FORECAST.ETS($B36,D$26:D35,$B$26:$B35,1))</f>
        <v>48.036993268542524</v>
      </c>
      <c r="E36" s="134">
        <f>MAX(0,_xlfn.FORECAST.ETS($B36,E$26:E35,$B$26:$B35,1))</f>
        <v>99.686083415887111</v>
      </c>
      <c r="F36" s="134">
        <f>MAX(0,_xlfn.FORECAST.ETS($B36,F$26:F35,$B$26:$B35,1))</f>
        <v>108.29366846929926</v>
      </c>
      <c r="G36" s="134">
        <f>MAX(0,_xlfn.FORECAST.ETS($B36,G$26:G35,$B$26:$B35,1))</f>
        <v>27.160738271409947</v>
      </c>
      <c r="H36" s="134">
        <f>MAX(0,_xlfn.FORECAST.ETS($B36,H$26:H35,$B$26:$B35,1))</f>
        <v>1472.2594871762687</v>
      </c>
      <c r="I36" s="134">
        <f>MAX(0,_xlfn.FORECAST.ETS($B36,I$26:I35,$B$26:$B35,1))</f>
        <v>56.973485691264166</v>
      </c>
      <c r="J36" s="134">
        <f>MAX(0,_xlfn.FORECAST.ETS($B36,J$26:J35,$B$26:$B35,1))</f>
        <v>0</v>
      </c>
      <c r="K36" s="134">
        <f>MAX(0,_xlfn.FORECAST.ETS($B36,K$26:K35,$B$26:$B35,1))</f>
        <v>0</v>
      </c>
      <c r="L36" s="134">
        <f>MAX(0,_xlfn.FORECAST.ETS($B36,L$26:L35,$B$26:$B35,1))</f>
        <v>343.30560647820687</v>
      </c>
      <c r="M36" s="134">
        <f>MAX(0,_xlfn.FORECAST.ETS($B36,M$26:M35,$B$26:$B35,1))</f>
        <v>0</v>
      </c>
      <c r="N36" s="134">
        <f>MAX(0,_xlfn.FORECAST.ETS($B36,N$26:N35,$B$26:$B35,1))</f>
        <v>315.32610976248509</v>
      </c>
      <c r="O36" s="134">
        <f>MAX(0,_xlfn.FORECAST.ETS($B36,O$26:O35,$B$26:$B35,1))</f>
        <v>534.09389580147263</v>
      </c>
      <c r="P36" s="134">
        <f>MAX(0,_xlfn.FORECAST.ETS($B36,P$26:P35,$B$26:$B35,1))</f>
        <v>221.46770257961398</v>
      </c>
      <c r="Q36" s="142">
        <f t="shared" si="1"/>
        <v>3462.8835440825237</v>
      </c>
    </row>
    <row r="37" spans="2:17" x14ac:dyDescent="0.25">
      <c r="B37" s="137">
        <v>45869</v>
      </c>
      <c r="C37" s="134">
        <f>MAX(0,_xlfn.FORECAST.ETS($B37,C$26:C36,$B$26:$B36,1))</f>
        <v>270.87517704712133</v>
      </c>
      <c r="D37" s="134">
        <f>MAX(0,_xlfn.FORECAST.ETS($B37,D$26:D36,$B$26:$B36,1))</f>
        <v>49.116527286547509</v>
      </c>
      <c r="E37" s="134">
        <f>MAX(0,_xlfn.FORECAST.ETS($B37,E$26:E36,$B$26:$B36,1))</f>
        <v>95.530492246523451</v>
      </c>
      <c r="F37" s="134">
        <f>MAX(0,_xlfn.FORECAST.ETS($B37,F$26:F36,$B$26:$B36,1))</f>
        <v>110.50852198816274</v>
      </c>
      <c r="G37" s="134">
        <f>MAX(0,_xlfn.FORECAST.ETS($B37,G$26:G36,$B$26:$B36,1))</f>
        <v>27.947373301130664</v>
      </c>
      <c r="H37" s="134">
        <f>MAX(0,_xlfn.FORECAST.ETS($B37,H$26:H36,$B$26:$B36,1))</f>
        <v>1623.9616146255485</v>
      </c>
      <c r="I37" s="134">
        <f>MAX(0,_xlfn.FORECAST.ETS($B37,I$26:I36,$B$26:$B36,1))</f>
        <v>66.2991200665804</v>
      </c>
      <c r="J37" s="134">
        <f>MAX(0,_xlfn.FORECAST.ETS($B37,J$26:J36,$B$26:$B36,1))</f>
        <v>0</v>
      </c>
      <c r="K37" s="134">
        <f>MAX(0,_xlfn.FORECAST.ETS($B37,K$26:K36,$B$26:$B36,1))</f>
        <v>0</v>
      </c>
      <c r="L37" s="134">
        <f>MAX(0,_xlfn.FORECAST.ETS($B37,L$26:L36,$B$26:$B36,1))</f>
        <v>380.51733330348725</v>
      </c>
      <c r="M37" s="134">
        <f>MAX(0,_xlfn.FORECAST.ETS($B37,M$26:M36,$B$26:$B36,1))</f>
        <v>0</v>
      </c>
      <c r="N37" s="134">
        <f>MAX(0,_xlfn.FORECAST.ETS($B37,N$26:N36,$B$26:$B36,1))</f>
        <v>294.66558650822287</v>
      </c>
      <c r="O37" s="134">
        <f>MAX(0,_xlfn.FORECAST.ETS($B37,O$26:O36,$B$26:$B36,1))</f>
        <v>557.36205791306861</v>
      </c>
      <c r="P37" s="134">
        <f>MAX(0,_xlfn.FORECAST.ETS($B37,P$26:P36,$B$26:$B36,1))</f>
        <v>226.2818050854612</v>
      </c>
      <c r="Q37" s="142">
        <f t="shared" si="1"/>
        <v>3703.0656093718553</v>
      </c>
    </row>
    <row r="38" spans="2:17" x14ac:dyDescent="0.25">
      <c r="B38" s="137">
        <v>45900</v>
      </c>
      <c r="C38" s="134">
        <f>MAX(0,_xlfn.FORECAST.ETS($B38,C$26:C37,$B$26:$B37,1))</f>
        <v>295.23420332073459</v>
      </c>
      <c r="D38" s="134">
        <f>MAX(0,_xlfn.FORECAST.ETS($B38,D$26:D37,$B$26:$B37,1))</f>
        <v>50.06867791621125</v>
      </c>
      <c r="E38" s="134">
        <f>MAX(0,_xlfn.FORECAST.ETS($B38,E$26:E37,$B$26:$B37,1))</f>
        <v>85.346318139414862</v>
      </c>
      <c r="F38" s="134">
        <f>MAX(0,_xlfn.FORECAST.ETS($B38,F$26:F37,$B$26:$B37,1))</f>
        <v>122.66261810136113</v>
      </c>
      <c r="G38" s="134">
        <f>MAX(0,_xlfn.FORECAST.ETS($B38,G$26:G37,$B$26:$B37,1))</f>
        <v>26.314485690216838</v>
      </c>
      <c r="H38" s="134">
        <f>MAX(0,_xlfn.FORECAST.ETS($B38,H$26:H37,$B$26:$B37,1))</f>
        <v>1765.5069909212962</v>
      </c>
      <c r="I38" s="134">
        <f>MAX(0,_xlfn.FORECAST.ETS($B38,I$26:I37,$B$26:$B37,1))</f>
        <v>72.012440420401347</v>
      </c>
      <c r="J38" s="134">
        <f>MAX(0,_xlfn.FORECAST.ETS($B38,J$26:J37,$B$26:$B37,1))</f>
        <v>0</v>
      </c>
      <c r="K38" s="134">
        <f>MAX(0,_xlfn.FORECAST.ETS($B38,K$26:K37,$B$26:$B37,1))</f>
        <v>0</v>
      </c>
      <c r="L38" s="134">
        <f>MAX(0,_xlfn.FORECAST.ETS($B38,L$26:L37,$B$26:$B37,1))</f>
        <v>403.64119239172146</v>
      </c>
      <c r="M38" s="134">
        <f>MAX(0,_xlfn.FORECAST.ETS($B38,M$26:M37,$B$26:$B37,1))</f>
        <v>0</v>
      </c>
      <c r="N38" s="134">
        <f>MAX(0,_xlfn.FORECAST.ETS($B38,N$26:N37,$B$26:$B37,1))</f>
        <v>295.97603854399603</v>
      </c>
      <c r="O38" s="134">
        <f>MAX(0,_xlfn.FORECAST.ETS($B38,O$26:O37,$B$26:$B37,1))</f>
        <v>555.88620901841125</v>
      </c>
      <c r="P38" s="134">
        <f>MAX(0,_xlfn.FORECAST.ETS($B38,P$26:P37,$B$26:$B37,1))</f>
        <v>225.97645703829062</v>
      </c>
      <c r="Q38" s="142">
        <f t="shared" si="1"/>
        <v>3898.6256315020546</v>
      </c>
    </row>
    <row r="39" spans="2:17" x14ac:dyDescent="0.25">
      <c r="B39" s="136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</row>
    <row r="40" spans="2:17" x14ac:dyDescent="0.25">
      <c r="B40" s="137" t="s">
        <v>4</v>
      </c>
      <c r="C40" s="142">
        <f t="shared" ref="C40:Q40" si="2">SUM(C27:C38)</f>
        <v>1711.6377238260577</v>
      </c>
      <c r="D40" s="142">
        <f t="shared" si="2"/>
        <v>495.44043883703756</v>
      </c>
      <c r="E40" s="142">
        <f t="shared" si="2"/>
        <v>1552.6621212189827</v>
      </c>
      <c r="F40" s="142">
        <f t="shared" si="2"/>
        <v>904.55986063131525</v>
      </c>
      <c r="G40" s="142">
        <f t="shared" si="2"/>
        <v>366.97916310200816</v>
      </c>
      <c r="H40" s="142">
        <f t="shared" si="2"/>
        <v>11659.297416091636</v>
      </c>
      <c r="I40" s="142">
        <f t="shared" si="2"/>
        <v>407.10153724228775</v>
      </c>
      <c r="J40" s="142">
        <f t="shared" si="2"/>
        <v>137</v>
      </c>
      <c r="K40" s="142">
        <f t="shared" si="2"/>
        <v>50.218155494267315</v>
      </c>
      <c r="L40" s="142">
        <f t="shared" si="2"/>
        <v>3005.9685846289649</v>
      </c>
      <c r="M40" s="142">
        <f t="shared" si="2"/>
        <v>77</v>
      </c>
      <c r="N40" s="142">
        <f t="shared" si="2"/>
        <v>3972.8876267984892</v>
      </c>
      <c r="O40" s="142">
        <f t="shared" si="2"/>
        <v>6196.3013135084948</v>
      </c>
      <c r="P40" s="142">
        <f t="shared" si="2"/>
        <v>2613.5795821051988</v>
      </c>
      <c r="Q40" s="142">
        <f t="shared" si="2"/>
        <v>33150.633523484736</v>
      </c>
    </row>
    <row r="43" spans="2:17" x14ac:dyDescent="0.25">
      <c r="B43" s="136" t="s">
        <v>188</v>
      </c>
      <c r="C43" s="137">
        <v>45565</v>
      </c>
      <c r="D43" s="137">
        <v>45596</v>
      </c>
      <c r="E43" s="137">
        <v>45626</v>
      </c>
      <c r="F43" s="137">
        <v>45657</v>
      </c>
      <c r="G43" s="137">
        <v>45688</v>
      </c>
      <c r="H43" s="137">
        <v>45716</v>
      </c>
      <c r="I43" s="137">
        <v>45747</v>
      </c>
      <c r="J43" s="137">
        <v>45777</v>
      </c>
      <c r="K43" s="137">
        <v>45808</v>
      </c>
      <c r="L43" s="137">
        <v>45838</v>
      </c>
      <c r="M43" s="137">
        <v>45869</v>
      </c>
      <c r="N43" s="137">
        <v>45900</v>
      </c>
      <c r="O43" s="136"/>
      <c r="P43" s="141" t="s">
        <v>4</v>
      </c>
    </row>
    <row r="44" spans="2:17" x14ac:dyDescent="0.25">
      <c r="B44" s="17" t="s">
        <v>18</v>
      </c>
      <c r="C44" s="143">
        <v>1</v>
      </c>
      <c r="D44" s="143">
        <v>10.7</v>
      </c>
      <c r="E44" s="143">
        <v>51.5</v>
      </c>
      <c r="F44" s="144">
        <f>MAX(0,_xlfn.FORECAST.ETS(F$43,$B44:E44,$B$43:E$43,1))</f>
        <v>73.506634277419323</v>
      </c>
      <c r="G44" s="144">
        <f>MAX(0,_xlfn.FORECAST.ETS(G$43,$B44:F44,$B$43:F$43,1))</f>
        <v>98.524181235857114</v>
      </c>
      <c r="H44" s="144">
        <f>MAX(0,_xlfn.FORECAST.ETS(H$43,$B44:G44,$B$43:G$43,1))</f>
        <v>121.72988719234218</v>
      </c>
      <c r="I44" s="144">
        <f>MAX(0,_xlfn.FORECAST.ETS(I$43,$B44:H44,$B$43:H$43,1))</f>
        <v>158.39295848441554</v>
      </c>
      <c r="J44" s="144">
        <f>MAX(0,_xlfn.FORECAST.ETS(J$43,$B44:I44,$B$43:I$43,1))</f>
        <v>179.75081283160995</v>
      </c>
      <c r="K44" s="144">
        <f>MAX(0,_xlfn.FORECAST.ETS(K$43,$B44:J44,$B$43:J$43,1))</f>
        <v>214.14409626848425</v>
      </c>
      <c r="L44" s="144">
        <f>MAX(0,_xlfn.FORECAST.ETS(L$43,$B44:K44,$B$43:K$43,1))</f>
        <v>236.2797731680734</v>
      </c>
      <c r="M44" s="144">
        <f>MAX(0,_xlfn.FORECAST.ETS(M$43,$B44:L44,$B$43:L$43,1))</f>
        <v>270.87517704712133</v>
      </c>
      <c r="N44" s="144">
        <f>MAX(0,_xlfn.FORECAST.ETS(N$43,$B44:M44,$B$43:M$43,1))</f>
        <v>295.23420332073459</v>
      </c>
      <c r="O44" s="133"/>
      <c r="P44" s="142">
        <f t="shared" ref="P44:P57" si="3">SUM(C44:N44)</f>
        <v>1711.6377238260577</v>
      </c>
    </row>
    <row r="45" spans="2:17" x14ac:dyDescent="0.25">
      <c r="B45" s="17" t="s">
        <v>88</v>
      </c>
      <c r="C45" s="143"/>
      <c r="D45" s="143">
        <v>40</v>
      </c>
      <c r="E45" s="143">
        <v>41</v>
      </c>
      <c r="F45" s="144">
        <f>MAX(0,_xlfn.FORECAST.ETS(F$43,$B45:E45,$B$43:E$43,1))</f>
        <v>42.032258064516128</v>
      </c>
      <c r="G45" s="144">
        <f>MAX(0,_xlfn.FORECAST.ETS(G$43,$B45:F45,$B$43:F$43,1))</f>
        <v>43.04421937096771</v>
      </c>
      <c r="H45" s="144">
        <f>MAX(0,_xlfn.FORECAST.ETS(H$43,$B45:G45,$B$43:G$43,1))</f>
        <v>43.961849678379117</v>
      </c>
      <c r="I45" s="144">
        <f>MAX(0,_xlfn.FORECAST.ETS(I$43,$B45:H45,$B$43:H$43,1))</f>
        <v>45.078256043930054</v>
      </c>
      <c r="J45" s="144">
        <f>MAX(0,_xlfn.FORECAST.ETS(J$43,$B45:I45,$B$43:I$43,1))</f>
        <v>46.017700873556919</v>
      </c>
      <c r="K45" s="144">
        <f>MAX(0,_xlfn.FORECAST.ETS(K$43,$B45:J45,$B$43:J$43,1))</f>
        <v>47.083956334386365</v>
      </c>
      <c r="L45" s="144">
        <f>MAX(0,_xlfn.FORECAST.ETS(L$43,$B45:K45,$B$43:K$43,1))</f>
        <v>48.036993268542524</v>
      </c>
      <c r="M45" s="144">
        <f>MAX(0,_xlfn.FORECAST.ETS(M$43,$B45:L45,$B$43:L$43,1))</f>
        <v>49.116527286547509</v>
      </c>
      <c r="N45" s="144">
        <f>MAX(0,_xlfn.FORECAST.ETS(N$43,$B45:M45,$B$43:M$43,1))</f>
        <v>50.06867791621125</v>
      </c>
      <c r="O45" s="133"/>
      <c r="P45" s="142">
        <f t="shared" si="3"/>
        <v>495.44043883703756</v>
      </c>
    </row>
    <row r="46" spans="2:17" x14ac:dyDescent="0.25">
      <c r="B46" s="17" t="s">
        <v>21</v>
      </c>
      <c r="C46" s="143">
        <v>183.2</v>
      </c>
      <c r="D46" s="143">
        <v>157</v>
      </c>
      <c r="E46" s="143">
        <v>163.4</v>
      </c>
      <c r="F46" s="144">
        <f>MAX(0,_xlfn.FORECAST.ETS(F$43,$B46:E46,$B$43:E$43,1))</f>
        <v>148.92704553548378</v>
      </c>
      <c r="G46" s="144">
        <f>MAX(0,_xlfn.FORECAST.ETS(G$43,$B46:F46,$B$43:F$43,1))</f>
        <v>138.74268377927876</v>
      </c>
      <c r="H46" s="144">
        <f>MAX(0,_xlfn.FORECAST.ETS(H$43,$B46:G46,$B$43:G$43,1))</f>
        <v>129.37421982936485</v>
      </c>
      <c r="I46" s="144">
        <f>MAX(0,_xlfn.FORECAST.ETS(I$43,$B46:H46,$B$43:H$43,1))</f>
        <v>126.57611580005234</v>
      </c>
      <c r="J46" s="144">
        <f>MAX(0,_xlfn.FORECAST.ETS(J$43,$B46:I46,$B$43:I$43,1))</f>
        <v>115.26152490438214</v>
      </c>
      <c r="K46" s="144">
        <f>MAX(0,_xlfn.FORECAST.ETS(K$43,$B46:J46,$B$43:J$43,1))</f>
        <v>109.6176375685953</v>
      </c>
      <c r="L46" s="144">
        <f>MAX(0,_xlfn.FORECAST.ETS(L$43,$B46:K46,$B$43:K$43,1))</f>
        <v>99.686083415887111</v>
      </c>
      <c r="M46" s="144">
        <f>MAX(0,_xlfn.FORECAST.ETS(M$43,$B46:L46,$B$43:L$43,1))</f>
        <v>95.530492246523451</v>
      </c>
      <c r="N46" s="144">
        <f>MAX(0,_xlfn.FORECAST.ETS(N$43,$B46:M46,$B$43:M$43,1))</f>
        <v>85.346318139414862</v>
      </c>
      <c r="O46" s="133"/>
      <c r="P46" s="142">
        <f t="shared" si="3"/>
        <v>1552.6621212189827</v>
      </c>
    </row>
    <row r="47" spans="2:17" x14ac:dyDescent="0.25">
      <c r="B47" s="17" t="s">
        <v>22</v>
      </c>
      <c r="C47" s="143">
        <v>12.5</v>
      </c>
      <c r="D47" s="143">
        <v>50</v>
      </c>
      <c r="E47" s="143">
        <v>35.799999999999997</v>
      </c>
      <c r="F47" s="144">
        <f>MAX(0,_xlfn.FORECAST.ETS(F$43,$B47:E47,$B$43:E$43,1))</f>
        <v>54.571545735483852</v>
      </c>
      <c r="G47" s="144">
        <f>MAX(0,_xlfn.FORECAST.ETS(G$43,$B47:F47,$B$43:F$43,1))</f>
        <v>66.667979614834863</v>
      </c>
      <c r="H47" s="144">
        <f>MAX(0,_xlfn.FORECAST.ETS(H$43,$B47:G47,$B$43:G$43,1))</f>
        <v>77.772874802745946</v>
      </c>
      <c r="I47" s="144">
        <f>MAX(0,_xlfn.FORECAST.ETS(I$43,$B47:H47,$B$43:H$43,1))</f>
        <v>77.618608004436695</v>
      </c>
      <c r="J47" s="144">
        <f>MAX(0,_xlfn.FORECAST.ETS(J$43,$B47:I47,$B$43:I$43,1))</f>
        <v>91.808826504526294</v>
      </c>
      <c r="K47" s="144">
        <f>MAX(0,_xlfn.FORECAST.ETS(K$43,$B47:J47,$B$43:J$43,1))</f>
        <v>96.355217410464491</v>
      </c>
      <c r="L47" s="144">
        <f>MAX(0,_xlfn.FORECAST.ETS(L$43,$B47:K47,$B$43:K$43,1))</f>
        <v>108.29366846929926</v>
      </c>
      <c r="M47" s="144">
        <f>MAX(0,_xlfn.FORECAST.ETS(M$43,$B47:L47,$B$43:L$43,1))</f>
        <v>110.50852198816274</v>
      </c>
      <c r="N47" s="144">
        <f>MAX(0,_xlfn.FORECAST.ETS(N$43,$B47:M47,$B$43:M$43,1))</f>
        <v>122.66261810136113</v>
      </c>
      <c r="O47" s="133"/>
      <c r="P47" s="142">
        <f t="shared" si="3"/>
        <v>904.55986063131525</v>
      </c>
    </row>
    <row r="48" spans="2:17" x14ac:dyDescent="0.25">
      <c r="B48" s="17" t="s">
        <v>60</v>
      </c>
      <c r="C48" s="143">
        <v>38.5</v>
      </c>
      <c r="D48" s="143">
        <v>31</v>
      </c>
      <c r="E48" s="143">
        <v>35.5</v>
      </c>
      <c r="F48" s="144">
        <f>MAX(0,_xlfn.FORECAST.ETS(F$43,$B48:E48,$B$43:E$43,1))</f>
        <v>32.385870709677413</v>
      </c>
      <c r="G48" s="144">
        <f>MAX(0,_xlfn.FORECAST.ETS(G$43,$B48:F48,$B$43:F$43,1))</f>
        <v>30.783597089237603</v>
      </c>
      <c r="H48" s="144">
        <f>MAX(0,_xlfn.FORECAST.ETS(H$43,$B48:G48,$B$43:G$43,1))</f>
        <v>29.321575786959095</v>
      </c>
      <c r="I48" s="144">
        <f>MAX(0,_xlfn.FORECAST.ETS(I$43,$B48:H48,$B$43:H$43,1))</f>
        <v>30.722402998611003</v>
      </c>
      <c r="J48" s="144">
        <f>MAX(0,_xlfn.FORECAST.ETS(J$43,$B48:I48,$B$43:I$43,1))</f>
        <v>28.544555453164179</v>
      </c>
      <c r="K48" s="144">
        <f>MAX(0,_xlfn.FORECAST.ETS(K$43,$B48:J48,$B$43:J$43,1))</f>
        <v>28.798563801601372</v>
      </c>
      <c r="L48" s="144">
        <f>MAX(0,_xlfn.FORECAST.ETS(L$43,$B48:K48,$B$43:K$43,1))</f>
        <v>27.160738271409947</v>
      </c>
      <c r="M48" s="144">
        <f>MAX(0,_xlfn.FORECAST.ETS(M$43,$B48:L48,$B$43:L$43,1))</f>
        <v>27.947373301130664</v>
      </c>
      <c r="N48" s="144">
        <f>MAX(0,_xlfn.FORECAST.ETS(N$43,$B48:M48,$B$43:M$43,1))</f>
        <v>26.314485690216838</v>
      </c>
      <c r="O48" s="133"/>
      <c r="P48" s="142">
        <f t="shared" si="3"/>
        <v>366.97916310200816</v>
      </c>
    </row>
    <row r="49" spans="2:16" x14ac:dyDescent="0.25">
      <c r="B49" s="17" t="s">
        <v>23</v>
      </c>
      <c r="C49" s="143">
        <v>133</v>
      </c>
      <c r="D49" s="143">
        <v>391.5</v>
      </c>
      <c r="E49" s="143">
        <v>432</v>
      </c>
      <c r="F49" s="144">
        <v>350</v>
      </c>
      <c r="G49" s="144">
        <v>370</v>
      </c>
      <c r="H49" s="144">
        <f>MAX(0,_xlfn.FORECAST.ETS(H$43,$B49:G49,$B$43:G$43,1))</f>
        <v>429.57346827250842</v>
      </c>
      <c r="I49" s="144">
        <v>325</v>
      </c>
      <c r="J49" s="144">
        <v>400</v>
      </c>
      <c r="K49" s="144">
        <v>350</v>
      </c>
      <c r="L49" s="144">
        <v>410</v>
      </c>
      <c r="M49" s="144">
        <v>390</v>
      </c>
      <c r="N49" s="144">
        <v>400</v>
      </c>
      <c r="O49" s="133"/>
      <c r="P49" s="142">
        <f t="shared" si="3"/>
        <v>4381.0734682725088</v>
      </c>
    </row>
    <row r="50" spans="2:16" x14ac:dyDescent="0.25">
      <c r="B50" s="17" t="s">
        <v>184</v>
      </c>
      <c r="C50" s="143">
        <v>0</v>
      </c>
      <c r="D50" s="143">
        <v>0</v>
      </c>
      <c r="E50" s="143">
        <v>12</v>
      </c>
      <c r="F50" s="144">
        <f>MAX(0,_xlfn.FORECAST.ETS(F$43,$B50:E50,$B$43:E$43,1))</f>
        <v>16.627806193548388</v>
      </c>
      <c r="G50" s="144">
        <f>MAX(0,_xlfn.FORECAST.ETS(G$43,$B50:F50,$B$43:F$43,1))</f>
        <v>22.533925389430568</v>
      </c>
      <c r="H50" s="144">
        <f>MAX(0,_xlfn.FORECAST.ETS(H$43,$B50:G50,$B$43:G$43,1))</f>
        <v>28.020366849457581</v>
      </c>
      <c r="I50" s="144">
        <f>MAX(0,_xlfn.FORECAST.ETS(I$43,$B50:H50,$B$43:H$43,1))</f>
        <v>37.923792285530467</v>
      </c>
      <c r="J50" s="144">
        <f>MAX(0,_xlfn.FORECAST.ETS(J$43,$B50:I50,$B$43:I$43,1))</f>
        <v>42.696294607731211</v>
      </c>
      <c r="K50" s="144">
        <f>MAX(0,_xlfn.FORECAST.ETS(K$43,$B50:J50,$B$43:J$43,1))</f>
        <v>52.014305738343609</v>
      </c>
      <c r="L50" s="144">
        <f>MAX(0,_xlfn.FORECAST.ETS(L$43,$B50:K50,$B$43:K$43,1))</f>
        <v>56.973485691264166</v>
      </c>
      <c r="M50" s="144">
        <f>MAX(0,_xlfn.FORECAST.ETS(M$43,$B50:L50,$B$43:L$43,1))</f>
        <v>66.2991200665804</v>
      </c>
      <c r="N50" s="144">
        <f>MAX(0,_xlfn.FORECAST.ETS(N$43,$B50:M50,$B$43:M$43,1))</f>
        <v>72.012440420401347</v>
      </c>
      <c r="O50" s="133"/>
      <c r="P50" s="142">
        <f t="shared" si="3"/>
        <v>407.10153724228775</v>
      </c>
    </row>
    <row r="51" spans="2:16" x14ac:dyDescent="0.25">
      <c r="B51" s="17" t="s">
        <v>182</v>
      </c>
      <c r="C51" s="143">
        <v>83</v>
      </c>
      <c r="D51" s="143">
        <v>42</v>
      </c>
      <c r="E51" s="143">
        <v>12</v>
      </c>
      <c r="F51" s="144">
        <f>MAX(0,_xlfn.FORECAST.ETS(F$43,$B51:E51,$B$43:E$43,1))</f>
        <v>0</v>
      </c>
      <c r="G51" s="144">
        <f>MAX(0,_xlfn.FORECAST.ETS(G$43,$B51:F51,$B$43:F$43,1))</f>
        <v>0</v>
      </c>
      <c r="H51" s="144">
        <f>MAX(0,_xlfn.FORECAST.ETS(H$43,$B51:G51,$B$43:G$43,1))</f>
        <v>0</v>
      </c>
      <c r="I51" s="144">
        <f>MAX(0,_xlfn.FORECAST.ETS(I$43,$B51:H51,$B$43:H$43,1))</f>
        <v>0</v>
      </c>
      <c r="J51" s="144">
        <f>MAX(0,_xlfn.FORECAST.ETS(J$43,$B51:I51,$B$43:I$43,1))</f>
        <v>0</v>
      </c>
      <c r="K51" s="144">
        <f>MAX(0,_xlfn.FORECAST.ETS(K$43,$B51:J51,$B$43:J$43,1))</f>
        <v>0</v>
      </c>
      <c r="L51" s="144">
        <f>MAX(0,_xlfn.FORECAST.ETS(L$43,$B51:K51,$B$43:K$43,1))</f>
        <v>0</v>
      </c>
      <c r="M51" s="144">
        <f>MAX(0,_xlfn.FORECAST.ETS(M$43,$B51:L51,$B$43:L$43,1))</f>
        <v>0</v>
      </c>
      <c r="N51" s="144">
        <f>MAX(0,_xlfn.FORECAST.ETS(N$43,$B51:M51,$B$43:M$43,1))</f>
        <v>0</v>
      </c>
      <c r="O51" s="133"/>
      <c r="P51" s="142">
        <f t="shared" si="3"/>
        <v>137</v>
      </c>
    </row>
    <row r="52" spans="2:16" x14ac:dyDescent="0.25">
      <c r="B52" s="17" t="s">
        <v>183</v>
      </c>
      <c r="C52" s="143">
        <v>2</v>
      </c>
      <c r="D52" s="143">
        <v>22</v>
      </c>
      <c r="E52" s="143">
        <v>2</v>
      </c>
      <c r="F52" s="144">
        <f>MAX(0,_xlfn.FORECAST.ETS(F$43,$B52:E52,$B$43:E$43,1))</f>
        <v>7.2191406451612945</v>
      </c>
      <c r="G52" s="144">
        <f>MAX(0,_xlfn.FORECAST.ETS(G$43,$B52:F52,$B$43:F$43,1))</f>
        <v>7.5544575024127143</v>
      </c>
      <c r="H52" s="144">
        <f>MAX(0,_xlfn.FORECAST.ETS(H$43,$B52:G52,$B$43:G$43,1))</f>
        <v>7.795553335137333</v>
      </c>
      <c r="I52" s="144">
        <f>MAX(0,_xlfn.FORECAST.ETS(I$43,$B52:H52,$B$43:H$43,1))</f>
        <v>0</v>
      </c>
      <c r="J52" s="144">
        <f>MAX(0,_xlfn.FORECAST.ETS(J$43,$B52:I52,$B$43:I$43,1))</f>
        <v>1.6490040115559665</v>
      </c>
      <c r="K52" s="144">
        <f>MAX(0,_xlfn.FORECAST.ETS(K$43,$B52:J52,$B$43:J$43,1))</f>
        <v>0</v>
      </c>
      <c r="L52" s="144">
        <f>MAX(0,_xlfn.FORECAST.ETS(L$43,$B52:K52,$B$43:K$43,1))</f>
        <v>0</v>
      </c>
      <c r="M52" s="144">
        <f>MAX(0,_xlfn.FORECAST.ETS(M$43,$B52:L52,$B$43:L$43,1))</f>
        <v>0</v>
      </c>
      <c r="N52" s="144">
        <f>MAX(0,_xlfn.FORECAST.ETS(N$43,$B52:M52,$B$43:M$43,1))</f>
        <v>0</v>
      </c>
      <c r="O52" s="133"/>
      <c r="P52" s="142">
        <f t="shared" si="3"/>
        <v>50.218155494267315</v>
      </c>
    </row>
    <row r="53" spans="2:16" x14ac:dyDescent="0.25">
      <c r="B53" s="17" t="s">
        <v>19</v>
      </c>
      <c r="C53" s="143">
        <v>113.5</v>
      </c>
      <c r="D53" s="143">
        <v>114.5</v>
      </c>
      <c r="E53" s="143">
        <v>162</v>
      </c>
      <c r="F53" s="144">
        <f>MAX(0,_xlfn.FORECAST.ETS(F$43,$B53:E53,$B$43:E$43,1))</f>
        <v>180.96500706451613</v>
      </c>
      <c r="G53" s="144">
        <f>MAX(0,_xlfn.FORECAST.ETS(G$43,$B53:F53,$B$43:F$43,1))</f>
        <v>204.85233799073586</v>
      </c>
      <c r="H53" s="144">
        <f>MAX(0,_xlfn.FORECAST.ETS(H$43,$B53:G53,$B$43:G$43,1))</f>
        <v>227.03876034998132</v>
      </c>
      <c r="I53" s="144">
        <f>MAX(0,_xlfn.FORECAST.ETS(I$43,$B53:H53,$B$43:H$43,1))</f>
        <v>266.54821367801986</v>
      </c>
      <c r="J53" s="144">
        <f>MAX(0,_xlfn.FORECAST.ETS(J$43,$B53:I53,$B$43:I$43,1))</f>
        <v>285.96837349223415</v>
      </c>
      <c r="K53" s="144">
        <f>MAX(0,_xlfn.FORECAST.ETS(K$43,$B53:J53,$B$43:J$43,1))</f>
        <v>323.13175988006213</v>
      </c>
      <c r="L53" s="144">
        <f>MAX(0,_xlfn.FORECAST.ETS(L$43,$B53:K53,$B$43:K$43,1))</f>
        <v>343.30560647820687</v>
      </c>
      <c r="M53" s="144">
        <f>MAX(0,_xlfn.FORECAST.ETS(M$43,$B53:L53,$B$43:L$43,1))</f>
        <v>380.51733330348725</v>
      </c>
      <c r="N53" s="144">
        <f>MAX(0,_xlfn.FORECAST.ETS(N$43,$B53:M53,$B$43:M$43,1))</f>
        <v>403.64119239172146</v>
      </c>
      <c r="O53" s="133"/>
      <c r="P53" s="142">
        <f t="shared" si="3"/>
        <v>3005.9685846289649</v>
      </c>
    </row>
    <row r="54" spans="2:16" x14ac:dyDescent="0.25">
      <c r="B54" s="17" t="s">
        <v>20</v>
      </c>
      <c r="C54" s="143">
        <v>10</v>
      </c>
      <c r="D54" s="143">
        <v>67</v>
      </c>
      <c r="E54" s="143">
        <v>0</v>
      </c>
      <c r="F54" s="144">
        <f>MAX(0,_xlfn.FORECAST.ETS(F$43,$B54:E54,$B$43:E$43,1))</f>
        <v>0</v>
      </c>
      <c r="G54" s="144">
        <f>MAX(0,_xlfn.FORECAST.ETS(G$43,$B54:F54,$B$43:F$43,1))</f>
        <v>0</v>
      </c>
      <c r="H54" s="144">
        <f>MAX(0,_xlfn.FORECAST.ETS(H$43,$B54:G54,$B$43:G$43,1))</f>
        <v>0</v>
      </c>
      <c r="I54" s="144">
        <f>MAX(0,_xlfn.FORECAST.ETS(I$43,$B54:H54,$B$43:H$43,1))</f>
        <v>0</v>
      </c>
      <c r="J54" s="144">
        <f>MAX(0,_xlfn.FORECAST.ETS(J$43,$B54:I54,$B$43:I$43,1))</f>
        <v>0</v>
      </c>
      <c r="K54" s="144">
        <f>MAX(0,_xlfn.FORECAST.ETS(K$43,$B54:J54,$B$43:J$43,1))</f>
        <v>0</v>
      </c>
      <c r="L54" s="144">
        <f>MAX(0,_xlfn.FORECAST.ETS(L$43,$B54:K54,$B$43:K$43,1))</f>
        <v>0</v>
      </c>
      <c r="M54" s="144">
        <f>MAX(0,_xlfn.FORECAST.ETS(M$43,$B54:L54,$B$43:L$43,1))</f>
        <v>0</v>
      </c>
      <c r="N54" s="144">
        <f>MAX(0,_xlfn.FORECAST.ETS(N$43,$B54:M54,$B$43:M$43,1))</f>
        <v>0</v>
      </c>
      <c r="O54" s="133"/>
      <c r="P54" s="142">
        <f t="shared" si="3"/>
        <v>77</v>
      </c>
    </row>
    <row r="55" spans="2:16" x14ac:dyDescent="0.25">
      <c r="B55" s="17" t="s">
        <v>0</v>
      </c>
      <c r="C55" s="143">
        <v>334.5</v>
      </c>
      <c r="D55" s="143">
        <v>386</v>
      </c>
      <c r="E55" s="143">
        <v>334.5</v>
      </c>
      <c r="F55" s="144">
        <f>MAX(0,_xlfn.FORECAST.ETS(F$43,$B55:E55,$B$43:E$43,1))</f>
        <v>347.93928716129028</v>
      </c>
      <c r="G55" s="144">
        <f>MAX(0,_xlfn.FORECAST.ETS(G$43,$B55:F55,$B$43:F$43,1))</f>
        <v>348.80272806871216</v>
      </c>
      <c r="H55" s="144">
        <f>MAX(0,_xlfn.FORECAST.ETS(H$43,$B55:G55,$B$43:G$43,1))</f>
        <v>349.42354983797804</v>
      </c>
      <c r="I55" s="144">
        <f>MAX(0,_xlfn.FORECAST.ETS(I$43,$B55:H55,$B$43:H$43,1))</f>
        <v>322.80365598604237</v>
      </c>
      <c r="J55" s="144">
        <f>MAX(0,_xlfn.FORECAST.ETS(J$43,$B55:I55,$B$43:I$43,1))</f>
        <v>329.56541347833252</v>
      </c>
      <c r="K55" s="144">
        <f>MAX(0,_xlfn.FORECAST.ETS(K$43,$B55:J55,$B$43:J$43,1))</f>
        <v>313.38525745142977</v>
      </c>
      <c r="L55" s="144">
        <f>MAX(0,_xlfn.FORECAST.ETS(L$43,$B55:K55,$B$43:K$43,1))</f>
        <v>315.32610976248509</v>
      </c>
      <c r="M55" s="144">
        <f>MAX(0,_xlfn.FORECAST.ETS(M$43,$B55:L55,$B$43:L$43,1))</f>
        <v>294.66558650822287</v>
      </c>
      <c r="N55" s="144">
        <f>MAX(0,_xlfn.FORECAST.ETS(N$43,$B55:M55,$B$43:M$43,1))</f>
        <v>295.97603854399603</v>
      </c>
      <c r="O55" s="133"/>
      <c r="P55" s="142">
        <f t="shared" si="3"/>
        <v>3972.8876267984892</v>
      </c>
    </row>
    <row r="56" spans="2:16" x14ac:dyDescent="0.25">
      <c r="B56" s="17" t="s">
        <v>58</v>
      </c>
      <c r="C56" s="143">
        <v>512.5</v>
      </c>
      <c r="D56" s="143">
        <v>454.5</v>
      </c>
      <c r="E56" s="143">
        <v>512.5</v>
      </c>
      <c r="F56" s="144">
        <f>MAX(0,_xlfn.FORECAST.ETS(F$43,$B56:E56,$B$43:E$43,1))</f>
        <v>497.36449212903227</v>
      </c>
      <c r="G56" s="144">
        <f>MAX(0,_xlfn.FORECAST.ETS(G$43,$B56:F56,$B$43:F$43,1))</f>
        <v>496.39207324300338</v>
      </c>
      <c r="H56" s="144">
        <f>MAX(0,_xlfn.FORECAST.ETS(H$43,$B56:G56,$B$43:G$43,1))</f>
        <v>495.69289532810234</v>
      </c>
      <c r="I56" s="144">
        <f>MAX(0,_xlfn.FORECAST.ETS(I$43,$B56:H56,$B$43:H$43,1))</f>
        <v>525.67258160795222</v>
      </c>
      <c r="J56" s="144">
        <f>MAX(0,_xlfn.FORECAST.ETS(J$43,$B56:I56,$B$43:I$43,1))</f>
        <v>518.05739841275135</v>
      </c>
      <c r="K56" s="144">
        <f>MAX(0,_xlfn.FORECAST.ETS(K$43,$B56:J56,$B$43:J$43,1))</f>
        <v>536.2797100547001</v>
      </c>
      <c r="L56" s="144">
        <f>MAX(0,_xlfn.FORECAST.ETS(L$43,$B56:K56,$B$43:K$43,1))</f>
        <v>534.09389580147263</v>
      </c>
      <c r="M56" s="144">
        <f>MAX(0,_xlfn.FORECAST.ETS(M$43,$B56:L56,$B$43:L$43,1))</f>
        <v>557.36205791306861</v>
      </c>
      <c r="N56" s="144">
        <f>MAX(0,_xlfn.FORECAST.ETS(N$43,$B56:M56,$B$43:M$43,1))</f>
        <v>555.88620901841125</v>
      </c>
      <c r="O56" s="133"/>
      <c r="P56" s="142">
        <f t="shared" si="3"/>
        <v>6196.3013135084948</v>
      </c>
    </row>
    <row r="57" spans="2:16" x14ac:dyDescent="0.25">
      <c r="B57" s="17" t="s">
        <v>187</v>
      </c>
      <c r="C57" s="143">
        <v>217</v>
      </c>
      <c r="D57" s="143">
        <v>205</v>
      </c>
      <c r="E57" s="143">
        <v>217</v>
      </c>
      <c r="F57" s="144">
        <f>MAX(0,_xlfn.FORECAST.ETS(F$43,$B57:E57,$B$43:E$43,1))</f>
        <v>213.86851561290322</v>
      </c>
      <c r="G57" s="144">
        <f>MAX(0,_xlfn.FORECAST.ETS(G$43,$B57:F57,$B$43:F$43,1))</f>
        <v>213.66732549855223</v>
      </c>
      <c r="H57" s="144">
        <f>MAX(0,_xlfn.FORECAST.ETS(H$43,$B57:G57,$B$43:G$43,1))</f>
        <v>213.52266799891717</v>
      </c>
      <c r="I57" s="144">
        <f>MAX(0,_xlfn.FORECAST.ETS(I$43,$B57:H57,$B$43:H$43,1))</f>
        <v>219.72536171198919</v>
      </c>
      <c r="J57" s="144">
        <f>MAX(0,_xlfn.FORECAST.ETS(J$43,$B57:I57,$B$43:I$43,1))</f>
        <v>218.14980656815482</v>
      </c>
      <c r="K57" s="144">
        <f>MAX(0,_xlfn.FORECAST.ETS(K$43,$B57:J57,$B$43:J$43,1))</f>
        <v>221.91994001131613</v>
      </c>
      <c r="L57" s="144">
        <f>MAX(0,_xlfn.FORECAST.ETS(L$43,$B57:K57,$B$43:K$43,1))</f>
        <v>221.46770257961398</v>
      </c>
      <c r="M57" s="144">
        <f>MAX(0,_xlfn.FORECAST.ETS(M$43,$B57:L57,$B$43:L$43,1))</f>
        <v>226.2818050854612</v>
      </c>
      <c r="N57" s="144">
        <f>MAX(0,_xlfn.FORECAST.ETS(N$43,$B57:M57,$B$43:M$43,1))</f>
        <v>225.97645703829062</v>
      </c>
      <c r="O57" s="133"/>
      <c r="P57" s="142">
        <f t="shared" si="3"/>
        <v>2613.5795821051988</v>
      </c>
    </row>
    <row r="58" spans="2:16" x14ac:dyDescent="0.25">
      <c r="B58" s="17"/>
      <c r="C58" s="143"/>
      <c r="D58" s="143"/>
      <c r="E58" s="143"/>
      <c r="F58" s="144"/>
      <c r="G58" s="144"/>
      <c r="H58" s="144"/>
      <c r="I58" s="144"/>
      <c r="J58" s="144"/>
      <c r="K58" s="144"/>
      <c r="L58" s="144"/>
      <c r="M58" s="144"/>
      <c r="N58" s="144"/>
      <c r="O58" s="133"/>
      <c r="P58" s="142"/>
    </row>
    <row r="59" spans="2:16" x14ac:dyDescent="0.25">
      <c r="B59" s="17" t="s">
        <v>4</v>
      </c>
      <c r="C59" s="143">
        <f t="shared" ref="C59:N59" si="4">SUM(C44:C57)</f>
        <v>1640.7</v>
      </c>
      <c r="D59" s="143">
        <f t="shared" si="4"/>
        <v>1971.2</v>
      </c>
      <c r="E59" s="143">
        <f t="shared" si="4"/>
        <v>2011.2</v>
      </c>
      <c r="F59" s="143">
        <f t="shared" si="4"/>
        <v>1965.4076031290319</v>
      </c>
      <c r="G59" s="143">
        <f t="shared" si="4"/>
        <v>2041.5655087830228</v>
      </c>
      <c r="H59" s="143">
        <f t="shared" si="4"/>
        <v>2153.2276692618734</v>
      </c>
      <c r="I59" s="143">
        <f t="shared" si="4"/>
        <v>2136.0619466009798</v>
      </c>
      <c r="J59" s="143">
        <f t="shared" si="4"/>
        <v>2257.4697111379996</v>
      </c>
      <c r="K59" s="143">
        <f t="shared" si="4"/>
        <v>2292.7304445193836</v>
      </c>
      <c r="L59" s="143">
        <f t="shared" si="4"/>
        <v>2400.6240569062552</v>
      </c>
      <c r="M59" s="143">
        <f t="shared" si="4"/>
        <v>2469.1039947463059</v>
      </c>
      <c r="N59" s="143">
        <f t="shared" si="4"/>
        <v>2533.1186405807593</v>
      </c>
      <c r="O59" s="133"/>
      <c r="P59" s="142">
        <f>SUM(C59:N59)</f>
        <v>25872.40957566561</v>
      </c>
    </row>
  </sheetData>
  <mergeCells count="1">
    <mergeCell ref="B2:Q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A35B-1132-4B02-A6C4-C43207BD2569}">
  <dimension ref="A2:AG179"/>
  <sheetViews>
    <sheetView zoomScaleNormal="100" workbookViewId="0">
      <pane xSplit="3" ySplit="6" topLeftCell="J165" activePane="bottomRight" state="frozen"/>
      <selection pane="topRight" activeCell="D1" sqref="D1"/>
      <selection pane="bottomLeft" activeCell="A7" sqref="A7"/>
      <selection pane="bottomRight" activeCell="T172" sqref="T172"/>
    </sheetView>
  </sheetViews>
  <sheetFormatPr defaultRowHeight="15" x14ac:dyDescent="0.25"/>
  <cols>
    <col min="1" max="1" width="9.140625" style="4"/>
    <col min="2" max="2" width="10.42578125" style="4" customWidth="1"/>
    <col min="3" max="3" width="57.7109375" style="10" customWidth="1"/>
    <col min="4" max="4" width="13" style="9" customWidth="1"/>
    <col min="5" max="5" width="12.140625" style="9" customWidth="1"/>
    <col min="6" max="6" width="14.7109375" style="9" customWidth="1"/>
    <col min="7" max="9" width="9.42578125" style="9" customWidth="1"/>
    <col min="10" max="10" width="12.42578125" style="9" bestFit="1" customWidth="1"/>
    <col min="11" max="11" width="12.42578125" style="9" customWidth="1"/>
    <col min="12" max="12" width="11.42578125" style="9" bestFit="1" customWidth="1"/>
    <col min="13" max="13" width="13.7109375" style="9" bestFit="1" customWidth="1"/>
    <col min="14" max="15" width="11.42578125" style="9" customWidth="1"/>
    <col min="16" max="16" width="10.5703125" style="9" bestFit="1" customWidth="1"/>
    <col min="17" max="17" width="10.5703125" style="9" customWidth="1"/>
    <col min="18" max="18" width="2.140625" style="9" customWidth="1"/>
    <col min="19" max="19" width="9.140625" style="9"/>
    <col min="20" max="20" width="6.5703125" style="9" bestFit="1" customWidth="1"/>
    <col min="21" max="21" width="10.42578125" style="9" customWidth="1"/>
    <col min="22" max="22" width="2.28515625" style="9" customWidth="1"/>
    <col min="23" max="23" width="8.28515625" style="9" bestFit="1" customWidth="1"/>
    <col min="24" max="24" width="6.5703125" style="9" bestFit="1" customWidth="1"/>
    <col min="25" max="25" width="9.85546875" style="52" bestFit="1" customWidth="1"/>
    <col min="26" max="26" width="2.28515625" style="9" customWidth="1"/>
    <col min="27" max="27" width="8.28515625" style="9" bestFit="1" customWidth="1"/>
    <col min="28" max="28" width="6.5703125" style="9" bestFit="1" customWidth="1"/>
    <col min="29" max="29" width="8.85546875" style="52" bestFit="1" customWidth="1"/>
    <col min="30" max="30" width="1.7109375" style="9" customWidth="1"/>
    <col min="31" max="31" width="9.7109375" style="11" customWidth="1"/>
    <col min="32" max="32" width="10.140625" style="11" bestFit="1" customWidth="1"/>
    <col min="33" max="33" width="9.28515625" style="9" customWidth="1"/>
    <col min="34" max="16384" width="9.140625" style="4"/>
  </cols>
  <sheetData>
    <row r="2" spans="2:33" ht="26.25" x14ac:dyDescent="0.25">
      <c r="B2" s="149" t="s">
        <v>6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</row>
    <row r="3" spans="2:33" x14ac:dyDescent="0.25">
      <c r="B3" s="150" t="s">
        <v>119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</row>
    <row r="5" spans="2:33" x14ac:dyDescent="0.25">
      <c r="B5" s="12" t="s">
        <v>99</v>
      </c>
      <c r="C5" s="13" t="s">
        <v>1</v>
      </c>
      <c r="D5" s="151" t="s">
        <v>9</v>
      </c>
      <c r="E5" s="152"/>
      <c r="F5" s="153"/>
      <c r="G5" s="148" t="s">
        <v>17</v>
      </c>
      <c r="H5" s="148"/>
      <c r="I5" s="148"/>
      <c r="J5" s="148"/>
      <c r="K5" s="148"/>
      <c r="L5" s="148"/>
      <c r="M5" s="43"/>
      <c r="N5" s="43"/>
      <c r="O5" s="43"/>
      <c r="P5" s="12"/>
      <c r="Q5" s="100"/>
      <c r="R5" s="16"/>
      <c r="S5" s="153" t="s">
        <v>0</v>
      </c>
      <c r="T5" s="148"/>
      <c r="U5" s="148"/>
      <c r="W5" s="148" t="s">
        <v>58</v>
      </c>
      <c r="X5" s="148"/>
      <c r="Y5" s="148"/>
      <c r="AA5" s="148" t="s">
        <v>15</v>
      </c>
      <c r="AB5" s="148"/>
      <c r="AC5" s="148"/>
      <c r="AE5" s="18" t="s">
        <v>4</v>
      </c>
      <c r="AF5" s="73" t="s">
        <v>4</v>
      </c>
      <c r="AG5" s="76"/>
    </row>
    <row r="6" spans="2:33" x14ac:dyDescent="0.25">
      <c r="B6" s="14" t="s">
        <v>100</v>
      </c>
      <c r="C6" s="19"/>
      <c r="D6" s="20" t="s">
        <v>0</v>
      </c>
      <c r="E6" s="17" t="s">
        <v>12</v>
      </c>
      <c r="F6" s="20" t="s">
        <v>15</v>
      </c>
      <c r="G6" s="20" t="s">
        <v>18</v>
      </c>
      <c r="H6" s="20" t="s">
        <v>88</v>
      </c>
      <c r="I6" s="20" t="s">
        <v>21</v>
      </c>
      <c r="J6" s="20" t="s">
        <v>22</v>
      </c>
      <c r="K6" s="20" t="s">
        <v>60</v>
      </c>
      <c r="L6" s="20" t="s">
        <v>23</v>
      </c>
      <c r="M6" s="20" t="s">
        <v>184</v>
      </c>
      <c r="N6" s="20" t="s">
        <v>182</v>
      </c>
      <c r="O6" s="20" t="s">
        <v>183</v>
      </c>
      <c r="P6" s="12" t="s">
        <v>19</v>
      </c>
      <c r="Q6" s="100" t="s">
        <v>20</v>
      </c>
      <c r="R6" s="16"/>
      <c r="S6" s="15" t="s">
        <v>3</v>
      </c>
      <c r="T6" s="17" t="s">
        <v>5</v>
      </c>
      <c r="U6" s="17" t="s">
        <v>57</v>
      </c>
      <c r="W6" s="17" t="s">
        <v>9</v>
      </c>
      <c r="X6" s="17" t="s">
        <v>5</v>
      </c>
      <c r="Y6" s="48" t="s">
        <v>57</v>
      </c>
      <c r="AA6" s="17" t="s">
        <v>9</v>
      </c>
      <c r="AB6" s="17" t="s">
        <v>5</v>
      </c>
      <c r="AC6" s="48" t="s">
        <v>57</v>
      </c>
      <c r="AE6" s="21" t="s">
        <v>9</v>
      </c>
      <c r="AF6" s="74" t="s">
        <v>27</v>
      </c>
      <c r="AG6" s="76"/>
    </row>
    <row r="7" spans="2:33" x14ac:dyDescent="0.25">
      <c r="B7" s="5" t="s">
        <v>45</v>
      </c>
      <c r="C7" s="23"/>
      <c r="D7" s="17"/>
      <c r="E7" s="55"/>
      <c r="F7" s="55"/>
      <c r="G7" s="32"/>
      <c r="H7" s="32"/>
      <c r="I7" s="32"/>
      <c r="J7" s="32"/>
      <c r="K7" s="32"/>
      <c r="L7" s="32"/>
      <c r="M7" s="32"/>
      <c r="N7" s="32"/>
      <c r="O7" s="32"/>
      <c r="P7" s="32"/>
      <c r="Q7" s="35"/>
      <c r="R7" s="16"/>
      <c r="S7" s="30"/>
      <c r="T7" s="32"/>
      <c r="U7" s="47" t="str">
        <f t="shared" ref="U7:U38" si="0">IF(S7&gt;0,IF(T7&gt;0,S7-T7,""),"")</f>
        <v/>
      </c>
      <c r="V7" s="32"/>
      <c r="W7" s="65">
        <f t="shared" ref="W7:W13" si="1">E7</f>
        <v>0</v>
      </c>
      <c r="X7" s="32"/>
      <c r="Y7" s="47" t="str">
        <f t="shared" ref="Y7:Y38" si="2">IF(W7&gt;0,IF(X7&gt;0,W7-X7,""),"")</f>
        <v/>
      </c>
      <c r="Z7" s="32"/>
      <c r="AA7" s="65">
        <f t="shared" ref="AA7:AA16" si="3">F7</f>
        <v>0</v>
      </c>
      <c r="AB7" s="32"/>
      <c r="AC7" s="101">
        <f t="shared" ref="AC7:AC38" si="4">IF(AA7&gt;0,AA7-AB7,0)</f>
        <v>0</v>
      </c>
      <c r="AD7" s="32"/>
      <c r="AE7" s="28"/>
      <c r="AF7" s="28">
        <f t="shared" ref="AF7:AF38" si="5">G7+H7+I7+J7+K7+L7+M7+N7+O7+P7+Q7+T7+X7+AB7</f>
        <v>0</v>
      </c>
      <c r="AG7" s="77"/>
    </row>
    <row r="8" spans="2:33" x14ac:dyDescent="0.25">
      <c r="B8" s="103" t="s">
        <v>45</v>
      </c>
      <c r="C8" s="59" t="s">
        <v>26</v>
      </c>
      <c r="D8" s="17"/>
      <c r="E8" s="55"/>
      <c r="F8" s="55"/>
      <c r="G8" s="32">
        <v>18</v>
      </c>
      <c r="H8" s="32"/>
      <c r="I8" s="32"/>
      <c r="J8" s="32"/>
      <c r="K8" s="32"/>
      <c r="L8" s="32"/>
      <c r="M8" s="32"/>
      <c r="N8" s="32"/>
      <c r="O8" s="32"/>
      <c r="P8" s="32"/>
      <c r="Q8" s="35"/>
      <c r="R8" s="16"/>
      <c r="S8" s="30"/>
      <c r="T8" s="32"/>
      <c r="U8" s="47" t="str">
        <f t="shared" si="0"/>
        <v/>
      </c>
      <c r="V8" s="32"/>
      <c r="W8" s="65">
        <f t="shared" si="1"/>
        <v>0</v>
      </c>
      <c r="X8" s="32"/>
      <c r="Y8" s="47" t="str">
        <f t="shared" si="2"/>
        <v/>
      </c>
      <c r="Z8" s="32"/>
      <c r="AA8" s="65">
        <f t="shared" si="3"/>
        <v>0</v>
      </c>
      <c r="AB8" s="32"/>
      <c r="AC8" s="101">
        <f t="shared" si="4"/>
        <v>0</v>
      </c>
      <c r="AD8" s="32"/>
      <c r="AE8" s="28">
        <f t="shared" ref="AE8:AE13" si="6">S8+W8+AA8</f>
        <v>0</v>
      </c>
      <c r="AF8" s="28">
        <f t="shared" si="5"/>
        <v>18</v>
      </c>
      <c r="AG8" s="77"/>
    </row>
    <row r="9" spans="2:33" x14ac:dyDescent="0.25">
      <c r="B9" s="103" t="s">
        <v>45</v>
      </c>
      <c r="C9" s="59" t="s">
        <v>46</v>
      </c>
      <c r="D9" s="17"/>
      <c r="E9" s="55"/>
      <c r="F9" s="55"/>
      <c r="G9" s="32"/>
      <c r="H9" s="32"/>
      <c r="I9" s="32"/>
      <c r="J9" s="32"/>
      <c r="K9" s="32"/>
      <c r="L9" s="32"/>
      <c r="M9" s="32"/>
      <c r="N9" s="32"/>
      <c r="O9" s="32"/>
      <c r="P9" s="32">
        <v>5</v>
      </c>
      <c r="Q9" s="35"/>
      <c r="R9" s="16"/>
      <c r="S9" s="30"/>
      <c r="T9" s="32"/>
      <c r="U9" s="47" t="str">
        <f t="shared" si="0"/>
        <v/>
      </c>
      <c r="V9" s="32"/>
      <c r="W9" s="65">
        <f t="shared" si="1"/>
        <v>0</v>
      </c>
      <c r="X9" s="32"/>
      <c r="Y9" s="47" t="str">
        <f t="shared" si="2"/>
        <v/>
      </c>
      <c r="Z9" s="32"/>
      <c r="AA9" s="65">
        <f t="shared" si="3"/>
        <v>0</v>
      </c>
      <c r="AB9" s="32"/>
      <c r="AC9" s="101">
        <f t="shared" si="4"/>
        <v>0</v>
      </c>
      <c r="AD9" s="32"/>
      <c r="AE9" s="28">
        <f t="shared" si="6"/>
        <v>0</v>
      </c>
      <c r="AF9" s="28">
        <f t="shared" si="5"/>
        <v>5</v>
      </c>
      <c r="AG9" s="77"/>
    </row>
    <row r="10" spans="2:33" x14ac:dyDescent="0.25">
      <c r="B10" s="103" t="s">
        <v>45</v>
      </c>
      <c r="C10" s="59" t="s">
        <v>48</v>
      </c>
      <c r="D10" s="17"/>
      <c r="E10" s="55"/>
      <c r="F10" s="55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5"/>
      <c r="R10" s="16"/>
      <c r="S10" s="30"/>
      <c r="T10" s="32"/>
      <c r="U10" s="47" t="str">
        <f t="shared" si="0"/>
        <v/>
      </c>
      <c r="V10" s="32"/>
      <c r="W10" s="65">
        <f t="shared" si="1"/>
        <v>0</v>
      </c>
      <c r="X10" s="32">
        <v>23</v>
      </c>
      <c r="Y10" s="47" t="str">
        <f t="shared" si="2"/>
        <v/>
      </c>
      <c r="Z10" s="32"/>
      <c r="AA10" s="65">
        <f t="shared" si="3"/>
        <v>0</v>
      </c>
      <c r="AB10" s="32">
        <v>10</v>
      </c>
      <c r="AC10" s="101">
        <f t="shared" si="4"/>
        <v>0</v>
      </c>
      <c r="AD10" s="32"/>
      <c r="AE10" s="28">
        <f t="shared" si="6"/>
        <v>0</v>
      </c>
      <c r="AF10" s="28">
        <f t="shared" si="5"/>
        <v>33</v>
      </c>
      <c r="AG10" s="77"/>
    </row>
    <row r="11" spans="2:33" x14ac:dyDescent="0.25">
      <c r="B11" s="103" t="s">
        <v>45</v>
      </c>
      <c r="C11" s="59" t="s">
        <v>78</v>
      </c>
      <c r="D11" s="56"/>
      <c r="E11" s="56"/>
      <c r="F11" s="56"/>
      <c r="G11" s="1"/>
      <c r="H11" s="1"/>
      <c r="I11" s="1"/>
      <c r="J11" s="1">
        <v>12</v>
      </c>
      <c r="K11" s="1"/>
      <c r="L11" s="1"/>
      <c r="M11" s="26"/>
      <c r="N11" s="44"/>
      <c r="O11" s="44"/>
      <c r="P11" s="24"/>
      <c r="Q11" s="25"/>
      <c r="R11" s="16"/>
      <c r="S11" s="3"/>
      <c r="T11" s="26"/>
      <c r="U11" s="47" t="str">
        <f t="shared" si="0"/>
        <v/>
      </c>
      <c r="W11" s="65">
        <f t="shared" si="1"/>
        <v>0</v>
      </c>
      <c r="X11" s="26"/>
      <c r="Y11" s="47" t="str">
        <f t="shared" si="2"/>
        <v/>
      </c>
      <c r="AA11" s="65">
        <f t="shared" si="3"/>
        <v>0</v>
      </c>
      <c r="AB11" s="26">
        <v>22</v>
      </c>
      <c r="AC11" s="101">
        <f t="shared" si="4"/>
        <v>0</v>
      </c>
      <c r="AD11" s="29"/>
      <c r="AE11" s="28">
        <f t="shared" si="6"/>
        <v>0</v>
      </c>
      <c r="AF11" s="28">
        <f t="shared" si="5"/>
        <v>34</v>
      </c>
      <c r="AG11" s="76"/>
    </row>
    <row r="12" spans="2:33" hidden="1" x14ac:dyDescent="0.25">
      <c r="B12" s="103" t="s">
        <v>45</v>
      </c>
      <c r="C12" s="59" t="s">
        <v>23</v>
      </c>
      <c r="D12" s="56"/>
      <c r="E12" s="56"/>
      <c r="F12" s="56"/>
      <c r="G12" s="1"/>
      <c r="H12" s="1"/>
      <c r="I12" s="1"/>
      <c r="J12" s="1"/>
      <c r="K12" s="1"/>
      <c r="L12" s="1"/>
      <c r="M12" s="26"/>
      <c r="N12" s="57"/>
      <c r="O12" s="44"/>
      <c r="P12" s="24"/>
      <c r="Q12" s="25"/>
      <c r="R12" s="16"/>
      <c r="S12" s="3"/>
      <c r="T12" s="26"/>
      <c r="U12" s="47" t="str">
        <f t="shared" si="0"/>
        <v/>
      </c>
      <c r="W12" s="65">
        <f t="shared" si="1"/>
        <v>0</v>
      </c>
      <c r="X12" s="26"/>
      <c r="Y12" s="47" t="str">
        <f t="shared" si="2"/>
        <v/>
      </c>
      <c r="AA12" s="65">
        <f t="shared" si="3"/>
        <v>0</v>
      </c>
      <c r="AB12" s="26"/>
      <c r="AC12" s="101">
        <f t="shared" si="4"/>
        <v>0</v>
      </c>
      <c r="AD12" s="29"/>
      <c r="AE12" s="28">
        <f t="shared" si="6"/>
        <v>0</v>
      </c>
      <c r="AF12" s="28">
        <f t="shared" si="5"/>
        <v>0</v>
      </c>
      <c r="AG12" s="76"/>
    </row>
    <row r="13" spans="2:33" x14ac:dyDescent="0.25">
      <c r="B13" s="103" t="s">
        <v>45</v>
      </c>
      <c r="C13" s="59" t="s">
        <v>84</v>
      </c>
      <c r="D13" s="56"/>
      <c r="E13" s="56"/>
      <c r="F13" s="56"/>
      <c r="G13" s="1"/>
      <c r="H13" s="1"/>
      <c r="I13" s="1"/>
      <c r="J13" s="1"/>
      <c r="K13" s="1"/>
      <c r="L13" s="1"/>
      <c r="M13" s="26"/>
      <c r="N13" s="57"/>
      <c r="O13" s="44"/>
      <c r="P13" s="24">
        <v>1</v>
      </c>
      <c r="Q13" s="25"/>
      <c r="R13" s="16"/>
      <c r="S13" s="3"/>
      <c r="T13" s="26"/>
      <c r="U13" s="47" t="str">
        <f t="shared" si="0"/>
        <v/>
      </c>
      <c r="W13" s="65">
        <f t="shared" si="1"/>
        <v>0</v>
      </c>
      <c r="X13" s="26"/>
      <c r="Y13" s="47" t="str">
        <f t="shared" si="2"/>
        <v/>
      </c>
      <c r="AA13" s="65">
        <f t="shared" si="3"/>
        <v>0</v>
      </c>
      <c r="AB13" s="26"/>
      <c r="AC13" s="101">
        <f t="shared" si="4"/>
        <v>0</v>
      </c>
      <c r="AD13" s="29"/>
      <c r="AE13" s="28">
        <f t="shared" si="6"/>
        <v>0</v>
      </c>
      <c r="AF13" s="28">
        <f t="shared" si="5"/>
        <v>1</v>
      </c>
      <c r="AG13" s="76"/>
    </row>
    <row r="14" spans="2:33" x14ac:dyDescent="0.25">
      <c r="B14" s="103" t="s">
        <v>45</v>
      </c>
      <c r="C14" s="59" t="s">
        <v>61</v>
      </c>
      <c r="D14" s="56"/>
      <c r="E14" s="86"/>
      <c r="F14" s="86"/>
      <c r="G14" s="87"/>
      <c r="H14" s="87"/>
      <c r="I14" s="87">
        <v>7</v>
      </c>
      <c r="J14" s="87"/>
      <c r="K14" s="87"/>
      <c r="L14" s="87"/>
      <c r="M14" s="32"/>
      <c r="N14" s="88"/>
      <c r="O14" s="45"/>
      <c r="P14" s="30"/>
      <c r="Q14" s="31"/>
      <c r="R14" s="16"/>
      <c r="S14" s="89"/>
      <c r="T14" s="32"/>
      <c r="U14" s="47" t="str">
        <f t="shared" si="0"/>
        <v/>
      </c>
      <c r="W14" s="65"/>
      <c r="X14" s="32"/>
      <c r="Y14" s="47" t="str">
        <f t="shared" si="2"/>
        <v/>
      </c>
      <c r="AA14" s="65">
        <f t="shared" si="3"/>
        <v>0</v>
      </c>
      <c r="AB14" s="32"/>
      <c r="AC14" s="101">
        <f t="shared" si="4"/>
        <v>0</v>
      </c>
      <c r="AD14" s="29"/>
      <c r="AE14" s="28"/>
      <c r="AF14" s="28">
        <f t="shared" si="5"/>
        <v>7</v>
      </c>
      <c r="AG14" s="76"/>
    </row>
    <row r="15" spans="2:33" x14ac:dyDescent="0.25">
      <c r="B15" s="103" t="s">
        <v>45</v>
      </c>
      <c r="C15" s="59" t="s">
        <v>166</v>
      </c>
      <c r="D15" s="56"/>
      <c r="E15" s="86"/>
      <c r="F15" s="86"/>
      <c r="G15" s="87"/>
      <c r="H15" s="87"/>
      <c r="I15" s="87"/>
      <c r="J15" s="87"/>
      <c r="K15" s="87"/>
      <c r="L15" s="87"/>
      <c r="M15" s="32"/>
      <c r="N15" s="88"/>
      <c r="O15" s="45"/>
      <c r="P15" s="30"/>
      <c r="Q15" s="31"/>
      <c r="R15" s="16"/>
      <c r="S15" s="89"/>
      <c r="T15" s="32"/>
      <c r="U15" s="47" t="str">
        <f t="shared" si="0"/>
        <v/>
      </c>
      <c r="W15" s="65"/>
      <c r="X15" s="32"/>
      <c r="Y15" s="47" t="str">
        <f t="shared" si="2"/>
        <v/>
      </c>
      <c r="AA15" s="65">
        <f t="shared" si="3"/>
        <v>0</v>
      </c>
      <c r="AB15" s="32"/>
      <c r="AC15" s="101">
        <f t="shared" si="4"/>
        <v>0</v>
      </c>
      <c r="AD15" s="29"/>
      <c r="AE15" s="28"/>
      <c r="AF15" s="28">
        <f t="shared" si="5"/>
        <v>0</v>
      </c>
      <c r="AG15" s="76"/>
    </row>
    <row r="16" spans="2:33" x14ac:dyDescent="0.25">
      <c r="B16" s="103" t="s">
        <v>45</v>
      </c>
      <c r="C16" s="59" t="s">
        <v>62</v>
      </c>
      <c r="D16" s="17"/>
      <c r="E16" s="55"/>
      <c r="F16" s="55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5"/>
      <c r="R16" s="16"/>
      <c r="S16" s="30"/>
      <c r="T16" s="32"/>
      <c r="U16" s="47" t="str">
        <f t="shared" si="0"/>
        <v/>
      </c>
      <c r="V16" s="32"/>
      <c r="W16" s="65">
        <f>E16</f>
        <v>0</v>
      </c>
      <c r="X16" s="32">
        <v>13</v>
      </c>
      <c r="Y16" s="47" t="str">
        <f t="shared" si="2"/>
        <v/>
      </c>
      <c r="Z16" s="32"/>
      <c r="AA16" s="65">
        <f t="shared" si="3"/>
        <v>0</v>
      </c>
      <c r="AB16" s="32">
        <v>5</v>
      </c>
      <c r="AC16" s="101">
        <f t="shared" si="4"/>
        <v>0</v>
      </c>
      <c r="AD16" s="32"/>
      <c r="AE16" s="28"/>
      <c r="AF16" s="28">
        <f t="shared" si="5"/>
        <v>18</v>
      </c>
      <c r="AG16" s="77"/>
    </row>
    <row r="17" spans="2:33" x14ac:dyDescent="0.25">
      <c r="B17" s="103" t="s">
        <v>45</v>
      </c>
      <c r="C17" s="59" t="s">
        <v>49</v>
      </c>
      <c r="D17" s="55"/>
      <c r="E17" s="55"/>
      <c r="F17" s="55"/>
      <c r="G17" s="32"/>
      <c r="H17" s="32"/>
      <c r="I17" s="32"/>
      <c r="J17" s="32"/>
      <c r="K17" s="32"/>
      <c r="L17" s="32"/>
      <c r="M17" s="32"/>
      <c r="N17" s="32"/>
      <c r="O17" s="32"/>
      <c r="P17" s="32">
        <v>8</v>
      </c>
      <c r="Q17" s="35"/>
      <c r="R17" s="16"/>
      <c r="S17" s="30"/>
      <c r="T17" s="32"/>
      <c r="U17" s="47" t="str">
        <f t="shared" si="0"/>
        <v/>
      </c>
      <c r="V17" s="32"/>
      <c r="W17" s="65"/>
      <c r="X17" s="32"/>
      <c r="Y17" s="47" t="str">
        <f t="shared" si="2"/>
        <v/>
      </c>
      <c r="Z17" s="32"/>
      <c r="AA17" s="65"/>
      <c r="AB17" s="32">
        <v>5</v>
      </c>
      <c r="AC17" s="101">
        <f t="shared" si="4"/>
        <v>0</v>
      </c>
      <c r="AD17" s="32"/>
      <c r="AE17" s="28"/>
      <c r="AF17" s="28">
        <f t="shared" si="5"/>
        <v>13</v>
      </c>
      <c r="AG17" s="77"/>
    </row>
    <row r="18" spans="2:33" x14ac:dyDescent="0.25">
      <c r="B18" s="103" t="s">
        <v>45</v>
      </c>
      <c r="C18" s="59" t="s">
        <v>63</v>
      </c>
      <c r="D18" s="55"/>
      <c r="E18" s="55"/>
      <c r="F18" s="55"/>
      <c r="G18" s="32"/>
      <c r="H18" s="32"/>
      <c r="I18" s="32"/>
      <c r="J18" s="32">
        <v>7</v>
      </c>
      <c r="K18" s="32"/>
      <c r="L18" s="32"/>
      <c r="M18" s="32"/>
      <c r="N18" s="32"/>
      <c r="O18" s="32"/>
      <c r="P18" s="32"/>
      <c r="Q18" s="35"/>
      <c r="R18" s="16"/>
      <c r="S18" s="30"/>
      <c r="T18" s="32"/>
      <c r="U18" s="47" t="str">
        <f t="shared" si="0"/>
        <v/>
      </c>
      <c r="V18" s="32"/>
      <c r="W18" s="65"/>
      <c r="X18" s="32"/>
      <c r="Y18" s="47" t="str">
        <f t="shared" si="2"/>
        <v/>
      </c>
      <c r="Z18" s="32"/>
      <c r="AA18" s="65"/>
      <c r="AB18" s="32"/>
      <c r="AC18" s="101">
        <f t="shared" si="4"/>
        <v>0</v>
      </c>
      <c r="AD18" s="32"/>
      <c r="AE18" s="28"/>
      <c r="AF18" s="28">
        <f t="shared" si="5"/>
        <v>7</v>
      </c>
      <c r="AG18" s="77"/>
    </row>
    <row r="19" spans="2:33" x14ac:dyDescent="0.25">
      <c r="B19" s="103" t="s">
        <v>45</v>
      </c>
      <c r="C19" s="59" t="s">
        <v>64</v>
      </c>
      <c r="D19" s="55"/>
      <c r="E19" s="55"/>
      <c r="F19" s="55"/>
      <c r="G19" s="32"/>
      <c r="H19" s="32"/>
      <c r="I19" s="32"/>
      <c r="J19" s="32">
        <v>6</v>
      </c>
      <c r="K19" s="32"/>
      <c r="L19" s="32"/>
      <c r="M19" s="32"/>
      <c r="N19" s="32"/>
      <c r="O19" s="32"/>
      <c r="P19" s="32"/>
      <c r="Q19" s="35"/>
      <c r="R19" s="16"/>
      <c r="S19" s="30"/>
      <c r="T19" s="32"/>
      <c r="U19" s="47" t="str">
        <f t="shared" si="0"/>
        <v/>
      </c>
      <c r="V19" s="32"/>
      <c r="W19" s="65"/>
      <c r="X19" s="32"/>
      <c r="Y19" s="47" t="str">
        <f t="shared" si="2"/>
        <v/>
      </c>
      <c r="Z19" s="32"/>
      <c r="AA19" s="65"/>
      <c r="AB19" s="32"/>
      <c r="AC19" s="101">
        <f t="shared" si="4"/>
        <v>0</v>
      </c>
      <c r="AD19" s="32"/>
      <c r="AE19" s="28"/>
      <c r="AF19" s="28">
        <f t="shared" si="5"/>
        <v>6</v>
      </c>
      <c r="AG19" s="77"/>
    </row>
    <row r="20" spans="2:33" x14ac:dyDescent="0.25">
      <c r="B20" s="103" t="s">
        <v>45</v>
      </c>
      <c r="C20" s="59" t="s">
        <v>85</v>
      </c>
      <c r="D20" s="55"/>
      <c r="E20" s="55"/>
      <c r="F20" s="55"/>
      <c r="G20" s="32"/>
      <c r="H20" s="32"/>
      <c r="I20" s="32"/>
      <c r="J20" s="32"/>
      <c r="K20" s="32">
        <v>3</v>
      </c>
      <c r="L20" s="32"/>
      <c r="M20" s="32"/>
      <c r="N20" s="32"/>
      <c r="O20" s="32"/>
      <c r="P20" s="32"/>
      <c r="Q20" s="35"/>
      <c r="R20" s="16"/>
      <c r="S20" s="30"/>
      <c r="T20" s="32"/>
      <c r="U20" s="47" t="str">
        <f t="shared" si="0"/>
        <v/>
      </c>
      <c r="V20" s="32"/>
      <c r="W20" s="65"/>
      <c r="X20" s="32"/>
      <c r="Y20" s="47" t="str">
        <f t="shared" si="2"/>
        <v/>
      </c>
      <c r="Z20" s="32"/>
      <c r="AA20" s="65"/>
      <c r="AB20" s="32"/>
      <c r="AC20" s="101">
        <f t="shared" si="4"/>
        <v>0</v>
      </c>
      <c r="AD20" s="32"/>
      <c r="AE20" s="28"/>
      <c r="AF20" s="28">
        <f t="shared" si="5"/>
        <v>3</v>
      </c>
      <c r="AG20" s="77"/>
    </row>
    <row r="21" spans="2:33" x14ac:dyDescent="0.25">
      <c r="B21" s="5" t="s">
        <v>13</v>
      </c>
      <c r="C21" s="23"/>
      <c r="D21" s="55"/>
      <c r="E21" s="55"/>
      <c r="F21" s="55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5"/>
      <c r="R21" s="16"/>
      <c r="S21" s="30"/>
      <c r="T21" s="32"/>
      <c r="U21" s="47" t="str">
        <f t="shared" si="0"/>
        <v/>
      </c>
      <c r="V21" s="32"/>
      <c r="W21" s="65">
        <f>E21</f>
        <v>0</v>
      </c>
      <c r="X21" s="32"/>
      <c r="Y21" s="47" t="str">
        <f t="shared" si="2"/>
        <v/>
      </c>
      <c r="Z21" s="32"/>
      <c r="AA21" s="65">
        <f t="shared" ref="AA21:AA32" si="7">F21</f>
        <v>0</v>
      </c>
      <c r="AB21" s="32"/>
      <c r="AC21" s="101">
        <f t="shared" si="4"/>
        <v>0</v>
      </c>
      <c r="AD21" s="32"/>
      <c r="AE21" s="28">
        <f t="shared" ref="AE21:AE32" si="8">S21+W21+AA21</f>
        <v>0</v>
      </c>
      <c r="AF21" s="28">
        <f t="shared" si="5"/>
        <v>0</v>
      </c>
      <c r="AG21" s="77"/>
    </row>
    <row r="22" spans="2:33" x14ac:dyDescent="0.25">
      <c r="B22" s="102" t="s">
        <v>13</v>
      </c>
      <c r="C22" s="59" t="s">
        <v>26</v>
      </c>
      <c r="D22" s="17"/>
      <c r="E22" s="55"/>
      <c r="F22" s="55"/>
      <c r="G22" s="32">
        <v>31</v>
      </c>
      <c r="H22" s="32"/>
      <c r="I22" s="32"/>
      <c r="J22" s="32"/>
      <c r="K22" s="32">
        <v>1</v>
      </c>
      <c r="L22" s="32"/>
      <c r="M22" s="32"/>
      <c r="N22" s="32"/>
      <c r="O22" s="32"/>
      <c r="P22" s="32"/>
      <c r="Q22" s="35"/>
      <c r="R22" s="16"/>
      <c r="S22" s="30"/>
      <c r="T22" s="32"/>
      <c r="U22" s="47" t="str">
        <f t="shared" si="0"/>
        <v/>
      </c>
      <c r="V22" s="32"/>
      <c r="W22" s="65">
        <f>E22</f>
        <v>0</v>
      </c>
      <c r="X22" s="32"/>
      <c r="Y22" s="47" t="str">
        <f t="shared" si="2"/>
        <v/>
      </c>
      <c r="Z22" s="32"/>
      <c r="AA22" s="65">
        <f t="shared" si="7"/>
        <v>0</v>
      </c>
      <c r="AB22" s="32"/>
      <c r="AC22" s="101">
        <f t="shared" si="4"/>
        <v>0</v>
      </c>
      <c r="AD22" s="32"/>
      <c r="AE22" s="28"/>
      <c r="AF22" s="28">
        <f t="shared" si="5"/>
        <v>32</v>
      </c>
      <c r="AG22" s="77"/>
    </row>
    <row r="23" spans="2:33" x14ac:dyDescent="0.25">
      <c r="B23" s="102" t="s">
        <v>13</v>
      </c>
      <c r="C23" s="59" t="s">
        <v>46</v>
      </c>
      <c r="D23" s="55"/>
      <c r="E23" s="55"/>
      <c r="F23" s="55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5"/>
      <c r="R23" s="16"/>
      <c r="S23" s="30"/>
      <c r="T23" s="54">
        <v>6</v>
      </c>
      <c r="U23" s="47" t="str">
        <f t="shared" si="0"/>
        <v/>
      </c>
      <c r="V23" s="32"/>
      <c r="W23" s="65">
        <f>E23</f>
        <v>0</v>
      </c>
      <c r="X23" s="32"/>
      <c r="Y23" s="47" t="str">
        <f t="shared" si="2"/>
        <v/>
      </c>
      <c r="Z23" s="32"/>
      <c r="AA23" s="65">
        <f t="shared" si="7"/>
        <v>0</v>
      </c>
      <c r="AB23" s="32"/>
      <c r="AC23" s="101">
        <f t="shared" si="4"/>
        <v>0</v>
      </c>
      <c r="AD23" s="32"/>
      <c r="AE23" s="28">
        <f t="shared" si="8"/>
        <v>0</v>
      </c>
      <c r="AF23" s="28">
        <f t="shared" si="5"/>
        <v>6</v>
      </c>
      <c r="AG23" s="77"/>
    </row>
    <row r="24" spans="2:33" x14ac:dyDescent="0.25">
      <c r="B24" s="102" t="s">
        <v>13</v>
      </c>
      <c r="C24" s="59" t="s">
        <v>48</v>
      </c>
      <c r="D24" s="55"/>
      <c r="E24" s="55"/>
      <c r="F24" s="55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5"/>
      <c r="R24" s="16"/>
      <c r="S24" s="30"/>
      <c r="T24" s="32"/>
      <c r="U24" s="47" t="str">
        <f t="shared" si="0"/>
        <v/>
      </c>
      <c r="V24" s="32"/>
      <c r="W24" s="65">
        <f>E24</f>
        <v>0</v>
      </c>
      <c r="X24" s="32">
        <v>8</v>
      </c>
      <c r="Y24" s="47" t="str">
        <f t="shared" si="2"/>
        <v/>
      </c>
      <c r="Z24" s="32"/>
      <c r="AA24" s="65">
        <f t="shared" si="7"/>
        <v>0</v>
      </c>
      <c r="AB24" s="32">
        <v>258.5</v>
      </c>
      <c r="AC24" s="101">
        <f t="shared" si="4"/>
        <v>0</v>
      </c>
      <c r="AD24" s="32"/>
      <c r="AE24" s="28">
        <f>S24+W24+AA24</f>
        <v>0</v>
      </c>
      <c r="AF24" s="28">
        <f t="shared" si="5"/>
        <v>266.5</v>
      </c>
      <c r="AG24" s="77"/>
    </row>
    <row r="25" spans="2:33" x14ac:dyDescent="0.25">
      <c r="B25" s="102" t="s">
        <v>13</v>
      </c>
      <c r="C25" s="59" t="s">
        <v>78</v>
      </c>
      <c r="D25" s="17"/>
      <c r="E25" s="55"/>
      <c r="F25" s="55"/>
      <c r="G25" s="32"/>
      <c r="H25" s="32"/>
      <c r="I25" s="32"/>
      <c r="J25" s="32">
        <v>10.5</v>
      </c>
      <c r="K25" s="32"/>
      <c r="L25" s="32">
        <v>11</v>
      </c>
      <c r="M25" s="32"/>
      <c r="N25" s="32"/>
      <c r="O25" s="32"/>
      <c r="P25" s="32"/>
      <c r="Q25" s="35"/>
      <c r="R25" s="16"/>
      <c r="S25" s="30"/>
      <c r="T25" s="32"/>
      <c r="U25" s="47" t="str">
        <f t="shared" si="0"/>
        <v/>
      </c>
      <c r="V25" s="32"/>
      <c r="W25" s="65">
        <f>E25</f>
        <v>0</v>
      </c>
      <c r="X25" s="32">
        <v>13</v>
      </c>
      <c r="Y25" s="47" t="str">
        <f t="shared" si="2"/>
        <v/>
      </c>
      <c r="Z25" s="32"/>
      <c r="AA25" s="65">
        <f t="shared" si="7"/>
        <v>0</v>
      </c>
      <c r="AB25" s="32"/>
      <c r="AC25" s="101">
        <f t="shared" si="4"/>
        <v>0</v>
      </c>
      <c r="AD25" s="32"/>
      <c r="AE25" s="28"/>
      <c r="AF25" s="28">
        <f t="shared" si="5"/>
        <v>34.5</v>
      </c>
      <c r="AG25" s="77"/>
    </row>
    <row r="26" spans="2:33" x14ac:dyDescent="0.25">
      <c r="B26" s="102" t="s">
        <v>13</v>
      </c>
      <c r="C26" s="59" t="s">
        <v>23</v>
      </c>
      <c r="D26" s="17"/>
      <c r="E26" s="55"/>
      <c r="F26" s="55"/>
      <c r="G26" s="32">
        <v>1</v>
      </c>
      <c r="H26" s="32"/>
      <c r="I26" s="32"/>
      <c r="J26" s="32"/>
      <c r="K26" s="32"/>
      <c r="L26" s="32"/>
      <c r="M26" s="32"/>
      <c r="N26" s="32"/>
      <c r="O26" s="32"/>
      <c r="P26" s="32"/>
      <c r="Q26" s="35"/>
      <c r="R26" s="16"/>
      <c r="S26" s="30"/>
      <c r="T26" s="32"/>
      <c r="U26" s="47" t="str">
        <f t="shared" si="0"/>
        <v/>
      </c>
      <c r="V26" s="32"/>
      <c r="W26" s="65"/>
      <c r="X26" s="32"/>
      <c r="Y26" s="47" t="str">
        <f t="shared" si="2"/>
        <v/>
      </c>
      <c r="Z26" s="32"/>
      <c r="AA26" s="65">
        <f t="shared" si="7"/>
        <v>0</v>
      </c>
      <c r="AB26" s="32">
        <v>4</v>
      </c>
      <c r="AC26" s="101">
        <f t="shared" si="4"/>
        <v>0</v>
      </c>
      <c r="AD26" s="32"/>
      <c r="AE26" s="28"/>
      <c r="AF26" s="28">
        <f t="shared" si="5"/>
        <v>5</v>
      </c>
      <c r="AG26" s="77"/>
    </row>
    <row r="27" spans="2:33" x14ac:dyDescent="0.25">
      <c r="B27" s="102" t="s">
        <v>13</v>
      </c>
      <c r="C27" s="59" t="s">
        <v>59</v>
      </c>
      <c r="D27" s="55"/>
      <c r="E27" s="55"/>
      <c r="F27" s="55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5"/>
      <c r="R27" s="16"/>
      <c r="S27" s="30"/>
      <c r="T27" s="32"/>
      <c r="U27" s="47" t="str">
        <f t="shared" si="0"/>
        <v/>
      </c>
      <c r="V27" s="32"/>
      <c r="W27" s="65">
        <f t="shared" ref="W27:W32" si="9">E27</f>
        <v>0</v>
      </c>
      <c r="X27" s="32"/>
      <c r="Y27" s="47" t="str">
        <f t="shared" si="2"/>
        <v/>
      </c>
      <c r="Z27" s="32"/>
      <c r="AA27" s="65">
        <f t="shared" si="7"/>
        <v>0</v>
      </c>
      <c r="AB27" s="32"/>
      <c r="AC27" s="101">
        <f t="shared" si="4"/>
        <v>0</v>
      </c>
      <c r="AD27" s="32"/>
      <c r="AE27" s="28">
        <f t="shared" si="8"/>
        <v>0</v>
      </c>
      <c r="AF27" s="28">
        <f t="shared" si="5"/>
        <v>0</v>
      </c>
      <c r="AG27" s="77"/>
    </row>
    <row r="28" spans="2:33" x14ac:dyDescent="0.25">
      <c r="B28" s="102" t="s">
        <v>13</v>
      </c>
      <c r="C28" s="59" t="s">
        <v>47</v>
      </c>
      <c r="D28" s="55"/>
      <c r="E28" s="55"/>
      <c r="F28" s="55"/>
      <c r="G28" s="32"/>
      <c r="H28" s="32"/>
      <c r="I28" s="32"/>
      <c r="J28" s="32"/>
      <c r="K28" s="32"/>
      <c r="L28" s="32"/>
      <c r="M28" s="32"/>
      <c r="N28" s="32"/>
      <c r="O28" s="26"/>
      <c r="P28" s="26"/>
      <c r="Q28" s="26"/>
      <c r="R28" s="16"/>
      <c r="S28" s="30"/>
      <c r="T28" s="32">
        <v>15</v>
      </c>
      <c r="U28" s="47" t="str">
        <f t="shared" si="0"/>
        <v/>
      </c>
      <c r="V28" s="32"/>
      <c r="W28" s="65">
        <f t="shared" si="9"/>
        <v>0</v>
      </c>
      <c r="X28" s="32"/>
      <c r="Y28" s="47" t="str">
        <f t="shared" si="2"/>
        <v/>
      </c>
      <c r="Z28" s="32"/>
      <c r="AA28" s="65">
        <f t="shared" si="7"/>
        <v>0</v>
      </c>
      <c r="AB28" s="32"/>
      <c r="AC28" s="101">
        <f t="shared" si="4"/>
        <v>0</v>
      </c>
      <c r="AD28" s="32"/>
      <c r="AE28" s="28"/>
      <c r="AF28" s="28">
        <f t="shared" si="5"/>
        <v>15</v>
      </c>
      <c r="AG28" s="77"/>
    </row>
    <row r="29" spans="2:33" x14ac:dyDescent="0.25">
      <c r="B29" s="102" t="s">
        <v>13</v>
      </c>
      <c r="C29" s="59" t="s">
        <v>61</v>
      </c>
      <c r="D29" s="55"/>
      <c r="E29" s="55"/>
      <c r="F29" s="55"/>
      <c r="G29" s="32"/>
      <c r="H29" s="32"/>
      <c r="I29" s="32">
        <v>34</v>
      </c>
      <c r="J29" s="32"/>
      <c r="K29" s="32"/>
      <c r="L29" s="32"/>
      <c r="M29" s="32"/>
      <c r="N29" s="32"/>
      <c r="O29" s="26"/>
      <c r="P29" s="26"/>
      <c r="Q29" s="26"/>
      <c r="R29" s="16"/>
      <c r="S29" s="30"/>
      <c r="T29" s="54"/>
      <c r="U29" s="47" t="str">
        <f t="shared" si="0"/>
        <v/>
      </c>
      <c r="V29" s="32"/>
      <c r="W29" s="65">
        <f t="shared" si="9"/>
        <v>0</v>
      </c>
      <c r="X29" s="32">
        <v>30</v>
      </c>
      <c r="Y29" s="47" t="str">
        <f t="shared" si="2"/>
        <v/>
      </c>
      <c r="Z29" s="32"/>
      <c r="AA29" s="65">
        <f t="shared" si="7"/>
        <v>0</v>
      </c>
      <c r="AB29" s="32"/>
      <c r="AC29" s="101">
        <f t="shared" si="4"/>
        <v>0</v>
      </c>
      <c r="AD29" s="32"/>
      <c r="AE29" s="28"/>
      <c r="AF29" s="28">
        <f t="shared" si="5"/>
        <v>64</v>
      </c>
      <c r="AG29" s="77"/>
    </row>
    <row r="30" spans="2:33" x14ac:dyDescent="0.25">
      <c r="B30" s="102" t="s">
        <v>13</v>
      </c>
      <c r="C30" s="59" t="s">
        <v>62</v>
      </c>
      <c r="D30" s="55"/>
      <c r="E30" s="55"/>
      <c r="F30" s="55"/>
      <c r="G30" s="32"/>
      <c r="H30" s="32"/>
      <c r="I30" s="32"/>
      <c r="J30" s="32"/>
      <c r="K30" s="32"/>
      <c r="L30" s="32">
        <v>15</v>
      </c>
      <c r="M30" s="32"/>
      <c r="N30" s="32"/>
      <c r="O30" s="32"/>
      <c r="P30" s="32">
        <v>11</v>
      </c>
      <c r="Q30" s="35"/>
      <c r="R30" s="16"/>
      <c r="S30" s="30"/>
      <c r="T30" s="32"/>
      <c r="U30" s="47" t="str">
        <f t="shared" si="0"/>
        <v/>
      </c>
      <c r="V30" s="32"/>
      <c r="W30" s="65">
        <f t="shared" si="9"/>
        <v>0</v>
      </c>
      <c r="X30" s="32"/>
      <c r="Y30" s="47" t="str">
        <f t="shared" si="2"/>
        <v/>
      </c>
      <c r="Z30" s="32"/>
      <c r="AA30" s="65">
        <f t="shared" si="7"/>
        <v>0</v>
      </c>
      <c r="AB30" s="32"/>
      <c r="AC30" s="101">
        <f t="shared" si="4"/>
        <v>0</v>
      </c>
      <c r="AD30" s="32"/>
      <c r="AE30" s="28">
        <f t="shared" si="8"/>
        <v>0</v>
      </c>
      <c r="AF30" s="28">
        <f t="shared" si="5"/>
        <v>26</v>
      </c>
      <c r="AG30" s="77"/>
    </row>
    <row r="31" spans="2:33" x14ac:dyDescent="0.25">
      <c r="B31" s="102" t="s">
        <v>13</v>
      </c>
      <c r="C31" s="59" t="s">
        <v>49</v>
      </c>
      <c r="D31" s="55"/>
      <c r="E31" s="55"/>
      <c r="F31" s="55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5"/>
      <c r="R31" s="16"/>
      <c r="S31" s="30"/>
      <c r="T31" s="32"/>
      <c r="U31" s="47" t="str">
        <f t="shared" si="0"/>
        <v/>
      </c>
      <c r="V31" s="32"/>
      <c r="W31" s="65">
        <f t="shared" si="9"/>
        <v>0</v>
      </c>
      <c r="X31" s="32">
        <v>284.5</v>
      </c>
      <c r="Y31" s="47" t="str">
        <f t="shared" si="2"/>
        <v/>
      </c>
      <c r="Z31" s="32"/>
      <c r="AA31" s="65">
        <f t="shared" si="7"/>
        <v>0</v>
      </c>
      <c r="AB31" s="32"/>
      <c r="AC31" s="101">
        <f t="shared" si="4"/>
        <v>0</v>
      </c>
      <c r="AD31" s="32"/>
      <c r="AE31" s="28">
        <f t="shared" si="8"/>
        <v>0</v>
      </c>
      <c r="AF31" s="28">
        <f t="shared" si="5"/>
        <v>284.5</v>
      </c>
      <c r="AG31" s="77"/>
    </row>
    <row r="32" spans="2:33" x14ac:dyDescent="0.25">
      <c r="B32" s="102" t="s">
        <v>13</v>
      </c>
      <c r="C32" s="59" t="s">
        <v>63</v>
      </c>
      <c r="D32" s="55"/>
      <c r="E32" s="55"/>
      <c r="F32" s="55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5"/>
      <c r="R32" s="16"/>
      <c r="S32" s="30"/>
      <c r="T32" s="32"/>
      <c r="U32" s="47" t="str">
        <f t="shared" si="0"/>
        <v/>
      </c>
      <c r="V32" s="32"/>
      <c r="W32" s="65">
        <f t="shared" si="9"/>
        <v>0</v>
      </c>
      <c r="X32" s="32">
        <v>29</v>
      </c>
      <c r="Y32" s="47" t="str">
        <f t="shared" si="2"/>
        <v/>
      </c>
      <c r="Z32" s="32"/>
      <c r="AA32" s="65">
        <f t="shared" si="7"/>
        <v>0</v>
      </c>
      <c r="AB32" s="32"/>
      <c r="AC32" s="101">
        <f t="shared" si="4"/>
        <v>0</v>
      </c>
      <c r="AD32" s="32"/>
      <c r="AE32" s="28">
        <f t="shared" si="8"/>
        <v>0</v>
      </c>
      <c r="AF32" s="28">
        <f t="shared" si="5"/>
        <v>29</v>
      </c>
      <c r="AG32" s="77"/>
    </row>
    <row r="33" spans="2:33" x14ac:dyDescent="0.25">
      <c r="B33" s="102" t="s">
        <v>13</v>
      </c>
      <c r="C33" s="59" t="s">
        <v>85</v>
      </c>
      <c r="D33" s="55"/>
      <c r="E33" s="55"/>
      <c r="F33" s="55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5"/>
      <c r="R33" s="16"/>
      <c r="S33" s="30"/>
      <c r="T33" s="32"/>
      <c r="U33" s="47" t="str">
        <f t="shared" si="0"/>
        <v/>
      </c>
      <c r="V33" s="32"/>
      <c r="W33" s="65"/>
      <c r="X33" s="32">
        <v>11</v>
      </c>
      <c r="Y33" s="47" t="str">
        <f t="shared" si="2"/>
        <v/>
      </c>
      <c r="Z33" s="32"/>
      <c r="AA33" s="65"/>
      <c r="AB33" s="32"/>
      <c r="AC33" s="101">
        <f t="shared" si="4"/>
        <v>0</v>
      </c>
      <c r="AD33" s="32"/>
      <c r="AE33" s="28"/>
      <c r="AF33" s="28">
        <f t="shared" si="5"/>
        <v>11</v>
      </c>
      <c r="AG33" s="77"/>
    </row>
    <row r="34" spans="2:33" x14ac:dyDescent="0.25">
      <c r="B34" s="102" t="s">
        <v>13</v>
      </c>
      <c r="C34" s="59" t="s">
        <v>122</v>
      </c>
      <c r="D34" s="55"/>
      <c r="E34" s="55"/>
      <c r="F34" s="55"/>
      <c r="G34" s="32"/>
      <c r="H34" s="32"/>
      <c r="I34" s="32"/>
      <c r="J34" s="32"/>
      <c r="K34" s="32">
        <v>18.5</v>
      </c>
      <c r="L34" s="32"/>
      <c r="M34" s="32"/>
      <c r="N34" s="32"/>
      <c r="O34" s="32"/>
      <c r="P34" s="32"/>
      <c r="Q34" s="35"/>
      <c r="R34" s="16"/>
      <c r="S34" s="30"/>
      <c r="T34" s="32"/>
      <c r="U34" s="47" t="str">
        <f t="shared" si="0"/>
        <v/>
      </c>
      <c r="V34" s="32"/>
      <c r="W34" s="65"/>
      <c r="X34" s="32"/>
      <c r="Y34" s="47" t="str">
        <f t="shared" si="2"/>
        <v/>
      </c>
      <c r="Z34" s="32"/>
      <c r="AA34" s="65"/>
      <c r="AB34" s="32"/>
      <c r="AC34" s="101">
        <f t="shared" si="4"/>
        <v>0</v>
      </c>
      <c r="AD34" s="32"/>
      <c r="AE34" s="28"/>
      <c r="AF34" s="28">
        <f t="shared" si="5"/>
        <v>18.5</v>
      </c>
      <c r="AG34" s="77"/>
    </row>
    <row r="35" spans="2:33" x14ac:dyDescent="0.25">
      <c r="B35" s="102" t="s">
        <v>13</v>
      </c>
      <c r="C35" s="59" t="s">
        <v>50</v>
      </c>
      <c r="D35" s="55"/>
      <c r="E35" s="55"/>
      <c r="F35" s="55"/>
      <c r="G35" s="32"/>
      <c r="H35" s="32"/>
      <c r="I35" s="32">
        <v>1</v>
      </c>
      <c r="J35" s="32"/>
      <c r="K35" s="32"/>
      <c r="L35" s="32"/>
      <c r="M35" s="32"/>
      <c r="N35" s="32"/>
      <c r="O35" s="32"/>
      <c r="P35" s="32"/>
      <c r="Q35" s="35"/>
      <c r="R35" s="16"/>
      <c r="S35" s="30"/>
      <c r="T35" s="32"/>
      <c r="U35" s="47" t="str">
        <f t="shared" si="0"/>
        <v/>
      </c>
      <c r="V35" s="32"/>
      <c r="W35" s="65"/>
      <c r="X35" s="32"/>
      <c r="Y35" s="47" t="str">
        <f t="shared" si="2"/>
        <v/>
      </c>
      <c r="Z35" s="32"/>
      <c r="AA35" s="65"/>
      <c r="AB35" s="32"/>
      <c r="AC35" s="101">
        <f t="shared" si="4"/>
        <v>0</v>
      </c>
      <c r="AD35" s="32"/>
      <c r="AE35" s="28"/>
      <c r="AF35" s="28">
        <f t="shared" si="5"/>
        <v>1</v>
      </c>
      <c r="AG35" s="77"/>
    </row>
    <row r="36" spans="2:33" hidden="1" x14ac:dyDescent="0.25">
      <c r="B36" s="102" t="s">
        <v>13</v>
      </c>
      <c r="C36" s="59" t="s">
        <v>51</v>
      </c>
      <c r="D36" s="55"/>
      <c r="E36" s="55"/>
      <c r="F36" s="55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5"/>
      <c r="R36" s="16"/>
      <c r="S36" s="30"/>
      <c r="T36" s="32"/>
      <c r="U36" s="47" t="str">
        <f t="shared" si="0"/>
        <v/>
      </c>
      <c r="V36" s="32"/>
      <c r="W36" s="65"/>
      <c r="X36" s="32"/>
      <c r="Y36" s="47" t="str">
        <f t="shared" si="2"/>
        <v/>
      </c>
      <c r="Z36" s="32"/>
      <c r="AA36" s="65"/>
      <c r="AB36" s="32"/>
      <c r="AC36" s="101">
        <f t="shared" si="4"/>
        <v>0</v>
      </c>
      <c r="AD36" s="32"/>
      <c r="AE36" s="28"/>
      <c r="AF36" s="28">
        <f t="shared" si="5"/>
        <v>0</v>
      </c>
      <c r="AG36" s="77"/>
    </row>
    <row r="37" spans="2:33" x14ac:dyDescent="0.25">
      <c r="B37" s="22" t="s">
        <v>16</v>
      </c>
      <c r="C37" s="23"/>
      <c r="D37" s="15"/>
      <c r="E37" s="15"/>
      <c r="F37" s="15"/>
      <c r="G37" s="24"/>
      <c r="H37" s="24"/>
      <c r="I37" s="24"/>
      <c r="J37" s="24"/>
      <c r="K37" s="24"/>
      <c r="L37" s="24"/>
      <c r="M37" s="26"/>
      <c r="N37" s="24"/>
      <c r="O37" s="24"/>
      <c r="P37" s="24"/>
      <c r="Q37" s="25"/>
      <c r="R37" s="16"/>
      <c r="S37" s="24"/>
      <c r="T37" s="26"/>
      <c r="U37" s="47" t="str">
        <f t="shared" si="0"/>
        <v/>
      </c>
      <c r="W37" s="65">
        <f t="shared" ref="W37:W62" si="10">E37</f>
        <v>0</v>
      </c>
      <c r="X37" s="26"/>
      <c r="Y37" s="47" t="str">
        <f t="shared" si="2"/>
        <v/>
      </c>
      <c r="AA37" s="65">
        <f t="shared" ref="AA37:AA65" si="11">F37</f>
        <v>0</v>
      </c>
      <c r="AB37" s="26"/>
      <c r="AC37" s="101">
        <f t="shared" si="4"/>
        <v>0</v>
      </c>
      <c r="AE37" s="28"/>
      <c r="AF37" s="28">
        <f t="shared" si="5"/>
        <v>0</v>
      </c>
      <c r="AG37" s="76"/>
    </row>
    <row r="38" spans="2:33" x14ac:dyDescent="0.25">
      <c r="B38" s="104" t="s">
        <v>16</v>
      </c>
      <c r="C38" s="58" t="s">
        <v>25</v>
      </c>
      <c r="D38" s="56">
        <v>4</v>
      </c>
      <c r="E38" s="56">
        <v>8</v>
      </c>
      <c r="F38" s="56"/>
      <c r="G38" s="1"/>
      <c r="H38" s="1"/>
      <c r="I38" s="1">
        <v>4</v>
      </c>
      <c r="J38" s="1"/>
      <c r="K38" s="1"/>
      <c r="L38" s="1"/>
      <c r="M38" s="26"/>
      <c r="N38" s="44">
        <v>11</v>
      </c>
      <c r="O38" s="44"/>
      <c r="P38" s="24">
        <v>2</v>
      </c>
      <c r="Q38" s="25"/>
      <c r="R38" s="16"/>
      <c r="S38" s="3">
        <f>D38</f>
        <v>4</v>
      </c>
      <c r="T38" s="26"/>
      <c r="U38" s="47" t="str">
        <f t="shared" si="0"/>
        <v/>
      </c>
      <c r="W38" s="65">
        <f t="shared" si="10"/>
        <v>8</v>
      </c>
      <c r="X38" s="26">
        <v>76</v>
      </c>
      <c r="Y38" s="47">
        <f t="shared" si="2"/>
        <v>-68</v>
      </c>
      <c r="AA38" s="65">
        <f t="shared" si="11"/>
        <v>0</v>
      </c>
      <c r="AB38" s="26"/>
      <c r="AC38" s="101">
        <f t="shared" si="4"/>
        <v>0</v>
      </c>
      <c r="AD38" s="29"/>
      <c r="AE38" s="28">
        <f>S38+W38+AA38</f>
        <v>12</v>
      </c>
      <c r="AF38" s="28">
        <f t="shared" si="5"/>
        <v>93</v>
      </c>
      <c r="AG38" s="76"/>
    </row>
    <row r="39" spans="2:33" x14ac:dyDescent="0.25">
      <c r="B39" s="104" t="s">
        <v>16</v>
      </c>
      <c r="C39" s="6" t="s">
        <v>28</v>
      </c>
      <c r="D39" s="56">
        <v>44</v>
      </c>
      <c r="E39" s="56">
        <v>8</v>
      </c>
      <c r="F39" s="56"/>
      <c r="G39" s="1"/>
      <c r="H39" s="1"/>
      <c r="I39" s="1">
        <v>5</v>
      </c>
      <c r="J39" s="1"/>
      <c r="K39" s="1">
        <v>15</v>
      </c>
      <c r="L39" s="1"/>
      <c r="M39" s="26"/>
      <c r="N39" s="57">
        <v>42</v>
      </c>
      <c r="O39" s="44">
        <v>4</v>
      </c>
      <c r="P39" s="24"/>
      <c r="Q39" s="25"/>
      <c r="R39" s="16"/>
      <c r="S39" s="3">
        <v>44</v>
      </c>
      <c r="T39" s="61">
        <v>91</v>
      </c>
      <c r="U39" s="47">
        <f t="shared" ref="U39:U70" si="12">IF(S39&gt;0,IF(T39&gt;0,S39-T39,""),"")</f>
        <v>-47</v>
      </c>
      <c r="W39" s="65">
        <f t="shared" si="10"/>
        <v>8</v>
      </c>
      <c r="X39" s="26">
        <v>97</v>
      </c>
      <c r="Y39" s="47">
        <f t="shared" ref="Y39:Y70" si="13">IF(W39&gt;0,IF(X39&gt;0,W39-X39,""),"")</f>
        <v>-89</v>
      </c>
      <c r="AA39" s="65">
        <f t="shared" si="11"/>
        <v>0</v>
      </c>
      <c r="AB39" s="26">
        <v>23</v>
      </c>
      <c r="AC39" s="101">
        <f t="shared" ref="AC39:AC70" si="14">IF(AA39&gt;0,AA39-AB39,0)</f>
        <v>0</v>
      </c>
      <c r="AD39" s="29"/>
      <c r="AE39" s="28">
        <f>S39+W39+AA39</f>
        <v>52</v>
      </c>
      <c r="AF39" s="28">
        <f t="shared" ref="AF39:AF70" si="15">G39+H39+I39+J39+K39+L39+M39+N39+O39+P39+Q39+T39+X39+AB39</f>
        <v>277</v>
      </c>
      <c r="AG39" s="76"/>
    </row>
    <row r="40" spans="2:33" ht="25.5" x14ac:dyDescent="0.25">
      <c r="B40" s="104" t="s">
        <v>16</v>
      </c>
      <c r="C40" s="135" t="s">
        <v>29</v>
      </c>
      <c r="D40" s="56">
        <v>30</v>
      </c>
      <c r="E40" s="56">
        <v>20</v>
      </c>
      <c r="F40" s="56"/>
      <c r="G40" s="1"/>
      <c r="H40" s="1"/>
      <c r="I40" s="1">
        <v>11</v>
      </c>
      <c r="J40" s="1"/>
      <c r="K40" s="1"/>
      <c r="L40" s="1"/>
      <c r="M40" s="26"/>
      <c r="N40" s="57">
        <v>44</v>
      </c>
      <c r="O40" s="44"/>
      <c r="P40" s="24">
        <v>1.5</v>
      </c>
      <c r="Q40" s="25"/>
      <c r="R40" s="16"/>
      <c r="S40" s="3">
        <v>30</v>
      </c>
      <c r="T40" s="26">
        <v>35</v>
      </c>
      <c r="U40" s="47">
        <f t="shared" si="12"/>
        <v>-5</v>
      </c>
      <c r="W40" s="65">
        <f t="shared" si="10"/>
        <v>20</v>
      </c>
      <c r="X40" s="26">
        <v>59</v>
      </c>
      <c r="Y40" s="47">
        <f t="shared" si="13"/>
        <v>-39</v>
      </c>
      <c r="AA40" s="65">
        <f t="shared" si="11"/>
        <v>0</v>
      </c>
      <c r="AB40" s="26">
        <v>20</v>
      </c>
      <c r="AC40" s="101">
        <f t="shared" si="14"/>
        <v>0</v>
      </c>
      <c r="AD40" s="29"/>
      <c r="AE40" s="28">
        <f>S40+W40+AA40</f>
        <v>50</v>
      </c>
      <c r="AF40" s="28">
        <f t="shared" si="15"/>
        <v>170.5</v>
      </c>
      <c r="AG40" s="76"/>
    </row>
    <row r="41" spans="2:33" ht="38.25" hidden="1" x14ac:dyDescent="0.25">
      <c r="B41" s="104" t="s">
        <v>16</v>
      </c>
      <c r="C41" s="58" t="s">
        <v>30</v>
      </c>
      <c r="D41" s="56">
        <v>56</v>
      </c>
      <c r="E41" s="56">
        <v>20</v>
      </c>
      <c r="F41" s="56"/>
      <c r="G41" s="1"/>
      <c r="H41" s="1"/>
      <c r="I41" s="1"/>
      <c r="J41" s="1"/>
      <c r="K41" s="1"/>
      <c r="L41" s="1"/>
      <c r="M41" s="26"/>
      <c r="N41" s="44"/>
      <c r="O41" s="44"/>
      <c r="P41" s="24"/>
      <c r="Q41" s="25"/>
      <c r="R41" s="16"/>
      <c r="S41" s="3">
        <v>56</v>
      </c>
      <c r="T41" s="26"/>
      <c r="U41" s="47" t="str">
        <f t="shared" si="12"/>
        <v/>
      </c>
      <c r="W41" s="65">
        <f t="shared" si="10"/>
        <v>20</v>
      </c>
      <c r="X41" s="26"/>
      <c r="Y41" s="47" t="str">
        <f t="shared" si="13"/>
        <v/>
      </c>
      <c r="AA41" s="65">
        <f t="shared" si="11"/>
        <v>0</v>
      </c>
      <c r="AB41" s="26"/>
      <c r="AC41" s="101">
        <f t="shared" si="14"/>
        <v>0</v>
      </c>
      <c r="AD41" s="29"/>
      <c r="AE41" s="28">
        <f>S41+W41+AA41</f>
        <v>76</v>
      </c>
      <c r="AF41" s="28">
        <f t="shared" si="15"/>
        <v>0</v>
      </c>
      <c r="AG41" s="76"/>
    </row>
    <row r="42" spans="2:33" x14ac:dyDescent="0.25">
      <c r="B42" s="104" t="s">
        <v>16</v>
      </c>
      <c r="C42" s="7" t="s">
        <v>31</v>
      </c>
      <c r="D42" s="56"/>
      <c r="E42" s="56"/>
      <c r="F42" s="56"/>
      <c r="G42" s="1"/>
      <c r="H42" s="1"/>
      <c r="I42" s="1"/>
      <c r="J42" s="1"/>
      <c r="K42" s="1"/>
      <c r="L42" s="1"/>
      <c r="M42" s="26"/>
      <c r="N42" s="44"/>
      <c r="O42" s="44"/>
      <c r="P42" s="24"/>
      <c r="Q42" s="25"/>
      <c r="R42" s="16"/>
      <c r="S42" s="85">
        <f t="shared" ref="S42:S72" si="16">D42</f>
        <v>0</v>
      </c>
      <c r="T42" s="26"/>
      <c r="U42" s="47" t="str">
        <f t="shared" si="12"/>
        <v/>
      </c>
      <c r="W42" s="65">
        <f t="shared" si="10"/>
        <v>0</v>
      </c>
      <c r="X42" s="26"/>
      <c r="Y42" s="47" t="str">
        <f t="shared" si="13"/>
        <v/>
      </c>
      <c r="AA42" s="65">
        <f t="shared" si="11"/>
        <v>0</v>
      </c>
      <c r="AB42" s="26"/>
      <c r="AC42" s="101">
        <f t="shared" si="14"/>
        <v>0</v>
      </c>
      <c r="AD42" s="29"/>
      <c r="AE42" s="28">
        <f t="shared" ref="AE42" si="17">S42+W42+AA42</f>
        <v>0</v>
      </c>
      <c r="AF42" s="28">
        <f t="shared" si="15"/>
        <v>0</v>
      </c>
      <c r="AG42" s="76"/>
    </row>
    <row r="43" spans="2:33" ht="25.5" x14ac:dyDescent="0.25">
      <c r="B43" s="104" t="s">
        <v>16</v>
      </c>
      <c r="C43" s="46" t="s">
        <v>32</v>
      </c>
      <c r="D43" s="56">
        <v>4</v>
      </c>
      <c r="E43" s="56"/>
      <c r="F43" s="56"/>
      <c r="G43" s="1"/>
      <c r="H43" s="1"/>
      <c r="I43" s="1"/>
      <c r="J43" s="1"/>
      <c r="K43" s="1"/>
      <c r="L43" s="1"/>
      <c r="M43" s="26"/>
      <c r="N43" s="44"/>
      <c r="O43" s="44"/>
      <c r="P43" s="24"/>
      <c r="Q43" s="25"/>
      <c r="R43" s="16"/>
      <c r="S43" s="85">
        <f t="shared" si="16"/>
        <v>4</v>
      </c>
      <c r="T43" s="97">
        <v>8</v>
      </c>
      <c r="U43" s="47">
        <f t="shared" si="12"/>
        <v>-4</v>
      </c>
      <c r="W43" s="65">
        <f t="shared" si="10"/>
        <v>0</v>
      </c>
      <c r="X43" s="26"/>
      <c r="Y43" s="47" t="str">
        <f t="shared" si="13"/>
        <v/>
      </c>
      <c r="AA43" s="65">
        <f t="shared" si="11"/>
        <v>0</v>
      </c>
      <c r="AB43" s="26"/>
      <c r="AC43" s="101">
        <f t="shared" si="14"/>
        <v>0</v>
      </c>
      <c r="AD43" s="29"/>
      <c r="AE43" s="28">
        <f t="shared" ref="AE43:AE58" si="18">S43+W43+AA43</f>
        <v>4</v>
      </c>
      <c r="AF43" s="28">
        <f t="shared" si="15"/>
        <v>8</v>
      </c>
      <c r="AG43" s="76"/>
    </row>
    <row r="44" spans="2:33" x14ac:dyDescent="0.25">
      <c r="B44" s="104" t="s">
        <v>16</v>
      </c>
      <c r="C44" s="46" t="s">
        <v>33</v>
      </c>
      <c r="D44" s="56">
        <v>12</v>
      </c>
      <c r="E44" s="56"/>
      <c r="F44" s="56"/>
      <c r="G44" s="1"/>
      <c r="H44" s="1"/>
      <c r="I44" s="1"/>
      <c r="J44" s="1"/>
      <c r="K44" s="1"/>
      <c r="L44" s="1"/>
      <c r="M44" s="26"/>
      <c r="N44" s="44"/>
      <c r="O44" s="44"/>
      <c r="P44" s="24"/>
      <c r="Q44" s="25"/>
      <c r="R44" s="16"/>
      <c r="S44" s="85">
        <f t="shared" si="16"/>
        <v>12</v>
      </c>
      <c r="T44" s="26">
        <v>4</v>
      </c>
      <c r="U44" s="47">
        <f t="shared" si="12"/>
        <v>8</v>
      </c>
      <c r="W44" s="65">
        <f t="shared" si="10"/>
        <v>0</v>
      </c>
      <c r="X44" s="26"/>
      <c r="Y44" s="47" t="str">
        <f t="shared" si="13"/>
        <v/>
      </c>
      <c r="AA44" s="65">
        <f t="shared" si="11"/>
        <v>0</v>
      </c>
      <c r="AB44" s="26"/>
      <c r="AC44" s="101">
        <f t="shared" si="14"/>
        <v>0</v>
      </c>
      <c r="AD44" s="29"/>
      <c r="AE44" s="28">
        <f t="shared" si="18"/>
        <v>12</v>
      </c>
      <c r="AF44" s="28">
        <f t="shared" si="15"/>
        <v>4</v>
      </c>
      <c r="AG44" s="76"/>
    </row>
    <row r="45" spans="2:33" hidden="1" x14ac:dyDescent="0.25">
      <c r="B45" s="104" t="s">
        <v>16</v>
      </c>
      <c r="C45" s="46" t="s">
        <v>34</v>
      </c>
      <c r="D45" s="56">
        <v>16</v>
      </c>
      <c r="E45" s="56"/>
      <c r="F45" s="56"/>
      <c r="G45" s="1"/>
      <c r="H45" s="1"/>
      <c r="I45" s="1"/>
      <c r="J45" s="1"/>
      <c r="K45" s="1"/>
      <c r="L45" s="1"/>
      <c r="M45" s="26"/>
      <c r="N45" s="44"/>
      <c r="O45" s="44"/>
      <c r="P45" s="24"/>
      <c r="Q45" s="25"/>
      <c r="R45" s="16"/>
      <c r="S45" s="85">
        <f t="shared" si="16"/>
        <v>16</v>
      </c>
      <c r="T45" s="26"/>
      <c r="U45" s="47" t="str">
        <f t="shared" si="12"/>
        <v/>
      </c>
      <c r="W45" s="65">
        <f t="shared" si="10"/>
        <v>0</v>
      </c>
      <c r="X45" s="26"/>
      <c r="Y45" s="47" t="str">
        <f t="shared" si="13"/>
        <v/>
      </c>
      <c r="AA45" s="65">
        <f t="shared" si="11"/>
        <v>0</v>
      </c>
      <c r="AB45" s="26"/>
      <c r="AC45" s="101">
        <f t="shared" si="14"/>
        <v>0</v>
      </c>
      <c r="AD45" s="29"/>
      <c r="AE45" s="28">
        <f t="shared" si="18"/>
        <v>16</v>
      </c>
      <c r="AF45" s="28">
        <f t="shared" si="15"/>
        <v>0</v>
      </c>
      <c r="AG45" s="76"/>
    </row>
    <row r="46" spans="2:33" x14ac:dyDescent="0.25">
      <c r="B46" s="104" t="s">
        <v>16</v>
      </c>
      <c r="C46" s="46" t="s">
        <v>35</v>
      </c>
      <c r="D46" s="56">
        <v>4</v>
      </c>
      <c r="E46" s="56"/>
      <c r="F46" s="56"/>
      <c r="G46" s="1"/>
      <c r="H46" s="1"/>
      <c r="I46" s="1"/>
      <c r="J46" s="1"/>
      <c r="K46" s="1"/>
      <c r="L46" s="1"/>
      <c r="M46" s="26"/>
      <c r="N46" s="44"/>
      <c r="O46" s="44"/>
      <c r="P46" s="24">
        <v>2</v>
      </c>
      <c r="Q46" s="25"/>
      <c r="R46" s="16"/>
      <c r="S46" s="85">
        <f t="shared" si="16"/>
        <v>4</v>
      </c>
      <c r="T46" s="61">
        <v>2</v>
      </c>
      <c r="U46" s="47">
        <f t="shared" si="12"/>
        <v>2</v>
      </c>
      <c r="W46" s="65">
        <f t="shared" si="10"/>
        <v>0</v>
      </c>
      <c r="X46" s="26"/>
      <c r="Y46" s="47" t="str">
        <f t="shared" si="13"/>
        <v/>
      </c>
      <c r="AA46" s="65">
        <f t="shared" si="11"/>
        <v>0</v>
      </c>
      <c r="AB46" s="26"/>
      <c r="AC46" s="101">
        <f t="shared" si="14"/>
        <v>0</v>
      </c>
      <c r="AD46" s="29"/>
      <c r="AE46" s="28">
        <f t="shared" si="18"/>
        <v>4</v>
      </c>
      <c r="AF46" s="28">
        <f t="shared" si="15"/>
        <v>4</v>
      </c>
      <c r="AG46" s="76"/>
    </row>
    <row r="47" spans="2:33" hidden="1" x14ac:dyDescent="0.25">
      <c r="B47" s="104" t="s">
        <v>16</v>
      </c>
      <c r="C47" s="70" t="s">
        <v>36</v>
      </c>
      <c r="D47" s="56">
        <v>32</v>
      </c>
      <c r="E47" s="56"/>
      <c r="F47" s="56"/>
      <c r="G47" s="1"/>
      <c r="H47" s="1"/>
      <c r="I47" s="1"/>
      <c r="J47" s="1"/>
      <c r="K47" s="1"/>
      <c r="L47" s="1"/>
      <c r="M47" s="26"/>
      <c r="N47" s="44"/>
      <c r="O47" s="44"/>
      <c r="P47" s="24"/>
      <c r="Q47" s="25"/>
      <c r="R47" s="16"/>
      <c r="S47" s="85">
        <f t="shared" si="16"/>
        <v>32</v>
      </c>
      <c r="T47" s="26"/>
      <c r="U47" s="47" t="str">
        <f t="shared" si="12"/>
        <v/>
      </c>
      <c r="W47" s="65">
        <f t="shared" si="10"/>
        <v>0</v>
      </c>
      <c r="X47" s="26"/>
      <c r="Y47" s="47" t="str">
        <f t="shared" si="13"/>
        <v/>
      </c>
      <c r="AA47" s="65">
        <f t="shared" si="11"/>
        <v>0</v>
      </c>
      <c r="AB47" s="26"/>
      <c r="AC47" s="101">
        <f t="shared" si="14"/>
        <v>0</v>
      </c>
      <c r="AD47" s="29"/>
      <c r="AE47" s="28">
        <f t="shared" si="18"/>
        <v>32</v>
      </c>
      <c r="AF47" s="28">
        <f t="shared" si="15"/>
        <v>0</v>
      </c>
      <c r="AG47" s="76"/>
    </row>
    <row r="48" spans="2:33" x14ac:dyDescent="0.25">
      <c r="B48" s="104" t="s">
        <v>16</v>
      </c>
      <c r="C48" s="46" t="s">
        <v>37</v>
      </c>
      <c r="D48" s="56">
        <v>62</v>
      </c>
      <c r="E48" s="56">
        <v>40</v>
      </c>
      <c r="F48" s="56"/>
      <c r="G48" s="1"/>
      <c r="H48" s="1"/>
      <c r="I48" s="1"/>
      <c r="J48" s="1"/>
      <c r="K48" s="1"/>
      <c r="L48" s="1"/>
      <c r="M48" s="26"/>
      <c r="N48" s="44">
        <v>6</v>
      </c>
      <c r="O48" s="44">
        <v>13</v>
      </c>
      <c r="P48" s="24">
        <v>2</v>
      </c>
      <c r="Q48" s="25"/>
      <c r="R48" s="16"/>
      <c r="S48" s="85">
        <f t="shared" si="16"/>
        <v>62</v>
      </c>
      <c r="T48" s="26">
        <v>37.5</v>
      </c>
      <c r="U48" s="47">
        <f t="shared" si="12"/>
        <v>24.5</v>
      </c>
      <c r="W48" s="65">
        <f t="shared" si="10"/>
        <v>40</v>
      </c>
      <c r="X48" s="61">
        <v>85.5</v>
      </c>
      <c r="Y48" s="47">
        <f t="shared" si="13"/>
        <v>-45.5</v>
      </c>
      <c r="AA48" s="65">
        <f t="shared" si="11"/>
        <v>0</v>
      </c>
      <c r="AB48" s="26">
        <v>5.5</v>
      </c>
      <c r="AC48" s="101">
        <f t="shared" si="14"/>
        <v>0</v>
      </c>
      <c r="AD48" s="29"/>
      <c r="AE48" s="28">
        <f t="shared" si="18"/>
        <v>102</v>
      </c>
      <c r="AF48" s="28">
        <f t="shared" si="15"/>
        <v>149.5</v>
      </c>
      <c r="AG48" s="76"/>
    </row>
    <row r="49" spans="2:33" x14ac:dyDescent="0.25">
      <c r="B49" s="104" t="s">
        <v>16</v>
      </c>
      <c r="C49" s="46" t="s">
        <v>38</v>
      </c>
      <c r="D49" s="56">
        <v>50</v>
      </c>
      <c r="E49" s="56">
        <v>6</v>
      </c>
      <c r="F49" s="56"/>
      <c r="G49" s="1"/>
      <c r="H49" s="1"/>
      <c r="I49" s="1"/>
      <c r="J49" s="1"/>
      <c r="K49" s="1"/>
      <c r="L49" s="1"/>
      <c r="M49" s="26"/>
      <c r="N49" s="44"/>
      <c r="O49" s="44"/>
      <c r="P49" s="24">
        <v>5</v>
      </c>
      <c r="Q49" s="25"/>
      <c r="R49" s="16"/>
      <c r="S49" s="85">
        <f t="shared" si="16"/>
        <v>50</v>
      </c>
      <c r="T49" s="26">
        <v>28</v>
      </c>
      <c r="U49" s="47">
        <f t="shared" si="12"/>
        <v>22</v>
      </c>
      <c r="W49" s="65">
        <f t="shared" si="10"/>
        <v>6</v>
      </c>
      <c r="X49" s="61">
        <v>10.5</v>
      </c>
      <c r="Y49" s="47">
        <f t="shared" si="13"/>
        <v>-4.5</v>
      </c>
      <c r="AA49" s="65">
        <f t="shared" si="11"/>
        <v>0</v>
      </c>
      <c r="AB49" s="26"/>
      <c r="AC49" s="101">
        <f t="shared" si="14"/>
        <v>0</v>
      </c>
      <c r="AD49" s="29"/>
      <c r="AE49" s="28">
        <f t="shared" si="18"/>
        <v>56</v>
      </c>
      <c r="AF49" s="28">
        <f t="shared" si="15"/>
        <v>43.5</v>
      </c>
      <c r="AG49" s="76"/>
    </row>
    <row r="50" spans="2:33" x14ac:dyDescent="0.25">
      <c r="B50" s="104" t="s">
        <v>16</v>
      </c>
      <c r="C50" s="46" t="s">
        <v>39</v>
      </c>
      <c r="D50" s="56">
        <v>30</v>
      </c>
      <c r="E50" s="56">
        <v>12</v>
      </c>
      <c r="F50" s="56"/>
      <c r="G50" s="1"/>
      <c r="H50" s="1"/>
      <c r="I50" s="1"/>
      <c r="J50" s="1"/>
      <c r="K50" s="1"/>
      <c r="L50" s="1"/>
      <c r="M50" s="26"/>
      <c r="N50" s="44"/>
      <c r="O50" s="44">
        <v>2</v>
      </c>
      <c r="P50" s="24"/>
      <c r="Q50" s="25"/>
      <c r="R50" s="16"/>
      <c r="S50" s="85">
        <f t="shared" si="16"/>
        <v>30</v>
      </c>
      <c r="T50" s="26">
        <v>18</v>
      </c>
      <c r="U50" s="47">
        <f t="shared" si="12"/>
        <v>12</v>
      </c>
      <c r="W50" s="65">
        <f t="shared" si="10"/>
        <v>12</v>
      </c>
      <c r="X50" s="90"/>
      <c r="Y50" s="47" t="str">
        <f t="shared" si="13"/>
        <v/>
      </c>
      <c r="AA50" s="65">
        <f t="shared" si="11"/>
        <v>0</v>
      </c>
      <c r="AB50" s="26">
        <v>3</v>
      </c>
      <c r="AC50" s="101">
        <f t="shared" si="14"/>
        <v>0</v>
      </c>
      <c r="AD50" s="29"/>
      <c r="AE50" s="28">
        <f t="shared" si="18"/>
        <v>42</v>
      </c>
      <c r="AF50" s="28">
        <f t="shared" si="15"/>
        <v>23</v>
      </c>
      <c r="AG50" s="76"/>
    </row>
    <row r="51" spans="2:33" ht="38.25" x14ac:dyDescent="0.25">
      <c r="B51" s="104" t="s">
        <v>16</v>
      </c>
      <c r="C51" s="6" t="s">
        <v>40</v>
      </c>
      <c r="D51" s="56">
        <v>16</v>
      </c>
      <c r="E51" s="56">
        <v>4</v>
      </c>
      <c r="F51" s="56"/>
      <c r="G51" s="1"/>
      <c r="H51" s="1"/>
      <c r="I51" s="1"/>
      <c r="J51" s="1"/>
      <c r="K51" s="1"/>
      <c r="L51" s="1"/>
      <c r="M51" s="32"/>
      <c r="N51" s="45"/>
      <c r="O51" s="45"/>
      <c r="P51" s="30">
        <v>4.5</v>
      </c>
      <c r="Q51" s="31">
        <v>6</v>
      </c>
      <c r="R51" s="16"/>
      <c r="S51" s="85">
        <f t="shared" si="16"/>
        <v>16</v>
      </c>
      <c r="T51" s="32">
        <v>29</v>
      </c>
      <c r="U51" s="47">
        <f t="shared" si="12"/>
        <v>-13</v>
      </c>
      <c r="W51" s="65">
        <f t="shared" si="10"/>
        <v>4</v>
      </c>
      <c r="X51" s="32">
        <v>10</v>
      </c>
      <c r="Y51" s="47">
        <f t="shared" si="13"/>
        <v>-6</v>
      </c>
      <c r="AA51" s="65">
        <f t="shared" si="11"/>
        <v>0</v>
      </c>
      <c r="AB51" s="32">
        <v>8</v>
      </c>
      <c r="AC51" s="101">
        <f t="shared" si="14"/>
        <v>0</v>
      </c>
      <c r="AD51" s="29"/>
      <c r="AE51" s="28">
        <f t="shared" si="18"/>
        <v>20</v>
      </c>
      <c r="AF51" s="28">
        <f t="shared" si="15"/>
        <v>57.5</v>
      </c>
      <c r="AG51" s="76"/>
    </row>
    <row r="52" spans="2:33" hidden="1" x14ac:dyDescent="0.25">
      <c r="B52" s="104" t="s">
        <v>16</v>
      </c>
      <c r="C52" s="6" t="s">
        <v>41</v>
      </c>
      <c r="D52" s="56">
        <v>20</v>
      </c>
      <c r="E52" s="56"/>
      <c r="F52" s="56"/>
      <c r="G52" s="1"/>
      <c r="H52" s="1"/>
      <c r="I52" s="1"/>
      <c r="J52" s="1"/>
      <c r="K52" s="1"/>
      <c r="L52" s="1"/>
      <c r="M52" s="32"/>
      <c r="N52" s="45"/>
      <c r="O52" s="45"/>
      <c r="P52" s="30"/>
      <c r="Q52" s="31"/>
      <c r="R52" s="16"/>
      <c r="S52" s="85">
        <f t="shared" si="16"/>
        <v>20</v>
      </c>
      <c r="T52" s="32"/>
      <c r="U52" s="47" t="str">
        <f t="shared" si="12"/>
        <v/>
      </c>
      <c r="W52" s="65">
        <f t="shared" si="10"/>
        <v>0</v>
      </c>
      <c r="X52" s="32"/>
      <c r="Y52" s="47" t="str">
        <f t="shared" si="13"/>
        <v/>
      </c>
      <c r="AA52" s="65">
        <f t="shared" si="11"/>
        <v>0</v>
      </c>
      <c r="AB52" s="32"/>
      <c r="AC52" s="101">
        <f t="shared" si="14"/>
        <v>0</v>
      </c>
      <c r="AD52" s="29"/>
      <c r="AE52" s="28">
        <f t="shared" si="18"/>
        <v>20</v>
      </c>
      <c r="AF52" s="28">
        <f t="shared" si="15"/>
        <v>0</v>
      </c>
      <c r="AG52" s="76"/>
    </row>
    <row r="53" spans="2:33" ht="45" hidden="1" x14ac:dyDescent="0.25">
      <c r="B53" s="104" t="s">
        <v>16</v>
      </c>
      <c r="C53" s="23" t="s">
        <v>42</v>
      </c>
      <c r="D53" s="17">
        <v>80</v>
      </c>
      <c r="E53" s="17">
        <v>40</v>
      </c>
      <c r="F53" s="17"/>
      <c r="G53" s="26"/>
      <c r="H53" s="26"/>
      <c r="I53" s="26"/>
      <c r="J53" s="26"/>
      <c r="K53" s="26"/>
      <c r="L53" s="26"/>
      <c r="M53" s="32"/>
      <c r="N53" s="30"/>
      <c r="O53" s="30"/>
      <c r="P53" s="30"/>
      <c r="Q53" s="31"/>
      <c r="R53" s="16"/>
      <c r="S53" s="85">
        <f t="shared" si="16"/>
        <v>80</v>
      </c>
      <c r="T53" s="32"/>
      <c r="U53" s="47" t="str">
        <f t="shared" si="12"/>
        <v/>
      </c>
      <c r="W53" s="65">
        <f t="shared" si="10"/>
        <v>40</v>
      </c>
      <c r="X53" s="32"/>
      <c r="Y53" s="47" t="str">
        <f t="shared" si="13"/>
        <v/>
      </c>
      <c r="AA53" s="65">
        <f t="shared" si="11"/>
        <v>0</v>
      </c>
      <c r="AB53" s="32"/>
      <c r="AC53" s="101">
        <f t="shared" si="14"/>
        <v>0</v>
      </c>
      <c r="AE53" s="28">
        <f t="shared" si="18"/>
        <v>120</v>
      </c>
      <c r="AF53" s="28">
        <f t="shared" si="15"/>
        <v>0</v>
      </c>
      <c r="AG53" s="76"/>
    </row>
    <row r="54" spans="2:33" ht="30" hidden="1" x14ac:dyDescent="0.25">
      <c r="B54" s="104" t="s">
        <v>16</v>
      </c>
      <c r="C54" s="23" t="s">
        <v>43</v>
      </c>
      <c r="D54" s="17">
        <v>32</v>
      </c>
      <c r="E54" s="17"/>
      <c r="F54" s="17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34"/>
      <c r="R54" s="16"/>
      <c r="S54" s="85">
        <f t="shared" si="16"/>
        <v>32</v>
      </c>
      <c r="T54" s="26"/>
      <c r="U54" s="47" t="str">
        <f t="shared" si="12"/>
        <v/>
      </c>
      <c r="V54" s="26"/>
      <c r="W54" s="65">
        <f t="shared" si="10"/>
        <v>0</v>
      </c>
      <c r="X54" s="26"/>
      <c r="Y54" s="47" t="str">
        <f t="shared" si="13"/>
        <v/>
      </c>
      <c r="Z54" s="26"/>
      <c r="AA54" s="65">
        <f t="shared" si="11"/>
        <v>0</v>
      </c>
      <c r="AB54" s="26"/>
      <c r="AC54" s="101">
        <f t="shared" si="14"/>
        <v>0</v>
      </c>
      <c r="AD54" s="26"/>
      <c r="AE54" s="28">
        <f t="shared" si="18"/>
        <v>32</v>
      </c>
      <c r="AF54" s="28">
        <f t="shared" si="15"/>
        <v>0</v>
      </c>
      <c r="AG54" s="76"/>
    </row>
    <row r="55" spans="2:33" x14ac:dyDescent="0.25">
      <c r="B55" s="104" t="s">
        <v>16</v>
      </c>
      <c r="C55" s="107" t="s">
        <v>44</v>
      </c>
      <c r="D55" s="56">
        <v>8</v>
      </c>
      <c r="E55" s="56"/>
      <c r="F55" s="5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34"/>
      <c r="R55" s="16"/>
      <c r="S55" s="85">
        <f t="shared" si="16"/>
        <v>8</v>
      </c>
      <c r="T55" s="26"/>
      <c r="U55" s="47" t="str">
        <f t="shared" si="12"/>
        <v/>
      </c>
      <c r="V55" s="26"/>
      <c r="W55" s="65">
        <f t="shared" si="10"/>
        <v>0</v>
      </c>
      <c r="X55" s="26">
        <v>2</v>
      </c>
      <c r="Y55" s="47" t="str">
        <f t="shared" si="13"/>
        <v/>
      </c>
      <c r="Z55" s="26"/>
      <c r="AA55" s="65">
        <f t="shared" si="11"/>
        <v>0</v>
      </c>
      <c r="AB55" s="26"/>
      <c r="AC55" s="101">
        <f t="shared" si="14"/>
        <v>0</v>
      </c>
      <c r="AD55" s="26"/>
      <c r="AE55" s="28">
        <f t="shared" si="18"/>
        <v>8</v>
      </c>
      <c r="AF55" s="28">
        <f t="shared" si="15"/>
        <v>2</v>
      </c>
      <c r="AG55" s="76"/>
    </row>
    <row r="56" spans="2:33" x14ac:dyDescent="0.25">
      <c r="B56" s="104" t="s">
        <v>16</v>
      </c>
      <c r="C56" s="23" t="s">
        <v>24</v>
      </c>
      <c r="D56" s="17">
        <v>70</v>
      </c>
      <c r="E56" s="17">
        <v>8</v>
      </c>
      <c r="F56" s="17"/>
      <c r="G56" s="26"/>
      <c r="H56" s="26"/>
      <c r="I56" s="26">
        <v>16</v>
      </c>
      <c r="J56" s="26"/>
      <c r="K56" s="26"/>
      <c r="L56" s="26"/>
      <c r="M56" s="26"/>
      <c r="N56" s="44">
        <v>22</v>
      </c>
      <c r="O56" s="44">
        <v>3</v>
      </c>
      <c r="P56" s="26">
        <v>3</v>
      </c>
      <c r="Q56" s="34"/>
      <c r="R56" s="16"/>
      <c r="S56" s="85">
        <f t="shared" si="16"/>
        <v>70</v>
      </c>
      <c r="T56" s="61">
        <v>192</v>
      </c>
      <c r="U56" s="47">
        <f t="shared" si="12"/>
        <v>-122</v>
      </c>
      <c r="V56" s="26"/>
      <c r="W56" s="65">
        <f t="shared" si="10"/>
        <v>8</v>
      </c>
      <c r="X56" s="61">
        <v>64</v>
      </c>
      <c r="Y56" s="47">
        <f t="shared" si="13"/>
        <v>-56</v>
      </c>
      <c r="Z56" s="26"/>
      <c r="AA56" s="65">
        <f t="shared" si="11"/>
        <v>0</v>
      </c>
      <c r="AB56" s="26">
        <v>27</v>
      </c>
      <c r="AC56" s="101">
        <f t="shared" si="14"/>
        <v>0</v>
      </c>
      <c r="AD56" s="26"/>
      <c r="AE56" s="28">
        <f t="shared" si="18"/>
        <v>78</v>
      </c>
      <c r="AF56" s="28">
        <f t="shared" si="15"/>
        <v>327</v>
      </c>
      <c r="AG56" s="76"/>
    </row>
    <row r="57" spans="2:33" hidden="1" x14ac:dyDescent="0.25">
      <c r="B57" s="104" t="s">
        <v>16</v>
      </c>
      <c r="C57" s="59" t="s">
        <v>67</v>
      </c>
      <c r="D57" s="60">
        <v>30</v>
      </c>
      <c r="E57" s="56"/>
      <c r="F57" s="56"/>
      <c r="G57" s="1"/>
      <c r="H57" s="1"/>
      <c r="I57" s="1"/>
      <c r="J57" s="1"/>
      <c r="K57" s="1"/>
      <c r="L57" s="1"/>
      <c r="M57" s="26"/>
      <c r="N57" s="44"/>
      <c r="O57" s="44"/>
      <c r="P57" s="24"/>
      <c r="Q57" s="25"/>
      <c r="R57" s="16"/>
      <c r="S57" s="85">
        <f t="shared" si="16"/>
        <v>30</v>
      </c>
      <c r="T57" s="26"/>
      <c r="U57" s="47" t="str">
        <f t="shared" si="12"/>
        <v/>
      </c>
      <c r="W57" s="65">
        <f t="shared" si="10"/>
        <v>0</v>
      </c>
      <c r="X57" s="26"/>
      <c r="Y57" s="47" t="str">
        <f t="shared" si="13"/>
        <v/>
      </c>
      <c r="AA57" s="65">
        <f t="shared" si="11"/>
        <v>0</v>
      </c>
      <c r="AB57" s="26"/>
      <c r="AC57" s="101">
        <f t="shared" si="14"/>
        <v>0</v>
      </c>
      <c r="AD57" s="29"/>
      <c r="AE57" s="28">
        <f t="shared" si="18"/>
        <v>30</v>
      </c>
      <c r="AF57" s="28">
        <f t="shared" si="15"/>
        <v>0</v>
      </c>
      <c r="AG57" s="76"/>
    </row>
    <row r="58" spans="2:33" x14ac:dyDescent="0.25">
      <c r="B58" s="104" t="s">
        <v>16</v>
      </c>
      <c r="C58" s="59" t="s">
        <v>68</v>
      </c>
      <c r="D58" s="60">
        <v>32</v>
      </c>
      <c r="E58" s="56"/>
      <c r="F58" s="56"/>
      <c r="G58" s="1"/>
      <c r="H58" s="1"/>
      <c r="I58" s="1"/>
      <c r="J58" s="1"/>
      <c r="K58" s="1"/>
      <c r="L58" s="1"/>
      <c r="M58" s="26"/>
      <c r="N58" s="44"/>
      <c r="O58" s="44">
        <v>2</v>
      </c>
      <c r="P58" s="24">
        <v>1</v>
      </c>
      <c r="Q58" s="25">
        <v>3</v>
      </c>
      <c r="R58" s="16"/>
      <c r="S58" s="85">
        <f t="shared" si="16"/>
        <v>32</v>
      </c>
      <c r="T58" s="26">
        <v>39.5</v>
      </c>
      <c r="U58" s="47">
        <f t="shared" si="12"/>
        <v>-7.5</v>
      </c>
      <c r="W58" s="65">
        <f t="shared" si="10"/>
        <v>0</v>
      </c>
      <c r="X58" s="26">
        <v>13</v>
      </c>
      <c r="Y58" s="47" t="str">
        <f t="shared" si="13"/>
        <v/>
      </c>
      <c r="AA58" s="65">
        <f t="shared" si="11"/>
        <v>0</v>
      </c>
      <c r="AB58" s="26"/>
      <c r="AC58" s="101">
        <f t="shared" si="14"/>
        <v>0</v>
      </c>
      <c r="AD58" s="29"/>
      <c r="AE58" s="28">
        <f t="shared" si="18"/>
        <v>32</v>
      </c>
      <c r="AF58" s="28">
        <f t="shared" si="15"/>
        <v>58.5</v>
      </c>
      <c r="AG58" s="76"/>
    </row>
    <row r="59" spans="2:33" x14ac:dyDescent="0.25">
      <c r="B59" s="104" t="s">
        <v>16</v>
      </c>
      <c r="C59" s="59" t="s">
        <v>69</v>
      </c>
      <c r="D59" s="60"/>
      <c r="E59" s="56"/>
      <c r="F59" s="56"/>
      <c r="G59" s="1"/>
      <c r="H59" s="1"/>
      <c r="I59" s="1"/>
      <c r="J59" s="1"/>
      <c r="K59" s="1"/>
      <c r="L59" s="1"/>
      <c r="M59" s="26"/>
      <c r="N59" s="44"/>
      <c r="O59" s="44"/>
      <c r="P59" s="24"/>
      <c r="Q59" s="25"/>
      <c r="R59" s="16"/>
      <c r="S59" s="85">
        <f t="shared" si="16"/>
        <v>0</v>
      </c>
      <c r="T59" s="26">
        <v>19</v>
      </c>
      <c r="U59" s="47" t="str">
        <f t="shared" si="12"/>
        <v/>
      </c>
      <c r="W59" s="65">
        <f t="shared" si="10"/>
        <v>0</v>
      </c>
      <c r="X59" s="90">
        <v>4</v>
      </c>
      <c r="Y59" s="47" t="str">
        <f t="shared" si="13"/>
        <v/>
      </c>
      <c r="AA59" s="65">
        <f t="shared" si="11"/>
        <v>0</v>
      </c>
      <c r="AB59" s="26"/>
      <c r="AC59" s="101">
        <f t="shared" si="14"/>
        <v>0</v>
      </c>
      <c r="AD59" s="29"/>
      <c r="AE59" s="28"/>
      <c r="AF59" s="28">
        <f t="shared" si="15"/>
        <v>23</v>
      </c>
      <c r="AG59" s="76"/>
    </row>
    <row r="60" spans="2:33" hidden="1" x14ac:dyDescent="0.25">
      <c r="B60" s="104" t="s">
        <v>16</v>
      </c>
      <c r="C60" s="59" t="s">
        <v>70</v>
      </c>
      <c r="D60" s="60"/>
      <c r="E60" s="56"/>
      <c r="F60" s="56"/>
      <c r="G60" s="1"/>
      <c r="H60" s="1"/>
      <c r="I60" s="1"/>
      <c r="J60" s="1"/>
      <c r="K60" s="1"/>
      <c r="L60" s="1"/>
      <c r="M60" s="32"/>
      <c r="N60" s="45"/>
      <c r="O60" s="45"/>
      <c r="P60" s="30"/>
      <c r="Q60" s="31"/>
      <c r="R60" s="16"/>
      <c r="S60" s="85">
        <f t="shared" si="16"/>
        <v>0</v>
      </c>
      <c r="T60" s="32"/>
      <c r="U60" s="47" t="str">
        <f t="shared" si="12"/>
        <v/>
      </c>
      <c r="W60" s="65">
        <f t="shared" si="10"/>
        <v>0</v>
      </c>
      <c r="X60" s="32"/>
      <c r="Y60" s="47" t="str">
        <f t="shared" si="13"/>
        <v/>
      </c>
      <c r="AA60" s="65">
        <f t="shared" si="11"/>
        <v>0</v>
      </c>
      <c r="AB60" s="32"/>
      <c r="AC60" s="101">
        <f t="shared" si="14"/>
        <v>0</v>
      </c>
      <c r="AD60" s="29"/>
      <c r="AE60" s="28">
        <f>S60+W60+AA60</f>
        <v>0</v>
      </c>
      <c r="AF60" s="28">
        <f t="shared" si="15"/>
        <v>0</v>
      </c>
      <c r="AG60" s="76"/>
    </row>
    <row r="61" spans="2:33" x14ac:dyDescent="0.25">
      <c r="B61" s="104" t="s">
        <v>16</v>
      </c>
      <c r="C61" s="59" t="s">
        <v>71</v>
      </c>
      <c r="D61" s="60"/>
      <c r="E61" s="56"/>
      <c r="F61" s="56"/>
      <c r="G61" s="1"/>
      <c r="H61" s="1"/>
      <c r="I61" s="1"/>
      <c r="J61" s="1"/>
      <c r="K61" s="1">
        <v>1</v>
      </c>
      <c r="L61" s="1"/>
      <c r="M61" s="32"/>
      <c r="N61" s="45"/>
      <c r="O61" s="45"/>
      <c r="P61" s="30">
        <v>4</v>
      </c>
      <c r="Q61" s="31">
        <v>13</v>
      </c>
      <c r="R61" s="16"/>
      <c r="S61" s="85">
        <f t="shared" si="16"/>
        <v>0</v>
      </c>
      <c r="T61" s="32">
        <v>31</v>
      </c>
      <c r="U61" s="47" t="str">
        <f t="shared" si="12"/>
        <v/>
      </c>
      <c r="W61" s="65">
        <f t="shared" si="10"/>
        <v>0</v>
      </c>
      <c r="X61" s="32">
        <v>10</v>
      </c>
      <c r="Y61" s="47" t="str">
        <f t="shared" si="13"/>
        <v/>
      </c>
      <c r="AA61" s="65">
        <f t="shared" si="11"/>
        <v>0</v>
      </c>
      <c r="AB61" s="32">
        <v>32</v>
      </c>
      <c r="AC61" s="101">
        <f t="shared" si="14"/>
        <v>0</v>
      </c>
      <c r="AD61" s="29"/>
      <c r="AE61" s="28">
        <f>S61+W61+AA61</f>
        <v>0</v>
      </c>
      <c r="AF61" s="28">
        <f t="shared" si="15"/>
        <v>91</v>
      </c>
      <c r="AG61" s="76"/>
    </row>
    <row r="62" spans="2:33" x14ac:dyDescent="0.25">
      <c r="B62" s="104" t="s">
        <v>16</v>
      </c>
      <c r="C62" s="59" t="s">
        <v>74</v>
      </c>
      <c r="D62" s="15">
        <v>56</v>
      </c>
      <c r="E62" s="17"/>
      <c r="F62" s="17"/>
      <c r="G62" s="26"/>
      <c r="H62" s="26"/>
      <c r="I62" s="26"/>
      <c r="J62" s="26"/>
      <c r="K62" s="26"/>
      <c r="L62" s="26"/>
      <c r="M62" s="26"/>
      <c r="N62" s="26"/>
      <c r="O62" s="26"/>
      <c r="P62" s="26">
        <v>2</v>
      </c>
      <c r="Q62" s="34"/>
      <c r="R62" s="16"/>
      <c r="S62" s="85">
        <f t="shared" si="16"/>
        <v>56</v>
      </c>
      <c r="T62" s="26">
        <v>14</v>
      </c>
      <c r="U62" s="47">
        <f t="shared" si="12"/>
        <v>42</v>
      </c>
      <c r="V62" s="26"/>
      <c r="W62" s="65">
        <f t="shared" si="10"/>
        <v>0</v>
      </c>
      <c r="X62" s="90">
        <v>5.5</v>
      </c>
      <c r="Y62" s="47" t="str">
        <f t="shared" si="13"/>
        <v/>
      </c>
      <c r="Z62" s="26"/>
      <c r="AA62" s="65">
        <f t="shared" si="11"/>
        <v>0</v>
      </c>
      <c r="AB62" s="26">
        <v>9</v>
      </c>
      <c r="AC62" s="101">
        <f t="shared" si="14"/>
        <v>0</v>
      </c>
      <c r="AD62" s="26"/>
      <c r="AE62" s="28">
        <f>S62+W62+AA62</f>
        <v>56</v>
      </c>
      <c r="AF62" s="28">
        <f t="shared" si="15"/>
        <v>30.5</v>
      </c>
      <c r="AG62" s="76"/>
    </row>
    <row r="63" spans="2:33" x14ac:dyDescent="0.25">
      <c r="B63" s="104" t="s">
        <v>16</v>
      </c>
      <c r="C63" s="59" t="s">
        <v>75</v>
      </c>
      <c r="D63" s="43">
        <v>32</v>
      </c>
      <c r="E63" s="55"/>
      <c r="F63" s="55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5"/>
      <c r="R63" s="16"/>
      <c r="S63" s="85">
        <f t="shared" si="16"/>
        <v>32</v>
      </c>
      <c r="T63" s="32">
        <v>8</v>
      </c>
      <c r="U63" s="47">
        <f t="shared" si="12"/>
        <v>24</v>
      </c>
      <c r="V63" s="32"/>
      <c r="W63" s="65">
        <v>33</v>
      </c>
      <c r="X63" s="91"/>
      <c r="Y63" s="47" t="str">
        <f t="shared" si="13"/>
        <v/>
      </c>
      <c r="Z63" s="32"/>
      <c r="AA63" s="65">
        <f t="shared" si="11"/>
        <v>0</v>
      </c>
      <c r="AB63" s="32">
        <v>5</v>
      </c>
      <c r="AC63" s="101">
        <f t="shared" si="14"/>
        <v>0</v>
      </c>
      <c r="AD63" s="32"/>
      <c r="AE63" s="28">
        <f>S63+W63+AA63</f>
        <v>65</v>
      </c>
      <c r="AF63" s="28">
        <f t="shared" si="15"/>
        <v>13</v>
      </c>
      <c r="AG63" s="76"/>
    </row>
    <row r="64" spans="2:33" x14ac:dyDescent="0.25">
      <c r="B64" s="104" t="s">
        <v>16</v>
      </c>
      <c r="C64" s="59" t="s">
        <v>123</v>
      </c>
      <c r="D64" s="43"/>
      <c r="E64" s="55"/>
      <c r="F64" s="55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5"/>
      <c r="R64" s="16"/>
      <c r="S64" s="85">
        <f t="shared" si="16"/>
        <v>0</v>
      </c>
      <c r="T64" s="32"/>
      <c r="U64" s="47" t="str">
        <f t="shared" si="12"/>
        <v/>
      </c>
      <c r="V64" s="32"/>
      <c r="W64" s="65"/>
      <c r="X64" s="91">
        <v>14.5</v>
      </c>
      <c r="Y64" s="47" t="str">
        <f t="shared" si="13"/>
        <v/>
      </c>
      <c r="Z64" s="32"/>
      <c r="AA64" s="65">
        <f t="shared" si="11"/>
        <v>0</v>
      </c>
      <c r="AB64" s="32">
        <v>12</v>
      </c>
      <c r="AC64" s="101">
        <f t="shared" si="14"/>
        <v>0</v>
      </c>
      <c r="AD64" s="32"/>
      <c r="AE64" s="28"/>
      <c r="AF64" s="28">
        <f t="shared" si="15"/>
        <v>26.5</v>
      </c>
      <c r="AG64" s="76"/>
    </row>
    <row r="65" spans="2:33" x14ac:dyDescent="0.25">
      <c r="B65" s="104" t="s">
        <v>16</v>
      </c>
      <c r="C65" s="42" t="s">
        <v>17</v>
      </c>
      <c r="D65" s="55"/>
      <c r="E65" s="55"/>
      <c r="F65" s="55"/>
      <c r="G65" s="32">
        <v>26</v>
      </c>
      <c r="H65" s="32"/>
      <c r="I65" s="32">
        <v>60.5</v>
      </c>
      <c r="J65" s="32">
        <v>47.5</v>
      </c>
      <c r="K65" s="32">
        <v>2.5</v>
      </c>
      <c r="L65" s="32"/>
      <c r="M65" s="32">
        <v>5</v>
      </c>
      <c r="N65" s="32"/>
      <c r="O65" s="32"/>
      <c r="P65" s="32">
        <v>13.5</v>
      </c>
      <c r="Q65" s="35"/>
      <c r="R65" s="16"/>
      <c r="S65" s="85">
        <f t="shared" si="16"/>
        <v>0</v>
      </c>
      <c r="T65" s="32"/>
      <c r="U65" s="47" t="str">
        <f t="shared" si="12"/>
        <v/>
      </c>
      <c r="V65" s="32"/>
      <c r="W65" s="65">
        <f>E65</f>
        <v>0</v>
      </c>
      <c r="X65" s="32"/>
      <c r="Y65" s="47" t="str">
        <f t="shared" si="13"/>
        <v/>
      </c>
      <c r="Z65" s="32"/>
      <c r="AA65" s="65">
        <f t="shared" si="11"/>
        <v>0</v>
      </c>
      <c r="AB65" s="32"/>
      <c r="AC65" s="101">
        <f t="shared" si="14"/>
        <v>0</v>
      </c>
      <c r="AD65" s="32"/>
      <c r="AE65" s="28">
        <f>S65+W65+AA65</f>
        <v>0</v>
      </c>
      <c r="AF65" s="28">
        <f t="shared" si="15"/>
        <v>155</v>
      </c>
      <c r="AG65" s="76"/>
    </row>
    <row r="66" spans="2:33" x14ac:dyDescent="0.25">
      <c r="B66" s="104" t="s">
        <v>16</v>
      </c>
      <c r="C66" s="59" t="s">
        <v>132</v>
      </c>
      <c r="D66" s="55"/>
      <c r="E66" s="55"/>
      <c r="F66" s="55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5"/>
      <c r="R66" s="16"/>
      <c r="S66" s="85">
        <f t="shared" si="16"/>
        <v>0</v>
      </c>
      <c r="T66" s="32"/>
      <c r="U66" s="47" t="str">
        <f t="shared" si="12"/>
        <v/>
      </c>
      <c r="V66" s="32"/>
      <c r="W66" s="65"/>
      <c r="X66" s="32">
        <v>1</v>
      </c>
      <c r="Y66" s="47" t="str">
        <f t="shared" si="13"/>
        <v/>
      </c>
      <c r="Z66" s="32"/>
      <c r="AA66" s="65"/>
      <c r="AB66" s="32"/>
      <c r="AC66" s="101">
        <f t="shared" si="14"/>
        <v>0</v>
      </c>
      <c r="AD66" s="32"/>
      <c r="AE66" s="28"/>
      <c r="AF66" s="28">
        <f t="shared" si="15"/>
        <v>1</v>
      </c>
      <c r="AG66" s="76"/>
    </row>
    <row r="67" spans="2:33" x14ac:dyDescent="0.25">
      <c r="B67" s="104" t="s">
        <v>16</v>
      </c>
      <c r="C67" s="59" t="s">
        <v>133</v>
      </c>
      <c r="D67" s="55">
        <v>1</v>
      </c>
      <c r="E67" s="55"/>
      <c r="F67" s="55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5"/>
      <c r="R67" s="16"/>
      <c r="S67" s="85">
        <f t="shared" si="16"/>
        <v>1</v>
      </c>
      <c r="T67" s="32">
        <v>3</v>
      </c>
      <c r="U67" s="47">
        <f t="shared" si="12"/>
        <v>-2</v>
      </c>
      <c r="V67" s="32"/>
      <c r="W67" s="65"/>
      <c r="X67" s="32">
        <v>2</v>
      </c>
      <c r="Y67" s="47" t="str">
        <f t="shared" si="13"/>
        <v/>
      </c>
      <c r="Z67" s="32"/>
      <c r="AA67" s="65"/>
      <c r="AB67" s="32">
        <v>3</v>
      </c>
      <c r="AC67" s="101">
        <f t="shared" si="14"/>
        <v>0</v>
      </c>
      <c r="AD67" s="32"/>
      <c r="AE67" s="28"/>
      <c r="AF67" s="28">
        <f t="shared" si="15"/>
        <v>8</v>
      </c>
      <c r="AG67" s="76"/>
    </row>
    <row r="68" spans="2:33" x14ac:dyDescent="0.25">
      <c r="B68" s="104" t="s">
        <v>16</v>
      </c>
      <c r="C68" s="59" t="s">
        <v>134</v>
      </c>
      <c r="D68" s="55"/>
      <c r="E68" s="55"/>
      <c r="F68" s="55"/>
      <c r="G68" s="32"/>
      <c r="H68" s="32"/>
      <c r="I68" s="32">
        <v>1</v>
      </c>
      <c r="J68" s="32"/>
      <c r="K68" s="32"/>
      <c r="L68" s="32"/>
      <c r="M68" s="32"/>
      <c r="N68" s="32"/>
      <c r="O68" s="32"/>
      <c r="P68" s="32">
        <v>2</v>
      </c>
      <c r="Q68" s="35"/>
      <c r="R68" s="16"/>
      <c r="S68" s="85">
        <f t="shared" si="16"/>
        <v>0</v>
      </c>
      <c r="T68" s="32">
        <v>10</v>
      </c>
      <c r="U68" s="47" t="str">
        <f t="shared" si="12"/>
        <v/>
      </c>
      <c r="V68" s="32"/>
      <c r="W68" s="65"/>
      <c r="X68" s="32">
        <v>10</v>
      </c>
      <c r="Y68" s="47" t="str">
        <f t="shared" si="13"/>
        <v/>
      </c>
      <c r="Z68" s="32"/>
      <c r="AA68" s="65"/>
      <c r="AB68" s="32"/>
      <c r="AC68" s="101">
        <f t="shared" si="14"/>
        <v>0</v>
      </c>
      <c r="AD68" s="32"/>
      <c r="AE68" s="28"/>
      <c r="AF68" s="28">
        <f t="shared" si="15"/>
        <v>23</v>
      </c>
      <c r="AG68" s="76"/>
    </row>
    <row r="69" spans="2:33" x14ac:dyDescent="0.25">
      <c r="B69" s="104" t="s">
        <v>16</v>
      </c>
      <c r="C69" s="59" t="s">
        <v>135</v>
      </c>
      <c r="D69" s="55"/>
      <c r="E69" s="55"/>
      <c r="F69" s="55"/>
      <c r="G69" s="32"/>
      <c r="H69" s="32"/>
      <c r="I69" s="32"/>
      <c r="J69" s="32"/>
      <c r="K69" s="32"/>
      <c r="L69" s="32"/>
      <c r="M69" s="32"/>
      <c r="N69" s="32"/>
      <c r="O69" s="32"/>
      <c r="P69" s="32">
        <v>6</v>
      </c>
      <c r="Q69" s="35"/>
      <c r="R69" s="16"/>
      <c r="S69" s="85">
        <f t="shared" si="16"/>
        <v>0</v>
      </c>
      <c r="T69" s="32">
        <v>5</v>
      </c>
      <c r="U69" s="47" t="str">
        <f t="shared" si="12"/>
        <v/>
      </c>
      <c r="V69" s="32"/>
      <c r="W69" s="65"/>
      <c r="X69" s="32">
        <v>2</v>
      </c>
      <c r="Y69" s="47" t="str">
        <f t="shared" si="13"/>
        <v/>
      </c>
      <c r="Z69" s="32"/>
      <c r="AA69" s="65"/>
      <c r="AB69" s="32">
        <v>2</v>
      </c>
      <c r="AC69" s="101">
        <f t="shared" si="14"/>
        <v>0</v>
      </c>
      <c r="AD69" s="32"/>
      <c r="AE69" s="28"/>
      <c r="AF69" s="28">
        <f t="shared" si="15"/>
        <v>15</v>
      </c>
      <c r="AG69" s="76"/>
    </row>
    <row r="70" spans="2:33" x14ac:dyDescent="0.25">
      <c r="B70" s="104" t="s">
        <v>16</v>
      </c>
      <c r="C70" s="59" t="s">
        <v>136</v>
      </c>
      <c r="D70" s="55"/>
      <c r="E70" s="55"/>
      <c r="F70" s="55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5"/>
      <c r="R70" s="16"/>
      <c r="S70" s="85">
        <f t="shared" si="16"/>
        <v>0</v>
      </c>
      <c r="T70" s="32">
        <v>31</v>
      </c>
      <c r="U70" s="47" t="str">
        <f t="shared" si="12"/>
        <v/>
      </c>
      <c r="V70" s="32"/>
      <c r="W70" s="65"/>
      <c r="X70" s="32">
        <v>7</v>
      </c>
      <c r="Y70" s="47" t="str">
        <f t="shared" si="13"/>
        <v/>
      </c>
      <c r="Z70" s="32"/>
      <c r="AA70" s="65"/>
      <c r="AB70" s="32">
        <v>6</v>
      </c>
      <c r="AC70" s="101">
        <f t="shared" si="14"/>
        <v>0</v>
      </c>
      <c r="AD70" s="32"/>
      <c r="AE70" s="28"/>
      <c r="AF70" s="28">
        <f t="shared" si="15"/>
        <v>44</v>
      </c>
      <c r="AG70" s="76"/>
    </row>
    <row r="71" spans="2:33" x14ac:dyDescent="0.25">
      <c r="B71" s="59" t="s">
        <v>137</v>
      </c>
      <c r="C71" s="59"/>
      <c r="D71" s="17"/>
      <c r="E71" s="55"/>
      <c r="F71" s="55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5"/>
      <c r="R71" s="16"/>
      <c r="S71" s="85">
        <f t="shared" si="16"/>
        <v>0</v>
      </c>
      <c r="T71" s="32"/>
      <c r="U71" s="47"/>
      <c r="V71" s="32"/>
      <c r="W71" s="65"/>
      <c r="X71" s="32"/>
      <c r="Y71" s="47" t="str">
        <f t="shared" ref="Y71" si="19">IF(W71&gt;0,IF(X71&gt;0,W71-X71,""),"")</f>
        <v/>
      </c>
      <c r="Z71" s="32"/>
      <c r="AA71" s="65"/>
      <c r="AB71" s="32"/>
      <c r="AC71" s="101">
        <f t="shared" ref="AC71" si="20">IF(AA71&gt;0,AA71-AB71,0)</f>
        <v>0</v>
      </c>
      <c r="AD71" s="32"/>
      <c r="AE71" s="36"/>
      <c r="AF71" s="28"/>
    </row>
    <row r="72" spans="2:33" x14ac:dyDescent="0.25">
      <c r="B72" s="105" t="s">
        <v>137</v>
      </c>
      <c r="C72" s="59" t="s">
        <v>17</v>
      </c>
      <c r="D72" s="17"/>
      <c r="E72" s="55"/>
      <c r="F72" s="55"/>
      <c r="G72" s="32">
        <v>7</v>
      </c>
      <c r="H72" s="32"/>
      <c r="I72" s="32">
        <v>8</v>
      </c>
      <c r="J72" s="32">
        <v>13</v>
      </c>
      <c r="K72" s="32"/>
      <c r="L72" s="32"/>
      <c r="M72" s="32">
        <v>22</v>
      </c>
      <c r="N72" s="32"/>
      <c r="O72" s="32"/>
      <c r="P72" s="32">
        <v>1</v>
      </c>
      <c r="Q72" s="35"/>
      <c r="R72" s="16"/>
      <c r="S72" s="85">
        <f t="shared" si="16"/>
        <v>0</v>
      </c>
      <c r="T72" s="32"/>
      <c r="U72" s="47" t="str">
        <f t="shared" ref="U72:U94" si="21">IF(S72&gt;0,IF(T72&gt;0,S72-T72,""),"")</f>
        <v/>
      </c>
      <c r="V72" s="32"/>
      <c r="W72" s="65">
        <f t="shared" ref="W72:W97" si="22">E72</f>
        <v>0</v>
      </c>
      <c r="X72" s="32"/>
      <c r="Y72" s="47" t="str">
        <f t="shared" ref="Y72:Y92" si="23">IF(W72&gt;0,IF(X72&gt;0,W72-X72,""),"")</f>
        <v/>
      </c>
      <c r="Z72" s="32"/>
      <c r="AA72" s="65"/>
      <c r="AB72" s="32"/>
      <c r="AC72" s="101">
        <f t="shared" ref="AC72:AC99" si="24">IF(AA72&gt;0,AA72-AB72,0)</f>
        <v>0</v>
      </c>
      <c r="AD72" s="32"/>
      <c r="AE72" s="36"/>
      <c r="AF72" s="28">
        <f>G72+H72+I72+J72+K72+L72+M72+N72+O72+P72+Q72+T72+X72+AB72</f>
        <v>51</v>
      </c>
    </row>
    <row r="73" spans="2:33" hidden="1" x14ac:dyDescent="0.25">
      <c r="B73" s="105" t="s">
        <v>137</v>
      </c>
      <c r="C73" s="59" t="s">
        <v>174</v>
      </c>
      <c r="D73" s="17">
        <v>12</v>
      </c>
      <c r="E73" s="55"/>
      <c r="F73" s="55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5"/>
      <c r="R73" s="16"/>
      <c r="S73" s="85">
        <f t="shared" ref="S73:S76" si="25">D73</f>
        <v>12</v>
      </c>
      <c r="T73" s="32"/>
      <c r="U73" s="47"/>
      <c r="V73" s="32"/>
      <c r="W73" s="65">
        <f t="shared" si="22"/>
        <v>0</v>
      </c>
      <c r="X73" s="32"/>
      <c r="Y73" s="47"/>
      <c r="Z73" s="32"/>
      <c r="AA73" s="65"/>
      <c r="AB73" s="32"/>
      <c r="AC73" s="101">
        <f t="shared" si="24"/>
        <v>0</v>
      </c>
      <c r="AD73" s="32"/>
      <c r="AE73" s="36"/>
      <c r="AF73" s="28">
        <f t="shared" ref="AF73:AF99" si="26">G73+H73+I73+J73+K73+L73+M73+N73+O73+P73+Q73+T73+X73+AB73</f>
        <v>0</v>
      </c>
    </row>
    <row r="74" spans="2:33" x14ac:dyDescent="0.25">
      <c r="B74" s="105" t="s">
        <v>137</v>
      </c>
      <c r="C74" s="59" t="s">
        <v>138</v>
      </c>
      <c r="D74" s="17"/>
      <c r="E74" s="55"/>
      <c r="F74" s="55"/>
      <c r="G74" s="32"/>
      <c r="H74" s="32"/>
      <c r="I74" s="32"/>
      <c r="J74" s="32"/>
      <c r="K74" s="32"/>
      <c r="L74" s="32"/>
      <c r="M74" s="32"/>
      <c r="N74" s="32"/>
      <c r="O74" s="32"/>
      <c r="P74" s="32">
        <v>7</v>
      </c>
      <c r="Q74" s="35"/>
      <c r="R74" s="16"/>
      <c r="S74" s="85">
        <f t="shared" si="25"/>
        <v>0</v>
      </c>
      <c r="T74" s="32">
        <v>35</v>
      </c>
      <c r="U74" s="47" t="str">
        <f t="shared" si="21"/>
        <v/>
      </c>
      <c r="V74" s="32"/>
      <c r="W74" s="65">
        <f t="shared" si="22"/>
        <v>0</v>
      </c>
      <c r="X74" s="32">
        <v>3.5</v>
      </c>
      <c r="Y74" s="47" t="str">
        <f t="shared" si="23"/>
        <v/>
      </c>
      <c r="Z74" s="32"/>
      <c r="AA74" s="65"/>
      <c r="AB74" s="32"/>
      <c r="AC74" s="101">
        <f t="shared" si="24"/>
        <v>0</v>
      </c>
      <c r="AD74" s="32"/>
      <c r="AE74" s="36"/>
      <c r="AF74" s="28">
        <f t="shared" si="26"/>
        <v>45.5</v>
      </c>
    </row>
    <row r="75" spans="2:33" x14ac:dyDescent="0.25">
      <c r="B75" s="105" t="s">
        <v>137</v>
      </c>
      <c r="C75" s="59" t="s">
        <v>139</v>
      </c>
      <c r="D75" s="17">
        <v>30</v>
      </c>
      <c r="E75" s="55">
        <v>8</v>
      </c>
      <c r="F75" s="55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5"/>
      <c r="R75" s="16"/>
      <c r="S75" s="85">
        <f t="shared" si="25"/>
        <v>30</v>
      </c>
      <c r="T75" s="32">
        <v>2</v>
      </c>
      <c r="U75" s="47">
        <f t="shared" si="21"/>
        <v>28</v>
      </c>
      <c r="V75" s="32"/>
      <c r="W75" s="65">
        <f t="shared" si="22"/>
        <v>8</v>
      </c>
      <c r="X75" s="32"/>
      <c r="Y75" s="47" t="str">
        <f t="shared" si="23"/>
        <v/>
      </c>
      <c r="Z75" s="32"/>
      <c r="AA75" s="65"/>
      <c r="AB75" s="32"/>
      <c r="AC75" s="101">
        <f t="shared" si="24"/>
        <v>0</v>
      </c>
      <c r="AD75" s="32"/>
      <c r="AE75" s="36"/>
      <c r="AF75" s="28">
        <f t="shared" si="26"/>
        <v>2</v>
      </c>
    </row>
    <row r="76" spans="2:33" x14ac:dyDescent="0.25">
      <c r="B76" s="105" t="s">
        <v>137</v>
      </c>
      <c r="C76" s="59" t="s">
        <v>140</v>
      </c>
      <c r="D76" s="17">
        <v>40</v>
      </c>
      <c r="E76" s="55">
        <v>30</v>
      </c>
      <c r="F76" s="55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5"/>
      <c r="R76" s="16"/>
      <c r="S76" s="85">
        <f t="shared" si="25"/>
        <v>40</v>
      </c>
      <c r="T76" s="32">
        <v>1</v>
      </c>
      <c r="U76" s="47">
        <f t="shared" si="21"/>
        <v>39</v>
      </c>
      <c r="V76" s="32"/>
      <c r="W76" s="65">
        <f t="shared" si="22"/>
        <v>30</v>
      </c>
      <c r="X76" s="32"/>
      <c r="Y76" s="47" t="str">
        <f t="shared" si="23"/>
        <v/>
      </c>
      <c r="Z76" s="32"/>
      <c r="AA76" s="65"/>
      <c r="AB76" s="32"/>
      <c r="AC76" s="101">
        <f t="shared" si="24"/>
        <v>0</v>
      </c>
      <c r="AD76" s="32"/>
      <c r="AE76" s="36"/>
      <c r="AF76" s="28">
        <f t="shared" si="26"/>
        <v>1</v>
      </c>
    </row>
    <row r="77" spans="2:33" hidden="1" x14ac:dyDescent="0.25">
      <c r="B77" s="105" t="s">
        <v>137</v>
      </c>
      <c r="C77" s="59" t="s">
        <v>170</v>
      </c>
      <c r="D77" s="17">
        <v>10</v>
      </c>
      <c r="E77" s="55"/>
      <c r="F77" s="55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5"/>
      <c r="R77" s="16"/>
      <c r="S77" s="85"/>
      <c r="T77" s="32"/>
      <c r="U77" s="47"/>
      <c r="V77" s="32"/>
      <c r="W77" s="65">
        <f t="shared" si="22"/>
        <v>0</v>
      </c>
      <c r="X77" s="32"/>
      <c r="Y77" s="47"/>
      <c r="Z77" s="32"/>
      <c r="AA77" s="65"/>
      <c r="AB77" s="32"/>
      <c r="AC77" s="101">
        <f t="shared" si="24"/>
        <v>0</v>
      </c>
      <c r="AD77" s="32"/>
      <c r="AE77" s="36"/>
      <c r="AF77" s="28">
        <f t="shared" si="26"/>
        <v>0</v>
      </c>
    </row>
    <row r="78" spans="2:33" hidden="1" x14ac:dyDescent="0.25">
      <c r="B78" s="105" t="s">
        <v>137</v>
      </c>
      <c r="C78" s="59" t="s">
        <v>171</v>
      </c>
      <c r="D78" s="17">
        <v>10</v>
      </c>
      <c r="E78" s="55"/>
      <c r="F78" s="55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5"/>
      <c r="R78" s="16"/>
      <c r="S78" s="85"/>
      <c r="T78" s="32"/>
      <c r="U78" s="47"/>
      <c r="V78" s="32"/>
      <c r="W78" s="65">
        <f t="shared" si="22"/>
        <v>0</v>
      </c>
      <c r="X78" s="32"/>
      <c r="Y78" s="47"/>
      <c r="Z78" s="32"/>
      <c r="AA78" s="65"/>
      <c r="AB78" s="32"/>
      <c r="AC78" s="101">
        <f t="shared" si="24"/>
        <v>0</v>
      </c>
      <c r="AD78" s="32"/>
      <c r="AE78" s="36"/>
      <c r="AF78" s="28">
        <f t="shared" si="26"/>
        <v>0</v>
      </c>
    </row>
    <row r="79" spans="2:33" hidden="1" x14ac:dyDescent="0.25">
      <c r="B79" s="105" t="s">
        <v>137</v>
      </c>
      <c r="C79" s="59" t="s">
        <v>172</v>
      </c>
      <c r="D79" s="17">
        <v>0</v>
      </c>
      <c r="E79" s="55"/>
      <c r="F79" s="55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5"/>
      <c r="R79" s="16"/>
      <c r="S79" s="85"/>
      <c r="T79" s="32"/>
      <c r="U79" s="47"/>
      <c r="V79" s="32"/>
      <c r="W79" s="65">
        <f t="shared" si="22"/>
        <v>0</v>
      </c>
      <c r="X79" s="32"/>
      <c r="Y79" s="47"/>
      <c r="Z79" s="32"/>
      <c r="AA79" s="65"/>
      <c r="AB79" s="32"/>
      <c r="AC79" s="101">
        <f t="shared" si="24"/>
        <v>0</v>
      </c>
      <c r="AD79" s="32"/>
      <c r="AE79" s="36"/>
      <c r="AF79" s="28">
        <f t="shared" si="26"/>
        <v>0</v>
      </c>
    </row>
    <row r="80" spans="2:33" hidden="1" x14ac:dyDescent="0.25">
      <c r="B80" s="105" t="s">
        <v>137</v>
      </c>
      <c r="C80" s="59" t="s">
        <v>173</v>
      </c>
      <c r="D80" s="17">
        <v>0</v>
      </c>
      <c r="E80" s="55"/>
      <c r="F80" s="55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5"/>
      <c r="R80" s="16"/>
      <c r="S80" s="85"/>
      <c r="T80" s="32"/>
      <c r="U80" s="47"/>
      <c r="V80" s="32"/>
      <c r="W80" s="65">
        <f t="shared" si="22"/>
        <v>0</v>
      </c>
      <c r="X80" s="32"/>
      <c r="Y80" s="47"/>
      <c r="Z80" s="32"/>
      <c r="AA80" s="65"/>
      <c r="AB80" s="32"/>
      <c r="AC80" s="101">
        <f t="shared" si="24"/>
        <v>0</v>
      </c>
      <c r="AD80" s="32"/>
      <c r="AE80" s="36"/>
      <c r="AF80" s="28">
        <f t="shared" si="26"/>
        <v>0</v>
      </c>
    </row>
    <row r="81" spans="2:33" x14ac:dyDescent="0.25">
      <c r="B81" s="105" t="s">
        <v>137</v>
      </c>
      <c r="C81" s="59" t="s">
        <v>141</v>
      </c>
      <c r="D81" s="17">
        <v>40</v>
      </c>
      <c r="E81" s="55">
        <v>16</v>
      </c>
      <c r="F81" s="55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5"/>
      <c r="R81" s="16"/>
      <c r="S81" s="85">
        <f t="shared" ref="S81:S94" si="27">D81</f>
        <v>40</v>
      </c>
      <c r="T81" s="32"/>
      <c r="U81" s="47" t="str">
        <f t="shared" si="21"/>
        <v/>
      </c>
      <c r="V81" s="32"/>
      <c r="W81" s="65">
        <f t="shared" si="22"/>
        <v>16</v>
      </c>
      <c r="X81" s="32">
        <v>5</v>
      </c>
      <c r="Y81" s="47">
        <f t="shared" si="23"/>
        <v>11</v>
      </c>
      <c r="Z81" s="32"/>
      <c r="AA81" s="65"/>
      <c r="AB81" s="32"/>
      <c r="AC81" s="101">
        <f t="shared" si="24"/>
        <v>0</v>
      </c>
      <c r="AD81" s="32"/>
      <c r="AE81" s="36"/>
      <c r="AF81" s="28">
        <f t="shared" si="26"/>
        <v>5</v>
      </c>
    </row>
    <row r="82" spans="2:33" x14ac:dyDescent="0.25">
      <c r="B82" s="105" t="s">
        <v>137</v>
      </c>
      <c r="C82" s="59" t="s">
        <v>142</v>
      </c>
      <c r="D82" s="17">
        <v>6</v>
      </c>
      <c r="E82" s="55">
        <v>4</v>
      </c>
      <c r="F82" s="55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5"/>
      <c r="R82" s="16"/>
      <c r="S82" s="85">
        <f t="shared" si="27"/>
        <v>6</v>
      </c>
      <c r="T82" s="32">
        <v>11.5</v>
      </c>
      <c r="U82" s="47">
        <f t="shared" si="21"/>
        <v>-5.5</v>
      </c>
      <c r="V82" s="32"/>
      <c r="W82" s="65">
        <f t="shared" si="22"/>
        <v>4</v>
      </c>
      <c r="X82" s="32"/>
      <c r="Y82" s="47" t="str">
        <f t="shared" si="23"/>
        <v/>
      </c>
      <c r="Z82" s="32"/>
      <c r="AA82" s="65"/>
      <c r="AB82" s="32"/>
      <c r="AC82" s="101">
        <f t="shared" si="24"/>
        <v>0</v>
      </c>
      <c r="AD82" s="32"/>
      <c r="AE82" s="36"/>
      <c r="AF82" s="28">
        <f t="shared" si="26"/>
        <v>11.5</v>
      </c>
    </row>
    <row r="83" spans="2:33" x14ac:dyDescent="0.25">
      <c r="B83" s="105" t="s">
        <v>137</v>
      </c>
      <c r="C83" s="59" t="s">
        <v>143</v>
      </c>
      <c r="D83" s="17">
        <v>8</v>
      </c>
      <c r="E83" s="55"/>
      <c r="F83" s="55"/>
      <c r="G83" s="32"/>
      <c r="H83" s="32"/>
      <c r="I83" s="32"/>
      <c r="J83" s="32"/>
      <c r="K83" s="32"/>
      <c r="L83" s="32"/>
      <c r="M83" s="32"/>
      <c r="N83" s="32"/>
      <c r="O83" s="32"/>
      <c r="P83" s="32">
        <v>4</v>
      </c>
      <c r="Q83" s="35"/>
      <c r="R83" s="16"/>
      <c r="S83" s="85">
        <f t="shared" si="27"/>
        <v>8</v>
      </c>
      <c r="T83" s="32">
        <v>8</v>
      </c>
      <c r="U83" s="47">
        <f t="shared" si="21"/>
        <v>0</v>
      </c>
      <c r="V83" s="32"/>
      <c r="W83" s="65">
        <f t="shared" si="22"/>
        <v>0</v>
      </c>
      <c r="X83" s="32">
        <v>10</v>
      </c>
      <c r="Y83" s="47" t="str">
        <f t="shared" si="23"/>
        <v/>
      </c>
      <c r="Z83" s="32"/>
      <c r="AA83" s="65"/>
      <c r="AB83" s="32"/>
      <c r="AC83" s="101">
        <f t="shared" si="24"/>
        <v>0</v>
      </c>
      <c r="AD83" s="32"/>
      <c r="AE83" s="36"/>
      <c r="AF83" s="28">
        <f t="shared" si="26"/>
        <v>22</v>
      </c>
    </row>
    <row r="84" spans="2:33" x14ac:dyDescent="0.25">
      <c r="B84" s="105" t="s">
        <v>137</v>
      </c>
      <c r="C84" s="59" t="s">
        <v>144</v>
      </c>
      <c r="D84" s="17">
        <v>16</v>
      </c>
      <c r="E84" s="55"/>
      <c r="F84" s="55"/>
      <c r="G84" s="32"/>
      <c r="H84" s="32"/>
      <c r="I84" s="32"/>
      <c r="J84" s="32"/>
      <c r="K84" s="32"/>
      <c r="L84" s="32"/>
      <c r="M84" s="32"/>
      <c r="N84" s="32"/>
      <c r="O84" s="32"/>
      <c r="P84" s="32">
        <v>2</v>
      </c>
      <c r="Q84" s="35"/>
      <c r="R84" s="16"/>
      <c r="S84" s="85">
        <f t="shared" si="27"/>
        <v>16</v>
      </c>
      <c r="T84" s="32"/>
      <c r="U84" s="47" t="str">
        <f t="shared" si="21"/>
        <v/>
      </c>
      <c r="V84" s="32"/>
      <c r="W84" s="65">
        <f t="shared" si="22"/>
        <v>0</v>
      </c>
      <c r="X84" s="32"/>
      <c r="Y84" s="47" t="str">
        <f t="shared" si="23"/>
        <v/>
      </c>
      <c r="Z84" s="32"/>
      <c r="AA84" s="65"/>
      <c r="AB84" s="32"/>
      <c r="AC84" s="101">
        <f t="shared" si="24"/>
        <v>0</v>
      </c>
      <c r="AD84" s="32"/>
      <c r="AE84" s="36"/>
      <c r="AF84" s="28">
        <f t="shared" si="26"/>
        <v>2</v>
      </c>
    </row>
    <row r="85" spans="2:33" x14ac:dyDescent="0.25">
      <c r="B85" s="105" t="s">
        <v>137</v>
      </c>
      <c r="C85" s="59" t="s">
        <v>145</v>
      </c>
      <c r="D85" s="17">
        <v>12</v>
      </c>
      <c r="E85" s="55"/>
      <c r="F85" s="55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5"/>
      <c r="R85" s="16"/>
      <c r="S85" s="85">
        <f t="shared" si="27"/>
        <v>12</v>
      </c>
      <c r="T85" s="32">
        <v>8</v>
      </c>
      <c r="U85" s="47">
        <f t="shared" si="21"/>
        <v>4</v>
      </c>
      <c r="V85" s="32"/>
      <c r="W85" s="65">
        <f t="shared" si="22"/>
        <v>0</v>
      </c>
      <c r="X85" s="32">
        <v>2</v>
      </c>
      <c r="Y85" s="47" t="str">
        <f t="shared" si="23"/>
        <v/>
      </c>
      <c r="Z85" s="32"/>
      <c r="AA85" s="65"/>
      <c r="AB85" s="32">
        <v>1</v>
      </c>
      <c r="AC85" s="101">
        <f t="shared" si="24"/>
        <v>0</v>
      </c>
      <c r="AD85" s="32"/>
      <c r="AE85" s="36"/>
      <c r="AF85" s="28">
        <f t="shared" si="26"/>
        <v>11</v>
      </c>
    </row>
    <row r="86" spans="2:33" x14ac:dyDescent="0.25">
      <c r="B86" s="105" t="s">
        <v>137</v>
      </c>
      <c r="C86" s="59" t="s">
        <v>146</v>
      </c>
      <c r="D86" s="17">
        <v>12</v>
      </c>
      <c r="E86" s="55"/>
      <c r="F86" s="55"/>
      <c r="G86" s="32"/>
      <c r="H86" s="32"/>
      <c r="I86" s="32"/>
      <c r="J86" s="32"/>
      <c r="K86" s="32"/>
      <c r="L86" s="32"/>
      <c r="M86" s="32"/>
      <c r="N86" s="32"/>
      <c r="O86" s="32"/>
      <c r="P86" s="32">
        <v>1</v>
      </c>
      <c r="Q86" s="35"/>
      <c r="R86" s="16"/>
      <c r="S86" s="85">
        <f t="shared" si="27"/>
        <v>12</v>
      </c>
      <c r="T86" s="32">
        <v>11</v>
      </c>
      <c r="U86" s="47">
        <f t="shared" si="21"/>
        <v>1</v>
      </c>
      <c r="V86" s="32"/>
      <c r="W86" s="65">
        <f t="shared" si="22"/>
        <v>0</v>
      </c>
      <c r="X86" s="32"/>
      <c r="Y86" s="47" t="str">
        <f t="shared" si="23"/>
        <v/>
      </c>
      <c r="Z86" s="32"/>
      <c r="AA86" s="65"/>
      <c r="AB86" s="32"/>
      <c r="AC86" s="101">
        <f t="shared" si="24"/>
        <v>0</v>
      </c>
      <c r="AD86" s="32"/>
      <c r="AE86" s="36"/>
      <c r="AF86" s="28">
        <f t="shared" si="26"/>
        <v>12</v>
      </c>
    </row>
    <row r="87" spans="2:33" x14ac:dyDescent="0.25">
      <c r="B87" s="105" t="s">
        <v>137</v>
      </c>
      <c r="C87" s="59" t="s">
        <v>147</v>
      </c>
      <c r="D87" s="17"/>
      <c r="E87" s="55"/>
      <c r="F87" s="55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5"/>
      <c r="R87" s="16"/>
      <c r="S87" s="85">
        <f t="shared" si="27"/>
        <v>0</v>
      </c>
      <c r="T87" s="32"/>
      <c r="U87" s="47" t="str">
        <f t="shared" si="21"/>
        <v/>
      </c>
      <c r="V87" s="32"/>
      <c r="W87" s="65">
        <f t="shared" si="22"/>
        <v>0</v>
      </c>
      <c r="X87" s="32">
        <v>12</v>
      </c>
      <c r="Y87" s="47" t="str">
        <f t="shared" si="23"/>
        <v/>
      </c>
      <c r="Z87" s="32"/>
      <c r="AA87" s="65"/>
      <c r="AB87" s="32"/>
      <c r="AC87" s="101">
        <f t="shared" si="24"/>
        <v>0</v>
      </c>
      <c r="AD87" s="32"/>
      <c r="AE87" s="36"/>
      <c r="AF87" s="28">
        <f t="shared" si="26"/>
        <v>12</v>
      </c>
    </row>
    <row r="88" spans="2:33" x14ac:dyDescent="0.25">
      <c r="B88" s="105" t="s">
        <v>137</v>
      </c>
      <c r="C88" s="59" t="s">
        <v>148</v>
      </c>
      <c r="D88" s="17">
        <v>12</v>
      </c>
      <c r="E88" s="55"/>
      <c r="F88" s="55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5"/>
      <c r="R88" s="16"/>
      <c r="S88" s="85">
        <f t="shared" si="27"/>
        <v>12</v>
      </c>
      <c r="T88" s="32">
        <v>11.5</v>
      </c>
      <c r="U88" s="47">
        <f t="shared" si="21"/>
        <v>0.5</v>
      </c>
      <c r="V88" s="32"/>
      <c r="W88" s="65">
        <f t="shared" si="22"/>
        <v>0</v>
      </c>
      <c r="X88" s="32"/>
      <c r="Y88" s="47" t="str">
        <f t="shared" si="23"/>
        <v/>
      </c>
      <c r="Z88" s="32"/>
      <c r="AA88" s="65"/>
      <c r="AB88" s="32"/>
      <c r="AC88" s="101">
        <f t="shared" si="24"/>
        <v>0</v>
      </c>
      <c r="AD88" s="32"/>
      <c r="AE88" s="36"/>
      <c r="AF88" s="28">
        <f t="shared" si="26"/>
        <v>11.5</v>
      </c>
    </row>
    <row r="89" spans="2:33" x14ac:dyDescent="0.25">
      <c r="B89" s="105" t="s">
        <v>137</v>
      </c>
      <c r="C89" s="59" t="s">
        <v>149</v>
      </c>
      <c r="D89" s="17">
        <v>8</v>
      </c>
      <c r="E89" s="55">
        <v>4</v>
      </c>
      <c r="F89" s="55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5"/>
      <c r="R89" s="16"/>
      <c r="S89" s="85">
        <f t="shared" si="27"/>
        <v>8</v>
      </c>
      <c r="T89" s="32">
        <v>3</v>
      </c>
      <c r="U89" s="47">
        <f t="shared" si="21"/>
        <v>5</v>
      </c>
      <c r="V89" s="32"/>
      <c r="W89" s="65">
        <f t="shared" si="22"/>
        <v>4</v>
      </c>
      <c r="X89" s="32">
        <v>3</v>
      </c>
      <c r="Y89" s="47">
        <f t="shared" si="23"/>
        <v>1</v>
      </c>
      <c r="Z89" s="32"/>
      <c r="AA89" s="65"/>
      <c r="AB89" s="32"/>
      <c r="AC89" s="101">
        <f t="shared" si="24"/>
        <v>0</v>
      </c>
      <c r="AD89" s="32"/>
      <c r="AE89" s="36"/>
      <c r="AF89" s="28">
        <f t="shared" si="26"/>
        <v>6</v>
      </c>
    </row>
    <row r="90" spans="2:33" x14ac:dyDescent="0.25">
      <c r="B90" s="105" t="s">
        <v>137</v>
      </c>
      <c r="C90" s="59" t="s">
        <v>150</v>
      </c>
      <c r="D90" s="17">
        <v>8</v>
      </c>
      <c r="E90" s="55">
        <v>4</v>
      </c>
      <c r="F90" s="55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5"/>
      <c r="R90" s="16"/>
      <c r="S90" s="85">
        <f t="shared" si="27"/>
        <v>8</v>
      </c>
      <c r="T90" s="32">
        <v>8</v>
      </c>
      <c r="U90" s="47">
        <f t="shared" si="21"/>
        <v>0</v>
      </c>
      <c r="V90" s="32"/>
      <c r="W90" s="65">
        <f t="shared" si="22"/>
        <v>4</v>
      </c>
      <c r="X90" s="32"/>
      <c r="Y90" s="47" t="str">
        <f t="shared" si="23"/>
        <v/>
      </c>
      <c r="Z90" s="32"/>
      <c r="AA90" s="65"/>
      <c r="AB90" s="32"/>
      <c r="AC90" s="101">
        <f t="shared" si="24"/>
        <v>0</v>
      </c>
      <c r="AD90" s="32"/>
      <c r="AE90" s="36"/>
      <c r="AF90" s="28">
        <f t="shared" si="26"/>
        <v>8</v>
      </c>
    </row>
    <row r="91" spans="2:33" x14ac:dyDescent="0.25">
      <c r="B91" s="105" t="s">
        <v>137</v>
      </c>
      <c r="C91" s="59" t="s">
        <v>151</v>
      </c>
      <c r="D91" s="17">
        <v>12</v>
      </c>
      <c r="E91" s="55"/>
      <c r="F91" s="55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5"/>
      <c r="R91" s="16"/>
      <c r="S91" s="85">
        <f t="shared" si="27"/>
        <v>12</v>
      </c>
      <c r="T91" s="32">
        <v>8</v>
      </c>
      <c r="U91" s="47">
        <f t="shared" si="21"/>
        <v>4</v>
      </c>
      <c r="V91" s="32"/>
      <c r="W91" s="65">
        <f t="shared" si="22"/>
        <v>0</v>
      </c>
      <c r="X91" s="32"/>
      <c r="Y91" s="47" t="str">
        <f t="shared" si="23"/>
        <v/>
      </c>
      <c r="Z91" s="32"/>
      <c r="AA91" s="65"/>
      <c r="AB91" s="32"/>
      <c r="AC91" s="101">
        <f t="shared" si="24"/>
        <v>0</v>
      </c>
      <c r="AD91" s="32"/>
      <c r="AE91" s="36"/>
      <c r="AF91" s="28">
        <f t="shared" si="26"/>
        <v>8</v>
      </c>
    </row>
    <row r="92" spans="2:33" hidden="1" x14ac:dyDescent="0.25">
      <c r="B92" s="105" t="s">
        <v>137</v>
      </c>
      <c r="C92" s="59" t="s">
        <v>175</v>
      </c>
      <c r="D92" s="43">
        <v>4</v>
      </c>
      <c r="E92" s="55"/>
      <c r="F92" s="55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5"/>
      <c r="R92" s="16"/>
      <c r="S92" s="85">
        <f t="shared" si="27"/>
        <v>4</v>
      </c>
      <c r="T92" s="32"/>
      <c r="U92" s="47" t="str">
        <f t="shared" si="21"/>
        <v/>
      </c>
      <c r="V92" s="32"/>
      <c r="W92" s="65">
        <f t="shared" si="22"/>
        <v>0</v>
      </c>
      <c r="X92" s="32"/>
      <c r="Y92" s="47" t="str">
        <f t="shared" si="23"/>
        <v/>
      </c>
      <c r="Z92" s="32"/>
      <c r="AA92" s="65"/>
      <c r="AB92" s="32"/>
      <c r="AC92" s="101">
        <f t="shared" si="24"/>
        <v>0</v>
      </c>
      <c r="AD92" s="32"/>
      <c r="AE92" s="36"/>
      <c r="AF92" s="28">
        <f t="shared" si="26"/>
        <v>0</v>
      </c>
      <c r="AG92" s="77"/>
    </row>
    <row r="93" spans="2:33" hidden="1" x14ac:dyDescent="0.25">
      <c r="B93" s="105" t="s">
        <v>137</v>
      </c>
      <c r="C93" s="99" t="s">
        <v>176</v>
      </c>
      <c r="D93" s="43">
        <v>0</v>
      </c>
      <c r="E93" s="43"/>
      <c r="F93" s="43"/>
      <c r="G93" s="30"/>
      <c r="H93" s="30"/>
      <c r="I93" s="30"/>
      <c r="J93" s="30"/>
      <c r="K93" s="30"/>
      <c r="L93" s="30"/>
      <c r="M93" s="32"/>
      <c r="N93" s="30"/>
      <c r="O93" s="30"/>
      <c r="P93" s="30"/>
      <c r="Q93" s="31"/>
      <c r="R93" s="16"/>
      <c r="S93" s="98">
        <f t="shared" si="27"/>
        <v>0</v>
      </c>
      <c r="T93" s="32"/>
      <c r="U93" s="47" t="str">
        <f t="shared" si="21"/>
        <v/>
      </c>
      <c r="W93" s="65">
        <f t="shared" si="22"/>
        <v>0</v>
      </c>
      <c r="X93" s="32"/>
      <c r="Y93" s="47"/>
      <c r="AA93" s="65"/>
      <c r="AB93" s="32"/>
      <c r="AC93" s="101">
        <f t="shared" si="24"/>
        <v>0</v>
      </c>
      <c r="AE93" s="36"/>
      <c r="AF93" s="28">
        <f t="shared" si="26"/>
        <v>0</v>
      </c>
      <c r="AG93" s="77"/>
    </row>
    <row r="94" spans="2:33" hidden="1" x14ac:dyDescent="0.25">
      <c r="B94" s="105" t="s">
        <v>137</v>
      </c>
      <c r="C94" s="59" t="s">
        <v>177</v>
      </c>
      <c r="D94" s="43">
        <v>0</v>
      </c>
      <c r="E94" s="43"/>
      <c r="F94" s="43"/>
      <c r="G94" s="30"/>
      <c r="H94" s="30"/>
      <c r="I94" s="30"/>
      <c r="J94" s="30"/>
      <c r="K94" s="30"/>
      <c r="L94" s="30"/>
      <c r="M94" s="32"/>
      <c r="N94" s="30"/>
      <c r="O94" s="30"/>
      <c r="P94" s="30"/>
      <c r="Q94" s="31"/>
      <c r="R94" s="16"/>
      <c r="S94" s="98">
        <f t="shared" si="27"/>
        <v>0</v>
      </c>
      <c r="T94" s="32"/>
      <c r="U94" s="47" t="str">
        <f t="shared" si="21"/>
        <v/>
      </c>
      <c r="W94" s="65">
        <f t="shared" si="22"/>
        <v>0</v>
      </c>
      <c r="X94" s="32"/>
      <c r="Y94" s="47"/>
      <c r="AA94" s="65"/>
      <c r="AB94" s="32"/>
      <c r="AC94" s="101">
        <f t="shared" si="24"/>
        <v>0</v>
      </c>
      <c r="AE94" s="36"/>
      <c r="AF94" s="28">
        <f t="shared" si="26"/>
        <v>0</v>
      </c>
      <c r="AG94" s="77"/>
    </row>
    <row r="95" spans="2:33" hidden="1" x14ac:dyDescent="0.25">
      <c r="B95" s="105" t="s">
        <v>137</v>
      </c>
      <c r="C95" s="99" t="s">
        <v>178</v>
      </c>
      <c r="D95" s="43">
        <v>4</v>
      </c>
      <c r="E95" s="43"/>
      <c r="F95" s="43"/>
      <c r="G95" s="30"/>
      <c r="H95" s="30"/>
      <c r="I95" s="30"/>
      <c r="J95" s="30"/>
      <c r="K95" s="30"/>
      <c r="L95" s="30"/>
      <c r="M95" s="32"/>
      <c r="N95" s="30"/>
      <c r="O95" s="30"/>
      <c r="P95" s="30"/>
      <c r="Q95" s="31"/>
      <c r="R95" s="16"/>
      <c r="S95" s="98"/>
      <c r="T95" s="32"/>
      <c r="U95" s="47"/>
      <c r="W95" s="65">
        <f t="shared" si="22"/>
        <v>0</v>
      </c>
      <c r="X95" s="32"/>
      <c r="Y95" s="47"/>
      <c r="AA95" s="65"/>
      <c r="AB95" s="32"/>
      <c r="AC95" s="101">
        <f t="shared" si="24"/>
        <v>0</v>
      </c>
      <c r="AE95" s="36"/>
      <c r="AF95" s="28">
        <f t="shared" si="26"/>
        <v>0</v>
      </c>
      <c r="AG95" s="77"/>
    </row>
    <row r="96" spans="2:33" hidden="1" x14ac:dyDescent="0.25">
      <c r="B96" s="105" t="s">
        <v>137</v>
      </c>
      <c r="C96" s="99" t="s">
        <v>179</v>
      </c>
      <c r="D96" s="43">
        <v>0</v>
      </c>
      <c r="E96" s="43"/>
      <c r="F96" s="43"/>
      <c r="G96" s="30"/>
      <c r="H96" s="30"/>
      <c r="I96" s="30"/>
      <c r="J96" s="30"/>
      <c r="K96" s="30"/>
      <c r="L96" s="30"/>
      <c r="M96" s="32"/>
      <c r="N96" s="30"/>
      <c r="O96" s="30"/>
      <c r="P96" s="30"/>
      <c r="Q96" s="31"/>
      <c r="R96" s="16"/>
      <c r="S96" s="98"/>
      <c r="T96" s="32"/>
      <c r="U96" s="47"/>
      <c r="W96" s="65">
        <f t="shared" si="22"/>
        <v>0</v>
      </c>
      <c r="X96" s="32"/>
      <c r="Y96" s="47"/>
      <c r="AA96" s="65"/>
      <c r="AB96" s="32"/>
      <c r="AC96" s="101">
        <f t="shared" si="24"/>
        <v>0</v>
      </c>
      <c r="AE96" s="36"/>
      <c r="AF96" s="28">
        <f t="shared" si="26"/>
        <v>0</v>
      </c>
      <c r="AG96" s="77"/>
    </row>
    <row r="97" spans="2:33" hidden="1" x14ac:dyDescent="0.25">
      <c r="B97" s="105" t="s">
        <v>137</v>
      </c>
      <c r="C97" s="99" t="s">
        <v>180</v>
      </c>
      <c r="D97" s="43">
        <v>0</v>
      </c>
      <c r="E97" s="43"/>
      <c r="F97" s="43"/>
      <c r="G97" s="30"/>
      <c r="H97" s="30"/>
      <c r="I97" s="30"/>
      <c r="J97" s="30"/>
      <c r="K97" s="30"/>
      <c r="L97" s="30"/>
      <c r="M97" s="32"/>
      <c r="N97" s="30"/>
      <c r="O97" s="30"/>
      <c r="P97" s="30"/>
      <c r="Q97" s="31"/>
      <c r="R97" s="16"/>
      <c r="S97" s="98"/>
      <c r="T97" s="32"/>
      <c r="U97" s="47"/>
      <c r="W97" s="65">
        <f t="shared" si="22"/>
        <v>0</v>
      </c>
      <c r="X97" s="32"/>
      <c r="Y97" s="47"/>
      <c r="AA97" s="65"/>
      <c r="AB97" s="32"/>
      <c r="AC97" s="101">
        <f t="shared" si="24"/>
        <v>0</v>
      </c>
      <c r="AE97" s="36"/>
      <c r="AF97" s="28">
        <f t="shared" si="26"/>
        <v>0</v>
      </c>
      <c r="AG97" s="77"/>
    </row>
    <row r="98" spans="2:33" hidden="1" x14ac:dyDescent="0.25">
      <c r="B98" s="105" t="s">
        <v>137</v>
      </c>
      <c r="C98" s="59" t="s">
        <v>181</v>
      </c>
      <c r="D98" s="43">
        <v>70</v>
      </c>
      <c r="E98" s="43">
        <v>51.4</v>
      </c>
      <c r="F98" s="43"/>
      <c r="G98" s="30"/>
      <c r="H98" s="30"/>
      <c r="I98" s="30"/>
      <c r="J98" s="30"/>
      <c r="K98" s="30"/>
      <c r="L98" s="30"/>
      <c r="M98" s="32"/>
      <c r="N98" s="30"/>
      <c r="O98" s="30"/>
      <c r="P98" s="30"/>
      <c r="Q98" s="31"/>
      <c r="R98" s="16"/>
      <c r="S98" s="98"/>
      <c r="T98" s="32"/>
      <c r="U98" s="47"/>
      <c r="W98" s="65">
        <f>E98</f>
        <v>51.4</v>
      </c>
      <c r="X98" s="32"/>
      <c r="Y98" s="47"/>
      <c r="AA98" s="65"/>
      <c r="AB98" s="32"/>
      <c r="AC98" s="101">
        <f t="shared" si="24"/>
        <v>0</v>
      </c>
      <c r="AE98" s="36"/>
      <c r="AF98" s="28">
        <f t="shared" si="26"/>
        <v>0</v>
      </c>
      <c r="AG98" s="77"/>
    </row>
    <row r="99" spans="2:33" x14ac:dyDescent="0.25">
      <c r="B99" s="105" t="s">
        <v>137</v>
      </c>
      <c r="C99" s="59"/>
      <c r="D99" s="43"/>
      <c r="E99" s="43"/>
      <c r="F99" s="43"/>
      <c r="G99" s="30"/>
      <c r="H99" s="30"/>
      <c r="I99" s="30"/>
      <c r="J99" s="30"/>
      <c r="K99" s="30"/>
      <c r="L99" s="30"/>
      <c r="M99" s="32"/>
      <c r="N99" s="30"/>
      <c r="O99" s="30"/>
      <c r="P99" s="30"/>
      <c r="Q99" s="31"/>
      <c r="R99" s="16"/>
      <c r="S99" s="98"/>
      <c r="T99" s="32"/>
      <c r="U99" s="47"/>
      <c r="W99" s="65"/>
      <c r="X99" s="32"/>
      <c r="Y99" s="47"/>
      <c r="AA99" s="65"/>
      <c r="AB99" s="32"/>
      <c r="AC99" s="101">
        <f t="shared" si="24"/>
        <v>0</v>
      </c>
      <c r="AE99" s="36"/>
      <c r="AF99" s="28">
        <f t="shared" si="26"/>
        <v>0</v>
      </c>
      <c r="AG99" s="77"/>
    </row>
    <row r="100" spans="2:33" x14ac:dyDescent="0.25">
      <c r="B100" s="59" t="s">
        <v>127</v>
      </c>
      <c r="C100" s="59"/>
      <c r="D100" s="55"/>
      <c r="E100" s="55"/>
      <c r="F100" s="55"/>
      <c r="G100" s="32"/>
      <c r="H100" s="32"/>
      <c r="I100" s="32"/>
      <c r="J100" s="32"/>
      <c r="K100" s="32"/>
      <c r="L100" s="95"/>
      <c r="M100" s="32"/>
      <c r="N100" s="32"/>
      <c r="O100" s="32"/>
      <c r="P100" s="32"/>
      <c r="Q100" s="35"/>
      <c r="R100" s="16"/>
      <c r="S100" s="30"/>
      <c r="T100" s="32"/>
      <c r="U100" s="47" t="str">
        <f t="shared" ref="U100:U147" si="28">IF(S100&gt;0,IF(T100&gt;0,S100-T100,""),"")</f>
        <v/>
      </c>
      <c r="V100" s="32"/>
      <c r="W100" s="65"/>
      <c r="X100" s="32"/>
      <c r="Y100" s="47" t="str">
        <f t="shared" ref="Y100:Y147" si="29">IF(W100&gt;0,IF(X100&gt;0,W100-X100,""),"")</f>
        <v/>
      </c>
      <c r="Z100" s="32"/>
      <c r="AA100" s="65"/>
      <c r="AB100" s="32"/>
      <c r="AC100" s="101">
        <f t="shared" ref="AC100:AC135" si="30">IF(AA100&gt;0,AA100-AB100,0)</f>
        <v>0</v>
      </c>
      <c r="AD100" s="32"/>
      <c r="AE100" s="28"/>
      <c r="AF100" s="28">
        <f t="shared" ref="AF100:AF136" si="31">G100+H100+I100+J100+K100+L100+M100+N100+O100+P100+Q100+T100+X100+AB100</f>
        <v>0</v>
      </c>
      <c r="AG100" s="76"/>
    </row>
    <row r="101" spans="2:33" x14ac:dyDescent="0.25">
      <c r="B101" s="105" t="s">
        <v>127</v>
      </c>
      <c r="C101" s="59" t="s">
        <v>162</v>
      </c>
      <c r="D101" s="55"/>
      <c r="E101" s="55"/>
      <c r="F101" s="55"/>
      <c r="G101" s="32"/>
      <c r="H101" s="32"/>
      <c r="I101" s="32"/>
      <c r="J101" s="32"/>
      <c r="K101" s="32"/>
      <c r="L101" s="95"/>
      <c r="M101" s="32"/>
      <c r="N101" s="32"/>
      <c r="O101" s="32"/>
      <c r="P101" s="32"/>
      <c r="Q101" s="35"/>
      <c r="R101" s="16"/>
      <c r="S101" s="30"/>
      <c r="T101" s="32"/>
      <c r="U101" s="47" t="str">
        <f t="shared" si="28"/>
        <v/>
      </c>
      <c r="V101" s="32"/>
      <c r="W101" s="65"/>
      <c r="X101" s="32"/>
      <c r="Y101" s="47" t="str">
        <f t="shared" si="29"/>
        <v/>
      </c>
      <c r="Z101" s="32"/>
      <c r="AA101" s="65"/>
      <c r="AB101" s="32"/>
      <c r="AC101" s="101">
        <f t="shared" si="30"/>
        <v>0</v>
      </c>
      <c r="AD101" s="32"/>
      <c r="AE101" s="28"/>
      <c r="AF101" s="28">
        <f t="shared" si="31"/>
        <v>0</v>
      </c>
      <c r="AG101" s="76"/>
    </row>
    <row r="102" spans="2:33" x14ac:dyDescent="0.25">
      <c r="B102" s="105" t="s">
        <v>127</v>
      </c>
      <c r="C102" s="59" t="s">
        <v>129</v>
      </c>
      <c r="D102" s="55"/>
      <c r="E102" s="55"/>
      <c r="F102" s="55"/>
      <c r="G102" s="32"/>
      <c r="H102" s="32"/>
      <c r="I102" s="32"/>
      <c r="J102" s="32"/>
      <c r="K102" s="32"/>
      <c r="L102" s="95">
        <v>12</v>
      </c>
      <c r="M102" s="32"/>
      <c r="N102" s="32"/>
      <c r="O102" s="32"/>
      <c r="P102" s="32"/>
      <c r="Q102" s="35"/>
      <c r="R102" s="16"/>
      <c r="S102" s="30"/>
      <c r="T102" s="32"/>
      <c r="U102" s="47" t="str">
        <f t="shared" si="28"/>
        <v/>
      </c>
      <c r="V102" s="32"/>
      <c r="W102" s="65"/>
      <c r="X102" s="32"/>
      <c r="Y102" s="47" t="str">
        <f t="shared" si="29"/>
        <v/>
      </c>
      <c r="Z102" s="32"/>
      <c r="AA102" s="65"/>
      <c r="AB102" s="32"/>
      <c r="AC102" s="101">
        <f t="shared" si="30"/>
        <v>0</v>
      </c>
      <c r="AD102" s="32"/>
      <c r="AE102" s="28"/>
      <c r="AF102" s="28">
        <f t="shared" si="31"/>
        <v>12</v>
      </c>
      <c r="AG102" s="76"/>
    </row>
    <row r="103" spans="2:33" x14ac:dyDescent="0.25">
      <c r="B103" s="105" t="s">
        <v>127</v>
      </c>
      <c r="C103" s="59" t="s">
        <v>167</v>
      </c>
      <c r="D103" s="55"/>
      <c r="E103" s="55"/>
      <c r="F103" s="55"/>
      <c r="G103" s="32"/>
      <c r="H103" s="32"/>
      <c r="I103" s="32"/>
      <c r="J103" s="32"/>
      <c r="K103" s="32"/>
      <c r="L103" s="95">
        <v>80</v>
      </c>
      <c r="M103" s="32"/>
      <c r="N103" s="32"/>
      <c r="O103" s="32"/>
      <c r="P103" s="32"/>
      <c r="Q103" s="35"/>
      <c r="R103" s="16"/>
      <c r="S103" s="30"/>
      <c r="T103" s="32"/>
      <c r="U103" s="47" t="str">
        <f t="shared" si="28"/>
        <v/>
      </c>
      <c r="V103" s="32"/>
      <c r="W103" s="65"/>
      <c r="X103" s="32"/>
      <c r="Y103" s="47" t="str">
        <f t="shared" si="29"/>
        <v/>
      </c>
      <c r="Z103" s="32"/>
      <c r="AA103" s="65"/>
      <c r="AB103" s="32"/>
      <c r="AC103" s="101">
        <f t="shared" si="30"/>
        <v>0</v>
      </c>
      <c r="AD103" s="32"/>
      <c r="AE103" s="28"/>
      <c r="AF103" s="28">
        <f t="shared" si="31"/>
        <v>80</v>
      </c>
      <c r="AG103" s="76"/>
    </row>
    <row r="104" spans="2:33" x14ac:dyDescent="0.25">
      <c r="B104" s="105" t="s">
        <v>127</v>
      </c>
      <c r="C104" s="59" t="s">
        <v>168</v>
      </c>
      <c r="D104" s="55"/>
      <c r="E104" s="55"/>
      <c r="F104" s="55"/>
      <c r="G104" s="32"/>
      <c r="H104" s="32"/>
      <c r="I104" s="32"/>
      <c r="J104" s="32"/>
      <c r="K104" s="32"/>
      <c r="L104" s="95">
        <v>19</v>
      </c>
      <c r="M104" s="32"/>
      <c r="N104" s="32"/>
      <c r="O104" s="32"/>
      <c r="P104" s="32"/>
      <c r="Q104" s="35"/>
      <c r="R104" s="16"/>
      <c r="S104" s="30"/>
      <c r="T104" s="32"/>
      <c r="U104" s="47" t="str">
        <f t="shared" si="28"/>
        <v/>
      </c>
      <c r="V104" s="32"/>
      <c r="W104" s="65"/>
      <c r="X104" s="32"/>
      <c r="Y104" s="47" t="str">
        <f t="shared" si="29"/>
        <v/>
      </c>
      <c r="Z104" s="32"/>
      <c r="AA104" s="65"/>
      <c r="AB104" s="32"/>
      <c r="AC104" s="101">
        <f t="shared" si="30"/>
        <v>0</v>
      </c>
      <c r="AD104" s="32"/>
      <c r="AE104" s="28"/>
      <c r="AF104" s="28">
        <f t="shared" si="31"/>
        <v>19</v>
      </c>
      <c r="AG104" s="76"/>
    </row>
    <row r="105" spans="2:33" x14ac:dyDescent="0.25">
      <c r="B105" s="59" t="s">
        <v>79</v>
      </c>
      <c r="C105" s="2"/>
      <c r="D105" s="55"/>
      <c r="E105" s="55"/>
      <c r="F105" s="55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5"/>
      <c r="R105" s="16"/>
      <c r="S105" s="30"/>
      <c r="T105" s="32"/>
      <c r="U105" s="47" t="str">
        <f t="shared" si="28"/>
        <v/>
      </c>
      <c r="V105" s="32"/>
      <c r="W105" s="65">
        <f t="shared" ref="W105:W136" si="32">E105</f>
        <v>0</v>
      </c>
      <c r="X105" s="32"/>
      <c r="Y105" s="47" t="str">
        <f t="shared" si="29"/>
        <v/>
      </c>
      <c r="Z105" s="32"/>
      <c r="AA105" s="65">
        <f t="shared" ref="AA105:AA121" si="33">F105</f>
        <v>0</v>
      </c>
      <c r="AB105" s="32"/>
      <c r="AC105" s="101">
        <f t="shared" si="30"/>
        <v>0</v>
      </c>
      <c r="AD105" s="32"/>
      <c r="AE105" s="28"/>
      <c r="AF105" s="28">
        <f t="shared" si="31"/>
        <v>0</v>
      </c>
      <c r="AG105" s="77"/>
    </row>
    <row r="106" spans="2:33" x14ac:dyDescent="0.25">
      <c r="B106" s="105" t="s">
        <v>79</v>
      </c>
      <c r="C106" s="59" t="s">
        <v>17</v>
      </c>
      <c r="D106" s="55"/>
      <c r="E106" s="55"/>
      <c r="F106" s="55"/>
      <c r="G106" s="32">
        <v>2</v>
      </c>
      <c r="H106" s="32"/>
      <c r="I106" s="32">
        <v>10.5</v>
      </c>
      <c r="J106" s="32">
        <v>5.3</v>
      </c>
      <c r="K106" s="32">
        <v>31</v>
      </c>
      <c r="L106" s="32"/>
      <c r="M106" s="32">
        <v>10</v>
      </c>
      <c r="N106" s="32"/>
      <c r="O106" s="32"/>
      <c r="P106" s="32">
        <v>1</v>
      </c>
      <c r="Q106" s="35"/>
      <c r="R106" s="16"/>
      <c r="S106" s="64"/>
      <c r="T106" s="32"/>
      <c r="U106" s="47" t="str">
        <f t="shared" si="28"/>
        <v/>
      </c>
      <c r="V106" s="32"/>
      <c r="W106" s="65">
        <f t="shared" si="32"/>
        <v>0</v>
      </c>
      <c r="X106" s="32"/>
      <c r="Y106" s="47" t="str">
        <f t="shared" si="29"/>
        <v/>
      </c>
      <c r="Z106" s="32"/>
      <c r="AA106" s="65">
        <f t="shared" si="33"/>
        <v>0</v>
      </c>
      <c r="AB106" s="32"/>
      <c r="AC106" s="101">
        <f t="shared" si="30"/>
        <v>0</v>
      </c>
      <c r="AD106" s="32"/>
      <c r="AE106" s="28"/>
      <c r="AF106" s="28">
        <f t="shared" si="31"/>
        <v>59.8</v>
      </c>
      <c r="AG106" s="4"/>
    </row>
    <row r="107" spans="2:33" x14ac:dyDescent="0.25">
      <c r="B107" s="105" t="s">
        <v>79</v>
      </c>
      <c r="C107" s="59" t="s">
        <v>80</v>
      </c>
      <c r="D107" s="55">
        <v>67</v>
      </c>
      <c r="E107" s="55">
        <v>40</v>
      </c>
      <c r="F107" s="55">
        <v>20</v>
      </c>
      <c r="G107" s="32"/>
      <c r="H107" s="32"/>
      <c r="I107" s="32">
        <v>6</v>
      </c>
      <c r="J107" s="32"/>
      <c r="K107" s="32"/>
      <c r="L107" s="32"/>
      <c r="M107" s="32"/>
      <c r="N107" s="32">
        <v>3</v>
      </c>
      <c r="O107" s="32"/>
      <c r="P107" s="32">
        <f>35+23.6</f>
        <v>58.6</v>
      </c>
      <c r="Q107" s="35"/>
      <c r="R107" s="16"/>
      <c r="S107" s="64"/>
      <c r="T107" s="32">
        <v>74.099999999999994</v>
      </c>
      <c r="U107" s="47" t="str">
        <f t="shared" si="28"/>
        <v/>
      </c>
      <c r="V107" s="32"/>
      <c r="W107" s="65">
        <f t="shared" si="32"/>
        <v>40</v>
      </c>
      <c r="X107" s="84">
        <v>9.75</v>
      </c>
      <c r="Y107" s="47">
        <f t="shared" si="29"/>
        <v>30.25</v>
      </c>
      <c r="Z107" s="32"/>
      <c r="AA107" s="65">
        <f t="shared" si="33"/>
        <v>20</v>
      </c>
      <c r="AB107" s="32"/>
      <c r="AC107" s="101">
        <f t="shared" si="30"/>
        <v>20</v>
      </c>
      <c r="AD107" s="32"/>
      <c r="AE107" s="28"/>
      <c r="AF107" s="28">
        <f t="shared" si="31"/>
        <v>151.44999999999999</v>
      </c>
      <c r="AG107" s="4"/>
    </row>
    <row r="108" spans="2:33" x14ac:dyDescent="0.25">
      <c r="B108" s="105" t="s">
        <v>79</v>
      </c>
      <c r="C108" s="59" t="s">
        <v>81</v>
      </c>
      <c r="D108" s="55"/>
      <c r="E108" s="55"/>
      <c r="F108" s="55"/>
      <c r="G108" s="32"/>
      <c r="H108" s="32"/>
      <c r="I108" s="32">
        <v>1</v>
      </c>
      <c r="J108" s="32"/>
      <c r="K108" s="32"/>
      <c r="L108" s="32"/>
      <c r="M108" s="32"/>
      <c r="N108" s="32"/>
      <c r="O108" s="32"/>
      <c r="P108" s="32">
        <v>24</v>
      </c>
      <c r="Q108" s="35"/>
      <c r="R108" s="16"/>
      <c r="S108" s="92">
        <f t="shared" ref="S108:S134" si="34">D108</f>
        <v>0</v>
      </c>
      <c r="T108" s="32">
        <v>37.200000000000003</v>
      </c>
      <c r="U108" s="47" t="str">
        <f t="shared" si="28"/>
        <v/>
      </c>
      <c r="V108" s="32"/>
      <c r="W108" s="65">
        <f t="shared" si="32"/>
        <v>0</v>
      </c>
      <c r="X108" s="32">
        <v>14.3</v>
      </c>
      <c r="Y108" s="47" t="str">
        <f t="shared" si="29"/>
        <v/>
      </c>
      <c r="Z108" s="32"/>
      <c r="AA108" s="65">
        <f t="shared" si="33"/>
        <v>0</v>
      </c>
      <c r="AB108" s="32"/>
      <c r="AC108" s="101">
        <f t="shared" si="30"/>
        <v>0</v>
      </c>
      <c r="AD108" s="32"/>
      <c r="AE108" s="28"/>
      <c r="AF108" s="28">
        <f t="shared" si="31"/>
        <v>76.5</v>
      </c>
      <c r="AG108" s="77"/>
    </row>
    <row r="109" spans="2:33" x14ac:dyDescent="0.25">
      <c r="B109" s="105" t="s">
        <v>79</v>
      </c>
      <c r="C109" s="59" t="s">
        <v>106</v>
      </c>
      <c r="D109" s="55">
        <v>38</v>
      </c>
      <c r="E109" s="55">
        <v>12</v>
      </c>
      <c r="F109" s="55">
        <v>8</v>
      </c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5"/>
      <c r="R109" s="16"/>
      <c r="S109" s="92">
        <f t="shared" si="34"/>
        <v>38</v>
      </c>
      <c r="T109" s="32">
        <v>3</v>
      </c>
      <c r="U109" s="47">
        <f t="shared" si="28"/>
        <v>35</v>
      </c>
      <c r="V109" s="32"/>
      <c r="W109" s="65">
        <f t="shared" si="32"/>
        <v>12</v>
      </c>
      <c r="X109" s="32">
        <v>20</v>
      </c>
      <c r="Y109" s="47">
        <f t="shared" si="29"/>
        <v>-8</v>
      </c>
      <c r="Z109" s="32"/>
      <c r="AA109" s="65">
        <f t="shared" si="33"/>
        <v>8</v>
      </c>
      <c r="AB109" s="32"/>
      <c r="AC109" s="101">
        <f t="shared" si="30"/>
        <v>8</v>
      </c>
      <c r="AD109" s="32"/>
      <c r="AE109" s="28"/>
      <c r="AF109" s="28">
        <f t="shared" si="31"/>
        <v>23</v>
      </c>
      <c r="AG109" s="77"/>
    </row>
    <row r="110" spans="2:33" x14ac:dyDescent="0.25">
      <c r="B110" s="105" t="s">
        <v>79</v>
      </c>
      <c r="C110" s="79" t="s">
        <v>107</v>
      </c>
      <c r="D110" s="55"/>
      <c r="E110" s="55"/>
      <c r="F110" s="55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5"/>
      <c r="R110" s="16"/>
      <c r="S110" s="92">
        <f t="shared" si="34"/>
        <v>0</v>
      </c>
      <c r="T110" s="32"/>
      <c r="U110" s="47" t="str">
        <f t="shared" si="28"/>
        <v/>
      </c>
      <c r="V110" s="32"/>
      <c r="W110" s="65">
        <f t="shared" si="32"/>
        <v>0</v>
      </c>
      <c r="X110" s="32"/>
      <c r="Y110" s="47" t="str">
        <f t="shared" si="29"/>
        <v/>
      </c>
      <c r="Z110" s="32"/>
      <c r="AA110" s="65">
        <f t="shared" si="33"/>
        <v>0</v>
      </c>
      <c r="AB110" s="32"/>
      <c r="AC110" s="101">
        <f t="shared" si="30"/>
        <v>0</v>
      </c>
      <c r="AD110" s="32"/>
      <c r="AE110" s="28"/>
      <c r="AF110" s="28">
        <f t="shared" si="31"/>
        <v>0</v>
      </c>
      <c r="AG110" s="77"/>
    </row>
    <row r="111" spans="2:33" hidden="1" x14ac:dyDescent="0.25">
      <c r="B111" s="105" t="s">
        <v>79</v>
      </c>
      <c r="C111" s="81" t="s">
        <v>114</v>
      </c>
      <c r="D111" s="55">
        <v>1</v>
      </c>
      <c r="E111" s="55"/>
      <c r="F111" s="55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5"/>
      <c r="R111" s="16"/>
      <c r="S111" s="92">
        <f t="shared" si="34"/>
        <v>1</v>
      </c>
      <c r="T111" s="32"/>
      <c r="U111" s="47" t="str">
        <f t="shared" si="28"/>
        <v/>
      </c>
      <c r="V111" s="32"/>
      <c r="W111" s="65">
        <f t="shared" si="32"/>
        <v>0</v>
      </c>
      <c r="X111" s="32"/>
      <c r="Y111" s="47" t="str">
        <f t="shared" si="29"/>
        <v/>
      </c>
      <c r="Z111" s="32"/>
      <c r="AA111" s="65">
        <f t="shared" si="33"/>
        <v>0</v>
      </c>
      <c r="AB111" s="32"/>
      <c r="AC111" s="101">
        <f t="shared" si="30"/>
        <v>0</v>
      </c>
      <c r="AD111" s="32"/>
      <c r="AE111" s="28"/>
      <c r="AF111" s="28">
        <f t="shared" si="31"/>
        <v>0</v>
      </c>
      <c r="AG111" s="77"/>
    </row>
    <row r="112" spans="2:33" hidden="1" x14ac:dyDescent="0.25">
      <c r="B112" s="105" t="s">
        <v>79</v>
      </c>
      <c r="C112" s="81" t="s">
        <v>115</v>
      </c>
      <c r="D112" s="55">
        <v>1</v>
      </c>
      <c r="E112" s="55"/>
      <c r="F112" s="55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5"/>
      <c r="R112" s="16"/>
      <c r="S112" s="92">
        <f t="shared" si="34"/>
        <v>1</v>
      </c>
      <c r="T112" s="32"/>
      <c r="U112" s="47" t="str">
        <f t="shared" si="28"/>
        <v/>
      </c>
      <c r="V112" s="32"/>
      <c r="W112" s="65">
        <f t="shared" si="32"/>
        <v>0</v>
      </c>
      <c r="X112" s="32"/>
      <c r="Y112" s="47" t="str">
        <f t="shared" si="29"/>
        <v/>
      </c>
      <c r="Z112" s="32"/>
      <c r="AA112" s="65">
        <f t="shared" si="33"/>
        <v>0</v>
      </c>
      <c r="AB112" s="32"/>
      <c r="AC112" s="101">
        <f t="shared" si="30"/>
        <v>0</v>
      </c>
      <c r="AD112" s="32"/>
      <c r="AE112" s="28"/>
      <c r="AF112" s="28">
        <f t="shared" si="31"/>
        <v>0</v>
      </c>
      <c r="AG112" s="77"/>
    </row>
    <row r="113" spans="1:33" hidden="1" x14ac:dyDescent="0.25">
      <c r="B113" s="105" t="s">
        <v>79</v>
      </c>
      <c r="C113" s="81" t="s">
        <v>116</v>
      </c>
      <c r="D113" s="55">
        <v>34</v>
      </c>
      <c r="E113" s="55">
        <v>8</v>
      </c>
      <c r="F113" s="55">
        <v>8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5"/>
      <c r="R113" s="16"/>
      <c r="S113" s="92">
        <f t="shared" si="34"/>
        <v>34</v>
      </c>
      <c r="T113" s="32"/>
      <c r="U113" s="47" t="str">
        <f t="shared" si="28"/>
        <v/>
      </c>
      <c r="V113" s="32"/>
      <c r="W113" s="65">
        <f t="shared" si="32"/>
        <v>8</v>
      </c>
      <c r="X113" s="32"/>
      <c r="Y113" s="47" t="str">
        <f t="shared" si="29"/>
        <v/>
      </c>
      <c r="Z113" s="32"/>
      <c r="AA113" s="65">
        <f t="shared" si="33"/>
        <v>8</v>
      </c>
      <c r="AB113" s="32"/>
      <c r="AC113" s="101">
        <f t="shared" si="30"/>
        <v>8</v>
      </c>
      <c r="AD113" s="32"/>
      <c r="AE113" s="28"/>
      <c r="AF113" s="28">
        <f t="shared" si="31"/>
        <v>0</v>
      </c>
      <c r="AG113" s="77"/>
    </row>
    <row r="114" spans="1:33" hidden="1" x14ac:dyDescent="0.25">
      <c r="B114" s="105" t="s">
        <v>79</v>
      </c>
      <c r="C114" s="81" t="s">
        <v>117</v>
      </c>
      <c r="D114" s="55">
        <v>67</v>
      </c>
      <c r="E114" s="55">
        <v>40</v>
      </c>
      <c r="F114" s="55">
        <v>20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5"/>
      <c r="R114" s="16"/>
      <c r="S114" s="92">
        <f t="shared" si="34"/>
        <v>67</v>
      </c>
      <c r="T114" s="32"/>
      <c r="U114" s="47" t="str">
        <f t="shared" si="28"/>
        <v/>
      </c>
      <c r="V114" s="32"/>
      <c r="W114" s="65">
        <f t="shared" si="32"/>
        <v>40</v>
      </c>
      <c r="X114" s="32"/>
      <c r="Y114" s="47" t="str">
        <f t="shared" si="29"/>
        <v/>
      </c>
      <c r="Z114" s="32"/>
      <c r="AA114" s="65">
        <f t="shared" si="33"/>
        <v>20</v>
      </c>
      <c r="AB114" s="32"/>
      <c r="AC114" s="101">
        <f t="shared" si="30"/>
        <v>20</v>
      </c>
      <c r="AD114" s="32"/>
      <c r="AE114" s="28"/>
      <c r="AF114" s="28">
        <f t="shared" si="31"/>
        <v>0</v>
      </c>
      <c r="AG114" s="77"/>
    </row>
    <row r="115" spans="1:33" x14ac:dyDescent="0.25">
      <c r="B115" s="105" t="s">
        <v>79</v>
      </c>
      <c r="C115" s="81" t="s">
        <v>118</v>
      </c>
      <c r="D115" s="55">
        <v>8</v>
      </c>
      <c r="E115" s="55">
        <v>4</v>
      </c>
      <c r="F115" s="55">
        <v>2</v>
      </c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5"/>
      <c r="R115" s="16"/>
      <c r="S115" s="92">
        <f t="shared" si="34"/>
        <v>8</v>
      </c>
      <c r="T115" s="32"/>
      <c r="U115" s="47" t="str">
        <f t="shared" si="28"/>
        <v/>
      </c>
      <c r="V115" s="32"/>
      <c r="W115" s="65">
        <f t="shared" si="32"/>
        <v>4</v>
      </c>
      <c r="X115" s="32">
        <v>5</v>
      </c>
      <c r="Y115" s="47">
        <f t="shared" si="29"/>
        <v>-1</v>
      </c>
      <c r="Z115" s="32"/>
      <c r="AA115" s="65">
        <f t="shared" si="33"/>
        <v>2</v>
      </c>
      <c r="AB115" s="32"/>
      <c r="AC115" s="101">
        <f t="shared" si="30"/>
        <v>2</v>
      </c>
      <c r="AD115" s="32"/>
      <c r="AE115" s="28"/>
      <c r="AF115" s="28">
        <f t="shared" si="31"/>
        <v>5</v>
      </c>
      <c r="AG115" s="77"/>
    </row>
    <row r="116" spans="1:33" x14ac:dyDescent="0.25">
      <c r="A116" s="78"/>
      <c r="B116" s="105" t="s">
        <v>79</v>
      </c>
      <c r="C116" s="80" t="s">
        <v>108</v>
      </c>
      <c r="D116" s="55"/>
      <c r="E116" s="55"/>
      <c r="F116" s="55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5"/>
      <c r="R116" s="16"/>
      <c r="S116" s="92">
        <f t="shared" si="34"/>
        <v>0</v>
      </c>
      <c r="T116" s="32"/>
      <c r="U116" s="47" t="str">
        <f t="shared" si="28"/>
        <v/>
      </c>
      <c r="V116" s="32"/>
      <c r="W116" s="65">
        <f t="shared" si="32"/>
        <v>0</v>
      </c>
      <c r="X116" s="32"/>
      <c r="Y116" s="47" t="str">
        <f t="shared" si="29"/>
        <v/>
      </c>
      <c r="Z116" s="32"/>
      <c r="AA116" s="65">
        <f t="shared" si="33"/>
        <v>0</v>
      </c>
      <c r="AB116" s="32"/>
      <c r="AC116" s="101">
        <f t="shared" si="30"/>
        <v>0</v>
      </c>
      <c r="AD116" s="32"/>
      <c r="AE116" s="28"/>
      <c r="AF116" s="28">
        <f t="shared" si="31"/>
        <v>0</v>
      </c>
      <c r="AG116" s="77"/>
    </row>
    <row r="117" spans="1:33" x14ac:dyDescent="0.25">
      <c r="A117" s="78"/>
      <c r="B117" s="105" t="s">
        <v>79</v>
      </c>
      <c r="C117" s="80" t="s">
        <v>109</v>
      </c>
      <c r="D117" s="55">
        <v>24</v>
      </c>
      <c r="E117" s="55">
        <v>8</v>
      </c>
      <c r="F117" s="55">
        <v>2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>
        <v>3.6</v>
      </c>
      <c r="Q117" s="35"/>
      <c r="R117" s="16"/>
      <c r="S117" s="92">
        <f t="shared" si="34"/>
        <v>24</v>
      </c>
      <c r="T117" s="32">
        <v>9.5</v>
      </c>
      <c r="U117" s="47">
        <f t="shared" si="28"/>
        <v>14.5</v>
      </c>
      <c r="V117" s="32"/>
      <c r="W117" s="65">
        <f t="shared" si="32"/>
        <v>8</v>
      </c>
      <c r="X117" s="32"/>
      <c r="Y117" s="47" t="str">
        <f t="shared" si="29"/>
        <v/>
      </c>
      <c r="Z117" s="32"/>
      <c r="AA117" s="65">
        <f t="shared" si="33"/>
        <v>2</v>
      </c>
      <c r="AB117" s="32"/>
      <c r="AC117" s="101">
        <f t="shared" si="30"/>
        <v>2</v>
      </c>
      <c r="AD117" s="32"/>
      <c r="AE117" s="28"/>
      <c r="AF117" s="28">
        <f t="shared" si="31"/>
        <v>13.1</v>
      </c>
      <c r="AG117" s="77"/>
    </row>
    <row r="118" spans="1:33" hidden="1" x14ac:dyDescent="0.25">
      <c r="A118" s="78"/>
      <c r="B118" s="105" t="s">
        <v>79</v>
      </c>
      <c r="C118" s="80" t="s">
        <v>110</v>
      </c>
      <c r="D118" s="55"/>
      <c r="E118" s="55"/>
      <c r="F118" s="55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5"/>
      <c r="R118" s="16"/>
      <c r="S118" s="92">
        <f t="shared" si="34"/>
        <v>0</v>
      </c>
      <c r="T118" s="32"/>
      <c r="U118" s="47" t="str">
        <f t="shared" si="28"/>
        <v/>
      </c>
      <c r="V118" s="32"/>
      <c r="W118" s="65">
        <f t="shared" si="32"/>
        <v>0</v>
      </c>
      <c r="X118" s="32"/>
      <c r="Y118" s="47" t="str">
        <f t="shared" si="29"/>
        <v/>
      </c>
      <c r="Z118" s="32"/>
      <c r="AA118" s="65">
        <f t="shared" si="33"/>
        <v>0</v>
      </c>
      <c r="AB118" s="32"/>
      <c r="AC118" s="101">
        <f t="shared" si="30"/>
        <v>0</v>
      </c>
      <c r="AD118" s="32"/>
      <c r="AE118" s="28"/>
      <c r="AF118" s="28">
        <f t="shared" si="31"/>
        <v>0</v>
      </c>
      <c r="AG118" s="77"/>
    </row>
    <row r="119" spans="1:33" hidden="1" x14ac:dyDescent="0.25">
      <c r="A119" s="78"/>
      <c r="B119" s="105" t="s">
        <v>79</v>
      </c>
      <c r="C119" s="80" t="s">
        <v>111</v>
      </c>
      <c r="D119" s="55">
        <v>4</v>
      </c>
      <c r="E119" s="55">
        <v>4</v>
      </c>
      <c r="F119" s="55">
        <v>1</v>
      </c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5"/>
      <c r="R119" s="16"/>
      <c r="S119" s="92">
        <f t="shared" si="34"/>
        <v>4</v>
      </c>
      <c r="T119" s="32"/>
      <c r="U119" s="47" t="str">
        <f t="shared" si="28"/>
        <v/>
      </c>
      <c r="V119" s="32"/>
      <c r="W119" s="65">
        <f t="shared" si="32"/>
        <v>4</v>
      </c>
      <c r="X119" s="32"/>
      <c r="Y119" s="47" t="str">
        <f t="shared" si="29"/>
        <v/>
      </c>
      <c r="Z119" s="32"/>
      <c r="AA119" s="65">
        <f t="shared" si="33"/>
        <v>1</v>
      </c>
      <c r="AB119" s="32"/>
      <c r="AC119" s="101">
        <f t="shared" si="30"/>
        <v>1</v>
      </c>
      <c r="AD119" s="32"/>
      <c r="AE119" s="28"/>
      <c r="AF119" s="28">
        <f t="shared" si="31"/>
        <v>0</v>
      </c>
      <c r="AG119" s="77"/>
    </row>
    <row r="120" spans="1:33" hidden="1" x14ac:dyDescent="0.25">
      <c r="A120" s="78"/>
      <c r="B120" s="105" t="s">
        <v>79</v>
      </c>
      <c r="C120" s="80" t="s">
        <v>112</v>
      </c>
      <c r="D120" s="55"/>
      <c r="E120" s="55"/>
      <c r="F120" s="55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5"/>
      <c r="R120" s="16"/>
      <c r="S120" s="92">
        <f t="shared" si="34"/>
        <v>0</v>
      </c>
      <c r="T120" s="32"/>
      <c r="U120" s="47" t="str">
        <f t="shared" si="28"/>
        <v/>
      </c>
      <c r="V120" s="32"/>
      <c r="W120" s="65">
        <f t="shared" si="32"/>
        <v>0</v>
      </c>
      <c r="X120" s="32"/>
      <c r="Y120" s="47" t="str">
        <f t="shared" si="29"/>
        <v/>
      </c>
      <c r="Z120" s="32"/>
      <c r="AA120" s="65">
        <f t="shared" si="33"/>
        <v>0</v>
      </c>
      <c r="AB120" s="32"/>
      <c r="AC120" s="101">
        <f t="shared" si="30"/>
        <v>0</v>
      </c>
      <c r="AD120" s="32"/>
      <c r="AE120" s="28"/>
      <c r="AF120" s="28">
        <f t="shared" si="31"/>
        <v>0</v>
      </c>
      <c r="AG120" s="77"/>
    </row>
    <row r="121" spans="1:33" ht="30" hidden="1" x14ac:dyDescent="0.25">
      <c r="A121" s="78"/>
      <c r="B121" s="105" t="s">
        <v>79</v>
      </c>
      <c r="C121" s="132" t="s">
        <v>113</v>
      </c>
      <c r="D121" s="55"/>
      <c r="E121" s="55"/>
      <c r="F121" s="55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5"/>
      <c r="R121" s="16"/>
      <c r="S121" s="92">
        <f t="shared" si="34"/>
        <v>0</v>
      </c>
      <c r="T121" s="32"/>
      <c r="U121" s="47" t="str">
        <f t="shared" si="28"/>
        <v/>
      </c>
      <c r="V121" s="32"/>
      <c r="W121" s="65">
        <f t="shared" si="32"/>
        <v>0</v>
      </c>
      <c r="X121" s="32"/>
      <c r="Y121" s="47" t="str">
        <f t="shared" si="29"/>
        <v/>
      </c>
      <c r="Z121" s="32"/>
      <c r="AA121" s="65">
        <f t="shared" si="33"/>
        <v>0</v>
      </c>
      <c r="AB121" s="32"/>
      <c r="AC121" s="101">
        <f t="shared" si="30"/>
        <v>0</v>
      </c>
      <c r="AD121" s="32"/>
      <c r="AE121" s="28"/>
      <c r="AF121" s="28">
        <f t="shared" si="31"/>
        <v>0</v>
      </c>
      <c r="AG121" s="77"/>
    </row>
    <row r="122" spans="1:33" x14ac:dyDescent="0.25">
      <c r="B122" s="105" t="s">
        <v>79</v>
      </c>
      <c r="C122" s="59" t="s">
        <v>156</v>
      </c>
      <c r="D122" s="55"/>
      <c r="E122" s="55"/>
      <c r="F122" s="55"/>
      <c r="G122" s="32"/>
      <c r="H122" s="32"/>
      <c r="I122" s="32">
        <v>1.75</v>
      </c>
      <c r="J122" s="32"/>
      <c r="K122" s="32"/>
      <c r="L122" s="32"/>
      <c r="M122" s="32"/>
      <c r="N122" s="32">
        <v>3</v>
      </c>
      <c r="O122" s="32">
        <v>2</v>
      </c>
      <c r="P122" s="32">
        <v>2.2999999999999998</v>
      </c>
      <c r="Q122" s="35"/>
      <c r="R122" s="16"/>
      <c r="S122" s="92">
        <f t="shared" si="34"/>
        <v>0</v>
      </c>
      <c r="T122" s="32">
        <v>48.8</v>
      </c>
      <c r="U122" s="47" t="str">
        <f t="shared" si="28"/>
        <v/>
      </c>
      <c r="V122" s="32"/>
      <c r="W122" s="65">
        <f t="shared" si="32"/>
        <v>0</v>
      </c>
      <c r="X122" s="84">
        <v>5.75</v>
      </c>
      <c r="Y122" s="47" t="str">
        <f t="shared" si="29"/>
        <v/>
      </c>
      <c r="Z122" s="32"/>
      <c r="AA122" s="65"/>
      <c r="AB122" s="32"/>
      <c r="AC122" s="101">
        <f t="shared" si="30"/>
        <v>0</v>
      </c>
      <c r="AD122" s="32"/>
      <c r="AE122" s="28"/>
      <c r="AF122" s="28">
        <f t="shared" si="31"/>
        <v>63.599999999999994</v>
      </c>
      <c r="AG122" s="4"/>
    </row>
    <row r="123" spans="1:33" x14ac:dyDescent="0.25">
      <c r="B123" s="105" t="s">
        <v>79</v>
      </c>
      <c r="C123" s="59" t="s">
        <v>157</v>
      </c>
      <c r="D123" s="55">
        <v>76</v>
      </c>
      <c r="E123" s="55"/>
      <c r="F123" s="55">
        <v>24</v>
      </c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5"/>
      <c r="R123" s="16"/>
      <c r="S123" s="92">
        <f t="shared" si="34"/>
        <v>76</v>
      </c>
      <c r="T123" s="32">
        <v>65</v>
      </c>
      <c r="U123" s="47">
        <f t="shared" si="28"/>
        <v>11</v>
      </c>
      <c r="V123" s="32"/>
      <c r="W123" s="65">
        <f t="shared" si="32"/>
        <v>0</v>
      </c>
      <c r="X123" s="84">
        <v>43</v>
      </c>
      <c r="Y123" s="47" t="str">
        <f t="shared" si="29"/>
        <v/>
      </c>
      <c r="Z123" s="32"/>
      <c r="AA123" s="65"/>
      <c r="AB123" s="32">
        <v>43</v>
      </c>
      <c r="AC123" s="101">
        <f t="shared" si="30"/>
        <v>0</v>
      </c>
      <c r="AD123" s="32"/>
      <c r="AE123" s="28"/>
      <c r="AF123" s="28">
        <f t="shared" si="31"/>
        <v>151</v>
      </c>
      <c r="AG123" s="4"/>
    </row>
    <row r="124" spans="1:33" x14ac:dyDescent="0.25">
      <c r="B124" s="105" t="s">
        <v>79</v>
      </c>
      <c r="C124" s="59" t="s">
        <v>158</v>
      </c>
      <c r="D124" s="55">
        <v>24</v>
      </c>
      <c r="E124" s="55">
        <v>8</v>
      </c>
      <c r="F124" s="55">
        <v>4</v>
      </c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5"/>
      <c r="R124" s="16"/>
      <c r="S124" s="92">
        <f t="shared" si="34"/>
        <v>24</v>
      </c>
      <c r="T124" s="32">
        <v>24</v>
      </c>
      <c r="U124" s="47">
        <f t="shared" si="28"/>
        <v>0</v>
      </c>
      <c r="V124" s="32"/>
      <c r="W124" s="65">
        <f t="shared" si="32"/>
        <v>8</v>
      </c>
      <c r="X124" s="84"/>
      <c r="Y124" s="47" t="str">
        <f t="shared" si="29"/>
        <v/>
      </c>
      <c r="Z124" s="32"/>
      <c r="AA124" s="65"/>
      <c r="AB124" s="32"/>
      <c r="AC124" s="101">
        <f t="shared" si="30"/>
        <v>0</v>
      </c>
      <c r="AD124" s="32"/>
      <c r="AE124" s="28"/>
      <c r="AF124" s="28">
        <f t="shared" si="31"/>
        <v>24</v>
      </c>
      <c r="AG124" s="4"/>
    </row>
    <row r="125" spans="1:33" x14ac:dyDescent="0.25">
      <c r="B125" s="105" t="s">
        <v>79</v>
      </c>
      <c r="C125" s="59" t="s">
        <v>159</v>
      </c>
      <c r="D125" s="55">
        <v>68</v>
      </c>
      <c r="E125" s="55">
        <v>24</v>
      </c>
      <c r="F125" s="55">
        <v>16</v>
      </c>
      <c r="G125" s="32"/>
      <c r="H125" s="32"/>
      <c r="I125" s="32">
        <v>4.5</v>
      </c>
      <c r="J125" s="32"/>
      <c r="K125" s="32"/>
      <c r="L125" s="32"/>
      <c r="M125" s="32"/>
      <c r="N125" s="32">
        <v>6</v>
      </c>
      <c r="O125" s="32"/>
      <c r="P125" s="32"/>
      <c r="Q125" s="35"/>
      <c r="R125" s="16"/>
      <c r="S125" s="92">
        <f t="shared" si="34"/>
        <v>68</v>
      </c>
      <c r="T125" s="32">
        <v>13</v>
      </c>
      <c r="U125" s="47">
        <f t="shared" si="28"/>
        <v>55</v>
      </c>
      <c r="V125" s="32"/>
      <c r="W125" s="65">
        <f t="shared" si="32"/>
        <v>24</v>
      </c>
      <c r="X125" s="84">
        <v>3.5</v>
      </c>
      <c r="Y125" s="47">
        <f t="shared" si="29"/>
        <v>20.5</v>
      </c>
      <c r="Z125" s="32"/>
      <c r="AA125" s="65"/>
      <c r="AB125" s="32"/>
      <c r="AC125" s="101">
        <f t="shared" si="30"/>
        <v>0</v>
      </c>
      <c r="AD125" s="32"/>
      <c r="AE125" s="28"/>
      <c r="AF125" s="28">
        <f t="shared" si="31"/>
        <v>27</v>
      </c>
      <c r="AG125" s="4"/>
    </row>
    <row r="126" spans="1:33" x14ac:dyDescent="0.25">
      <c r="B126" s="105" t="s">
        <v>79</v>
      </c>
      <c r="C126" s="59"/>
      <c r="D126" s="55"/>
      <c r="E126" s="55"/>
      <c r="F126" s="55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5"/>
      <c r="R126" s="16"/>
      <c r="S126" s="92">
        <f t="shared" si="34"/>
        <v>0</v>
      </c>
      <c r="T126" s="32"/>
      <c r="U126" s="47" t="str">
        <f t="shared" si="28"/>
        <v/>
      </c>
      <c r="V126" s="32"/>
      <c r="W126" s="65">
        <f t="shared" si="32"/>
        <v>0</v>
      </c>
      <c r="X126" s="32"/>
      <c r="Y126" s="47" t="str">
        <f t="shared" si="29"/>
        <v/>
      </c>
      <c r="Z126" s="32"/>
      <c r="AA126" s="65"/>
      <c r="AB126" s="32"/>
      <c r="AC126" s="101">
        <f t="shared" si="30"/>
        <v>0</v>
      </c>
      <c r="AD126" s="32"/>
      <c r="AE126" s="28"/>
      <c r="AF126" s="28">
        <f t="shared" si="31"/>
        <v>0</v>
      </c>
      <c r="AG126" s="77"/>
    </row>
    <row r="127" spans="1:33" x14ac:dyDescent="0.25">
      <c r="B127" s="2" t="s">
        <v>52</v>
      </c>
      <c r="C127" s="23"/>
      <c r="D127" s="55"/>
      <c r="E127" s="55"/>
      <c r="F127" s="55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5"/>
      <c r="R127" s="16"/>
      <c r="S127" s="92">
        <f t="shared" si="34"/>
        <v>0</v>
      </c>
      <c r="T127" s="32"/>
      <c r="U127" s="47" t="str">
        <f t="shared" si="28"/>
        <v/>
      </c>
      <c r="V127" s="32"/>
      <c r="W127" s="65">
        <f t="shared" si="32"/>
        <v>0</v>
      </c>
      <c r="X127" s="32"/>
      <c r="Y127" s="47" t="str">
        <f t="shared" si="29"/>
        <v/>
      </c>
      <c r="Z127" s="32"/>
      <c r="AA127" s="65">
        <f t="shared" ref="AA127:AA141" si="35">F127</f>
        <v>0</v>
      </c>
      <c r="AB127" s="32"/>
      <c r="AC127" s="101">
        <f t="shared" si="30"/>
        <v>0</v>
      </c>
      <c r="AD127" s="32"/>
      <c r="AE127" s="28"/>
      <c r="AF127" s="28">
        <f t="shared" si="31"/>
        <v>0</v>
      </c>
      <c r="AG127" s="77"/>
    </row>
    <row r="128" spans="1:33" x14ac:dyDescent="0.25">
      <c r="B128" s="106" t="s">
        <v>52</v>
      </c>
      <c r="C128" s="59" t="s">
        <v>26</v>
      </c>
      <c r="D128" s="55"/>
      <c r="E128" s="55"/>
      <c r="F128" s="55"/>
      <c r="G128" s="32"/>
      <c r="H128" s="32"/>
      <c r="I128" s="32">
        <v>5</v>
      </c>
      <c r="J128" s="32"/>
      <c r="K128" s="32"/>
      <c r="L128" s="32"/>
      <c r="M128" s="32"/>
      <c r="N128" s="32"/>
      <c r="O128" s="32"/>
      <c r="P128" s="32"/>
      <c r="Q128" s="35"/>
      <c r="R128" s="16"/>
      <c r="S128" s="92">
        <f t="shared" si="34"/>
        <v>0</v>
      </c>
      <c r="T128" s="32"/>
      <c r="U128" s="47" t="str">
        <f t="shared" si="28"/>
        <v/>
      </c>
      <c r="V128" s="32"/>
      <c r="W128" s="65">
        <f t="shared" si="32"/>
        <v>0</v>
      </c>
      <c r="X128" s="32">
        <v>24</v>
      </c>
      <c r="Y128" s="47" t="str">
        <f t="shared" si="29"/>
        <v/>
      </c>
      <c r="Z128" s="32"/>
      <c r="AA128" s="65">
        <f t="shared" si="35"/>
        <v>0</v>
      </c>
      <c r="AB128" s="32"/>
      <c r="AC128" s="101">
        <f t="shared" si="30"/>
        <v>0</v>
      </c>
      <c r="AD128" s="32"/>
      <c r="AE128" s="28"/>
      <c r="AF128" s="28">
        <f t="shared" si="31"/>
        <v>29</v>
      </c>
      <c r="AG128" s="77"/>
    </row>
    <row r="129" spans="2:33" x14ac:dyDescent="0.25">
      <c r="B129" s="106" t="s">
        <v>52</v>
      </c>
      <c r="C129" s="59" t="s">
        <v>46</v>
      </c>
      <c r="D129" s="55"/>
      <c r="E129" s="55"/>
      <c r="F129" s="55"/>
      <c r="G129" s="32"/>
      <c r="H129" s="32"/>
      <c r="I129" s="32"/>
      <c r="J129" s="32"/>
      <c r="K129" s="32">
        <v>13</v>
      </c>
      <c r="L129" s="32"/>
      <c r="M129" s="32"/>
      <c r="N129" s="32"/>
      <c r="O129" s="32"/>
      <c r="P129" s="32">
        <v>28</v>
      </c>
      <c r="Q129" s="35"/>
      <c r="R129" s="16"/>
      <c r="S129" s="92">
        <f t="shared" si="34"/>
        <v>0</v>
      </c>
      <c r="T129" s="32"/>
      <c r="U129" s="47" t="str">
        <f t="shared" si="28"/>
        <v/>
      </c>
      <c r="V129" s="32"/>
      <c r="W129" s="65">
        <f t="shared" si="32"/>
        <v>0</v>
      </c>
      <c r="X129" s="32"/>
      <c r="Y129" s="47" t="str">
        <f t="shared" si="29"/>
        <v/>
      </c>
      <c r="Z129" s="32"/>
      <c r="AA129" s="65">
        <f t="shared" si="35"/>
        <v>0</v>
      </c>
      <c r="AB129" s="32"/>
      <c r="AC129" s="101">
        <f t="shared" si="30"/>
        <v>0</v>
      </c>
      <c r="AD129" s="32"/>
      <c r="AE129" s="28"/>
      <c r="AF129" s="28">
        <f t="shared" si="31"/>
        <v>41</v>
      </c>
      <c r="AG129" s="77"/>
    </row>
    <row r="130" spans="2:33" x14ac:dyDescent="0.25">
      <c r="B130" s="106" t="s">
        <v>52</v>
      </c>
      <c r="C130" s="59" t="s">
        <v>48</v>
      </c>
      <c r="D130" s="55"/>
      <c r="E130" s="55"/>
      <c r="F130" s="55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5"/>
      <c r="R130" s="16"/>
      <c r="S130" s="92">
        <f t="shared" si="34"/>
        <v>0</v>
      </c>
      <c r="T130" s="32">
        <v>44</v>
      </c>
      <c r="U130" s="47" t="str">
        <f t="shared" si="28"/>
        <v/>
      </c>
      <c r="V130" s="32"/>
      <c r="W130" s="65">
        <f t="shared" si="32"/>
        <v>0</v>
      </c>
      <c r="X130" s="32">
        <v>6</v>
      </c>
      <c r="Y130" s="47" t="str">
        <f t="shared" si="29"/>
        <v/>
      </c>
      <c r="Z130" s="32"/>
      <c r="AA130" s="65">
        <f t="shared" si="35"/>
        <v>0</v>
      </c>
      <c r="AB130" s="32">
        <v>7</v>
      </c>
      <c r="AC130" s="101">
        <f t="shared" si="30"/>
        <v>0</v>
      </c>
      <c r="AD130" s="32"/>
      <c r="AE130" s="28"/>
      <c r="AF130" s="28">
        <f t="shared" si="31"/>
        <v>57</v>
      </c>
      <c r="AG130" s="77"/>
    </row>
    <row r="131" spans="2:33" x14ac:dyDescent="0.25">
      <c r="B131" s="106" t="s">
        <v>52</v>
      </c>
      <c r="C131" s="59" t="s">
        <v>78</v>
      </c>
      <c r="D131" s="55"/>
      <c r="E131" s="55"/>
      <c r="F131" s="55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5"/>
      <c r="R131" s="16"/>
      <c r="S131" s="92">
        <f t="shared" si="34"/>
        <v>0</v>
      </c>
      <c r="T131" s="32"/>
      <c r="U131" s="47" t="str">
        <f t="shared" si="28"/>
        <v/>
      </c>
      <c r="V131" s="32"/>
      <c r="W131" s="65">
        <f t="shared" si="32"/>
        <v>0</v>
      </c>
      <c r="X131" s="32">
        <v>4</v>
      </c>
      <c r="Y131" s="47" t="str">
        <f t="shared" si="29"/>
        <v/>
      </c>
      <c r="Z131" s="32"/>
      <c r="AA131" s="65">
        <f t="shared" si="35"/>
        <v>0</v>
      </c>
      <c r="AB131" s="32"/>
      <c r="AC131" s="101">
        <f t="shared" si="30"/>
        <v>0</v>
      </c>
      <c r="AD131" s="32"/>
      <c r="AE131" s="28"/>
      <c r="AF131" s="28">
        <f t="shared" si="31"/>
        <v>4</v>
      </c>
      <c r="AG131" s="77"/>
    </row>
    <row r="132" spans="2:33" x14ac:dyDescent="0.25">
      <c r="B132" s="106" t="s">
        <v>52</v>
      </c>
      <c r="C132" s="59" t="s">
        <v>23</v>
      </c>
      <c r="D132" s="55"/>
      <c r="E132" s="55"/>
      <c r="F132" s="55"/>
      <c r="G132" s="32"/>
      <c r="H132" s="32"/>
      <c r="I132" s="32">
        <v>1</v>
      </c>
      <c r="J132" s="32"/>
      <c r="K132" s="32"/>
      <c r="L132" s="32">
        <v>132</v>
      </c>
      <c r="M132" s="32"/>
      <c r="N132" s="32"/>
      <c r="O132" s="32"/>
      <c r="P132" s="32"/>
      <c r="Q132" s="35"/>
      <c r="R132" s="16"/>
      <c r="S132" s="92">
        <f t="shared" si="34"/>
        <v>0</v>
      </c>
      <c r="T132" s="32">
        <v>2</v>
      </c>
      <c r="U132" s="47" t="str">
        <f t="shared" si="28"/>
        <v/>
      </c>
      <c r="V132" s="32"/>
      <c r="W132" s="65">
        <f t="shared" si="32"/>
        <v>0</v>
      </c>
      <c r="X132" s="32"/>
      <c r="Y132" s="47" t="str">
        <f t="shared" si="29"/>
        <v/>
      </c>
      <c r="Z132" s="32"/>
      <c r="AA132" s="65">
        <f t="shared" si="35"/>
        <v>0</v>
      </c>
      <c r="AB132" s="32"/>
      <c r="AC132" s="101">
        <f t="shared" si="30"/>
        <v>0</v>
      </c>
      <c r="AD132" s="32"/>
      <c r="AE132" s="28"/>
      <c r="AF132" s="28">
        <f t="shared" si="31"/>
        <v>135</v>
      </c>
      <c r="AG132" s="77"/>
    </row>
    <row r="133" spans="2:33" x14ac:dyDescent="0.25">
      <c r="B133" s="106" t="s">
        <v>52</v>
      </c>
      <c r="C133" s="59" t="s">
        <v>47</v>
      </c>
      <c r="D133" s="55"/>
      <c r="E133" s="55"/>
      <c r="F133" s="55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5"/>
      <c r="R133" s="16"/>
      <c r="S133" s="92">
        <f t="shared" si="34"/>
        <v>0</v>
      </c>
      <c r="T133" s="32">
        <v>3</v>
      </c>
      <c r="U133" s="47" t="str">
        <f t="shared" si="28"/>
        <v/>
      </c>
      <c r="V133" s="32"/>
      <c r="W133" s="65">
        <f t="shared" si="32"/>
        <v>0</v>
      </c>
      <c r="X133" s="32"/>
      <c r="Y133" s="47" t="str">
        <f t="shared" si="29"/>
        <v/>
      </c>
      <c r="Z133" s="32"/>
      <c r="AA133" s="65">
        <f t="shared" si="35"/>
        <v>0</v>
      </c>
      <c r="AB133" s="32"/>
      <c r="AC133" s="101">
        <f t="shared" si="30"/>
        <v>0</v>
      </c>
      <c r="AD133" s="32"/>
      <c r="AE133" s="28"/>
      <c r="AF133" s="28">
        <f t="shared" si="31"/>
        <v>3</v>
      </c>
      <c r="AG133" s="77"/>
    </row>
    <row r="134" spans="2:33" x14ac:dyDescent="0.25">
      <c r="B134" s="106" t="s">
        <v>52</v>
      </c>
      <c r="C134" s="59" t="s">
        <v>84</v>
      </c>
      <c r="D134" s="55"/>
      <c r="E134" s="55"/>
      <c r="F134" s="55"/>
      <c r="G134" s="32"/>
      <c r="H134" s="32"/>
      <c r="I134" s="32">
        <v>4</v>
      </c>
      <c r="J134" s="32"/>
      <c r="K134" s="32"/>
      <c r="L134" s="32"/>
      <c r="M134" s="32"/>
      <c r="N134" s="32"/>
      <c r="O134" s="32"/>
      <c r="P134" s="32"/>
      <c r="Q134" s="35"/>
      <c r="R134" s="16"/>
      <c r="S134" s="92">
        <f t="shared" si="34"/>
        <v>0</v>
      </c>
      <c r="T134" s="32"/>
      <c r="U134" s="47" t="str">
        <f t="shared" si="28"/>
        <v/>
      </c>
      <c r="V134" s="32"/>
      <c r="W134" s="65">
        <f t="shared" si="32"/>
        <v>0</v>
      </c>
      <c r="X134" s="32"/>
      <c r="Y134" s="47" t="str">
        <f t="shared" si="29"/>
        <v/>
      </c>
      <c r="Z134" s="32"/>
      <c r="AA134" s="65">
        <f t="shared" si="35"/>
        <v>0</v>
      </c>
      <c r="AB134" s="32"/>
      <c r="AC134" s="101">
        <f t="shared" si="30"/>
        <v>0</v>
      </c>
      <c r="AD134" s="32"/>
      <c r="AE134" s="28"/>
      <c r="AF134" s="28">
        <f t="shared" si="31"/>
        <v>4</v>
      </c>
      <c r="AG134" s="77"/>
    </row>
    <row r="135" spans="2:33" x14ac:dyDescent="0.25">
      <c r="B135" s="106" t="s">
        <v>52</v>
      </c>
      <c r="C135" s="59" t="s">
        <v>61</v>
      </c>
      <c r="D135" s="55"/>
      <c r="E135" s="55"/>
      <c r="F135" s="55"/>
      <c r="G135" s="32"/>
      <c r="H135" s="32"/>
      <c r="I135" s="32">
        <v>1</v>
      </c>
      <c r="J135" s="32"/>
      <c r="K135" s="32"/>
      <c r="L135" s="32"/>
      <c r="M135" s="32"/>
      <c r="N135" s="32"/>
      <c r="O135" s="32"/>
      <c r="P135" s="32"/>
      <c r="Q135" s="35"/>
      <c r="R135" s="16"/>
      <c r="S135" s="30"/>
      <c r="T135" s="32"/>
      <c r="U135" s="47" t="str">
        <f t="shared" si="28"/>
        <v/>
      </c>
      <c r="V135" s="32"/>
      <c r="W135" s="65">
        <f t="shared" si="32"/>
        <v>0</v>
      </c>
      <c r="X135" s="32"/>
      <c r="Y135" s="47" t="str">
        <f t="shared" si="29"/>
        <v/>
      </c>
      <c r="Z135" s="32"/>
      <c r="AA135" s="65">
        <f t="shared" si="35"/>
        <v>0</v>
      </c>
      <c r="AB135" s="32"/>
      <c r="AC135" s="101">
        <f t="shared" si="30"/>
        <v>0</v>
      </c>
      <c r="AD135" s="32"/>
      <c r="AE135" s="28"/>
      <c r="AF135" s="28">
        <f t="shared" si="31"/>
        <v>1</v>
      </c>
      <c r="AG135" s="77"/>
    </row>
    <row r="136" spans="2:33" x14ac:dyDescent="0.25">
      <c r="B136" s="106" t="s">
        <v>52</v>
      </c>
      <c r="C136" s="59" t="s">
        <v>62</v>
      </c>
      <c r="D136" s="55"/>
      <c r="E136" s="55"/>
      <c r="F136" s="55"/>
      <c r="G136" s="32"/>
      <c r="H136" s="32"/>
      <c r="I136" s="32"/>
      <c r="J136" s="32"/>
      <c r="K136" s="32"/>
      <c r="L136" s="32">
        <v>15</v>
      </c>
      <c r="M136" s="32"/>
      <c r="N136" s="32"/>
      <c r="O136" s="32"/>
      <c r="P136" s="32">
        <v>25</v>
      </c>
      <c r="Q136" s="35"/>
      <c r="R136" s="16"/>
      <c r="S136" s="30"/>
      <c r="T136" s="32"/>
      <c r="U136" s="47" t="str">
        <f t="shared" si="28"/>
        <v/>
      </c>
      <c r="V136" s="32"/>
      <c r="W136" s="65">
        <f t="shared" si="32"/>
        <v>0</v>
      </c>
      <c r="X136" s="32">
        <v>13</v>
      </c>
      <c r="Y136" s="47" t="str">
        <f t="shared" si="29"/>
        <v/>
      </c>
      <c r="Z136" s="32"/>
      <c r="AA136" s="65">
        <f t="shared" si="35"/>
        <v>0</v>
      </c>
      <c r="AB136" s="32"/>
      <c r="AC136" s="101">
        <f t="shared" ref="AC136:AC171" si="36">IF(AA136&gt;0,AA136-AB136,0)</f>
        <v>0</v>
      </c>
      <c r="AD136" s="32"/>
      <c r="AE136" s="28"/>
      <c r="AF136" s="28">
        <f t="shared" si="31"/>
        <v>53</v>
      </c>
      <c r="AG136" s="77"/>
    </row>
    <row r="137" spans="2:33" x14ac:dyDescent="0.25">
      <c r="B137" s="106" t="s">
        <v>52</v>
      </c>
      <c r="C137" s="59" t="s">
        <v>95</v>
      </c>
      <c r="D137" s="55"/>
      <c r="E137" s="55"/>
      <c r="F137" s="55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5"/>
      <c r="R137" s="16"/>
      <c r="S137" s="30"/>
      <c r="T137" s="32">
        <v>5</v>
      </c>
      <c r="U137" s="47" t="str">
        <f t="shared" si="28"/>
        <v/>
      </c>
      <c r="V137" s="32"/>
      <c r="W137" s="65">
        <f t="shared" ref="W137:W168" si="37">E137</f>
        <v>0</v>
      </c>
      <c r="X137" s="32"/>
      <c r="Y137" s="47" t="str">
        <f t="shared" si="29"/>
        <v/>
      </c>
      <c r="Z137" s="32"/>
      <c r="AA137" s="65">
        <f t="shared" si="35"/>
        <v>0</v>
      </c>
      <c r="AB137" s="32"/>
      <c r="AC137" s="101">
        <f t="shared" si="36"/>
        <v>0</v>
      </c>
      <c r="AD137" s="32"/>
      <c r="AE137" s="28"/>
      <c r="AF137" s="28">
        <f t="shared" ref="AF137:AF171" si="38">G137+H137+I137+J137+K137+L137+M137+N137+O137+P137+Q137+T137+X137+AB137</f>
        <v>5</v>
      </c>
      <c r="AG137" s="77"/>
    </row>
    <row r="138" spans="2:33" x14ac:dyDescent="0.25">
      <c r="B138" s="106" t="s">
        <v>52</v>
      </c>
      <c r="C138" s="59" t="s">
        <v>49</v>
      </c>
      <c r="D138" s="55"/>
      <c r="E138" s="55"/>
      <c r="F138" s="55"/>
      <c r="G138" s="32"/>
      <c r="H138" s="32"/>
      <c r="I138" s="32"/>
      <c r="J138" s="32"/>
      <c r="K138" s="32">
        <v>6</v>
      </c>
      <c r="L138" s="32"/>
      <c r="M138" s="32"/>
      <c r="N138" s="32"/>
      <c r="O138" s="32"/>
      <c r="P138" s="32"/>
      <c r="Q138" s="35"/>
      <c r="R138" s="16"/>
      <c r="S138" s="30"/>
      <c r="T138" s="32"/>
      <c r="U138" s="47" t="str">
        <f t="shared" si="28"/>
        <v/>
      </c>
      <c r="V138" s="32"/>
      <c r="W138" s="65">
        <f t="shared" si="37"/>
        <v>0</v>
      </c>
      <c r="X138" s="32">
        <v>1</v>
      </c>
      <c r="Y138" s="47" t="str">
        <f t="shared" si="29"/>
        <v/>
      </c>
      <c r="Z138" s="32"/>
      <c r="AA138" s="65">
        <f t="shared" si="35"/>
        <v>0</v>
      </c>
      <c r="AB138" s="32"/>
      <c r="AC138" s="101">
        <f t="shared" si="36"/>
        <v>0</v>
      </c>
      <c r="AD138" s="32"/>
      <c r="AE138" s="28"/>
      <c r="AF138" s="28">
        <f t="shared" si="38"/>
        <v>7</v>
      </c>
      <c r="AG138" s="77"/>
    </row>
    <row r="139" spans="2:33" x14ac:dyDescent="0.25">
      <c r="B139" s="106" t="s">
        <v>52</v>
      </c>
      <c r="C139" s="59" t="s">
        <v>85</v>
      </c>
      <c r="D139" s="55"/>
      <c r="E139" s="55"/>
      <c r="F139" s="55"/>
      <c r="G139" s="32"/>
      <c r="H139" s="32"/>
      <c r="I139" s="32"/>
      <c r="J139" s="32"/>
      <c r="K139" s="32">
        <v>27</v>
      </c>
      <c r="L139" s="32"/>
      <c r="M139" s="32"/>
      <c r="N139" s="32"/>
      <c r="O139" s="32"/>
      <c r="P139" s="32">
        <v>2</v>
      </c>
      <c r="Q139" s="35"/>
      <c r="R139" s="16"/>
      <c r="S139" s="30"/>
      <c r="T139" s="32"/>
      <c r="U139" s="47" t="str">
        <f t="shared" si="28"/>
        <v/>
      </c>
      <c r="V139" s="32"/>
      <c r="W139" s="65">
        <f t="shared" si="37"/>
        <v>0</v>
      </c>
      <c r="X139" s="32"/>
      <c r="Y139" s="47" t="str">
        <f t="shared" si="29"/>
        <v/>
      </c>
      <c r="Z139" s="32"/>
      <c r="AA139" s="65">
        <f t="shared" si="35"/>
        <v>0</v>
      </c>
      <c r="AB139" s="32"/>
      <c r="AC139" s="101">
        <f t="shared" si="36"/>
        <v>0</v>
      </c>
      <c r="AD139" s="32"/>
      <c r="AE139" s="28"/>
      <c r="AF139" s="28">
        <f t="shared" si="38"/>
        <v>29</v>
      </c>
      <c r="AG139" s="77"/>
    </row>
    <row r="140" spans="2:33" x14ac:dyDescent="0.25">
      <c r="B140" s="106" t="s">
        <v>52</v>
      </c>
      <c r="C140" s="59" t="s">
        <v>122</v>
      </c>
      <c r="D140" s="55"/>
      <c r="E140" s="55"/>
      <c r="F140" s="55"/>
      <c r="G140" s="32"/>
      <c r="H140" s="32"/>
      <c r="I140" s="32"/>
      <c r="J140" s="32"/>
      <c r="K140" s="32">
        <v>9</v>
      </c>
      <c r="L140" s="32"/>
      <c r="M140" s="32"/>
      <c r="N140" s="32"/>
      <c r="O140" s="32"/>
      <c r="P140" s="32"/>
      <c r="Q140" s="35"/>
      <c r="R140" s="16"/>
      <c r="S140" s="30"/>
      <c r="T140" s="32"/>
      <c r="U140" s="47" t="str">
        <f t="shared" si="28"/>
        <v/>
      </c>
      <c r="V140" s="32"/>
      <c r="W140" s="65">
        <f t="shared" si="37"/>
        <v>0</v>
      </c>
      <c r="X140" s="32"/>
      <c r="Y140" s="47" t="str">
        <f t="shared" si="29"/>
        <v/>
      </c>
      <c r="Z140" s="32"/>
      <c r="AA140" s="65">
        <f t="shared" si="35"/>
        <v>0</v>
      </c>
      <c r="AB140" s="32"/>
      <c r="AC140" s="101">
        <f t="shared" si="36"/>
        <v>0</v>
      </c>
      <c r="AD140" s="32"/>
      <c r="AE140" s="28"/>
      <c r="AF140" s="28">
        <f t="shared" si="38"/>
        <v>9</v>
      </c>
      <c r="AG140" s="77"/>
    </row>
    <row r="141" spans="2:33" x14ac:dyDescent="0.25">
      <c r="B141" s="106" t="s">
        <v>52</v>
      </c>
      <c r="C141" s="59" t="s">
        <v>50</v>
      </c>
      <c r="D141" s="55"/>
      <c r="E141" s="55"/>
      <c r="F141" s="55"/>
      <c r="G141" s="32"/>
      <c r="H141" s="32"/>
      <c r="I141" s="32"/>
      <c r="J141" s="32"/>
      <c r="K141" s="32"/>
      <c r="L141" s="32">
        <v>354</v>
      </c>
      <c r="M141" s="32"/>
      <c r="N141" s="32"/>
      <c r="O141" s="32"/>
      <c r="P141" s="32">
        <v>5</v>
      </c>
      <c r="Q141" s="35"/>
      <c r="R141" s="16"/>
      <c r="S141" s="30"/>
      <c r="T141" s="32"/>
      <c r="U141" s="47" t="str">
        <f t="shared" si="28"/>
        <v/>
      </c>
      <c r="V141" s="32"/>
      <c r="W141" s="65">
        <f t="shared" si="37"/>
        <v>0</v>
      </c>
      <c r="X141" s="32">
        <v>7</v>
      </c>
      <c r="Y141" s="47" t="str">
        <f t="shared" si="29"/>
        <v/>
      </c>
      <c r="Z141" s="32"/>
      <c r="AA141" s="65">
        <f t="shared" si="35"/>
        <v>0</v>
      </c>
      <c r="AB141" s="32"/>
      <c r="AC141" s="101">
        <f t="shared" si="36"/>
        <v>0</v>
      </c>
      <c r="AD141" s="32"/>
      <c r="AE141" s="28"/>
      <c r="AF141" s="28">
        <f t="shared" si="38"/>
        <v>366</v>
      </c>
      <c r="AG141" s="77"/>
    </row>
    <row r="142" spans="2:33" x14ac:dyDescent="0.25">
      <c r="B142" s="106" t="s">
        <v>52</v>
      </c>
      <c r="C142" s="59"/>
      <c r="D142" s="55"/>
      <c r="E142" s="55"/>
      <c r="F142" s="55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5"/>
      <c r="R142" s="16"/>
      <c r="S142" s="30"/>
      <c r="T142" s="32"/>
      <c r="U142" s="47" t="str">
        <f t="shared" si="28"/>
        <v/>
      </c>
      <c r="V142" s="32"/>
      <c r="W142" s="65">
        <f t="shared" si="37"/>
        <v>0</v>
      </c>
      <c r="X142" s="32"/>
      <c r="Y142" s="47" t="str">
        <f t="shared" si="29"/>
        <v/>
      </c>
      <c r="Z142" s="32"/>
      <c r="AA142" s="65"/>
      <c r="AB142" s="32"/>
      <c r="AC142" s="101">
        <f t="shared" si="36"/>
        <v>0</v>
      </c>
      <c r="AD142" s="32"/>
      <c r="AE142" s="28"/>
      <c r="AF142" s="28">
        <f t="shared" si="38"/>
        <v>0</v>
      </c>
      <c r="AG142" s="76"/>
    </row>
    <row r="143" spans="2:33" x14ac:dyDescent="0.25">
      <c r="B143" s="59" t="s">
        <v>169</v>
      </c>
      <c r="C143" s="59"/>
      <c r="D143" s="55"/>
      <c r="E143" s="55"/>
      <c r="F143" s="55"/>
      <c r="G143" s="32"/>
      <c r="H143" s="32"/>
      <c r="I143" s="32"/>
      <c r="J143" s="32"/>
      <c r="K143" s="32"/>
      <c r="L143" s="95"/>
      <c r="M143" s="32"/>
      <c r="N143" s="32"/>
      <c r="O143" s="32"/>
      <c r="P143" s="32"/>
      <c r="Q143" s="35"/>
      <c r="R143" s="16"/>
      <c r="S143" s="30"/>
      <c r="T143" s="32"/>
      <c r="U143" s="47" t="str">
        <f t="shared" si="28"/>
        <v/>
      </c>
      <c r="V143" s="32"/>
      <c r="W143" s="65">
        <f t="shared" si="37"/>
        <v>0</v>
      </c>
      <c r="X143" s="32"/>
      <c r="Y143" s="47" t="str">
        <f t="shared" si="29"/>
        <v/>
      </c>
      <c r="Z143" s="32"/>
      <c r="AA143" s="65"/>
      <c r="AB143" s="32"/>
      <c r="AC143" s="101">
        <f t="shared" si="36"/>
        <v>0</v>
      </c>
      <c r="AD143" s="32"/>
      <c r="AE143" s="28"/>
      <c r="AF143" s="28">
        <f t="shared" si="38"/>
        <v>0</v>
      </c>
      <c r="AG143" s="76"/>
    </row>
    <row r="144" spans="2:33" x14ac:dyDescent="0.25">
      <c r="B144" s="105" t="s">
        <v>169</v>
      </c>
      <c r="C144" s="59" t="s">
        <v>161</v>
      </c>
      <c r="D144" s="55"/>
      <c r="E144" s="55"/>
      <c r="F144" s="55"/>
      <c r="G144" s="32"/>
      <c r="H144" s="32"/>
      <c r="I144" s="32"/>
      <c r="J144" s="32"/>
      <c r="K144" s="32"/>
      <c r="L144" s="95">
        <v>80</v>
      </c>
      <c r="M144" s="32"/>
      <c r="N144" s="32"/>
      <c r="O144" s="32"/>
      <c r="P144" s="32"/>
      <c r="Q144" s="35"/>
      <c r="R144" s="16"/>
      <c r="S144" s="30"/>
      <c r="T144" s="32"/>
      <c r="U144" s="47" t="str">
        <f t="shared" si="28"/>
        <v/>
      </c>
      <c r="V144" s="32"/>
      <c r="W144" s="65">
        <f t="shared" si="37"/>
        <v>0</v>
      </c>
      <c r="X144" s="32"/>
      <c r="Y144" s="47" t="str">
        <f t="shared" si="29"/>
        <v/>
      </c>
      <c r="Z144" s="32"/>
      <c r="AA144" s="65"/>
      <c r="AB144" s="32"/>
      <c r="AC144" s="101">
        <f t="shared" si="36"/>
        <v>0</v>
      </c>
      <c r="AD144" s="32"/>
      <c r="AE144" s="28"/>
      <c r="AF144" s="28">
        <f t="shared" si="38"/>
        <v>80</v>
      </c>
      <c r="AG144" s="76"/>
    </row>
    <row r="145" spans="2:33" x14ac:dyDescent="0.25">
      <c r="B145" s="105" t="s">
        <v>169</v>
      </c>
      <c r="C145" s="59" t="s">
        <v>162</v>
      </c>
      <c r="D145" s="55"/>
      <c r="E145" s="55"/>
      <c r="F145" s="55"/>
      <c r="G145" s="32"/>
      <c r="H145" s="32"/>
      <c r="I145" s="32"/>
      <c r="J145" s="32"/>
      <c r="K145" s="32"/>
      <c r="L145" s="95">
        <v>1</v>
      </c>
      <c r="M145" s="32"/>
      <c r="N145" s="32"/>
      <c r="O145" s="32"/>
      <c r="P145" s="32"/>
      <c r="Q145" s="35"/>
      <c r="R145" s="16"/>
      <c r="S145" s="30"/>
      <c r="T145" s="32"/>
      <c r="U145" s="47" t="str">
        <f t="shared" si="28"/>
        <v/>
      </c>
      <c r="V145" s="32"/>
      <c r="W145" s="65">
        <f t="shared" si="37"/>
        <v>0</v>
      </c>
      <c r="X145" s="32"/>
      <c r="Y145" s="47" t="str">
        <f t="shared" si="29"/>
        <v/>
      </c>
      <c r="Z145" s="32"/>
      <c r="AA145" s="65"/>
      <c r="AB145" s="32"/>
      <c r="AC145" s="101">
        <f t="shared" si="36"/>
        <v>0</v>
      </c>
      <c r="AD145" s="32"/>
      <c r="AE145" s="28"/>
      <c r="AF145" s="28">
        <f t="shared" si="38"/>
        <v>1</v>
      </c>
      <c r="AG145" s="76"/>
    </row>
    <row r="146" spans="2:33" x14ac:dyDescent="0.25">
      <c r="B146" s="105" t="s">
        <v>169</v>
      </c>
      <c r="C146" s="59" t="s">
        <v>167</v>
      </c>
      <c r="D146" s="55"/>
      <c r="E146" s="55"/>
      <c r="F146" s="55"/>
      <c r="G146" s="32"/>
      <c r="H146" s="32"/>
      <c r="I146" s="32"/>
      <c r="J146" s="32"/>
      <c r="K146" s="32"/>
      <c r="L146" s="95">
        <v>4.5</v>
      </c>
      <c r="M146" s="32"/>
      <c r="N146" s="32"/>
      <c r="O146" s="32"/>
      <c r="P146" s="32"/>
      <c r="Q146" s="35"/>
      <c r="R146" s="16"/>
      <c r="S146" s="30"/>
      <c r="T146" s="32"/>
      <c r="U146" s="47" t="str">
        <f t="shared" si="28"/>
        <v/>
      </c>
      <c r="V146" s="32"/>
      <c r="W146" s="65">
        <f t="shared" si="37"/>
        <v>0</v>
      </c>
      <c r="X146" s="32"/>
      <c r="Y146" s="47" t="str">
        <f t="shared" si="29"/>
        <v/>
      </c>
      <c r="Z146" s="32"/>
      <c r="AA146" s="65"/>
      <c r="AB146" s="32"/>
      <c r="AC146" s="101">
        <f t="shared" si="36"/>
        <v>0</v>
      </c>
      <c r="AD146" s="32"/>
      <c r="AE146" s="28"/>
      <c r="AF146" s="28">
        <f t="shared" si="38"/>
        <v>4.5</v>
      </c>
      <c r="AG146" s="76"/>
    </row>
    <row r="147" spans="2:33" x14ac:dyDescent="0.25">
      <c r="B147" s="59" t="s">
        <v>87</v>
      </c>
      <c r="C147" s="59"/>
      <c r="D147" s="55"/>
      <c r="E147" s="55"/>
      <c r="F147" s="55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5"/>
      <c r="R147" s="16"/>
      <c r="S147" s="30"/>
      <c r="T147" s="32"/>
      <c r="U147" s="47" t="str">
        <f t="shared" si="28"/>
        <v/>
      </c>
      <c r="V147" s="32"/>
      <c r="W147" s="65">
        <f t="shared" si="37"/>
        <v>0</v>
      </c>
      <c r="X147" s="32"/>
      <c r="Y147" s="47" t="str">
        <f t="shared" si="29"/>
        <v/>
      </c>
      <c r="Z147" s="32"/>
      <c r="AA147" s="65">
        <f t="shared" ref="AA147:AA154" si="39">F147</f>
        <v>0</v>
      </c>
      <c r="AB147" s="32"/>
      <c r="AC147" s="101">
        <f t="shared" si="36"/>
        <v>0</v>
      </c>
      <c r="AD147" s="32"/>
      <c r="AE147" s="28"/>
      <c r="AF147" s="28">
        <f t="shared" si="38"/>
        <v>0</v>
      </c>
      <c r="AG147" s="76"/>
    </row>
    <row r="148" spans="2:33" x14ac:dyDescent="0.25">
      <c r="B148" s="105" t="s">
        <v>87</v>
      </c>
      <c r="C148" s="59" t="s">
        <v>26</v>
      </c>
      <c r="D148" s="55"/>
      <c r="E148" s="55"/>
      <c r="F148" s="55"/>
      <c r="G148" s="32">
        <v>12.5</v>
      </c>
      <c r="H148" s="32"/>
      <c r="I148" s="32">
        <v>116.5</v>
      </c>
      <c r="J148" s="32"/>
      <c r="K148" s="32"/>
      <c r="L148" s="32"/>
      <c r="M148" s="32">
        <v>8.25</v>
      </c>
      <c r="N148" s="32"/>
      <c r="O148" s="32"/>
      <c r="P148" s="32">
        <v>94.5</v>
      </c>
      <c r="Q148" s="35"/>
      <c r="R148" s="16"/>
      <c r="S148" s="30"/>
      <c r="T148" s="32"/>
      <c r="U148" s="47" t="str">
        <f t="shared" ref="U148:U171" si="40">IF(S148&gt;0,IF(T148&gt;0,S148-T148,""),"")</f>
        <v/>
      </c>
      <c r="V148" s="32"/>
      <c r="W148" s="65">
        <f t="shared" si="37"/>
        <v>0</v>
      </c>
      <c r="X148" s="32"/>
      <c r="Y148" s="47" t="str">
        <f t="shared" ref="Y148:Y171" si="41">IF(W148&gt;0,IF(X148&gt;0,W148-X148,""),"")</f>
        <v/>
      </c>
      <c r="Z148" s="32"/>
      <c r="AA148" s="65">
        <f t="shared" si="39"/>
        <v>0</v>
      </c>
      <c r="AB148" s="32"/>
      <c r="AC148" s="101">
        <f t="shared" si="36"/>
        <v>0</v>
      </c>
      <c r="AD148" s="32"/>
      <c r="AE148" s="28"/>
      <c r="AF148" s="28">
        <f t="shared" si="38"/>
        <v>231.75</v>
      </c>
      <c r="AG148" s="76"/>
    </row>
    <row r="149" spans="2:33" x14ac:dyDescent="0.25">
      <c r="B149" s="105" t="s">
        <v>87</v>
      </c>
      <c r="C149" s="59" t="s">
        <v>78</v>
      </c>
      <c r="D149" s="55"/>
      <c r="E149" s="55"/>
      <c r="F149" s="55"/>
      <c r="G149" s="32"/>
      <c r="H149" s="32"/>
      <c r="I149" s="32"/>
      <c r="J149" s="32"/>
      <c r="K149" s="32"/>
      <c r="L149" s="32">
        <v>3.5</v>
      </c>
      <c r="M149" s="32"/>
      <c r="N149" s="32"/>
      <c r="O149" s="32"/>
      <c r="P149" s="32">
        <v>9</v>
      </c>
      <c r="Q149" s="35"/>
      <c r="R149" s="16"/>
      <c r="S149" s="30"/>
      <c r="T149" s="32"/>
      <c r="U149" s="47" t="str">
        <f t="shared" si="40"/>
        <v/>
      </c>
      <c r="V149" s="32"/>
      <c r="W149" s="65">
        <f t="shared" si="37"/>
        <v>0</v>
      </c>
      <c r="X149" s="32">
        <v>57</v>
      </c>
      <c r="Y149" s="47" t="str">
        <f t="shared" si="41"/>
        <v/>
      </c>
      <c r="Z149" s="32"/>
      <c r="AA149" s="65">
        <f t="shared" si="39"/>
        <v>0</v>
      </c>
      <c r="AB149" s="32"/>
      <c r="AC149" s="101">
        <f t="shared" si="36"/>
        <v>0</v>
      </c>
      <c r="AD149" s="32"/>
      <c r="AE149" s="28"/>
      <c r="AF149" s="28">
        <f t="shared" si="38"/>
        <v>69.5</v>
      </c>
      <c r="AG149" s="76"/>
    </row>
    <row r="150" spans="2:33" x14ac:dyDescent="0.25">
      <c r="B150" s="105" t="s">
        <v>87</v>
      </c>
      <c r="C150" s="59" t="s">
        <v>23</v>
      </c>
      <c r="D150" s="55"/>
      <c r="E150" s="55"/>
      <c r="F150" s="55"/>
      <c r="G150" s="32"/>
      <c r="H150" s="32"/>
      <c r="I150" s="32"/>
      <c r="J150" s="32"/>
      <c r="K150" s="32"/>
      <c r="L150" s="32">
        <v>4</v>
      </c>
      <c r="M150" s="32"/>
      <c r="N150" s="32"/>
      <c r="O150" s="32"/>
      <c r="P150" s="32"/>
      <c r="Q150" s="35"/>
      <c r="R150" s="16"/>
      <c r="S150" s="30"/>
      <c r="T150" s="32"/>
      <c r="U150" s="47" t="str">
        <f t="shared" si="40"/>
        <v/>
      </c>
      <c r="V150" s="32"/>
      <c r="W150" s="65">
        <f t="shared" si="37"/>
        <v>0</v>
      </c>
      <c r="X150" s="32"/>
      <c r="Y150" s="47" t="str">
        <f t="shared" si="41"/>
        <v/>
      </c>
      <c r="Z150" s="32"/>
      <c r="AA150" s="65">
        <f t="shared" si="39"/>
        <v>0</v>
      </c>
      <c r="AB150" s="32"/>
      <c r="AC150" s="101">
        <f t="shared" si="36"/>
        <v>0</v>
      </c>
      <c r="AD150" s="32"/>
      <c r="AE150" s="28"/>
      <c r="AF150" s="28">
        <f t="shared" si="38"/>
        <v>4</v>
      </c>
      <c r="AG150" s="76"/>
    </row>
    <row r="151" spans="2:33" x14ac:dyDescent="0.25">
      <c r="B151" s="105" t="s">
        <v>87</v>
      </c>
      <c r="C151" s="59" t="s">
        <v>47</v>
      </c>
      <c r="D151" s="55"/>
      <c r="E151" s="55"/>
      <c r="F151" s="55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5"/>
      <c r="R151" s="16"/>
      <c r="S151" s="30"/>
      <c r="T151" s="32">
        <v>28</v>
      </c>
      <c r="U151" s="47" t="str">
        <f t="shared" si="40"/>
        <v/>
      </c>
      <c r="V151" s="32"/>
      <c r="W151" s="65">
        <f t="shared" si="37"/>
        <v>0</v>
      </c>
      <c r="X151" s="32">
        <v>68</v>
      </c>
      <c r="Y151" s="47" t="str">
        <f t="shared" si="41"/>
        <v/>
      </c>
      <c r="Z151" s="32"/>
      <c r="AA151" s="65">
        <f t="shared" si="39"/>
        <v>0</v>
      </c>
      <c r="AB151" s="32">
        <v>51</v>
      </c>
      <c r="AC151" s="101">
        <f t="shared" si="36"/>
        <v>0</v>
      </c>
      <c r="AD151" s="32"/>
      <c r="AE151" s="28"/>
      <c r="AF151" s="28">
        <f t="shared" si="38"/>
        <v>147</v>
      </c>
      <c r="AG151" s="76"/>
    </row>
    <row r="152" spans="2:33" x14ac:dyDescent="0.25">
      <c r="B152" s="105" t="s">
        <v>87</v>
      </c>
      <c r="C152" s="59" t="s">
        <v>84</v>
      </c>
      <c r="D152" s="55"/>
      <c r="E152" s="55"/>
      <c r="F152" s="55"/>
      <c r="G152" s="32"/>
      <c r="H152" s="32">
        <v>78</v>
      </c>
      <c r="I152" s="32"/>
      <c r="J152" s="32"/>
      <c r="K152" s="32"/>
      <c r="L152" s="32"/>
      <c r="M152" s="32"/>
      <c r="N152" s="32"/>
      <c r="O152" s="32"/>
      <c r="P152" s="32"/>
      <c r="Q152" s="35"/>
      <c r="R152" s="16"/>
      <c r="S152" s="30"/>
      <c r="T152" s="32"/>
      <c r="U152" s="47" t="str">
        <f t="shared" si="40"/>
        <v/>
      </c>
      <c r="V152" s="32"/>
      <c r="W152" s="65">
        <f t="shared" si="37"/>
        <v>0</v>
      </c>
      <c r="X152" s="32"/>
      <c r="Y152" s="47" t="str">
        <f t="shared" si="41"/>
        <v/>
      </c>
      <c r="Z152" s="32"/>
      <c r="AA152" s="65">
        <f t="shared" si="39"/>
        <v>0</v>
      </c>
      <c r="AB152" s="32"/>
      <c r="AC152" s="101">
        <f t="shared" si="36"/>
        <v>0</v>
      </c>
      <c r="AD152" s="32"/>
      <c r="AE152" s="28"/>
      <c r="AF152" s="28">
        <f t="shared" si="38"/>
        <v>78</v>
      </c>
      <c r="AG152" s="76"/>
    </row>
    <row r="153" spans="2:33" x14ac:dyDescent="0.25">
      <c r="B153" s="105" t="s">
        <v>87</v>
      </c>
      <c r="C153" s="59" t="s">
        <v>61</v>
      </c>
      <c r="D153" s="55"/>
      <c r="E153" s="55"/>
      <c r="F153" s="55"/>
      <c r="G153" s="32"/>
      <c r="H153" s="32"/>
      <c r="I153" s="32">
        <v>126.65</v>
      </c>
      <c r="J153" s="32"/>
      <c r="K153" s="32">
        <v>4</v>
      </c>
      <c r="L153" s="32"/>
      <c r="M153" s="32"/>
      <c r="N153" s="32"/>
      <c r="O153" s="32"/>
      <c r="P153" s="32"/>
      <c r="Q153" s="35"/>
      <c r="R153" s="16"/>
      <c r="S153" s="30"/>
      <c r="T153" s="32">
        <v>14</v>
      </c>
      <c r="U153" s="47" t="str">
        <f t="shared" si="40"/>
        <v/>
      </c>
      <c r="V153" s="32"/>
      <c r="W153" s="65">
        <f t="shared" si="37"/>
        <v>0</v>
      </c>
      <c r="X153" s="32"/>
      <c r="Y153" s="47" t="str">
        <f t="shared" si="41"/>
        <v/>
      </c>
      <c r="Z153" s="32"/>
      <c r="AA153" s="65">
        <f t="shared" si="39"/>
        <v>0</v>
      </c>
      <c r="AB153" s="32"/>
      <c r="AC153" s="101">
        <f t="shared" si="36"/>
        <v>0</v>
      </c>
      <c r="AD153" s="32"/>
      <c r="AE153" s="28"/>
      <c r="AF153" s="28">
        <f t="shared" si="38"/>
        <v>144.65</v>
      </c>
      <c r="AG153" s="76"/>
    </row>
    <row r="154" spans="2:33" x14ac:dyDescent="0.25">
      <c r="B154" s="105" t="s">
        <v>87</v>
      </c>
      <c r="C154" s="59" t="s">
        <v>62</v>
      </c>
      <c r="D154" s="55"/>
      <c r="E154" s="55"/>
      <c r="F154" s="55"/>
      <c r="G154" s="32"/>
      <c r="H154" s="32"/>
      <c r="I154" s="32"/>
      <c r="J154" s="32"/>
      <c r="K154" s="32"/>
      <c r="L154" s="32"/>
      <c r="M154" s="32">
        <v>8</v>
      </c>
      <c r="N154" s="32"/>
      <c r="O154" s="32"/>
      <c r="P154" s="32">
        <v>89</v>
      </c>
      <c r="Q154" s="35"/>
      <c r="R154" s="16"/>
      <c r="S154" s="30"/>
      <c r="T154" s="32"/>
      <c r="U154" s="47" t="str">
        <f t="shared" si="40"/>
        <v/>
      </c>
      <c r="V154" s="32"/>
      <c r="W154" s="65">
        <f t="shared" si="37"/>
        <v>0</v>
      </c>
      <c r="X154" s="32">
        <v>27.5</v>
      </c>
      <c r="Y154" s="47" t="str">
        <f t="shared" si="41"/>
        <v/>
      </c>
      <c r="Z154" s="32"/>
      <c r="AA154" s="65">
        <f t="shared" si="39"/>
        <v>0</v>
      </c>
      <c r="AB154" s="32"/>
      <c r="AC154" s="101">
        <f t="shared" si="36"/>
        <v>0</v>
      </c>
      <c r="AD154" s="32"/>
      <c r="AE154" s="28"/>
      <c r="AF154" s="28">
        <f t="shared" si="38"/>
        <v>124.5</v>
      </c>
      <c r="AG154" s="76"/>
    </row>
    <row r="155" spans="2:33" x14ac:dyDescent="0.25">
      <c r="B155" s="105" t="s">
        <v>87</v>
      </c>
      <c r="C155" s="59" t="s">
        <v>95</v>
      </c>
      <c r="D155" s="55"/>
      <c r="E155" s="55"/>
      <c r="F155" s="55"/>
      <c r="G155" s="32"/>
      <c r="H155" s="32"/>
      <c r="I155" s="32"/>
      <c r="J155" s="32">
        <v>3</v>
      </c>
      <c r="K155" s="32"/>
      <c r="L155" s="32"/>
      <c r="M155" s="32"/>
      <c r="N155" s="32"/>
      <c r="O155" s="32"/>
      <c r="P155" s="32"/>
      <c r="Q155" s="35"/>
      <c r="R155" s="16"/>
      <c r="S155" s="30"/>
      <c r="T155" s="32">
        <v>10</v>
      </c>
      <c r="U155" s="47" t="str">
        <f t="shared" si="40"/>
        <v/>
      </c>
      <c r="V155" s="32"/>
      <c r="W155" s="65">
        <f t="shared" si="37"/>
        <v>0</v>
      </c>
      <c r="X155" s="32"/>
      <c r="Y155" s="47" t="str">
        <f t="shared" si="41"/>
        <v/>
      </c>
      <c r="Z155" s="32"/>
      <c r="AA155" s="65"/>
      <c r="AB155" s="32"/>
      <c r="AC155" s="101">
        <f t="shared" si="36"/>
        <v>0</v>
      </c>
      <c r="AD155" s="32"/>
      <c r="AE155" s="28"/>
      <c r="AF155" s="28">
        <f t="shared" si="38"/>
        <v>13</v>
      </c>
      <c r="AG155" s="76"/>
    </row>
    <row r="156" spans="2:33" x14ac:dyDescent="0.25">
      <c r="B156" s="105" t="s">
        <v>87</v>
      </c>
      <c r="C156" s="59" t="s">
        <v>63</v>
      </c>
      <c r="D156" s="55"/>
      <c r="E156" s="55"/>
      <c r="F156" s="55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5"/>
      <c r="R156" s="16"/>
      <c r="S156" s="30"/>
      <c r="T156" s="32"/>
      <c r="U156" s="47" t="str">
        <f t="shared" si="40"/>
        <v/>
      </c>
      <c r="V156" s="32"/>
      <c r="W156" s="65">
        <f t="shared" si="37"/>
        <v>0</v>
      </c>
      <c r="X156" s="32">
        <v>4</v>
      </c>
      <c r="Y156" s="47" t="str">
        <f t="shared" si="41"/>
        <v/>
      </c>
      <c r="Z156" s="32"/>
      <c r="AA156" s="65"/>
      <c r="AB156" s="32"/>
      <c r="AC156" s="101">
        <f t="shared" si="36"/>
        <v>0</v>
      </c>
      <c r="AD156" s="32"/>
      <c r="AE156" s="28"/>
      <c r="AF156" s="28">
        <f t="shared" si="38"/>
        <v>4</v>
      </c>
      <c r="AG156" s="76"/>
    </row>
    <row r="157" spans="2:33" x14ac:dyDescent="0.25">
      <c r="B157" s="105" t="s">
        <v>87</v>
      </c>
      <c r="C157" s="59" t="s">
        <v>122</v>
      </c>
      <c r="D157" s="55"/>
      <c r="E157" s="55"/>
      <c r="F157" s="55"/>
      <c r="G157" s="32"/>
      <c r="H157" s="32"/>
      <c r="I157" s="32"/>
      <c r="J157" s="32"/>
      <c r="K157" s="32"/>
      <c r="L157" s="32">
        <v>20.5</v>
      </c>
      <c r="M157" s="32"/>
      <c r="N157" s="32"/>
      <c r="O157" s="32"/>
      <c r="P157" s="32">
        <v>14</v>
      </c>
      <c r="Q157" s="35"/>
      <c r="R157" s="16"/>
      <c r="S157" s="30"/>
      <c r="T157" s="32"/>
      <c r="U157" s="47" t="str">
        <f t="shared" si="40"/>
        <v/>
      </c>
      <c r="V157" s="32"/>
      <c r="W157" s="65">
        <f t="shared" si="37"/>
        <v>0</v>
      </c>
      <c r="X157" s="32"/>
      <c r="Y157" s="47" t="str">
        <f t="shared" si="41"/>
        <v/>
      </c>
      <c r="Z157" s="32"/>
      <c r="AA157" s="65"/>
      <c r="AB157" s="32"/>
      <c r="AC157" s="101">
        <f t="shared" si="36"/>
        <v>0</v>
      </c>
      <c r="AD157" s="32"/>
      <c r="AE157" s="28"/>
      <c r="AF157" s="28">
        <f t="shared" si="38"/>
        <v>34.5</v>
      </c>
      <c r="AG157" s="76"/>
    </row>
    <row r="158" spans="2:33" x14ac:dyDescent="0.25">
      <c r="B158" s="105" t="s">
        <v>87</v>
      </c>
      <c r="C158" s="59" t="s">
        <v>86</v>
      </c>
      <c r="D158" s="55"/>
      <c r="E158" s="55"/>
      <c r="F158" s="55"/>
      <c r="G158" s="32">
        <v>2.7</v>
      </c>
      <c r="H158" s="32"/>
      <c r="I158" s="32">
        <f>5.5+2.7</f>
        <v>8.1999999999999993</v>
      </c>
      <c r="J158" s="32"/>
      <c r="K158" s="32"/>
      <c r="L158" s="32">
        <v>60.5</v>
      </c>
      <c r="M158" s="32"/>
      <c r="N158" s="32"/>
      <c r="O158" s="32"/>
      <c r="P158" s="32">
        <v>3</v>
      </c>
      <c r="Q158" s="35"/>
      <c r="R158" s="16"/>
      <c r="S158" s="30"/>
      <c r="T158" s="32"/>
      <c r="U158" s="47" t="str">
        <f t="shared" si="40"/>
        <v/>
      </c>
      <c r="V158" s="32"/>
      <c r="W158" s="65">
        <f t="shared" si="37"/>
        <v>0</v>
      </c>
      <c r="X158" s="32"/>
      <c r="Y158" s="47" t="str">
        <f t="shared" si="41"/>
        <v/>
      </c>
      <c r="Z158" s="32"/>
      <c r="AA158" s="65"/>
      <c r="AB158" s="32"/>
      <c r="AC158" s="101">
        <f t="shared" si="36"/>
        <v>0</v>
      </c>
      <c r="AD158" s="32"/>
      <c r="AE158" s="28"/>
      <c r="AF158" s="28">
        <f t="shared" si="38"/>
        <v>74.400000000000006</v>
      </c>
      <c r="AG158" s="76"/>
    </row>
    <row r="159" spans="2:33" hidden="1" x14ac:dyDescent="0.25">
      <c r="B159" s="105" t="s">
        <v>87</v>
      </c>
      <c r="C159" s="59"/>
      <c r="D159" s="55"/>
      <c r="E159" s="55"/>
      <c r="F159" s="55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5"/>
      <c r="R159" s="16"/>
      <c r="S159" s="30"/>
      <c r="T159" s="32"/>
      <c r="U159" s="47" t="str">
        <f t="shared" si="40"/>
        <v/>
      </c>
      <c r="V159" s="32"/>
      <c r="W159" s="65">
        <f t="shared" si="37"/>
        <v>0</v>
      </c>
      <c r="X159" s="32"/>
      <c r="Y159" s="47" t="str">
        <f t="shared" si="41"/>
        <v/>
      </c>
      <c r="Z159" s="32"/>
      <c r="AA159" s="65"/>
      <c r="AB159" s="32"/>
      <c r="AC159" s="101">
        <f t="shared" si="36"/>
        <v>0</v>
      </c>
      <c r="AD159" s="32"/>
      <c r="AE159" s="28"/>
      <c r="AF159" s="28">
        <f t="shared" si="38"/>
        <v>0</v>
      </c>
      <c r="AG159" s="76"/>
    </row>
    <row r="160" spans="2:33" hidden="1" x14ac:dyDescent="0.25">
      <c r="B160" s="105" t="s">
        <v>87</v>
      </c>
      <c r="C160" s="59"/>
      <c r="D160" s="55"/>
      <c r="E160" s="55"/>
      <c r="F160" s="55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5"/>
      <c r="R160" s="16"/>
      <c r="S160" s="30"/>
      <c r="T160" s="32"/>
      <c r="U160" s="47" t="str">
        <f t="shared" si="40"/>
        <v/>
      </c>
      <c r="V160" s="32"/>
      <c r="W160" s="65">
        <f t="shared" si="37"/>
        <v>0</v>
      </c>
      <c r="X160" s="32"/>
      <c r="Y160" s="47" t="str">
        <f t="shared" si="41"/>
        <v/>
      </c>
      <c r="Z160" s="32"/>
      <c r="AA160" s="65"/>
      <c r="AB160" s="32"/>
      <c r="AC160" s="101">
        <f t="shared" si="36"/>
        <v>0</v>
      </c>
      <c r="AD160" s="32"/>
      <c r="AE160" s="28"/>
      <c r="AF160" s="28">
        <f t="shared" si="38"/>
        <v>0</v>
      </c>
      <c r="AG160" s="76"/>
    </row>
    <row r="161" spans="2:33" x14ac:dyDescent="0.25">
      <c r="B161" s="59" t="s">
        <v>23</v>
      </c>
      <c r="C161" s="59"/>
      <c r="D161" s="55"/>
      <c r="E161" s="55"/>
      <c r="F161" s="55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5"/>
      <c r="R161" s="16"/>
      <c r="S161" s="30"/>
      <c r="T161" s="32"/>
      <c r="U161" s="47" t="str">
        <f t="shared" si="40"/>
        <v/>
      </c>
      <c r="V161" s="32"/>
      <c r="W161" s="65">
        <f t="shared" si="37"/>
        <v>0</v>
      </c>
      <c r="X161" s="32"/>
      <c r="Y161" s="47" t="str">
        <f t="shared" si="41"/>
        <v/>
      </c>
      <c r="Z161" s="32"/>
      <c r="AA161" s="65">
        <f t="shared" ref="AA161:AA166" si="42">F161</f>
        <v>0</v>
      </c>
      <c r="AB161" s="32"/>
      <c r="AC161" s="101">
        <f t="shared" si="36"/>
        <v>0</v>
      </c>
      <c r="AD161" s="32"/>
      <c r="AE161" s="28"/>
      <c r="AF161" s="28">
        <f t="shared" si="38"/>
        <v>0</v>
      </c>
      <c r="AG161" s="76"/>
    </row>
    <row r="162" spans="2:33" x14ac:dyDescent="0.25">
      <c r="B162" s="105" t="s">
        <v>23</v>
      </c>
      <c r="C162" s="59" t="s">
        <v>90</v>
      </c>
      <c r="D162" s="55"/>
      <c r="E162" s="55"/>
      <c r="F162" s="55"/>
      <c r="G162" s="32"/>
      <c r="H162" s="32"/>
      <c r="I162" s="32"/>
      <c r="J162" s="32"/>
      <c r="K162" s="32"/>
      <c r="L162" s="62">
        <v>39</v>
      </c>
      <c r="M162" s="32"/>
      <c r="N162" s="32"/>
      <c r="O162" s="32"/>
      <c r="P162" s="32"/>
      <c r="Q162" s="35"/>
      <c r="R162" s="16"/>
      <c r="S162" s="30"/>
      <c r="T162" s="32"/>
      <c r="U162" s="47" t="str">
        <f t="shared" si="40"/>
        <v/>
      </c>
      <c r="V162" s="32"/>
      <c r="W162" s="65">
        <f t="shared" si="37"/>
        <v>0</v>
      </c>
      <c r="X162" s="32"/>
      <c r="Y162" s="47" t="str">
        <f t="shared" si="41"/>
        <v/>
      </c>
      <c r="Z162" s="32"/>
      <c r="AA162" s="65">
        <f t="shared" si="42"/>
        <v>0</v>
      </c>
      <c r="AB162" s="32"/>
      <c r="AC162" s="101">
        <f t="shared" si="36"/>
        <v>0</v>
      </c>
      <c r="AD162" s="32"/>
      <c r="AE162" s="28"/>
      <c r="AF162" s="28">
        <f t="shared" si="38"/>
        <v>39</v>
      </c>
      <c r="AG162" s="76"/>
    </row>
    <row r="163" spans="2:33" x14ac:dyDescent="0.25">
      <c r="B163" s="105" t="s">
        <v>23</v>
      </c>
      <c r="C163" s="59" t="s">
        <v>91</v>
      </c>
      <c r="D163" s="55"/>
      <c r="E163" s="55"/>
      <c r="F163" s="55"/>
      <c r="G163" s="32"/>
      <c r="H163" s="32"/>
      <c r="I163" s="32"/>
      <c r="J163" s="32"/>
      <c r="K163" s="32"/>
      <c r="L163" s="62">
        <v>11</v>
      </c>
      <c r="M163" s="32"/>
      <c r="N163" s="32"/>
      <c r="O163" s="32"/>
      <c r="P163" s="32"/>
      <c r="Q163" s="35"/>
      <c r="R163" s="16"/>
      <c r="S163" s="30"/>
      <c r="T163" s="32"/>
      <c r="U163" s="47" t="str">
        <f t="shared" si="40"/>
        <v/>
      </c>
      <c r="V163" s="32"/>
      <c r="W163" s="65">
        <f t="shared" si="37"/>
        <v>0</v>
      </c>
      <c r="X163" s="32"/>
      <c r="Y163" s="47" t="str">
        <f t="shared" si="41"/>
        <v/>
      </c>
      <c r="Z163" s="32"/>
      <c r="AA163" s="65">
        <f t="shared" si="42"/>
        <v>0</v>
      </c>
      <c r="AB163" s="32"/>
      <c r="AC163" s="101">
        <f t="shared" si="36"/>
        <v>0</v>
      </c>
      <c r="AD163" s="32"/>
      <c r="AE163" s="28"/>
      <c r="AF163" s="28">
        <f t="shared" si="38"/>
        <v>11</v>
      </c>
      <c r="AG163" s="76"/>
    </row>
    <row r="164" spans="2:33" x14ac:dyDescent="0.25">
      <c r="B164" s="105" t="s">
        <v>23</v>
      </c>
      <c r="C164" s="59" t="s">
        <v>92</v>
      </c>
      <c r="D164" s="55"/>
      <c r="E164" s="55"/>
      <c r="F164" s="55"/>
      <c r="G164" s="32"/>
      <c r="H164" s="32"/>
      <c r="I164" s="32"/>
      <c r="J164" s="32"/>
      <c r="K164" s="32"/>
      <c r="L164" s="62">
        <v>52</v>
      </c>
      <c r="M164" s="32"/>
      <c r="N164" s="32"/>
      <c r="O164" s="32"/>
      <c r="P164" s="32"/>
      <c r="Q164" s="35"/>
      <c r="R164" s="16"/>
      <c r="S164" s="30"/>
      <c r="T164" s="32"/>
      <c r="U164" s="47" t="str">
        <f t="shared" si="40"/>
        <v/>
      </c>
      <c r="V164" s="32"/>
      <c r="W164" s="65">
        <f t="shared" si="37"/>
        <v>0</v>
      </c>
      <c r="X164" s="32"/>
      <c r="Y164" s="47" t="str">
        <f t="shared" si="41"/>
        <v/>
      </c>
      <c r="Z164" s="32"/>
      <c r="AA164" s="65">
        <f t="shared" si="42"/>
        <v>0</v>
      </c>
      <c r="AB164" s="32"/>
      <c r="AC164" s="101">
        <f t="shared" si="36"/>
        <v>0</v>
      </c>
      <c r="AD164" s="32"/>
      <c r="AE164" s="28"/>
      <c r="AF164" s="28">
        <f t="shared" si="38"/>
        <v>52</v>
      </c>
      <c r="AG164" s="76"/>
    </row>
    <row r="165" spans="2:33" x14ac:dyDescent="0.25">
      <c r="B165" s="105" t="s">
        <v>23</v>
      </c>
      <c r="C165" s="59" t="s">
        <v>165</v>
      </c>
      <c r="D165" s="55"/>
      <c r="E165" s="55"/>
      <c r="F165" s="55"/>
      <c r="G165" s="32"/>
      <c r="H165" s="32"/>
      <c r="I165" s="32"/>
      <c r="J165" s="32"/>
      <c r="K165" s="32"/>
      <c r="L165" s="62">
        <v>5</v>
      </c>
      <c r="M165" s="32"/>
      <c r="N165" s="32"/>
      <c r="O165" s="32"/>
      <c r="P165" s="32"/>
      <c r="Q165" s="35"/>
      <c r="R165" s="16"/>
      <c r="S165" s="30"/>
      <c r="T165" s="32"/>
      <c r="U165" s="47" t="str">
        <f t="shared" si="40"/>
        <v/>
      </c>
      <c r="V165" s="32"/>
      <c r="W165" s="65">
        <f t="shared" si="37"/>
        <v>0</v>
      </c>
      <c r="X165" s="32"/>
      <c r="Y165" s="47" t="str">
        <f t="shared" si="41"/>
        <v/>
      </c>
      <c r="Z165" s="32"/>
      <c r="AA165" s="65">
        <f t="shared" si="42"/>
        <v>0</v>
      </c>
      <c r="AB165" s="32"/>
      <c r="AC165" s="101">
        <f t="shared" si="36"/>
        <v>0</v>
      </c>
      <c r="AD165" s="32"/>
      <c r="AE165" s="28"/>
      <c r="AF165" s="28">
        <f t="shared" si="38"/>
        <v>5</v>
      </c>
      <c r="AG165" s="76"/>
    </row>
    <row r="166" spans="2:33" x14ac:dyDescent="0.25">
      <c r="B166" s="105" t="s">
        <v>23</v>
      </c>
      <c r="C166" s="59" t="s">
        <v>93</v>
      </c>
      <c r="D166" s="55"/>
      <c r="E166" s="55"/>
      <c r="F166" s="55"/>
      <c r="G166" s="32"/>
      <c r="H166" s="32"/>
      <c r="I166" s="32"/>
      <c r="J166" s="32"/>
      <c r="K166" s="32"/>
      <c r="L166" s="62">
        <v>17</v>
      </c>
      <c r="M166" s="32"/>
      <c r="N166" s="32"/>
      <c r="O166" s="32"/>
      <c r="P166" s="32"/>
      <c r="Q166" s="35"/>
      <c r="R166" s="16"/>
      <c r="S166" s="30"/>
      <c r="T166" s="32"/>
      <c r="U166" s="47" t="str">
        <f t="shared" si="40"/>
        <v/>
      </c>
      <c r="V166" s="32"/>
      <c r="W166" s="65">
        <f t="shared" si="37"/>
        <v>0</v>
      </c>
      <c r="X166" s="32"/>
      <c r="Y166" s="47" t="str">
        <f t="shared" si="41"/>
        <v/>
      </c>
      <c r="Z166" s="32"/>
      <c r="AA166" s="65">
        <f t="shared" si="42"/>
        <v>0</v>
      </c>
      <c r="AB166" s="32"/>
      <c r="AC166" s="101">
        <f t="shared" si="36"/>
        <v>0</v>
      </c>
      <c r="AD166" s="32"/>
      <c r="AE166" s="28"/>
      <c r="AF166" s="28">
        <f t="shared" si="38"/>
        <v>17</v>
      </c>
      <c r="AG166" s="76"/>
    </row>
    <row r="167" spans="2:33" x14ac:dyDescent="0.25">
      <c r="B167" s="105" t="s">
        <v>23</v>
      </c>
      <c r="C167" s="59" t="s">
        <v>94</v>
      </c>
      <c r="D167" s="55"/>
      <c r="E167" s="55"/>
      <c r="F167" s="55"/>
      <c r="G167" s="32"/>
      <c r="H167" s="32"/>
      <c r="I167" s="32"/>
      <c r="J167" s="32"/>
      <c r="K167" s="32"/>
      <c r="L167" s="62">
        <v>129</v>
      </c>
      <c r="M167" s="32"/>
      <c r="N167" s="32"/>
      <c r="O167" s="32"/>
      <c r="P167" s="32"/>
      <c r="Q167" s="35"/>
      <c r="R167" s="16"/>
      <c r="S167" s="30"/>
      <c r="T167" s="32"/>
      <c r="U167" s="47" t="str">
        <f t="shared" si="40"/>
        <v/>
      </c>
      <c r="V167" s="32"/>
      <c r="W167" s="65">
        <f t="shared" si="37"/>
        <v>0</v>
      </c>
      <c r="X167" s="32"/>
      <c r="Y167" s="47" t="str">
        <f t="shared" si="41"/>
        <v/>
      </c>
      <c r="Z167" s="32"/>
      <c r="AA167" s="65"/>
      <c r="AB167" s="32"/>
      <c r="AC167" s="101">
        <f t="shared" si="36"/>
        <v>0</v>
      </c>
      <c r="AD167" s="32"/>
      <c r="AE167" s="28"/>
      <c r="AF167" s="28">
        <f t="shared" si="38"/>
        <v>129</v>
      </c>
      <c r="AG167" s="76"/>
    </row>
    <row r="168" spans="2:33" x14ac:dyDescent="0.25">
      <c r="B168" s="5"/>
      <c r="C168" s="59"/>
      <c r="D168" s="55"/>
      <c r="E168" s="55"/>
      <c r="F168" s="55"/>
      <c r="G168" s="32"/>
      <c r="H168" s="32"/>
      <c r="I168" s="32"/>
      <c r="J168" s="32"/>
      <c r="K168" s="32"/>
      <c r="L168" s="95"/>
      <c r="M168" s="32"/>
      <c r="N168" s="32"/>
      <c r="O168" s="32"/>
      <c r="P168" s="32"/>
      <c r="Q168" s="35"/>
      <c r="R168" s="16"/>
      <c r="S168" s="30"/>
      <c r="T168" s="32"/>
      <c r="U168" s="47" t="str">
        <f t="shared" si="40"/>
        <v/>
      </c>
      <c r="V168" s="32"/>
      <c r="W168" s="65">
        <f t="shared" si="37"/>
        <v>0</v>
      </c>
      <c r="X168" s="32"/>
      <c r="Y168" s="47" t="str">
        <f t="shared" si="41"/>
        <v/>
      </c>
      <c r="Z168" s="32"/>
      <c r="AA168" s="65"/>
      <c r="AB168" s="32"/>
      <c r="AC168" s="101">
        <f t="shared" si="36"/>
        <v>0</v>
      </c>
      <c r="AD168" s="32"/>
      <c r="AE168" s="28"/>
      <c r="AF168" s="28">
        <f t="shared" si="38"/>
        <v>0</v>
      </c>
      <c r="AG168" s="76"/>
    </row>
    <row r="169" spans="2:33" x14ac:dyDescent="0.25">
      <c r="B169" s="5"/>
      <c r="C169" s="23"/>
      <c r="D169" s="55"/>
      <c r="E169" s="55"/>
      <c r="F169" s="55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5"/>
      <c r="R169" s="16"/>
      <c r="S169" s="30"/>
      <c r="T169" s="32"/>
      <c r="U169" s="47" t="str">
        <f t="shared" si="40"/>
        <v/>
      </c>
      <c r="V169" s="32"/>
      <c r="W169" s="65">
        <f t="shared" ref="W169:W171" si="43">E169</f>
        <v>0</v>
      </c>
      <c r="X169" s="32"/>
      <c r="Y169" s="47" t="str">
        <f t="shared" si="41"/>
        <v/>
      </c>
      <c r="Z169" s="32"/>
      <c r="AA169" s="65">
        <f>F169</f>
        <v>0</v>
      </c>
      <c r="AB169" s="32"/>
      <c r="AC169" s="101">
        <f t="shared" si="36"/>
        <v>0</v>
      </c>
      <c r="AD169" s="32"/>
      <c r="AE169" s="28"/>
      <c r="AF169" s="28">
        <f t="shared" si="38"/>
        <v>0</v>
      </c>
      <c r="AG169" s="76"/>
    </row>
    <row r="170" spans="2:33" x14ac:dyDescent="0.25">
      <c r="B170" s="5"/>
      <c r="C170" s="23"/>
      <c r="D170" s="55"/>
      <c r="E170" s="55"/>
      <c r="F170" s="55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5"/>
      <c r="R170" s="16"/>
      <c r="S170" s="30"/>
      <c r="T170" s="32"/>
      <c r="U170" s="47" t="str">
        <f t="shared" si="40"/>
        <v/>
      </c>
      <c r="V170" s="32"/>
      <c r="W170" s="65">
        <f t="shared" si="43"/>
        <v>0</v>
      </c>
      <c r="X170" s="32"/>
      <c r="Y170" s="47" t="str">
        <f t="shared" si="41"/>
        <v/>
      </c>
      <c r="Z170" s="32"/>
      <c r="AA170" s="65">
        <f>F170</f>
        <v>0</v>
      </c>
      <c r="AB170" s="32"/>
      <c r="AC170" s="101">
        <f t="shared" si="36"/>
        <v>0</v>
      </c>
      <c r="AD170" s="32"/>
      <c r="AE170" s="28"/>
      <c r="AF170" s="28">
        <f t="shared" si="38"/>
        <v>0</v>
      </c>
      <c r="AG170" s="76"/>
    </row>
    <row r="171" spans="2:33" x14ac:dyDescent="0.25">
      <c r="B171" s="5"/>
      <c r="C171" s="23"/>
      <c r="D171" s="55"/>
      <c r="E171" s="55"/>
      <c r="F171" s="55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5"/>
      <c r="R171" s="16"/>
      <c r="S171" s="30"/>
      <c r="T171" s="32"/>
      <c r="U171" s="47" t="str">
        <f t="shared" si="40"/>
        <v/>
      </c>
      <c r="V171" s="32"/>
      <c r="W171" s="65">
        <f t="shared" si="43"/>
        <v>0</v>
      </c>
      <c r="X171" s="32"/>
      <c r="Y171" s="47" t="str">
        <f t="shared" si="41"/>
        <v/>
      </c>
      <c r="Z171" s="32"/>
      <c r="AA171" s="65">
        <f>F171</f>
        <v>0</v>
      </c>
      <c r="AB171" s="32"/>
      <c r="AC171" s="101">
        <f t="shared" si="36"/>
        <v>0</v>
      </c>
      <c r="AD171" s="32"/>
      <c r="AE171" s="28"/>
      <c r="AF171" s="28">
        <f t="shared" si="38"/>
        <v>0</v>
      </c>
      <c r="AG171" s="76"/>
    </row>
    <row r="172" spans="2:33" ht="15.75" thickBot="1" x14ac:dyDescent="0.3">
      <c r="B172" s="37" t="s">
        <v>11</v>
      </c>
      <c r="C172" s="38"/>
      <c r="D172" s="39">
        <f t="shared" ref="D172:Q172" si="44">SUM(D37:D171)</f>
        <v>1447</v>
      </c>
      <c r="E172" s="39">
        <f t="shared" si="44"/>
        <v>431.4</v>
      </c>
      <c r="F172" s="39">
        <f t="shared" si="44"/>
        <v>105</v>
      </c>
      <c r="G172" s="39">
        <f t="shared" si="44"/>
        <v>50.2</v>
      </c>
      <c r="H172" s="39">
        <f t="shared" si="44"/>
        <v>78</v>
      </c>
      <c r="I172" s="39">
        <f t="shared" si="44"/>
        <v>391.59999999999997</v>
      </c>
      <c r="J172" s="39">
        <f t="shared" si="44"/>
        <v>68.8</v>
      </c>
      <c r="K172" s="39">
        <f t="shared" si="44"/>
        <v>108.5</v>
      </c>
      <c r="L172" s="39">
        <f t="shared" si="44"/>
        <v>1039</v>
      </c>
      <c r="M172" s="39">
        <f t="shared" si="44"/>
        <v>53.25</v>
      </c>
      <c r="N172" s="39">
        <f t="shared" si="44"/>
        <v>137</v>
      </c>
      <c r="O172" s="39">
        <f t="shared" si="44"/>
        <v>26</v>
      </c>
      <c r="P172" s="39">
        <f t="shared" si="44"/>
        <v>422.5</v>
      </c>
      <c r="Q172" s="40">
        <f t="shared" si="44"/>
        <v>22</v>
      </c>
      <c r="R172" s="16"/>
      <c r="S172" s="39">
        <f>SUM(S37:S171)</f>
        <v>1286</v>
      </c>
      <c r="T172" s="39">
        <f>SUM(T37:T171)</f>
        <v>1092.5999999999999</v>
      </c>
      <c r="U172" s="39">
        <f>SUM(U37:U171)</f>
        <v>125.5</v>
      </c>
      <c r="V172" s="39"/>
      <c r="W172" s="39">
        <f>SUM(W37:W171)</f>
        <v>464.4</v>
      </c>
      <c r="X172" s="39">
        <f>SUM(X37:X171)</f>
        <v>821.3</v>
      </c>
      <c r="Y172" s="51">
        <f>SUM(Y37:Y171)</f>
        <v>-254.25</v>
      </c>
      <c r="Z172" s="39"/>
      <c r="AA172" s="39">
        <f>SUM(AA37:AA171)</f>
        <v>61</v>
      </c>
      <c r="AB172" s="39">
        <f>SUM(AB37:AB171)</f>
        <v>257.5</v>
      </c>
      <c r="AC172" s="51">
        <f>SUM(AC37:AC171)</f>
        <v>61</v>
      </c>
      <c r="AD172" s="39"/>
      <c r="AE172" s="41">
        <f>SUM(AE37:AE171)</f>
        <v>919</v>
      </c>
      <c r="AF172" s="75">
        <f>SUM(AF37:AF171)</f>
        <v>4568.25</v>
      </c>
      <c r="AG172" s="76"/>
    </row>
    <row r="173" spans="2:33" ht="15.75" thickTop="1" x14ac:dyDescent="0.25"/>
    <row r="174" spans="2:33" x14ac:dyDescent="0.25">
      <c r="S174" s="155" t="s">
        <v>124</v>
      </c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</row>
    <row r="175" spans="2:33" ht="4.5" customHeight="1" x14ac:dyDescent="0.25"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E175" s="72"/>
      <c r="AF175" s="72"/>
    </row>
    <row r="176" spans="2:33" x14ac:dyDescent="0.25">
      <c r="S176" s="154" t="s">
        <v>102</v>
      </c>
      <c r="T176" s="154"/>
      <c r="U176" s="154"/>
      <c r="W176" s="154" t="s">
        <v>103</v>
      </c>
      <c r="X176" s="154"/>
      <c r="Y176" s="154"/>
      <c r="AA176" s="154" t="s">
        <v>104</v>
      </c>
      <c r="AB176" s="154"/>
      <c r="AC176" s="154"/>
      <c r="AE176" s="154" t="s">
        <v>125</v>
      </c>
      <c r="AF176" s="154"/>
      <c r="AG176" s="154"/>
    </row>
    <row r="177" spans="19:33" x14ac:dyDescent="0.25">
      <c r="S177" s="67" t="s">
        <v>9</v>
      </c>
      <c r="T177" s="67" t="s">
        <v>5</v>
      </c>
      <c r="U177" s="68" t="s">
        <v>101</v>
      </c>
      <c r="W177" s="67" t="s">
        <v>9</v>
      </c>
      <c r="X177" s="67" t="s">
        <v>5</v>
      </c>
      <c r="Y177" s="68" t="s">
        <v>101</v>
      </c>
      <c r="AA177" s="67" t="s">
        <v>9</v>
      </c>
      <c r="AB177" s="67" t="s">
        <v>5</v>
      </c>
      <c r="AC177" s="68" t="s">
        <v>101</v>
      </c>
      <c r="AE177" s="67" t="s">
        <v>9</v>
      </c>
      <c r="AF177" s="67" t="s">
        <v>5</v>
      </c>
      <c r="AG177" s="68" t="s">
        <v>101</v>
      </c>
    </row>
    <row r="178" spans="19:33" x14ac:dyDescent="0.25">
      <c r="S178" s="26">
        <f>SUMIFS(S37:S171,S37:S171,"&gt;0",T37:T171,"&gt;0")</f>
        <v>821</v>
      </c>
      <c r="T178" s="26">
        <f>SUMIFS(T37:T171,S37:S171,"&gt;0",T37:T171,"&gt;0")</f>
        <v>695.5</v>
      </c>
      <c r="U178" s="69">
        <f>S178-T178</f>
        <v>125.5</v>
      </c>
      <c r="W178" s="26">
        <f>SUMIFS(W37:W171,W37:W171,"&gt;0",X37:X171,"&gt;0")</f>
        <v>194</v>
      </c>
      <c r="X178" s="26">
        <f>SUMIFS(X37:X171,W37:W171,"&gt;0",X37:X171,"&gt;0")</f>
        <v>448.25</v>
      </c>
      <c r="Y178" s="69">
        <f>W178-X178</f>
        <v>-254.25</v>
      </c>
      <c r="AA178" s="26">
        <f>SUMIFS(AA37:AA171,AA37:AA171,"&gt;0",AB37:AB171,"&gt;0")</f>
        <v>0</v>
      </c>
      <c r="AB178" s="26">
        <f>SUMIFS(AB37:AB171,AA37:AA171,"&gt;0",AB37:AB171,"&gt;0")</f>
        <v>0</v>
      </c>
      <c r="AC178" s="69">
        <f>AA178-AB178</f>
        <v>0</v>
      </c>
      <c r="AE178" s="26">
        <f>SUMIFS(AE37:AE171,AE37:AE171,"&gt;0",AF37:AF171,"&gt;0")</f>
        <v>593</v>
      </c>
      <c r="AF178" s="26">
        <f>SUMIFS(AF37:AF171,AE37:AE171,"&gt;0",AF37:AF171,"&gt;0")</f>
        <v>1261</v>
      </c>
      <c r="AG178" s="69">
        <f>AE178-AF178</f>
        <v>-668</v>
      </c>
    </row>
    <row r="179" spans="19:33" x14ac:dyDescent="0.25">
      <c r="U179" s="82">
        <f>U178/S178</f>
        <v>0.15286236297198538</v>
      </c>
      <c r="Y179" s="82">
        <f>Y178/W178</f>
        <v>-1.3105670103092784</v>
      </c>
      <c r="AC179" s="82">
        <f>IF(AA178=0,1,AC178/AA178)</f>
        <v>1</v>
      </c>
      <c r="AG179" s="82">
        <f>AG178/AE178</f>
        <v>-1.1264755480607083</v>
      </c>
    </row>
  </sheetData>
  <mergeCells count="12">
    <mergeCell ref="S176:U176"/>
    <mergeCell ref="W176:Y176"/>
    <mergeCell ref="AA176:AC176"/>
    <mergeCell ref="S174:AG174"/>
    <mergeCell ref="AE176:AG176"/>
    <mergeCell ref="AA5:AC5"/>
    <mergeCell ref="B2:AG2"/>
    <mergeCell ref="B3:AG3"/>
    <mergeCell ref="D5:F5"/>
    <mergeCell ref="G5:L5"/>
    <mergeCell ref="S5:U5"/>
    <mergeCell ref="W5:Y5"/>
  </mergeCells>
  <conditionalFormatting sqref="C38:C70">
    <cfRule type="duplicateValues" dxfId="1" priority="13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0D69-72B5-4C9A-A3FC-F9412E83912B}">
  <dimension ref="B2:AK129"/>
  <sheetViews>
    <sheetView zoomScale="80" zoomScaleNormal="8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H16" sqref="H16"/>
    </sheetView>
  </sheetViews>
  <sheetFormatPr defaultRowHeight="15" x14ac:dyDescent="0.25"/>
  <cols>
    <col min="1" max="1" width="2.85546875" style="4" customWidth="1"/>
    <col min="2" max="2" width="10.28515625" style="4" customWidth="1"/>
    <col min="3" max="3" width="57.7109375" style="10" customWidth="1"/>
    <col min="4" max="4" width="13" style="9" customWidth="1"/>
    <col min="5" max="5" width="12.140625" style="9" customWidth="1"/>
    <col min="6" max="6" width="14.7109375" style="9" customWidth="1"/>
    <col min="7" max="9" width="9.42578125" style="9" customWidth="1"/>
    <col min="10" max="10" width="12.42578125" style="9" bestFit="1" customWidth="1"/>
    <col min="11" max="11" width="12.42578125" style="9" customWidth="1"/>
    <col min="12" max="12" width="11.42578125" style="9" bestFit="1" customWidth="1"/>
    <col min="13" max="14" width="11.42578125" style="9" customWidth="1"/>
    <col min="15" max="15" width="10.5703125" style="9" bestFit="1" customWidth="1"/>
    <col min="16" max="16" width="10.5703125" style="9" customWidth="1"/>
    <col min="17" max="17" width="2.140625" style="9" customWidth="1"/>
    <col min="18" max="18" width="9.140625" style="9"/>
    <col min="19" max="19" width="6.5703125" style="9" bestFit="1" customWidth="1"/>
    <col min="20" max="20" width="10.42578125" style="9" customWidth="1"/>
    <col min="21" max="21" width="2.28515625" style="9" customWidth="1"/>
    <col min="22" max="22" width="8.28515625" style="9" bestFit="1" customWidth="1"/>
    <col min="23" max="23" width="6.5703125" style="9" bestFit="1" customWidth="1"/>
    <col min="24" max="24" width="8.85546875" style="52" bestFit="1" customWidth="1"/>
    <col min="25" max="25" width="2.28515625" style="9" customWidth="1"/>
    <col min="26" max="26" width="8.28515625" style="9" bestFit="1" customWidth="1"/>
    <col min="27" max="27" width="6.5703125" style="9" bestFit="1" customWidth="1"/>
    <col min="28" max="28" width="8.85546875" style="52" bestFit="1" customWidth="1"/>
    <col min="29" max="29" width="1.7109375" style="9" customWidth="1"/>
    <col min="30" max="30" width="2.28515625" style="9" customWidth="1"/>
    <col min="31" max="31" width="8.28515625" style="9" bestFit="1" customWidth="1"/>
    <col min="32" max="32" width="6.5703125" style="9" bestFit="1" customWidth="1"/>
    <col min="33" max="33" width="8.85546875" style="52" bestFit="1" customWidth="1"/>
    <col min="34" max="34" width="1.7109375" style="9" customWidth="1"/>
    <col min="35" max="35" width="9.7109375" style="11" customWidth="1"/>
    <col min="36" max="36" width="10.140625" style="11" bestFit="1" customWidth="1"/>
    <col min="37" max="37" width="2.28515625" style="9" customWidth="1"/>
    <col min="38" max="16384" width="9.140625" style="4"/>
  </cols>
  <sheetData>
    <row r="2" spans="2:37" ht="26.25" x14ac:dyDescent="0.25">
      <c r="B2" s="149" t="s">
        <v>6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</row>
    <row r="3" spans="2:37" x14ac:dyDescent="0.25">
      <c r="B3" s="150" t="s">
        <v>126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</row>
    <row r="5" spans="2:37" x14ac:dyDescent="0.25">
      <c r="B5" s="12" t="s">
        <v>99</v>
      </c>
      <c r="C5" s="13" t="s">
        <v>1</v>
      </c>
      <c r="D5" s="151" t="s">
        <v>9</v>
      </c>
      <c r="E5" s="152"/>
      <c r="F5" s="153"/>
      <c r="G5" s="151" t="s">
        <v>17</v>
      </c>
      <c r="H5" s="152"/>
      <c r="I5" s="152"/>
      <c r="J5" s="152"/>
      <c r="K5" s="152"/>
      <c r="L5" s="152"/>
      <c r="M5" s="55" t="s">
        <v>53</v>
      </c>
      <c r="N5" s="43" t="s">
        <v>55</v>
      </c>
      <c r="O5" s="156" t="s">
        <v>19</v>
      </c>
      <c r="P5" s="158" t="s">
        <v>20</v>
      </c>
      <c r="Q5" s="16"/>
      <c r="R5" s="153" t="s">
        <v>7</v>
      </c>
      <c r="S5" s="148"/>
      <c r="T5" s="148"/>
      <c r="V5" s="148" t="s">
        <v>58</v>
      </c>
      <c r="W5" s="148"/>
      <c r="X5" s="148"/>
      <c r="Z5" s="148" t="s">
        <v>10</v>
      </c>
      <c r="AA5" s="148"/>
      <c r="AB5" s="148"/>
      <c r="AE5" s="148" t="s">
        <v>152</v>
      </c>
      <c r="AF5" s="148"/>
      <c r="AG5" s="148"/>
      <c r="AI5" s="18" t="s">
        <v>4</v>
      </c>
      <c r="AJ5" s="18" t="s">
        <v>4</v>
      </c>
    </row>
    <row r="6" spans="2:37" x14ac:dyDescent="0.25">
      <c r="B6" s="14" t="s">
        <v>100</v>
      </c>
      <c r="C6" s="19"/>
      <c r="D6" s="17" t="s">
        <v>0</v>
      </c>
      <c r="E6" s="17" t="s">
        <v>12</v>
      </c>
      <c r="F6" s="17" t="s">
        <v>15</v>
      </c>
      <c r="G6" s="17" t="s">
        <v>18</v>
      </c>
      <c r="H6" s="17" t="s">
        <v>88</v>
      </c>
      <c r="I6" s="17" t="s">
        <v>21</v>
      </c>
      <c r="J6" s="17" t="s">
        <v>22</v>
      </c>
      <c r="K6" s="17" t="s">
        <v>60</v>
      </c>
      <c r="L6" s="94" t="s">
        <v>23</v>
      </c>
      <c r="M6" s="93" t="s">
        <v>54</v>
      </c>
      <c r="N6" s="20" t="s">
        <v>56</v>
      </c>
      <c r="O6" s="157"/>
      <c r="P6" s="159"/>
      <c r="Q6" s="16"/>
      <c r="R6" s="15" t="s">
        <v>3</v>
      </c>
      <c r="S6" s="17" t="s">
        <v>5</v>
      </c>
      <c r="T6" s="17" t="s">
        <v>57</v>
      </c>
      <c r="V6" s="17" t="s">
        <v>9</v>
      </c>
      <c r="W6" s="17" t="s">
        <v>5</v>
      </c>
      <c r="X6" s="48" t="s">
        <v>8</v>
      </c>
      <c r="Z6" s="17" t="s">
        <v>9</v>
      </c>
      <c r="AA6" s="17" t="s">
        <v>5</v>
      </c>
      <c r="AB6" s="48" t="s">
        <v>8</v>
      </c>
      <c r="AE6" s="17" t="s">
        <v>9</v>
      </c>
      <c r="AF6" s="17" t="s">
        <v>5</v>
      </c>
      <c r="AG6" s="48" t="s">
        <v>8</v>
      </c>
      <c r="AI6" s="21" t="s">
        <v>9</v>
      </c>
      <c r="AJ6" s="21" t="s">
        <v>27</v>
      </c>
    </row>
    <row r="7" spans="2:37" x14ac:dyDescent="0.25">
      <c r="B7" s="59" t="s">
        <v>76</v>
      </c>
      <c r="C7" s="58"/>
      <c r="D7" s="60"/>
      <c r="E7" s="56"/>
      <c r="F7" s="56"/>
      <c r="G7" s="1"/>
      <c r="H7" s="1"/>
      <c r="I7" s="1"/>
      <c r="J7" s="1"/>
      <c r="K7" s="1"/>
      <c r="L7" s="1"/>
      <c r="M7" s="44"/>
      <c r="N7" s="44"/>
      <c r="O7" s="24"/>
      <c r="P7" s="25"/>
      <c r="Q7" s="16"/>
      <c r="R7" s="64">
        <f t="shared" ref="R7:R26" si="0">D7</f>
        <v>0</v>
      </c>
      <c r="S7" s="26"/>
      <c r="T7" s="47"/>
      <c r="V7" s="65">
        <f t="shared" ref="V7:V26" si="1">E7</f>
        <v>0</v>
      </c>
      <c r="W7" s="26"/>
      <c r="X7" s="47"/>
      <c r="Z7" s="65">
        <f t="shared" ref="Z7:Z26" si="2">F7</f>
        <v>0</v>
      </c>
      <c r="AA7" s="26"/>
      <c r="AB7" s="47"/>
      <c r="AC7" s="29"/>
      <c r="AE7" s="65">
        <f>J7</f>
        <v>0</v>
      </c>
      <c r="AF7" s="26"/>
      <c r="AG7" s="47"/>
      <c r="AH7" s="29"/>
      <c r="AI7" s="28">
        <f t="shared" ref="AI7:AI13" si="3">R7+V7+Z7</f>
        <v>0</v>
      </c>
      <c r="AJ7" s="139">
        <f>G7+H7+I7+J7+K7+L7+M7+N7+O7+P7+S7+W7+AA7</f>
        <v>0</v>
      </c>
      <c r="AK7" s="76"/>
    </row>
    <row r="8" spans="2:37" x14ac:dyDescent="0.25">
      <c r="B8" s="5"/>
      <c r="C8" s="59" t="s">
        <v>67</v>
      </c>
      <c r="D8" s="56">
        <v>30</v>
      </c>
      <c r="E8" s="56">
        <v>20</v>
      </c>
      <c r="F8" s="56"/>
      <c r="G8" s="1"/>
      <c r="H8" s="1"/>
      <c r="I8" s="1"/>
      <c r="J8" s="1"/>
      <c r="K8" s="1"/>
      <c r="L8" s="1"/>
      <c r="M8" s="44"/>
      <c r="N8" s="44"/>
      <c r="O8" s="24"/>
      <c r="P8" s="25"/>
      <c r="Q8" s="16"/>
      <c r="R8" s="64">
        <f t="shared" si="0"/>
        <v>30</v>
      </c>
      <c r="S8" s="26">
        <v>4</v>
      </c>
      <c r="T8" s="47"/>
      <c r="V8" s="65">
        <f t="shared" si="1"/>
        <v>20</v>
      </c>
      <c r="W8" s="26">
        <v>10</v>
      </c>
      <c r="X8" s="47"/>
      <c r="Z8" s="65">
        <f t="shared" si="2"/>
        <v>0</v>
      </c>
      <c r="AA8" s="26">
        <v>12</v>
      </c>
      <c r="AB8" s="47"/>
      <c r="AC8" s="29"/>
      <c r="AE8" s="65"/>
      <c r="AF8" s="26"/>
      <c r="AG8" s="47"/>
      <c r="AH8" s="29"/>
      <c r="AI8" s="28">
        <f t="shared" si="3"/>
        <v>50</v>
      </c>
      <c r="AJ8" s="139">
        <f t="shared" ref="AJ8:AJ71" si="4">G8+H8+I8+J8+K8+L8+M8+N8+O8+P8+S8+W8+AA8</f>
        <v>26</v>
      </c>
      <c r="AK8" s="76"/>
    </row>
    <row r="9" spans="2:37" x14ac:dyDescent="0.25">
      <c r="B9" s="5"/>
      <c r="C9" s="59" t="s">
        <v>25</v>
      </c>
      <c r="D9" s="56">
        <v>4</v>
      </c>
      <c r="E9" s="56">
        <v>8</v>
      </c>
      <c r="F9" s="56"/>
      <c r="G9" s="1"/>
      <c r="H9" s="1"/>
      <c r="I9" s="1"/>
      <c r="J9" s="1"/>
      <c r="K9" s="1"/>
      <c r="L9" s="1"/>
      <c r="M9" s="44"/>
      <c r="N9" s="44"/>
      <c r="O9" s="24"/>
      <c r="P9" s="25"/>
      <c r="Q9" s="16"/>
      <c r="R9" s="64">
        <f t="shared" si="0"/>
        <v>4</v>
      </c>
      <c r="S9" s="26"/>
      <c r="T9" s="53"/>
      <c r="V9" s="65">
        <f t="shared" si="1"/>
        <v>8</v>
      </c>
      <c r="W9" s="26">
        <v>6</v>
      </c>
      <c r="X9" s="47"/>
      <c r="Z9" s="65">
        <f t="shared" si="2"/>
        <v>0</v>
      </c>
      <c r="AA9" s="26"/>
      <c r="AB9" s="47"/>
      <c r="AC9" s="29"/>
      <c r="AE9" s="65"/>
      <c r="AF9" s="26"/>
      <c r="AG9" s="47"/>
      <c r="AH9" s="29"/>
      <c r="AI9" s="28">
        <f t="shared" si="3"/>
        <v>12</v>
      </c>
      <c r="AJ9" s="139">
        <f t="shared" si="4"/>
        <v>6</v>
      </c>
      <c r="AK9" s="76"/>
    </row>
    <row r="10" spans="2:37" x14ac:dyDescent="0.25">
      <c r="B10" s="5"/>
      <c r="C10" s="59" t="s">
        <v>24</v>
      </c>
      <c r="D10" s="17">
        <v>70</v>
      </c>
      <c r="E10" s="17">
        <v>8</v>
      </c>
      <c r="F10" s="56"/>
      <c r="G10" s="1"/>
      <c r="H10" s="1"/>
      <c r="I10" s="1"/>
      <c r="J10" s="1"/>
      <c r="K10" s="1"/>
      <c r="L10" s="1"/>
      <c r="M10" s="44"/>
      <c r="N10" s="44"/>
      <c r="O10" s="24"/>
      <c r="P10" s="25"/>
      <c r="Q10" s="16"/>
      <c r="R10" s="64">
        <f t="shared" si="0"/>
        <v>70</v>
      </c>
      <c r="S10" s="26"/>
      <c r="T10" s="47"/>
      <c r="V10" s="65">
        <f t="shared" si="1"/>
        <v>8</v>
      </c>
      <c r="W10" s="26">
        <v>14</v>
      </c>
      <c r="X10" s="47"/>
      <c r="Z10" s="65">
        <f t="shared" si="2"/>
        <v>0</v>
      </c>
      <c r="AA10" s="26">
        <v>4</v>
      </c>
      <c r="AB10" s="47"/>
      <c r="AC10" s="29"/>
      <c r="AE10" s="65"/>
      <c r="AF10" s="26"/>
      <c r="AG10" s="47"/>
      <c r="AH10" s="29"/>
      <c r="AI10" s="28">
        <f t="shared" si="3"/>
        <v>78</v>
      </c>
      <c r="AJ10" s="139">
        <f t="shared" si="4"/>
        <v>18</v>
      </c>
      <c r="AK10" s="76"/>
    </row>
    <row r="11" spans="2:37" x14ac:dyDescent="0.25">
      <c r="B11" s="5"/>
      <c r="C11" s="59" t="s">
        <v>28</v>
      </c>
      <c r="D11" s="56">
        <v>44</v>
      </c>
      <c r="E11" s="56">
        <v>8</v>
      </c>
      <c r="F11" s="56"/>
      <c r="G11" s="1"/>
      <c r="H11" s="1"/>
      <c r="I11" s="1"/>
      <c r="J11" s="1"/>
      <c r="K11" s="1"/>
      <c r="L11" s="1"/>
      <c r="M11" s="44"/>
      <c r="N11" s="44"/>
      <c r="O11" s="24"/>
      <c r="P11" s="25"/>
      <c r="Q11" s="16"/>
      <c r="R11" s="64">
        <f t="shared" si="0"/>
        <v>44</v>
      </c>
      <c r="S11" s="26"/>
      <c r="T11" s="47"/>
      <c r="V11" s="65">
        <f t="shared" si="1"/>
        <v>8</v>
      </c>
      <c r="W11" s="26"/>
      <c r="X11" s="47"/>
      <c r="Z11" s="65">
        <f t="shared" si="2"/>
        <v>0</v>
      </c>
      <c r="AA11" s="26">
        <v>31</v>
      </c>
      <c r="AB11" s="47"/>
      <c r="AC11" s="29"/>
      <c r="AE11" s="65"/>
      <c r="AF11" s="26"/>
      <c r="AG11" s="47"/>
      <c r="AH11" s="29"/>
      <c r="AI11" s="28">
        <f t="shared" si="3"/>
        <v>52</v>
      </c>
      <c r="AJ11" s="139">
        <f t="shared" si="4"/>
        <v>31</v>
      </c>
      <c r="AK11" s="76"/>
    </row>
    <row r="12" spans="2:37" x14ac:dyDescent="0.25">
      <c r="B12" s="5"/>
      <c r="C12" s="59" t="s">
        <v>17</v>
      </c>
      <c r="D12" s="60"/>
      <c r="E12" s="56"/>
      <c r="F12" s="56"/>
      <c r="G12" s="1">
        <v>17</v>
      </c>
      <c r="H12" s="1"/>
      <c r="I12" s="1">
        <v>11.5</v>
      </c>
      <c r="J12" s="1">
        <v>5.5</v>
      </c>
      <c r="K12" s="1">
        <v>1.5</v>
      </c>
      <c r="L12" s="1"/>
      <c r="M12" s="44"/>
      <c r="N12" s="44"/>
      <c r="O12" s="24"/>
      <c r="P12" s="25"/>
      <c r="Q12" s="16"/>
      <c r="R12" s="64">
        <f t="shared" si="0"/>
        <v>0</v>
      </c>
      <c r="S12" s="26"/>
      <c r="T12" s="47"/>
      <c r="V12" s="65">
        <f t="shared" si="1"/>
        <v>0</v>
      </c>
      <c r="W12" s="26"/>
      <c r="X12" s="47"/>
      <c r="Z12" s="65">
        <f t="shared" si="2"/>
        <v>0</v>
      </c>
      <c r="AA12" s="26">
        <v>5</v>
      </c>
      <c r="AB12" s="47"/>
      <c r="AC12" s="29"/>
      <c r="AE12" s="65"/>
      <c r="AF12" s="26"/>
      <c r="AG12" s="47"/>
      <c r="AH12" s="29"/>
      <c r="AI12" s="28">
        <f t="shared" si="3"/>
        <v>0</v>
      </c>
      <c r="AJ12" s="139">
        <f t="shared" si="4"/>
        <v>40.5</v>
      </c>
      <c r="AK12" s="76"/>
    </row>
    <row r="13" spans="2:37" x14ac:dyDescent="0.25">
      <c r="B13" s="5"/>
      <c r="C13" s="59" t="s">
        <v>68</v>
      </c>
      <c r="D13" s="60">
        <v>32</v>
      </c>
      <c r="E13" s="56"/>
      <c r="F13" s="56"/>
      <c r="G13" s="1"/>
      <c r="H13" s="1"/>
      <c r="I13" s="1"/>
      <c r="J13" s="1"/>
      <c r="K13" s="1"/>
      <c r="L13" s="1"/>
      <c r="M13" s="44"/>
      <c r="N13" s="44"/>
      <c r="O13" s="24"/>
      <c r="P13" s="25"/>
      <c r="Q13" s="16"/>
      <c r="R13" s="64">
        <f t="shared" si="0"/>
        <v>32</v>
      </c>
      <c r="S13" s="26"/>
      <c r="T13" s="47"/>
      <c r="V13" s="65">
        <f t="shared" si="1"/>
        <v>0</v>
      </c>
      <c r="W13" s="26">
        <v>4.5</v>
      </c>
      <c r="X13" s="47"/>
      <c r="Z13" s="65">
        <f t="shared" si="2"/>
        <v>0</v>
      </c>
      <c r="AA13" s="26">
        <v>3</v>
      </c>
      <c r="AB13" s="47"/>
      <c r="AC13" s="29"/>
      <c r="AE13" s="65"/>
      <c r="AF13" s="26"/>
      <c r="AG13" s="47"/>
      <c r="AH13" s="29"/>
      <c r="AI13" s="28">
        <f t="shared" si="3"/>
        <v>32</v>
      </c>
      <c r="AJ13" s="139">
        <f t="shared" si="4"/>
        <v>7.5</v>
      </c>
      <c r="AK13" s="76"/>
    </row>
    <row r="14" spans="2:37" x14ac:dyDescent="0.25">
      <c r="B14" s="5"/>
      <c r="C14" s="59" t="s">
        <v>96</v>
      </c>
      <c r="D14" s="60"/>
      <c r="E14" s="56"/>
      <c r="F14" s="56"/>
      <c r="G14" s="1"/>
      <c r="H14" s="1"/>
      <c r="I14" s="1"/>
      <c r="J14" s="1"/>
      <c r="K14" s="1"/>
      <c r="L14" s="1"/>
      <c r="M14" s="44"/>
      <c r="N14" s="44"/>
      <c r="O14" s="24"/>
      <c r="P14" s="25"/>
      <c r="Q14" s="16"/>
      <c r="R14" s="64">
        <f t="shared" si="0"/>
        <v>0</v>
      </c>
      <c r="S14" s="26"/>
      <c r="T14" s="47"/>
      <c r="V14" s="65">
        <f t="shared" si="1"/>
        <v>0</v>
      </c>
      <c r="W14" s="26"/>
      <c r="X14" s="47"/>
      <c r="Z14" s="65">
        <f t="shared" si="2"/>
        <v>0</v>
      </c>
      <c r="AA14" s="26"/>
      <c r="AB14" s="47"/>
      <c r="AC14" s="29"/>
      <c r="AE14" s="65"/>
      <c r="AF14" s="26"/>
      <c r="AG14" s="47"/>
      <c r="AH14" s="29"/>
      <c r="AI14" s="36"/>
      <c r="AJ14" s="139">
        <f t="shared" si="4"/>
        <v>0</v>
      </c>
      <c r="AK14" s="76"/>
    </row>
    <row r="15" spans="2:37" x14ac:dyDescent="0.25">
      <c r="B15" s="5"/>
      <c r="C15" s="63" t="s">
        <v>97</v>
      </c>
      <c r="D15" s="56">
        <v>62</v>
      </c>
      <c r="E15" s="56">
        <v>40</v>
      </c>
      <c r="F15" s="56"/>
      <c r="G15" s="1"/>
      <c r="H15" s="1"/>
      <c r="I15" s="1"/>
      <c r="J15" s="1"/>
      <c r="K15" s="1"/>
      <c r="L15" s="1"/>
      <c r="M15" s="44"/>
      <c r="N15" s="44"/>
      <c r="O15" s="24"/>
      <c r="P15" s="25"/>
      <c r="Q15" s="16"/>
      <c r="R15" s="64">
        <f t="shared" si="0"/>
        <v>62</v>
      </c>
      <c r="S15" s="26"/>
      <c r="T15" s="47"/>
      <c r="V15" s="65">
        <f t="shared" si="1"/>
        <v>40</v>
      </c>
      <c r="W15" s="61">
        <v>33</v>
      </c>
      <c r="X15" s="47"/>
      <c r="Z15" s="65">
        <f t="shared" si="2"/>
        <v>0</v>
      </c>
      <c r="AA15" s="26">
        <v>5.5</v>
      </c>
      <c r="AB15" s="47"/>
      <c r="AC15" s="29"/>
      <c r="AE15" s="65"/>
      <c r="AF15" s="26"/>
      <c r="AG15" s="47"/>
      <c r="AH15" s="29"/>
      <c r="AI15" s="36">
        <f>V15+R15</f>
        <v>102</v>
      </c>
      <c r="AJ15" s="139">
        <f t="shared" si="4"/>
        <v>38.5</v>
      </c>
      <c r="AK15" s="76"/>
    </row>
    <row r="16" spans="2:37" x14ac:dyDescent="0.25">
      <c r="B16" s="5"/>
      <c r="C16" s="63" t="s">
        <v>98</v>
      </c>
      <c r="D16" s="56">
        <v>30</v>
      </c>
      <c r="E16" s="56">
        <v>12</v>
      </c>
      <c r="F16" s="56"/>
      <c r="G16" s="1"/>
      <c r="H16" s="1"/>
      <c r="I16" s="1"/>
      <c r="J16" s="1"/>
      <c r="K16" s="1"/>
      <c r="L16" s="1"/>
      <c r="M16" s="44"/>
      <c r="N16" s="44"/>
      <c r="O16" s="24"/>
      <c r="P16" s="25"/>
      <c r="Q16" s="16"/>
      <c r="R16" s="64">
        <f t="shared" si="0"/>
        <v>30</v>
      </c>
      <c r="S16" s="26">
        <v>6</v>
      </c>
      <c r="T16" s="47"/>
      <c r="V16" s="65">
        <f t="shared" si="1"/>
        <v>12</v>
      </c>
      <c r="W16" s="26"/>
      <c r="X16" s="47"/>
      <c r="Z16" s="65">
        <f t="shared" si="2"/>
        <v>0</v>
      </c>
      <c r="AA16" s="26">
        <v>5</v>
      </c>
      <c r="AB16" s="47"/>
      <c r="AC16" s="29"/>
      <c r="AE16" s="65"/>
      <c r="AF16" s="26"/>
      <c r="AG16" s="47"/>
      <c r="AH16" s="29"/>
      <c r="AI16" s="28">
        <f>R16+V16+Z16</f>
        <v>42</v>
      </c>
      <c r="AJ16" s="139">
        <f t="shared" si="4"/>
        <v>11</v>
      </c>
      <c r="AK16" s="76"/>
    </row>
    <row r="17" spans="2:37" hidden="1" x14ac:dyDescent="0.25">
      <c r="B17" s="5"/>
      <c r="C17" s="63" t="s">
        <v>38</v>
      </c>
      <c r="D17" s="56">
        <v>50</v>
      </c>
      <c r="E17" s="56">
        <v>6</v>
      </c>
      <c r="F17" s="56"/>
      <c r="G17" s="1"/>
      <c r="H17" s="1"/>
      <c r="I17" s="1"/>
      <c r="J17" s="1"/>
      <c r="K17" s="1"/>
      <c r="L17" s="1"/>
      <c r="M17" s="44"/>
      <c r="N17" s="44"/>
      <c r="O17" s="24"/>
      <c r="P17" s="25"/>
      <c r="Q17" s="16"/>
      <c r="R17" s="64">
        <f t="shared" si="0"/>
        <v>50</v>
      </c>
      <c r="S17" s="26"/>
      <c r="T17" s="47"/>
      <c r="V17" s="65">
        <f t="shared" si="1"/>
        <v>6</v>
      </c>
      <c r="W17" s="26"/>
      <c r="X17" s="47"/>
      <c r="Z17" s="65">
        <f t="shared" si="2"/>
        <v>0</v>
      </c>
      <c r="AA17" s="26"/>
      <c r="AB17" s="47"/>
      <c r="AC17" s="29"/>
      <c r="AE17" s="65"/>
      <c r="AF17" s="26"/>
      <c r="AG17" s="47"/>
      <c r="AH17" s="29"/>
      <c r="AI17" s="28">
        <f>R17+V17+Z17</f>
        <v>56</v>
      </c>
      <c r="AJ17" s="139">
        <f t="shared" si="4"/>
        <v>0</v>
      </c>
      <c r="AK17" s="76"/>
    </row>
    <row r="18" spans="2:37" hidden="1" x14ac:dyDescent="0.25">
      <c r="B18" s="22"/>
      <c r="C18" s="63" t="s">
        <v>35</v>
      </c>
      <c r="D18" s="56">
        <v>4</v>
      </c>
      <c r="E18" s="17"/>
      <c r="F18" s="17"/>
      <c r="G18" s="26"/>
      <c r="H18" s="26"/>
      <c r="I18" s="26"/>
      <c r="J18" s="26"/>
      <c r="K18" s="26"/>
      <c r="L18" s="26"/>
      <c r="M18" s="26"/>
      <c r="N18" s="26"/>
      <c r="O18" s="26"/>
      <c r="P18" s="34"/>
      <c r="Q18" s="16"/>
      <c r="R18" s="64">
        <f t="shared" si="0"/>
        <v>4</v>
      </c>
      <c r="S18" s="26"/>
      <c r="T18" s="47"/>
      <c r="U18" s="26"/>
      <c r="V18" s="65">
        <f t="shared" si="1"/>
        <v>0</v>
      </c>
      <c r="W18" s="26"/>
      <c r="X18" s="47"/>
      <c r="Y18" s="26"/>
      <c r="Z18" s="65">
        <f t="shared" si="2"/>
        <v>0</v>
      </c>
      <c r="AA18" s="26"/>
      <c r="AB18" s="47"/>
      <c r="AC18" s="26"/>
      <c r="AD18" s="26"/>
      <c r="AE18" s="65"/>
      <c r="AF18" s="26"/>
      <c r="AG18" s="47"/>
      <c r="AH18" s="26"/>
      <c r="AI18" s="28">
        <f>R18+V18+Z18</f>
        <v>4</v>
      </c>
      <c r="AJ18" s="139">
        <f t="shared" si="4"/>
        <v>0</v>
      </c>
      <c r="AK18" s="76"/>
    </row>
    <row r="19" spans="2:37" hidden="1" x14ac:dyDescent="0.25">
      <c r="B19" s="5"/>
      <c r="C19" s="59" t="s">
        <v>44</v>
      </c>
      <c r="D19" s="60">
        <v>8</v>
      </c>
      <c r="E19" s="56"/>
      <c r="F19" s="56"/>
      <c r="G19" s="1"/>
      <c r="H19" s="1"/>
      <c r="I19" s="1"/>
      <c r="J19" s="1"/>
      <c r="K19" s="1"/>
      <c r="L19" s="1"/>
      <c r="M19" s="44"/>
      <c r="N19" s="44"/>
      <c r="O19" s="24"/>
      <c r="P19" s="25"/>
      <c r="Q19" s="16"/>
      <c r="R19" s="64">
        <f t="shared" si="0"/>
        <v>8</v>
      </c>
      <c r="S19" s="83"/>
      <c r="T19" s="47"/>
      <c r="V19" s="65">
        <f t="shared" si="1"/>
        <v>0</v>
      </c>
      <c r="W19" s="26"/>
      <c r="X19" s="47"/>
      <c r="Z19" s="65">
        <f t="shared" si="2"/>
        <v>0</v>
      </c>
      <c r="AA19" s="26"/>
      <c r="AB19" s="47"/>
      <c r="AC19" s="29"/>
      <c r="AE19" s="65"/>
      <c r="AF19" s="26"/>
      <c r="AG19" s="47"/>
      <c r="AH19" s="29"/>
      <c r="AI19" s="28">
        <f>R19+V19+Z19</f>
        <v>8</v>
      </c>
      <c r="AJ19" s="139">
        <f t="shared" si="4"/>
        <v>0</v>
      </c>
      <c r="AK19" s="76"/>
    </row>
    <row r="20" spans="2:37" x14ac:dyDescent="0.25">
      <c r="B20" s="5"/>
      <c r="C20" s="59" t="s">
        <v>69</v>
      </c>
      <c r="D20" s="60"/>
      <c r="E20" s="56"/>
      <c r="F20" s="56"/>
      <c r="G20" s="1"/>
      <c r="H20" s="1"/>
      <c r="I20" s="1"/>
      <c r="J20" s="1"/>
      <c r="K20" s="1"/>
      <c r="L20" s="1"/>
      <c r="M20" s="44"/>
      <c r="N20" s="44"/>
      <c r="O20" s="24"/>
      <c r="P20" s="25"/>
      <c r="Q20" s="16"/>
      <c r="R20" s="64">
        <f t="shared" si="0"/>
        <v>0</v>
      </c>
      <c r="S20" s="26">
        <v>19</v>
      </c>
      <c r="T20" s="47"/>
      <c r="V20" s="65">
        <f t="shared" si="1"/>
        <v>0</v>
      </c>
      <c r="W20" s="26"/>
      <c r="X20" s="47"/>
      <c r="Z20" s="65">
        <f t="shared" si="2"/>
        <v>0</v>
      </c>
      <c r="AA20" s="26"/>
      <c r="AB20" s="47"/>
      <c r="AC20" s="29"/>
      <c r="AE20" s="65"/>
      <c r="AF20" s="26"/>
      <c r="AG20" s="47"/>
      <c r="AH20" s="29"/>
      <c r="AI20" s="28"/>
      <c r="AJ20" s="139">
        <f t="shared" si="4"/>
        <v>19</v>
      </c>
      <c r="AK20" s="76"/>
    </row>
    <row r="21" spans="2:37" hidden="1" x14ac:dyDescent="0.25">
      <c r="B21" s="5"/>
      <c r="C21" s="59" t="s">
        <v>70</v>
      </c>
      <c r="D21" s="60"/>
      <c r="E21" s="56"/>
      <c r="F21" s="56"/>
      <c r="G21" s="1"/>
      <c r="H21" s="1"/>
      <c r="I21" s="1"/>
      <c r="J21" s="1"/>
      <c r="K21" s="1"/>
      <c r="L21" s="1"/>
      <c r="M21" s="45"/>
      <c r="N21" s="45"/>
      <c r="O21" s="30"/>
      <c r="P21" s="31"/>
      <c r="Q21" s="16"/>
      <c r="R21" s="64">
        <f t="shared" si="0"/>
        <v>0</v>
      </c>
      <c r="S21" s="32"/>
      <c r="T21" s="47"/>
      <c r="V21" s="65">
        <f t="shared" si="1"/>
        <v>0</v>
      </c>
      <c r="W21" s="32"/>
      <c r="X21" s="47"/>
      <c r="Z21" s="65">
        <f t="shared" si="2"/>
        <v>0</v>
      </c>
      <c r="AA21" s="32"/>
      <c r="AB21" s="47"/>
      <c r="AC21" s="29"/>
      <c r="AE21" s="65"/>
      <c r="AF21" s="32"/>
      <c r="AG21" s="47"/>
      <c r="AH21" s="29"/>
      <c r="AI21" s="28">
        <f t="shared" ref="AI21:AI26" si="5">R21+V21+Z21</f>
        <v>0</v>
      </c>
      <c r="AJ21" s="139">
        <f t="shared" si="4"/>
        <v>0</v>
      </c>
      <c r="AK21" s="76"/>
    </row>
    <row r="22" spans="2:37" x14ac:dyDescent="0.25">
      <c r="B22" s="5"/>
      <c r="C22" s="59" t="s">
        <v>71</v>
      </c>
      <c r="D22" s="60"/>
      <c r="E22" s="56"/>
      <c r="F22" s="56"/>
      <c r="G22" s="1"/>
      <c r="H22" s="1"/>
      <c r="I22" s="1"/>
      <c r="J22" s="1"/>
      <c r="K22" s="1"/>
      <c r="L22" s="1"/>
      <c r="M22" s="45"/>
      <c r="N22" s="45"/>
      <c r="O22" s="30"/>
      <c r="P22" s="31"/>
      <c r="Q22" s="16"/>
      <c r="R22" s="64">
        <f t="shared" si="0"/>
        <v>0</v>
      </c>
      <c r="S22" s="32"/>
      <c r="T22" s="47"/>
      <c r="V22" s="65">
        <f t="shared" si="1"/>
        <v>0</v>
      </c>
      <c r="W22" s="32">
        <v>20</v>
      </c>
      <c r="X22" s="47"/>
      <c r="Z22" s="65">
        <f t="shared" si="2"/>
        <v>0</v>
      </c>
      <c r="AA22" s="32">
        <v>10</v>
      </c>
      <c r="AB22" s="47"/>
      <c r="AC22" s="29"/>
      <c r="AE22" s="65"/>
      <c r="AF22" s="32"/>
      <c r="AG22" s="47"/>
      <c r="AH22" s="29"/>
      <c r="AI22" s="28">
        <f t="shared" si="5"/>
        <v>0</v>
      </c>
      <c r="AJ22" s="139">
        <f t="shared" si="4"/>
        <v>30</v>
      </c>
      <c r="AK22" s="76"/>
    </row>
    <row r="23" spans="2:37" hidden="1" x14ac:dyDescent="0.25">
      <c r="B23" s="5"/>
      <c r="C23" s="59" t="s">
        <v>72</v>
      </c>
      <c r="D23" s="15"/>
      <c r="E23" s="17"/>
      <c r="F23" s="17"/>
      <c r="G23" s="26"/>
      <c r="H23" s="26"/>
      <c r="I23" s="26"/>
      <c r="J23" s="26"/>
      <c r="K23" s="26"/>
      <c r="L23" s="26"/>
      <c r="M23" s="30"/>
      <c r="N23" s="30"/>
      <c r="O23" s="30"/>
      <c r="P23" s="31"/>
      <c r="Q23" s="16"/>
      <c r="R23" s="64">
        <f t="shared" si="0"/>
        <v>0</v>
      </c>
      <c r="S23" s="32"/>
      <c r="T23" s="47"/>
      <c r="V23" s="65">
        <f t="shared" si="1"/>
        <v>0</v>
      </c>
      <c r="W23" s="32"/>
      <c r="X23" s="47"/>
      <c r="Z23" s="65">
        <f t="shared" si="2"/>
        <v>0</v>
      </c>
      <c r="AA23" s="32"/>
      <c r="AB23" s="47"/>
      <c r="AE23" s="65"/>
      <c r="AF23" s="32"/>
      <c r="AG23" s="47"/>
      <c r="AI23" s="28">
        <f t="shared" si="5"/>
        <v>0</v>
      </c>
      <c r="AJ23" s="139">
        <f t="shared" si="4"/>
        <v>0</v>
      </c>
      <c r="AK23" s="76"/>
    </row>
    <row r="24" spans="2:37" x14ac:dyDescent="0.25">
      <c r="B24" s="22"/>
      <c r="C24" s="59" t="s">
        <v>73</v>
      </c>
      <c r="D24" s="56">
        <v>16.399999999999999</v>
      </c>
      <c r="E24" s="56"/>
      <c r="F24" s="56"/>
      <c r="G24" s="26"/>
      <c r="H24" s="26"/>
      <c r="I24" s="26"/>
      <c r="J24" s="26"/>
      <c r="K24" s="26"/>
      <c r="L24" s="26"/>
      <c r="M24" s="26"/>
      <c r="N24" s="26"/>
      <c r="O24" s="26"/>
      <c r="P24" s="34"/>
      <c r="Q24" s="16"/>
      <c r="R24" s="64">
        <f t="shared" si="0"/>
        <v>16.399999999999999</v>
      </c>
      <c r="S24" s="26"/>
      <c r="T24" s="47"/>
      <c r="U24" s="26"/>
      <c r="V24" s="65">
        <f t="shared" si="1"/>
        <v>0</v>
      </c>
      <c r="W24" s="26">
        <v>6</v>
      </c>
      <c r="X24" s="47"/>
      <c r="Y24" s="26"/>
      <c r="Z24" s="65">
        <f t="shared" si="2"/>
        <v>0</v>
      </c>
      <c r="AA24" s="26">
        <v>3</v>
      </c>
      <c r="AB24" s="47"/>
      <c r="AC24" s="26"/>
      <c r="AD24" s="26"/>
      <c r="AE24" s="65"/>
      <c r="AF24" s="26"/>
      <c r="AG24" s="47"/>
      <c r="AH24" s="26"/>
      <c r="AI24" s="28">
        <f t="shared" si="5"/>
        <v>16.399999999999999</v>
      </c>
      <c r="AJ24" s="139">
        <f t="shared" si="4"/>
        <v>9</v>
      </c>
      <c r="AK24" s="76"/>
    </row>
    <row r="25" spans="2:37" x14ac:dyDescent="0.25">
      <c r="B25" s="5"/>
      <c r="C25" s="59" t="s">
        <v>74</v>
      </c>
      <c r="D25" s="15">
        <v>56</v>
      </c>
      <c r="E25" s="17"/>
      <c r="F25" s="17"/>
      <c r="G25" s="26"/>
      <c r="H25" s="26"/>
      <c r="I25" s="26"/>
      <c r="J25" s="26"/>
      <c r="K25" s="26"/>
      <c r="L25" s="26"/>
      <c r="M25" s="26"/>
      <c r="N25" s="26"/>
      <c r="O25" s="26"/>
      <c r="P25" s="34"/>
      <c r="Q25" s="16"/>
      <c r="R25" s="64">
        <f t="shared" si="0"/>
        <v>56</v>
      </c>
      <c r="S25" s="26"/>
      <c r="T25" s="53"/>
      <c r="U25" s="26"/>
      <c r="V25" s="65">
        <f t="shared" si="1"/>
        <v>0</v>
      </c>
      <c r="W25" s="26">
        <v>5.5</v>
      </c>
      <c r="X25" s="47"/>
      <c r="Y25" s="26"/>
      <c r="Z25" s="65">
        <f t="shared" si="2"/>
        <v>0</v>
      </c>
      <c r="AA25" s="26"/>
      <c r="AB25" s="47"/>
      <c r="AC25" s="26"/>
      <c r="AD25" s="26"/>
      <c r="AE25" s="65"/>
      <c r="AF25" s="26"/>
      <c r="AG25" s="47"/>
      <c r="AH25" s="26"/>
      <c r="AI25" s="28">
        <f t="shared" si="5"/>
        <v>56</v>
      </c>
      <c r="AJ25" s="139">
        <f t="shared" si="4"/>
        <v>5.5</v>
      </c>
      <c r="AK25" s="76"/>
    </row>
    <row r="26" spans="2:37" x14ac:dyDescent="0.25">
      <c r="B26" s="5"/>
      <c r="C26" s="59" t="s">
        <v>75</v>
      </c>
      <c r="D26" s="17">
        <v>32</v>
      </c>
      <c r="E26" s="17"/>
      <c r="F26" s="17"/>
      <c r="G26" s="32"/>
      <c r="H26" s="32"/>
      <c r="I26" s="32"/>
      <c r="J26" s="32"/>
      <c r="K26" s="32"/>
      <c r="L26" s="32"/>
      <c r="M26" s="32"/>
      <c r="N26" s="32"/>
      <c r="O26" s="32"/>
      <c r="P26" s="35"/>
      <c r="Q26" s="16"/>
      <c r="R26" s="64">
        <f t="shared" si="0"/>
        <v>32</v>
      </c>
      <c r="S26" s="32">
        <v>2</v>
      </c>
      <c r="T26" s="47"/>
      <c r="U26" s="32"/>
      <c r="V26" s="65">
        <f t="shared" si="1"/>
        <v>0</v>
      </c>
      <c r="W26" s="32">
        <v>3</v>
      </c>
      <c r="X26" s="50"/>
      <c r="Y26" s="32"/>
      <c r="Z26" s="65">
        <f t="shared" si="2"/>
        <v>0</v>
      </c>
      <c r="AA26" s="32"/>
      <c r="AB26" s="50"/>
      <c r="AC26" s="32"/>
      <c r="AD26" s="32"/>
      <c r="AE26" s="65"/>
      <c r="AF26" s="32"/>
      <c r="AG26" s="50"/>
      <c r="AH26" s="32"/>
      <c r="AI26" s="28">
        <f t="shared" si="5"/>
        <v>32</v>
      </c>
      <c r="AJ26" s="139">
        <f t="shared" si="4"/>
        <v>5</v>
      </c>
      <c r="AK26" s="76"/>
    </row>
    <row r="27" spans="2:37" x14ac:dyDescent="0.25">
      <c r="B27" s="5"/>
      <c r="C27" s="59" t="s">
        <v>120</v>
      </c>
      <c r="D27" s="17"/>
      <c r="E27" s="17"/>
      <c r="F27" s="17"/>
      <c r="G27" s="32"/>
      <c r="H27" s="32"/>
      <c r="I27" s="32"/>
      <c r="J27" s="32"/>
      <c r="K27" s="32"/>
      <c r="L27" s="32"/>
      <c r="M27" s="32"/>
      <c r="N27" s="32"/>
      <c r="O27" s="32"/>
      <c r="P27" s="35"/>
      <c r="Q27" s="16"/>
      <c r="R27" s="64"/>
      <c r="S27" s="32"/>
      <c r="T27" s="47"/>
      <c r="U27" s="32"/>
      <c r="V27" s="65"/>
      <c r="W27" s="32">
        <v>14.5</v>
      </c>
      <c r="X27" s="50"/>
      <c r="Y27" s="32"/>
      <c r="Z27" s="65"/>
      <c r="AA27" s="32">
        <v>8</v>
      </c>
      <c r="AB27" s="50"/>
      <c r="AC27" s="32"/>
      <c r="AD27" s="32"/>
      <c r="AE27" s="65"/>
      <c r="AF27" s="32"/>
      <c r="AG27" s="50"/>
      <c r="AH27" s="32"/>
      <c r="AI27" s="36"/>
      <c r="AJ27" s="139">
        <f t="shared" si="4"/>
        <v>22.5</v>
      </c>
      <c r="AK27" s="76"/>
    </row>
    <row r="28" spans="2:37" x14ac:dyDescent="0.25">
      <c r="B28" s="5"/>
      <c r="C28" s="59" t="s">
        <v>132</v>
      </c>
      <c r="D28" s="17"/>
      <c r="E28" s="17"/>
      <c r="F28" s="17"/>
      <c r="G28" s="32"/>
      <c r="H28" s="32"/>
      <c r="I28" s="32"/>
      <c r="J28" s="32"/>
      <c r="K28" s="32"/>
      <c r="L28" s="32"/>
      <c r="M28" s="32"/>
      <c r="N28" s="32"/>
      <c r="O28" s="32"/>
      <c r="P28" s="35"/>
      <c r="Q28" s="16"/>
      <c r="R28" s="64"/>
      <c r="S28" s="32"/>
      <c r="T28" s="47"/>
      <c r="U28" s="32"/>
      <c r="V28" s="65"/>
      <c r="W28" s="32">
        <v>1</v>
      </c>
      <c r="X28" s="50"/>
      <c r="Y28" s="32"/>
      <c r="Z28" s="65"/>
      <c r="AA28" s="32"/>
      <c r="AB28" s="50"/>
      <c r="AC28" s="32"/>
      <c r="AD28" s="32"/>
      <c r="AE28" s="65"/>
      <c r="AF28" s="32"/>
      <c r="AG28" s="50"/>
      <c r="AH28" s="32"/>
      <c r="AI28" s="36"/>
      <c r="AJ28" s="139">
        <f t="shared" si="4"/>
        <v>1</v>
      </c>
      <c r="AK28" s="76"/>
    </row>
    <row r="29" spans="2:37" x14ac:dyDescent="0.25">
      <c r="B29" s="5"/>
      <c r="C29" s="59" t="s">
        <v>133</v>
      </c>
      <c r="D29" s="17"/>
      <c r="E29" s="55"/>
      <c r="F29" s="55"/>
      <c r="G29" s="32"/>
      <c r="H29" s="32"/>
      <c r="I29" s="32"/>
      <c r="J29" s="32"/>
      <c r="K29" s="32"/>
      <c r="L29" s="32"/>
      <c r="M29" s="32"/>
      <c r="N29" s="32"/>
      <c r="O29" s="32"/>
      <c r="P29" s="35"/>
      <c r="Q29" s="16"/>
      <c r="R29" s="64"/>
      <c r="S29" s="32">
        <v>3</v>
      </c>
      <c r="T29" s="47"/>
      <c r="U29" s="32"/>
      <c r="V29" s="65"/>
      <c r="W29" s="32">
        <v>2</v>
      </c>
      <c r="X29" s="50"/>
      <c r="Y29" s="32"/>
      <c r="Z29" s="65"/>
      <c r="AA29" s="32">
        <v>3</v>
      </c>
      <c r="AB29" s="50"/>
      <c r="AC29" s="32"/>
      <c r="AD29" s="32"/>
      <c r="AE29" s="65"/>
      <c r="AF29" s="32"/>
      <c r="AG29" s="50"/>
      <c r="AH29" s="32"/>
      <c r="AI29" s="36"/>
      <c r="AJ29" s="139">
        <f t="shared" si="4"/>
        <v>8</v>
      </c>
      <c r="AK29" s="76"/>
    </row>
    <row r="30" spans="2:37" x14ac:dyDescent="0.25">
      <c r="B30" s="5"/>
      <c r="C30" s="59" t="s">
        <v>134</v>
      </c>
      <c r="D30" s="17"/>
      <c r="E30" s="55"/>
      <c r="F30" s="55"/>
      <c r="G30" s="32"/>
      <c r="H30" s="32"/>
      <c r="I30" s="32">
        <v>1</v>
      </c>
      <c r="J30" s="32"/>
      <c r="K30" s="32"/>
      <c r="L30" s="32"/>
      <c r="M30" s="32"/>
      <c r="N30" s="32"/>
      <c r="O30" s="32">
        <v>2</v>
      </c>
      <c r="P30" s="35"/>
      <c r="Q30" s="16"/>
      <c r="R30" s="64"/>
      <c r="S30" s="32">
        <v>10</v>
      </c>
      <c r="T30" s="47"/>
      <c r="U30" s="32"/>
      <c r="V30" s="65"/>
      <c r="W30" s="32">
        <v>10</v>
      </c>
      <c r="X30" s="50"/>
      <c r="Y30" s="32"/>
      <c r="Z30" s="65"/>
      <c r="AA30" s="32"/>
      <c r="AB30" s="50"/>
      <c r="AC30" s="32"/>
      <c r="AD30" s="32"/>
      <c r="AE30" s="65"/>
      <c r="AF30" s="32"/>
      <c r="AG30" s="50"/>
      <c r="AH30" s="32"/>
      <c r="AI30" s="36"/>
      <c r="AJ30" s="139">
        <f t="shared" si="4"/>
        <v>23</v>
      </c>
      <c r="AK30" s="76"/>
    </row>
    <row r="31" spans="2:37" x14ac:dyDescent="0.25">
      <c r="B31" s="5"/>
      <c r="C31" s="59" t="s">
        <v>135</v>
      </c>
      <c r="D31" s="17"/>
      <c r="E31" s="55"/>
      <c r="F31" s="55"/>
      <c r="G31" s="32"/>
      <c r="H31" s="32"/>
      <c r="I31" s="32"/>
      <c r="J31" s="32"/>
      <c r="K31" s="32"/>
      <c r="L31" s="32"/>
      <c r="M31" s="32"/>
      <c r="N31" s="32"/>
      <c r="O31" s="32">
        <v>6</v>
      </c>
      <c r="P31" s="35"/>
      <c r="Q31" s="16"/>
      <c r="R31" s="64"/>
      <c r="S31" s="32">
        <v>5</v>
      </c>
      <c r="T31" s="47"/>
      <c r="U31" s="32"/>
      <c r="V31" s="65"/>
      <c r="W31" s="32">
        <v>2</v>
      </c>
      <c r="X31" s="50"/>
      <c r="Y31" s="32"/>
      <c r="Z31" s="65"/>
      <c r="AA31" s="32">
        <v>2</v>
      </c>
      <c r="AB31" s="50"/>
      <c r="AC31" s="32"/>
      <c r="AD31" s="32"/>
      <c r="AE31" s="65"/>
      <c r="AF31" s="32"/>
      <c r="AG31" s="50"/>
      <c r="AH31" s="32"/>
      <c r="AI31" s="36"/>
      <c r="AJ31" s="139">
        <f t="shared" si="4"/>
        <v>15</v>
      </c>
      <c r="AK31" s="76"/>
    </row>
    <row r="32" spans="2:37" x14ac:dyDescent="0.25">
      <c r="B32" s="5"/>
      <c r="C32" s="59" t="s">
        <v>136</v>
      </c>
      <c r="D32" s="17"/>
      <c r="E32" s="55"/>
      <c r="F32" s="55"/>
      <c r="G32" s="32"/>
      <c r="H32" s="32"/>
      <c r="I32" s="32"/>
      <c r="J32" s="32"/>
      <c r="K32" s="32"/>
      <c r="L32" s="32"/>
      <c r="M32" s="32"/>
      <c r="N32" s="32"/>
      <c r="O32" s="32"/>
      <c r="P32" s="35"/>
      <c r="Q32" s="16"/>
      <c r="R32" s="64"/>
      <c r="S32" s="32">
        <v>31</v>
      </c>
      <c r="T32" s="47"/>
      <c r="U32" s="32"/>
      <c r="V32" s="65"/>
      <c r="W32" s="32">
        <v>7</v>
      </c>
      <c r="X32" s="50"/>
      <c r="Y32" s="32"/>
      <c r="Z32" s="65"/>
      <c r="AA32" s="32">
        <v>6</v>
      </c>
      <c r="AB32" s="50"/>
      <c r="AC32" s="32"/>
      <c r="AD32" s="32"/>
      <c r="AE32" s="65"/>
      <c r="AF32" s="32"/>
      <c r="AG32" s="50"/>
      <c r="AH32" s="32"/>
      <c r="AI32" s="36"/>
      <c r="AJ32" s="139">
        <f t="shared" si="4"/>
        <v>44</v>
      </c>
      <c r="AK32" s="76"/>
    </row>
    <row r="33" spans="2:37" x14ac:dyDescent="0.25">
      <c r="B33" s="59" t="s">
        <v>137</v>
      </c>
      <c r="C33" s="59"/>
      <c r="D33" s="17"/>
      <c r="E33" s="55"/>
      <c r="F33" s="55"/>
      <c r="G33" s="32"/>
      <c r="H33" s="32"/>
      <c r="I33" s="32"/>
      <c r="J33" s="32"/>
      <c r="K33" s="32"/>
      <c r="L33" s="32"/>
      <c r="M33" s="32"/>
      <c r="N33" s="32"/>
      <c r="O33" s="32"/>
      <c r="P33" s="35"/>
      <c r="Q33" s="16"/>
      <c r="R33" s="64"/>
      <c r="S33" s="32"/>
      <c r="T33" s="47"/>
      <c r="U33" s="32"/>
      <c r="V33" s="65"/>
      <c r="W33" s="32"/>
      <c r="X33" s="50"/>
      <c r="Y33" s="32"/>
      <c r="Z33" s="65"/>
      <c r="AA33" s="32"/>
      <c r="AB33" s="50"/>
      <c r="AC33" s="32"/>
      <c r="AD33" s="32"/>
      <c r="AE33" s="65"/>
      <c r="AF33" s="32"/>
      <c r="AG33" s="50"/>
      <c r="AH33" s="32"/>
      <c r="AI33" s="36"/>
      <c r="AJ33" s="139">
        <f t="shared" si="4"/>
        <v>0</v>
      </c>
      <c r="AK33" s="76"/>
    </row>
    <row r="34" spans="2:37" x14ac:dyDescent="0.25">
      <c r="B34" s="5"/>
      <c r="C34" s="59" t="s">
        <v>17</v>
      </c>
      <c r="D34" s="17"/>
      <c r="E34" s="55"/>
      <c r="F34" s="55"/>
      <c r="G34" s="32">
        <v>7</v>
      </c>
      <c r="H34" s="32"/>
      <c r="I34" s="32">
        <v>8</v>
      </c>
      <c r="J34" s="32">
        <v>13</v>
      </c>
      <c r="K34" s="32"/>
      <c r="L34" s="32"/>
      <c r="M34" s="32"/>
      <c r="N34" s="32"/>
      <c r="O34" s="32">
        <v>1</v>
      </c>
      <c r="P34" s="35"/>
      <c r="Q34" s="16"/>
      <c r="R34" s="64"/>
      <c r="S34" s="32"/>
      <c r="T34" s="47"/>
      <c r="U34" s="32"/>
      <c r="V34" s="65"/>
      <c r="W34" s="32"/>
      <c r="X34" s="50"/>
      <c r="Y34" s="32"/>
      <c r="Z34" s="65"/>
      <c r="AA34" s="32"/>
      <c r="AB34" s="50"/>
      <c r="AC34" s="32"/>
      <c r="AD34" s="32"/>
      <c r="AE34" s="65"/>
      <c r="AF34" s="32">
        <v>22</v>
      </c>
      <c r="AG34" s="50"/>
      <c r="AH34" s="32"/>
      <c r="AI34" s="36"/>
      <c r="AJ34" s="139">
        <f t="shared" si="4"/>
        <v>29</v>
      </c>
      <c r="AK34" s="76"/>
    </row>
    <row r="35" spans="2:37" x14ac:dyDescent="0.25">
      <c r="B35" s="5"/>
      <c r="C35" s="59" t="s">
        <v>138</v>
      </c>
      <c r="D35" s="17"/>
      <c r="E35" s="55"/>
      <c r="F35" s="55"/>
      <c r="G35" s="32"/>
      <c r="H35" s="32"/>
      <c r="I35" s="32"/>
      <c r="J35" s="32"/>
      <c r="K35" s="32"/>
      <c r="L35" s="32"/>
      <c r="M35" s="32"/>
      <c r="N35" s="32"/>
      <c r="O35" s="32">
        <v>7</v>
      </c>
      <c r="P35" s="35"/>
      <c r="Q35" s="16"/>
      <c r="R35" s="64"/>
      <c r="S35" s="32">
        <v>35</v>
      </c>
      <c r="T35" s="47"/>
      <c r="U35" s="32"/>
      <c r="V35" s="65"/>
      <c r="W35" s="32">
        <v>3.5</v>
      </c>
      <c r="X35" s="50"/>
      <c r="Y35" s="32"/>
      <c r="Z35" s="65"/>
      <c r="AA35" s="32"/>
      <c r="AB35" s="50"/>
      <c r="AC35" s="32"/>
      <c r="AD35" s="32"/>
      <c r="AE35" s="65"/>
      <c r="AF35" s="32"/>
      <c r="AG35" s="50"/>
      <c r="AH35" s="32"/>
      <c r="AI35" s="36"/>
      <c r="AJ35" s="139">
        <f t="shared" si="4"/>
        <v>45.5</v>
      </c>
      <c r="AK35" s="76"/>
    </row>
    <row r="36" spans="2:37" x14ac:dyDescent="0.25">
      <c r="B36" s="5"/>
      <c r="C36" s="59" t="s">
        <v>139</v>
      </c>
      <c r="D36" s="17"/>
      <c r="E36" s="55"/>
      <c r="F36" s="55"/>
      <c r="G36" s="32"/>
      <c r="H36" s="32"/>
      <c r="I36" s="32"/>
      <c r="J36" s="32"/>
      <c r="K36" s="32"/>
      <c r="L36" s="32"/>
      <c r="M36" s="32"/>
      <c r="N36" s="32"/>
      <c r="O36" s="32"/>
      <c r="P36" s="35"/>
      <c r="Q36" s="16"/>
      <c r="R36" s="64"/>
      <c r="S36" s="32">
        <v>2</v>
      </c>
      <c r="T36" s="47"/>
      <c r="U36" s="32"/>
      <c r="V36" s="65"/>
      <c r="W36" s="32"/>
      <c r="X36" s="50"/>
      <c r="Y36" s="32"/>
      <c r="Z36" s="65"/>
      <c r="AA36" s="32"/>
      <c r="AB36" s="50"/>
      <c r="AC36" s="32"/>
      <c r="AD36" s="32"/>
      <c r="AE36" s="65"/>
      <c r="AF36" s="32"/>
      <c r="AG36" s="50"/>
      <c r="AH36" s="32"/>
      <c r="AI36" s="36"/>
      <c r="AJ36" s="139">
        <f t="shared" si="4"/>
        <v>2</v>
      </c>
      <c r="AK36" s="76"/>
    </row>
    <row r="37" spans="2:37" x14ac:dyDescent="0.25">
      <c r="B37" s="5"/>
      <c r="C37" s="59" t="s">
        <v>140</v>
      </c>
      <c r="D37" s="17"/>
      <c r="E37" s="55"/>
      <c r="F37" s="55"/>
      <c r="G37" s="32"/>
      <c r="H37" s="32"/>
      <c r="I37" s="32"/>
      <c r="J37" s="32"/>
      <c r="K37" s="32"/>
      <c r="L37" s="32"/>
      <c r="M37" s="32"/>
      <c r="N37" s="32"/>
      <c r="O37" s="32"/>
      <c r="P37" s="35"/>
      <c r="Q37" s="16"/>
      <c r="R37" s="64"/>
      <c r="S37" s="32">
        <v>1</v>
      </c>
      <c r="T37" s="47"/>
      <c r="U37" s="32"/>
      <c r="V37" s="65"/>
      <c r="W37" s="32"/>
      <c r="X37" s="50"/>
      <c r="Y37" s="32"/>
      <c r="Z37" s="65"/>
      <c r="AA37" s="32"/>
      <c r="AB37" s="50"/>
      <c r="AC37" s="32"/>
      <c r="AD37" s="32"/>
      <c r="AE37" s="65"/>
      <c r="AF37" s="32"/>
      <c r="AG37" s="50"/>
      <c r="AH37" s="32"/>
      <c r="AI37" s="36"/>
      <c r="AJ37" s="139">
        <f t="shared" si="4"/>
        <v>1</v>
      </c>
      <c r="AK37" s="76"/>
    </row>
    <row r="38" spans="2:37" x14ac:dyDescent="0.25">
      <c r="B38" s="5"/>
      <c r="C38" s="59" t="s">
        <v>141</v>
      </c>
      <c r="D38" s="17"/>
      <c r="E38" s="55"/>
      <c r="F38" s="55"/>
      <c r="G38" s="32"/>
      <c r="H38" s="32"/>
      <c r="I38" s="32"/>
      <c r="J38" s="32"/>
      <c r="K38" s="32"/>
      <c r="L38" s="32"/>
      <c r="M38" s="32"/>
      <c r="N38" s="32"/>
      <c r="O38" s="32"/>
      <c r="P38" s="35"/>
      <c r="Q38" s="16"/>
      <c r="R38" s="64"/>
      <c r="S38" s="32"/>
      <c r="T38" s="47"/>
      <c r="U38" s="32"/>
      <c r="V38" s="65"/>
      <c r="W38" s="32">
        <v>5</v>
      </c>
      <c r="X38" s="50"/>
      <c r="Y38" s="32"/>
      <c r="Z38" s="65"/>
      <c r="AA38" s="32"/>
      <c r="AB38" s="50"/>
      <c r="AC38" s="32"/>
      <c r="AD38" s="32"/>
      <c r="AE38" s="65"/>
      <c r="AF38" s="32"/>
      <c r="AG38" s="50"/>
      <c r="AH38" s="32"/>
      <c r="AI38" s="36"/>
      <c r="AJ38" s="139">
        <f t="shared" si="4"/>
        <v>5</v>
      </c>
      <c r="AK38" s="76"/>
    </row>
    <row r="39" spans="2:37" x14ac:dyDescent="0.25">
      <c r="B39" s="5"/>
      <c r="C39" s="59" t="s">
        <v>142</v>
      </c>
      <c r="D39" s="17"/>
      <c r="E39" s="55"/>
      <c r="F39" s="55"/>
      <c r="G39" s="32"/>
      <c r="H39" s="32"/>
      <c r="I39" s="32"/>
      <c r="J39" s="32"/>
      <c r="K39" s="32"/>
      <c r="L39" s="32"/>
      <c r="M39" s="32"/>
      <c r="N39" s="32"/>
      <c r="O39" s="32"/>
      <c r="P39" s="35"/>
      <c r="Q39" s="16"/>
      <c r="R39" s="64"/>
      <c r="S39" s="32">
        <v>11.5</v>
      </c>
      <c r="T39" s="47"/>
      <c r="U39" s="32"/>
      <c r="V39" s="65"/>
      <c r="W39" s="32"/>
      <c r="X39" s="50"/>
      <c r="Y39" s="32"/>
      <c r="Z39" s="65"/>
      <c r="AA39" s="32"/>
      <c r="AB39" s="50"/>
      <c r="AC39" s="32"/>
      <c r="AD39" s="32"/>
      <c r="AE39" s="65"/>
      <c r="AF39" s="32"/>
      <c r="AG39" s="50"/>
      <c r="AH39" s="32"/>
      <c r="AI39" s="36"/>
      <c r="AJ39" s="139">
        <f t="shared" si="4"/>
        <v>11.5</v>
      </c>
      <c r="AK39" s="76"/>
    </row>
    <row r="40" spans="2:37" x14ac:dyDescent="0.25">
      <c r="B40" s="5"/>
      <c r="C40" s="59" t="s">
        <v>143</v>
      </c>
      <c r="D40" s="17"/>
      <c r="E40" s="55"/>
      <c r="F40" s="55"/>
      <c r="G40" s="32"/>
      <c r="H40" s="32"/>
      <c r="I40" s="32"/>
      <c r="J40" s="32"/>
      <c r="K40" s="32"/>
      <c r="L40" s="32"/>
      <c r="M40" s="32"/>
      <c r="N40" s="32"/>
      <c r="O40" s="32">
        <v>4</v>
      </c>
      <c r="P40" s="35"/>
      <c r="Q40" s="16"/>
      <c r="R40" s="64"/>
      <c r="S40" s="32">
        <v>8</v>
      </c>
      <c r="T40" s="47"/>
      <c r="U40" s="32"/>
      <c r="V40" s="65"/>
      <c r="W40" s="32">
        <v>10</v>
      </c>
      <c r="X40" s="50"/>
      <c r="Y40" s="32"/>
      <c r="Z40" s="65"/>
      <c r="AA40" s="32"/>
      <c r="AB40" s="50"/>
      <c r="AC40" s="32"/>
      <c r="AD40" s="32"/>
      <c r="AE40" s="65"/>
      <c r="AF40" s="32"/>
      <c r="AG40" s="50"/>
      <c r="AH40" s="32"/>
      <c r="AI40" s="36"/>
      <c r="AJ40" s="139">
        <f t="shared" si="4"/>
        <v>22</v>
      </c>
      <c r="AK40" s="76"/>
    </row>
    <row r="41" spans="2:37" x14ac:dyDescent="0.25">
      <c r="B41" s="5"/>
      <c r="C41" s="59" t="s">
        <v>144</v>
      </c>
      <c r="D41" s="17"/>
      <c r="E41" s="55"/>
      <c r="F41" s="55"/>
      <c r="G41" s="32"/>
      <c r="H41" s="32"/>
      <c r="I41" s="32"/>
      <c r="J41" s="32"/>
      <c r="K41" s="32"/>
      <c r="L41" s="32"/>
      <c r="M41" s="32"/>
      <c r="N41" s="32"/>
      <c r="O41" s="32">
        <v>2</v>
      </c>
      <c r="P41" s="35"/>
      <c r="Q41" s="16"/>
      <c r="R41" s="64"/>
      <c r="S41" s="32"/>
      <c r="T41" s="47"/>
      <c r="U41" s="32"/>
      <c r="V41" s="65"/>
      <c r="W41" s="32"/>
      <c r="X41" s="50"/>
      <c r="Y41" s="32"/>
      <c r="Z41" s="65"/>
      <c r="AA41" s="32"/>
      <c r="AB41" s="50"/>
      <c r="AC41" s="32"/>
      <c r="AD41" s="32"/>
      <c r="AE41" s="65"/>
      <c r="AF41" s="32"/>
      <c r="AG41" s="50"/>
      <c r="AH41" s="32"/>
      <c r="AI41" s="36"/>
      <c r="AJ41" s="139">
        <f t="shared" si="4"/>
        <v>2</v>
      </c>
      <c r="AK41" s="76"/>
    </row>
    <row r="42" spans="2:37" x14ac:dyDescent="0.25">
      <c r="B42" s="5"/>
      <c r="C42" s="59" t="s">
        <v>145</v>
      </c>
      <c r="D42" s="17"/>
      <c r="E42" s="55"/>
      <c r="F42" s="55"/>
      <c r="G42" s="32"/>
      <c r="H42" s="32"/>
      <c r="I42" s="32"/>
      <c r="J42" s="32"/>
      <c r="K42" s="32"/>
      <c r="L42" s="32"/>
      <c r="M42" s="32"/>
      <c r="N42" s="32"/>
      <c r="O42" s="32"/>
      <c r="P42" s="35"/>
      <c r="Q42" s="16"/>
      <c r="R42" s="64"/>
      <c r="S42" s="32">
        <v>8</v>
      </c>
      <c r="T42" s="47"/>
      <c r="U42" s="32"/>
      <c r="V42" s="65"/>
      <c r="W42" s="32">
        <v>2</v>
      </c>
      <c r="X42" s="50"/>
      <c r="Y42" s="32"/>
      <c r="Z42" s="65"/>
      <c r="AA42" s="32">
        <v>1</v>
      </c>
      <c r="AB42" s="50"/>
      <c r="AC42" s="32"/>
      <c r="AD42" s="32"/>
      <c r="AE42" s="65"/>
      <c r="AF42" s="32"/>
      <c r="AG42" s="50"/>
      <c r="AH42" s="32"/>
      <c r="AI42" s="36"/>
      <c r="AJ42" s="139">
        <f t="shared" si="4"/>
        <v>11</v>
      </c>
      <c r="AK42" s="76"/>
    </row>
    <row r="43" spans="2:37" x14ac:dyDescent="0.25">
      <c r="B43" s="5"/>
      <c r="C43" s="59" t="s">
        <v>146</v>
      </c>
      <c r="D43" s="17"/>
      <c r="E43" s="55"/>
      <c r="F43" s="55"/>
      <c r="G43" s="32"/>
      <c r="H43" s="32"/>
      <c r="I43" s="32"/>
      <c r="J43" s="32"/>
      <c r="K43" s="32"/>
      <c r="L43" s="32"/>
      <c r="M43" s="32"/>
      <c r="N43" s="32"/>
      <c r="O43" s="32">
        <v>1</v>
      </c>
      <c r="P43" s="35"/>
      <c r="Q43" s="16"/>
      <c r="R43" s="64"/>
      <c r="S43" s="32">
        <v>11</v>
      </c>
      <c r="T43" s="47"/>
      <c r="U43" s="32"/>
      <c r="V43" s="65"/>
      <c r="W43" s="32"/>
      <c r="X43" s="50"/>
      <c r="Y43" s="32"/>
      <c r="Z43" s="65"/>
      <c r="AA43" s="32"/>
      <c r="AB43" s="50"/>
      <c r="AC43" s="32"/>
      <c r="AD43" s="32"/>
      <c r="AE43" s="65"/>
      <c r="AF43" s="32"/>
      <c r="AG43" s="50"/>
      <c r="AH43" s="32"/>
      <c r="AI43" s="36"/>
      <c r="AJ43" s="139">
        <f t="shared" si="4"/>
        <v>12</v>
      </c>
      <c r="AK43" s="76"/>
    </row>
    <row r="44" spans="2:37" x14ac:dyDescent="0.25">
      <c r="B44" s="5"/>
      <c r="C44" s="59" t="s">
        <v>147</v>
      </c>
      <c r="D44" s="17"/>
      <c r="E44" s="55"/>
      <c r="F44" s="55"/>
      <c r="G44" s="32"/>
      <c r="H44" s="32"/>
      <c r="I44" s="32"/>
      <c r="J44" s="32"/>
      <c r="K44" s="32"/>
      <c r="L44" s="32"/>
      <c r="M44" s="32"/>
      <c r="N44" s="32"/>
      <c r="O44" s="32"/>
      <c r="P44" s="35"/>
      <c r="Q44" s="16"/>
      <c r="R44" s="64"/>
      <c r="S44" s="32"/>
      <c r="T44" s="47"/>
      <c r="U44" s="32"/>
      <c r="V44" s="65"/>
      <c r="W44" s="32">
        <v>12</v>
      </c>
      <c r="X44" s="50"/>
      <c r="Y44" s="32"/>
      <c r="Z44" s="65"/>
      <c r="AA44" s="32"/>
      <c r="AB44" s="50"/>
      <c r="AC44" s="32"/>
      <c r="AD44" s="32"/>
      <c r="AE44" s="65"/>
      <c r="AF44" s="32"/>
      <c r="AG44" s="50"/>
      <c r="AH44" s="32"/>
      <c r="AI44" s="36"/>
      <c r="AJ44" s="139">
        <f t="shared" si="4"/>
        <v>12</v>
      </c>
      <c r="AK44" s="76"/>
    </row>
    <row r="45" spans="2:37" x14ac:dyDescent="0.25">
      <c r="B45" s="5"/>
      <c r="C45" s="59" t="s">
        <v>148</v>
      </c>
      <c r="D45" s="17"/>
      <c r="E45" s="55"/>
      <c r="F45" s="55"/>
      <c r="G45" s="32"/>
      <c r="H45" s="32"/>
      <c r="I45" s="32"/>
      <c r="J45" s="32"/>
      <c r="K45" s="32"/>
      <c r="L45" s="32"/>
      <c r="M45" s="32"/>
      <c r="N45" s="32"/>
      <c r="O45" s="32"/>
      <c r="P45" s="35"/>
      <c r="Q45" s="16"/>
      <c r="R45" s="64"/>
      <c r="S45" s="32">
        <v>11.5</v>
      </c>
      <c r="T45" s="47"/>
      <c r="U45" s="32"/>
      <c r="V45" s="65"/>
      <c r="W45" s="32"/>
      <c r="X45" s="50"/>
      <c r="Y45" s="32"/>
      <c r="Z45" s="65"/>
      <c r="AA45" s="32"/>
      <c r="AB45" s="50"/>
      <c r="AC45" s="32"/>
      <c r="AD45" s="32"/>
      <c r="AE45" s="65"/>
      <c r="AF45" s="32"/>
      <c r="AG45" s="50"/>
      <c r="AH45" s="32"/>
      <c r="AI45" s="36"/>
      <c r="AJ45" s="139">
        <f t="shared" si="4"/>
        <v>11.5</v>
      </c>
      <c r="AK45" s="76"/>
    </row>
    <row r="46" spans="2:37" x14ac:dyDescent="0.25">
      <c r="B46" s="5"/>
      <c r="C46" s="59" t="s">
        <v>149</v>
      </c>
      <c r="D46" s="17"/>
      <c r="E46" s="55"/>
      <c r="F46" s="55"/>
      <c r="G46" s="32"/>
      <c r="H46" s="32"/>
      <c r="I46" s="32"/>
      <c r="J46" s="32"/>
      <c r="K46" s="32"/>
      <c r="L46" s="32"/>
      <c r="M46" s="32"/>
      <c r="N46" s="32"/>
      <c r="O46" s="32"/>
      <c r="P46" s="35"/>
      <c r="Q46" s="16"/>
      <c r="R46" s="64"/>
      <c r="S46" s="32">
        <v>3</v>
      </c>
      <c r="T46" s="47"/>
      <c r="U46" s="32"/>
      <c r="V46" s="65"/>
      <c r="W46" s="32">
        <v>3</v>
      </c>
      <c r="X46" s="50"/>
      <c r="Y46" s="32"/>
      <c r="Z46" s="65"/>
      <c r="AA46" s="32"/>
      <c r="AB46" s="50"/>
      <c r="AC46" s="32"/>
      <c r="AD46" s="32"/>
      <c r="AE46" s="65"/>
      <c r="AF46" s="32"/>
      <c r="AG46" s="50"/>
      <c r="AH46" s="32"/>
      <c r="AI46" s="36"/>
      <c r="AJ46" s="139">
        <f t="shared" si="4"/>
        <v>6</v>
      </c>
      <c r="AK46" s="76"/>
    </row>
    <row r="47" spans="2:37" x14ac:dyDescent="0.25">
      <c r="B47" s="5"/>
      <c r="C47" s="59" t="s">
        <v>150</v>
      </c>
      <c r="D47" s="17"/>
      <c r="E47" s="55"/>
      <c r="F47" s="55"/>
      <c r="G47" s="32"/>
      <c r="H47" s="32"/>
      <c r="I47" s="32"/>
      <c r="J47" s="32"/>
      <c r="K47" s="32"/>
      <c r="L47" s="32"/>
      <c r="M47" s="32"/>
      <c r="N47" s="32"/>
      <c r="O47" s="32"/>
      <c r="P47" s="35"/>
      <c r="Q47" s="16"/>
      <c r="R47" s="64"/>
      <c r="S47" s="32">
        <v>8</v>
      </c>
      <c r="T47" s="47"/>
      <c r="U47" s="32"/>
      <c r="V47" s="65"/>
      <c r="W47" s="32"/>
      <c r="X47" s="50"/>
      <c r="Y47" s="32"/>
      <c r="Z47" s="65"/>
      <c r="AA47" s="32"/>
      <c r="AB47" s="50"/>
      <c r="AC47" s="32"/>
      <c r="AD47" s="32"/>
      <c r="AE47" s="65"/>
      <c r="AF47" s="32"/>
      <c r="AG47" s="50"/>
      <c r="AH47" s="32"/>
      <c r="AI47" s="36"/>
      <c r="AJ47" s="139">
        <f t="shared" si="4"/>
        <v>8</v>
      </c>
      <c r="AK47" s="76"/>
    </row>
    <row r="48" spans="2:37" x14ac:dyDescent="0.25">
      <c r="B48" s="5"/>
      <c r="C48" s="59" t="s">
        <v>151</v>
      </c>
      <c r="D48" s="17"/>
      <c r="E48" s="55"/>
      <c r="F48" s="55"/>
      <c r="G48" s="32"/>
      <c r="H48" s="32"/>
      <c r="I48" s="32"/>
      <c r="J48" s="32"/>
      <c r="K48" s="32"/>
      <c r="L48" s="32"/>
      <c r="M48" s="32"/>
      <c r="N48" s="32"/>
      <c r="O48" s="32"/>
      <c r="P48" s="35"/>
      <c r="Q48" s="16"/>
      <c r="R48" s="64"/>
      <c r="S48" s="32">
        <v>8</v>
      </c>
      <c r="T48" s="47"/>
      <c r="U48" s="32"/>
      <c r="V48" s="65"/>
      <c r="W48" s="32"/>
      <c r="X48" s="50"/>
      <c r="Y48" s="32"/>
      <c r="Z48" s="65"/>
      <c r="AA48" s="32"/>
      <c r="AB48" s="50"/>
      <c r="AC48" s="32"/>
      <c r="AD48" s="32"/>
      <c r="AE48" s="65"/>
      <c r="AF48" s="32"/>
      <c r="AG48" s="50"/>
      <c r="AH48" s="32"/>
      <c r="AI48" s="36"/>
      <c r="AJ48" s="139">
        <f t="shared" si="4"/>
        <v>8</v>
      </c>
      <c r="AK48" s="76"/>
    </row>
    <row r="49" spans="2:37" x14ac:dyDescent="0.25">
      <c r="B49" s="59" t="s">
        <v>77</v>
      </c>
      <c r="C49" s="23"/>
      <c r="D49" s="17"/>
      <c r="E49" s="55"/>
      <c r="F49" s="55"/>
      <c r="G49" s="32"/>
      <c r="H49" s="32"/>
      <c r="I49" s="32"/>
      <c r="J49" s="32"/>
      <c r="K49" s="32"/>
      <c r="L49" s="32"/>
      <c r="M49" s="32"/>
      <c r="N49" s="32"/>
      <c r="O49" s="32"/>
      <c r="P49" s="35"/>
      <c r="Q49" s="16"/>
      <c r="R49" s="64">
        <f t="shared" ref="R49:R58" si="6">D49</f>
        <v>0</v>
      </c>
      <c r="S49" s="32"/>
      <c r="T49" s="47"/>
      <c r="U49" s="32"/>
      <c r="V49" s="65">
        <f t="shared" ref="V49:V58" si="7">E49</f>
        <v>0</v>
      </c>
      <c r="W49" s="32"/>
      <c r="X49" s="33"/>
      <c r="Y49" s="32"/>
      <c r="Z49" s="65">
        <f t="shared" ref="Z49:Z58" si="8">F49</f>
        <v>0</v>
      </c>
      <c r="AA49" s="32"/>
      <c r="AB49" s="50"/>
      <c r="AC49" s="32"/>
      <c r="AD49" s="32"/>
      <c r="AE49" s="65"/>
      <c r="AF49" s="32"/>
      <c r="AG49" s="50"/>
      <c r="AH49" s="32"/>
      <c r="AI49" s="36"/>
      <c r="AJ49" s="139">
        <f t="shared" si="4"/>
        <v>0</v>
      </c>
      <c r="AK49" s="77"/>
    </row>
    <row r="50" spans="2:37" hidden="1" x14ac:dyDescent="0.25">
      <c r="B50" s="5"/>
      <c r="C50" s="59" t="s">
        <v>26</v>
      </c>
      <c r="D50" s="17"/>
      <c r="E50" s="55"/>
      <c r="F50" s="55"/>
      <c r="G50" s="32"/>
      <c r="H50" s="32"/>
      <c r="I50" s="32"/>
      <c r="J50" s="32"/>
      <c r="K50" s="32"/>
      <c r="L50" s="32"/>
      <c r="M50" s="32"/>
      <c r="N50" s="32"/>
      <c r="O50" s="32"/>
      <c r="P50" s="35"/>
      <c r="Q50" s="16"/>
      <c r="R50" s="64">
        <f t="shared" si="6"/>
        <v>0</v>
      </c>
      <c r="S50" s="32"/>
      <c r="T50" s="47"/>
      <c r="U50" s="32"/>
      <c r="V50" s="65">
        <f t="shared" si="7"/>
        <v>0</v>
      </c>
      <c r="W50" s="32"/>
      <c r="X50" s="47"/>
      <c r="Y50" s="32"/>
      <c r="Z50" s="65">
        <f t="shared" si="8"/>
        <v>0</v>
      </c>
      <c r="AA50" s="32"/>
      <c r="AB50" s="47"/>
      <c r="AC50" s="32"/>
      <c r="AD50" s="32"/>
      <c r="AE50" s="65"/>
      <c r="AF50" s="32"/>
      <c r="AG50" s="47"/>
      <c r="AH50" s="32"/>
      <c r="AI50" s="36"/>
      <c r="AJ50" s="139">
        <f t="shared" si="4"/>
        <v>0</v>
      </c>
      <c r="AK50" s="77"/>
    </row>
    <row r="51" spans="2:37" x14ac:dyDescent="0.25">
      <c r="B51" s="5"/>
      <c r="C51" s="59" t="s">
        <v>48</v>
      </c>
      <c r="D51" s="17"/>
      <c r="E51" s="55"/>
      <c r="F51" s="55"/>
      <c r="G51" s="32"/>
      <c r="H51" s="32"/>
      <c r="I51" s="32"/>
      <c r="J51" s="32"/>
      <c r="K51" s="32"/>
      <c r="L51" s="32"/>
      <c r="M51" s="32"/>
      <c r="N51" s="32"/>
      <c r="O51" s="32"/>
      <c r="P51" s="35"/>
      <c r="Q51" s="16"/>
      <c r="R51" s="64">
        <f t="shared" si="6"/>
        <v>0</v>
      </c>
      <c r="S51" s="32"/>
      <c r="T51" s="47"/>
      <c r="U51" s="32"/>
      <c r="V51" s="65">
        <f t="shared" si="7"/>
        <v>0</v>
      </c>
      <c r="W51" s="32">
        <v>56</v>
      </c>
      <c r="X51" s="47"/>
      <c r="Y51" s="32"/>
      <c r="Z51" s="65">
        <f t="shared" si="8"/>
        <v>0</v>
      </c>
      <c r="AA51" s="32">
        <v>10.5</v>
      </c>
      <c r="AB51" s="47"/>
      <c r="AC51" s="32"/>
      <c r="AD51" s="32"/>
      <c r="AE51" s="65"/>
      <c r="AF51" s="32"/>
      <c r="AG51" s="47"/>
      <c r="AH51" s="32"/>
      <c r="AI51" s="36"/>
      <c r="AJ51" s="139">
        <f t="shared" si="4"/>
        <v>66.5</v>
      </c>
      <c r="AK51" s="77"/>
    </row>
    <row r="52" spans="2:37" hidden="1" x14ac:dyDescent="0.25">
      <c r="B52" s="5"/>
      <c r="C52" s="59" t="s">
        <v>78</v>
      </c>
      <c r="D52" s="17"/>
      <c r="E52" s="55"/>
      <c r="F52" s="55"/>
      <c r="G52" s="32"/>
      <c r="H52" s="32"/>
      <c r="I52" s="32"/>
      <c r="J52" s="32"/>
      <c r="K52" s="32"/>
      <c r="L52" s="32"/>
      <c r="M52" s="32"/>
      <c r="N52" s="32"/>
      <c r="O52" s="32"/>
      <c r="P52" s="35"/>
      <c r="Q52" s="16"/>
      <c r="R52" s="64">
        <f t="shared" si="6"/>
        <v>0</v>
      </c>
      <c r="S52" s="32"/>
      <c r="T52" s="47"/>
      <c r="U52" s="32"/>
      <c r="V52" s="65">
        <f t="shared" si="7"/>
        <v>0</v>
      </c>
      <c r="W52" s="32"/>
      <c r="X52" s="47"/>
      <c r="Y52" s="32"/>
      <c r="Z52" s="65">
        <f t="shared" si="8"/>
        <v>0</v>
      </c>
      <c r="AA52" s="32"/>
      <c r="AB52" s="47"/>
      <c r="AC52" s="32"/>
      <c r="AD52" s="32"/>
      <c r="AE52" s="65"/>
      <c r="AF52" s="32"/>
      <c r="AG52" s="47"/>
      <c r="AH52" s="32"/>
      <c r="AI52" s="28"/>
      <c r="AJ52" s="139">
        <f t="shared" si="4"/>
        <v>0</v>
      </c>
      <c r="AK52" s="77"/>
    </row>
    <row r="53" spans="2:37" hidden="1" x14ac:dyDescent="0.25">
      <c r="B53" s="5"/>
      <c r="C53" s="59" t="s">
        <v>23</v>
      </c>
      <c r="D53" s="17"/>
      <c r="E53" s="55"/>
      <c r="F53" s="55"/>
      <c r="G53" s="32"/>
      <c r="H53" s="32"/>
      <c r="I53" s="32"/>
      <c r="J53" s="32"/>
      <c r="K53" s="32"/>
      <c r="L53" s="32"/>
      <c r="M53" s="32"/>
      <c r="N53" s="32"/>
      <c r="O53" s="32"/>
      <c r="P53" s="35"/>
      <c r="Q53" s="16"/>
      <c r="R53" s="64">
        <f t="shared" si="6"/>
        <v>0</v>
      </c>
      <c r="S53" s="32"/>
      <c r="T53" s="47"/>
      <c r="U53" s="32"/>
      <c r="V53" s="65">
        <f t="shared" si="7"/>
        <v>0</v>
      </c>
      <c r="W53" s="32"/>
      <c r="X53" s="47"/>
      <c r="Y53" s="32"/>
      <c r="Z53" s="65">
        <f t="shared" si="8"/>
        <v>0</v>
      </c>
      <c r="AA53" s="32"/>
      <c r="AB53" s="47"/>
      <c r="AC53" s="32"/>
      <c r="AD53" s="32"/>
      <c r="AE53" s="65"/>
      <c r="AF53" s="32"/>
      <c r="AG53" s="47"/>
      <c r="AH53" s="32"/>
      <c r="AI53" s="28"/>
      <c r="AJ53" s="139">
        <f t="shared" si="4"/>
        <v>0</v>
      </c>
      <c r="AK53" s="77"/>
    </row>
    <row r="54" spans="2:37" hidden="1" x14ac:dyDescent="0.25">
      <c r="B54" s="5"/>
      <c r="C54" s="59" t="s">
        <v>47</v>
      </c>
      <c r="D54" s="55"/>
      <c r="E54" s="55"/>
      <c r="F54" s="55"/>
      <c r="G54" s="32"/>
      <c r="H54" s="32"/>
      <c r="I54" s="32"/>
      <c r="J54" s="32"/>
      <c r="K54" s="32"/>
      <c r="L54" s="32"/>
      <c r="M54" s="32"/>
      <c r="N54" s="32"/>
      <c r="O54" s="32"/>
      <c r="P54" s="35"/>
      <c r="Q54" s="16"/>
      <c r="R54" s="64">
        <f t="shared" si="6"/>
        <v>0</v>
      </c>
      <c r="S54" s="32"/>
      <c r="T54" s="47"/>
      <c r="U54" s="32"/>
      <c r="V54" s="65">
        <f t="shared" si="7"/>
        <v>0</v>
      </c>
      <c r="W54" s="32"/>
      <c r="X54" s="47"/>
      <c r="Y54" s="32"/>
      <c r="Z54" s="65">
        <f t="shared" si="8"/>
        <v>0</v>
      </c>
      <c r="AA54" s="32"/>
      <c r="AB54" s="47"/>
      <c r="AC54" s="32"/>
      <c r="AD54" s="32"/>
      <c r="AE54" s="65"/>
      <c r="AF54" s="32"/>
      <c r="AG54" s="47"/>
      <c r="AH54" s="32"/>
      <c r="AI54" s="28"/>
      <c r="AJ54" s="139">
        <f t="shared" si="4"/>
        <v>0</v>
      </c>
      <c r="AK54" s="77"/>
    </row>
    <row r="55" spans="2:37" hidden="1" x14ac:dyDescent="0.25">
      <c r="B55" s="5"/>
      <c r="C55" s="59" t="s">
        <v>61</v>
      </c>
      <c r="D55" s="55"/>
      <c r="E55" s="55"/>
      <c r="F55" s="55"/>
      <c r="G55" s="32"/>
      <c r="H55" s="32"/>
      <c r="I55" s="32"/>
      <c r="J55" s="32"/>
      <c r="K55" s="32"/>
      <c r="L55" s="32"/>
      <c r="M55" s="32"/>
      <c r="N55" s="32"/>
      <c r="O55" s="35"/>
      <c r="Q55" s="16"/>
      <c r="R55" s="64">
        <f t="shared" si="6"/>
        <v>0</v>
      </c>
      <c r="S55" s="54"/>
      <c r="T55" s="47"/>
      <c r="U55" s="32"/>
      <c r="V55" s="65">
        <f t="shared" si="7"/>
        <v>0</v>
      </c>
      <c r="W55" s="32"/>
      <c r="X55" s="47"/>
      <c r="Y55" s="32"/>
      <c r="Z55" s="65">
        <f t="shared" si="8"/>
        <v>0</v>
      </c>
      <c r="AA55" s="32"/>
      <c r="AB55" s="47"/>
      <c r="AC55" s="32"/>
      <c r="AD55" s="32"/>
      <c r="AE55" s="65"/>
      <c r="AF55" s="32"/>
      <c r="AG55" s="47"/>
      <c r="AH55" s="32"/>
      <c r="AI55" s="28"/>
      <c r="AJ55" s="139">
        <f t="shared" si="4"/>
        <v>0</v>
      </c>
      <c r="AK55" s="77"/>
    </row>
    <row r="56" spans="2:37" hidden="1" x14ac:dyDescent="0.25">
      <c r="B56" s="5"/>
      <c r="C56" s="59" t="s">
        <v>49</v>
      </c>
      <c r="D56" s="55"/>
      <c r="E56" s="55"/>
      <c r="F56" s="55"/>
      <c r="G56" s="32"/>
      <c r="H56" s="32"/>
      <c r="I56" s="32"/>
      <c r="J56" s="32"/>
      <c r="K56" s="32"/>
      <c r="L56" s="32"/>
      <c r="M56" s="32"/>
      <c r="N56" s="32"/>
      <c r="O56" s="32"/>
      <c r="P56" s="35"/>
      <c r="Q56" s="16"/>
      <c r="R56" s="64">
        <f t="shared" si="6"/>
        <v>0</v>
      </c>
      <c r="S56" s="32"/>
      <c r="T56" s="47"/>
      <c r="U56" s="32"/>
      <c r="V56" s="65">
        <f t="shared" si="7"/>
        <v>0</v>
      </c>
      <c r="W56" s="32"/>
      <c r="X56" s="47"/>
      <c r="Y56" s="32"/>
      <c r="Z56" s="65">
        <f t="shared" si="8"/>
        <v>0</v>
      </c>
      <c r="AA56" s="32"/>
      <c r="AB56" s="47"/>
      <c r="AC56" s="32"/>
      <c r="AD56" s="32"/>
      <c r="AE56" s="65"/>
      <c r="AF56" s="32"/>
      <c r="AG56" s="47"/>
      <c r="AH56" s="32"/>
      <c r="AI56" s="28"/>
      <c r="AJ56" s="139">
        <f t="shared" si="4"/>
        <v>0</v>
      </c>
      <c r="AK56" s="77"/>
    </row>
    <row r="57" spans="2:37" x14ac:dyDescent="0.25">
      <c r="B57" s="5"/>
      <c r="C57" s="59" t="s">
        <v>63</v>
      </c>
      <c r="D57" s="55"/>
      <c r="E57" s="55"/>
      <c r="F57" s="55"/>
      <c r="G57" s="32"/>
      <c r="H57" s="32"/>
      <c r="I57" s="32"/>
      <c r="J57" s="32"/>
      <c r="K57" s="32"/>
      <c r="L57" s="32"/>
      <c r="M57" s="32"/>
      <c r="N57" s="32"/>
      <c r="O57" s="32"/>
      <c r="P57" s="35"/>
      <c r="Q57" s="16"/>
      <c r="R57" s="64">
        <f t="shared" si="6"/>
        <v>0</v>
      </c>
      <c r="S57" s="32"/>
      <c r="T57" s="47"/>
      <c r="U57" s="32"/>
      <c r="V57" s="65">
        <f t="shared" si="7"/>
        <v>0</v>
      </c>
      <c r="W57" s="32">
        <v>16</v>
      </c>
      <c r="X57" s="47"/>
      <c r="Y57" s="32"/>
      <c r="Z57" s="65">
        <f t="shared" si="8"/>
        <v>0</v>
      </c>
      <c r="AA57" s="32"/>
      <c r="AB57" s="47"/>
      <c r="AC57" s="32"/>
      <c r="AD57" s="32"/>
      <c r="AE57" s="65"/>
      <c r="AF57" s="32"/>
      <c r="AG57" s="47"/>
      <c r="AH57" s="32"/>
      <c r="AI57" s="28"/>
      <c r="AJ57" s="139">
        <f t="shared" si="4"/>
        <v>16</v>
      </c>
      <c r="AK57" s="77"/>
    </row>
    <row r="58" spans="2:37" x14ac:dyDescent="0.25">
      <c r="B58" s="59" t="s">
        <v>66</v>
      </c>
      <c r="C58" s="23"/>
      <c r="D58" s="15"/>
      <c r="E58" s="15"/>
      <c r="F58" s="15"/>
      <c r="G58" s="24"/>
      <c r="H58" s="24"/>
      <c r="I58" s="24"/>
      <c r="J58" s="24"/>
      <c r="K58" s="24"/>
      <c r="L58" s="24"/>
      <c r="M58" s="24"/>
      <c r="N58" s="24"/>
      <c r="O58" s="24"/>
      <c r="P58" s="25"/>
      <c r="Q58" s="16"/>
      <c r="R58" s="64">
        <f t="shared" si="6"/>
        <v>0</v>
      </c>
      <c r="S58" s="26"/>
      <c r="T58" s="27"/>
      <c r="V58" s="65">
        <f t="shared" si="7"/>
        <v>0</v>
      </c>
      <c r="W58" s="26"/>
      <c r="X58" s="49"/>
      <c r="Z58" s="65">
        <f t="shared" si="8"/>
        <v>0</v>
      </c>
      <c r="AA58" s="26"/>
      <c r="AB58" s="49"/>
      <c r="AE58" s="65"/>
      <c r="AF58" s="26"/>
      <c r="AG58" s="49"/>
      <c r="AI58" s="28">
        <f>R58+V58+Z58</f>
        <v>0</v>
      </c>
      <c r="AJ58" s="139">
        <f t="shared" si="4"/>
        <v>0</v>
      </c>
      <c r="AK58" s="76"/>
    </row>
    <row r="59" spans="2:37" x14ac:dyDescent="0.25">
      <c r="B59" s="59"/>
      <c r="C59" t="s">
        <v>26</v>
      </c>
      <c r="D59" s="15"/>
      <c r="E59" s="15"/>
      <c r="F59" s="15"/>
      <c r="G59" s="24">
        <v>18</v>
      </c>
      <c r="H59" s="24"/>
      <c r="I59" s="24"/>
      <c r="J59" s="24"/>
      <c r="K59" s="24"/>
      <c r="L59" s="24"/>
      <c r="M59" s="24"/>
      <c r="N59" s="24"/>
      <c r="O59" s="24"/>
      <c r="P59" s="25"/>
      <c r="Q59" s="16"/>
      <c r="R59" s="64"/>
      <c r="S59" s="26"/>
      <c r="T59" s="27"/>
      <c r="V59" s="65"/>
      <c r="W59" s="26"/>
      <c r="X59" s="49"/>
      <c r="Z59" s="65"/>
      <c r="AA59" s="26"/>
      <c r="AB59" s="49"/>
      <c r="AE59" s="65"/>
      <c r="AF59" s="26"/>
      <c r="AG59" s="49"/>
      <c r="AI59" s="28"/>
      <c r="AJ59" s="139">
        <f t="shared" si="4"/>
        <v>18</v>
      </c>
      <c r="AK59" s="76"/>
    </row>
    <row r="60" spans="2:37" x14ac:dyDescent="0.25">
      <c r="B60" s="5"/>
      <c r="C60" s="59" t="s">
        <v>48</v>
      </c>
      <c r="D60" s="56"/>
      <c r="E60" s="56"/>
      <c r="F60" s="56"/>
      <c r="G60" s="1"/>
      <c r="H60" s="1"/>
      <c r="I60" s="1"/>
      <c r="J60" s="1"/>
      <c r="K60" s="1"/>
      <c r="L60" s="1"/>
      <c r="M60" s="44"/>
      <c r="N60" s="44"/>
      <c r="O60" s="24"/>
      <c r="P60" s="25"/>
      <c r="Q60" s="16"/>
      <c r="R60" s="64"/>
      <c r="S60" s="26"/>
      <c r="T60" s="47"/>
      <c r="V60" s="65"/>
      <c r="W60" s="26">
        <v>7</v>
      </c>
      <c r="X60" s="47"/>
      <c r="Z60" s="65">
        <f>F60</f>
        <v>0</v>
      </c>
      <c r="AA60" s="26"/>
      <c r="AB60" s="47"/>
      <c r="AC60" s="29"/>
      <c r="AE60" s="65"/>
      <c r="AF60" s="26"/>
      <c r="AG60" s="47"/>
      <c r="AH60" s="29"/>
      <c r="AI60" s="28">
        <f>R60+V60+Z60</f>
        <v>0</v>
      </c>
      <c r="AJ60" s="139">
        <f t="shared" si="4"/>
        <v>7</v>
      </c>
      <c r="AK60" s="76"/>
    </row>
    <row r="61" spans="2:37" hidden="1" x14ac:dyDescent="0.25">
      <c r="B61" s="5"/>
      <c r="C61" s="59" t="s">
        <v>61</v>
      </c>
      <c r="D61" s="56"/>
      <c r="E61" s="56"/>
      <c r="F61" s="56"/>
      <c r="G61" s="1"/>
      <c r="H61" s="1"/>
      <c r="I61" s="1"/>
      <c r="J61" s="1"/>
      <c r="K61" s="1"/>
      <c r="L61" s="1"/>
      <c r="M61" s="57"/>
      <c r="N61" s="44"/>
      <c r="O61" s="24"/>
      <c r="P61" s="25"/>
      <c r="Q61" s="16"/>
      <c r="R61" s="64"/>
      <c r="S61" s="26"/>
      <c r="T61" s="53"/>
      <c r="V61" s="65">
        <f>E61</f>
        <v>0</v>
      </c>
      <c r="W61" s="26"/>
      <c r="X61" s="47"/>
      <c r="Z61" s="65">
        <f>F61</f>
        <v>0</v>
      </c>
      <c r="AA61" s="26"/>
      <c r="AB61" s="47"/>
      <c r="AC61" s="29"/>
      <c r="AE61" s="65"/>
      <c r="AF61" s="26"/>
      <c r="AG61" s="47"/>
      <c r="AH61" s="29"/>
      <c r="AI61" s="28">
        <f>R61+V61+Z61</f>
        <v>0</v>
      </c>
      <c r="AJ61" s="139">
        <f t="shared" si="4"/>
        <v>0</v>
      </c>
      <c r="AK61" s="76"/>
    </row>
    <row r="62" spans="2:37" x14ac:dyDescent="0.25">
      <c r="B62" s="5"/>
      <c r="C62" s="59" t="s">
        <v>62</v>
      </c>
      <c r="D62" s="56"/>
      <c r="E62" s="56"/>
      <c r="F62" s="56"/>
      <c r="G62" s="1"/>
      <c r="H62" s="1"/>
      <c r="I62" s="1"/>
      <c r="J62" s="1"/>
      <c r="K62" s="1"/>
      <c r="L62" s="1"/>
      <c r="M62" s="57"/>
      <c r="N62" s="44"/>
      <c r="O62" s="24"/>
      <c r="P62" s="25"/>
      <c r="Q62" s="16"/>
      <c r="R62" s="64"/>
      <c r="S62" s="26"/>
      <c r="T62" s="47"/>
      <c r="V62" s="65">
        <f>E62</f>
        <v>0</v>
      </c>
      <c r="W62" s="26">
        <v>3</v>
      </c>
      <c r="X62" s="47"/>
      <c r="Z62" s="65">
        <f>F62</f>
        <v>0</v>
      </c>
      <c r="AA62" s="26"/>
      <c r="AB62" s="47"/>
      <c r="AC62" s="29"/>
      <c r="AE62" s="65"/>
      <c r="AF62" s="26"/>
      <c r="AG62" s="47"/>
      <c r="AH62" s="29"/>
      <c r="AI62" s="28">
        <f>R62+V62+Z62</f>
        <v>0</v>
      </c>
      <c r="AJ62" s="139">
        <f t="shared" si="4"/>
        <v>3</v>
      </c>
      <c r="AK62" s="76"/>
    </row>
    <row r="63" spans="2:37" x14ac:dyDescent="0.25">
      <c r="B63" s="5"/>
      <c r="C63" s="59" t="s">
        <v>78</v>
      </c>
      <c r="D63" s="86"/>
      <c r="E63" s="86"/>
      <c r="F63" s="86"/>
      <c r="G63" s="87"/>
      <c r="H63" s="87"/>
      <c r="I63" s="87"/>
      <c r="J63" s="87">
        <v>12</v>
      </c>
      <c r="K63" s="87"/>
      <c r="L63" s="87"/>
      <c r="M63" s="88"/>
      <c r="N63" s="45"/>
      <c r="O63" s="30"/>
      <c r="P63" s="31"/>
      <c r="Q63" s="16"/>
      <c r="R63" s="64"/>
      <c r="S63" s="32"/>
      <c r="T63" s="47"/>
      <c r="V63" s="65"/>
      <c r="W63" s="32"/>
      <c r="X63" s="47"/>
      <c r="Z63" s="65"/>
      <c r="AA63" s="32"/>
      <c r="AB63" s="47"/>
      <c r="AC63" s="29"/>
      <c r="AE63" s="65"/>
      <c r="AF63" s="32"/>
      <c r="AG63" s="47"/>
      <c r="AH63" s="29"/>
      <c r="AI63" s="28"/>
      <c r="AJ63" s="139">
        <f t="shared" si="4"/>
        <v>12</v>
      </c>
      <c r="AK63" s="76"/>
    </row>
    <row r="64" spans="2:37" x14ac:dyDescent="0.25">
      <c r="B64" s="5"/>
      <c r="C64" s="59" t="s">
        <v>84</v>
      </c>
      <c r="D64" s="86"/>
      <c r="E64" s="86"/>
      <c r="F64" s="86"/>
      <c r="G64" s="87"/>
      <c r="H64" s="87">
        <v>1</v>
      </c>
      <c r="I64" s="87">
        <v>6</v>
      </c>
      <c r="J64" s="87"/>
      <c r="K64" s="87"/>
      <c r="L64" s="87"/>
      <c r="M64" s="88"/>
      <c r="N64" s="45"/>
      <c r="O64" s="30"/>
      <c r="P64" s="31"/>
      <c r="Q64" s="16"/>
      <c r="R64" s="64"/>
      <c r="S64" s="32"/>
      <c r="T64" s="47"/>
      <c r="V64" s="65"/>
      <c r="W64" s="32"/>
      <c r="X64" s="47"/>
      <c r="Z64" s="65"/>
      <c r="AA64" s="32"/>
      <c r="AB64" s="47"/>
      <c r="AC64" s="29"/>
      <c r="AE64" s="65"/>
      <c r="AF64" s="32"/>
      <c r="AG64" s="47"/>
      <c r="AH64" s="29"/>
      <c r="AI64" s="28"/>
      <c r="AJ64" s="139">
        <f t="shared" si="4"/>
        <v>7</v>
      </c>
      <c r="AK64" s="76"/>
    </row>
    <row r="65" spans="2:37" x14ac:dyDescent="0.25">
      <c r="B65" s="5"/>
      <c r="C65" s="59" t="s">
        <v>49</v>
      </c>
      <c r="D65" s="86"/>
      <c r="E65" s="86"/>
      <c r="F65" s="86"/>
      <c r="G65" s="87"/>
      <c r="H65" s="87"/>
      <c r="I65" s="87"/>
      <c r="J65" s="87"/>
      <c r="K65" s="87"/>
      <c r="L65" s="87"/>
      <c r="M65" s="88"/>
      <c r="N65" s="45"/>
      <c r="O65" s="30">
        <v>8</v>
      </c>
      <c r="P65" s="31"/>
      <c r="Q65" s="16"/>
      <c r="R65" s="64"/>
      <c r="S65" s="32"/>
      <c r="T65" s="47"/>
      <c r="V65" s="65"/>
      <c r="W65" s="32">
        <v>5</v>
      </c>
      <c r="X65" s="47"/>
      <c r="Z65" s="65"/>
      <c r="AA65" s="32"/>
      <c r="AB65" s="47"/>
      <c r="AC65" s="29"/>
      <c r="AE65" s="65"/>
      <c r="AF65" s="32"/>
      <c r="AG65" s="47"/>
      <c r="AH65" s="29"/>
      <c r="AI65" s="28"/>
      <c r="AJ65" s="139">
        <f t="shared" si="4"/>
        <v>13</v>
      </c>
      <c r="AK65" s="76"/>
    </row>
    <row r="66" spans="2:37" x14ac:dyDescent="0.25">
      <c r="B66" s="5"/>
      <c r="C66" s="59" t="s">
        <v>63</v>
      </c>
      <c r="D66" s="86"/>
      <c r="E66" s="86"/>
      <c r="F66" s="86"/>
      <c r="G66" s="87"/>
      <c r="H66" s="87"/>
      <c r="I66" s="87">
        <v>6</v>
      </c>
      <c r="J66" s="87"/>
      <c r="K66" s="87">
        <v>3</v>
      </c>
      <c r="L66" s="87"/>
      <c r="M66" s="88"/>
      <c r="N66" s="45"/>
      <c r="O66" s="30"/>
      <c r="P66" s="31"/>
      <c r="Q66" s="16"/>
      <c r="R66" s="64"/>
      <c r="S66" s="32"/>
      <c r="T66" s="47"/>
      <c r="V66" s="65"/>
      <c r="W66" s="32"/>
      <c r="X66" s="47"/>
      <c r="Z66" s="65"/>
      <c r="AA66" s="32"/>
      <c r="AB66" s="47"/>
      <c r="AC66" s="29"/>
      <c r="AE66" s="65"/>
      <c r="AF66" s="32"/>
      <c r="AG66" s="47"/>
      <c r="AH66" s="29"/>
      <c r="AI66" s="28"/>
      <c r="AJ66" s="139">
        <f t="shared" si="4"/>
        <v>9</v>
      </c>
      <c r="AK66" s="76"/>
    </row>
    <row r="67" spans="2:37" hidden="1" x14ac:dyDescent="0.25">
      <c r="B67" s="5"/>
      <c r="C67" s="59" t="s">
        <v>85</v>
      </c>
      <c r="D67" s="86"/>
      <c r="E67" s="86"/>
      <c r="F67" s="86"/>
      <c r="G67" s="87"/>
      <c r="H67" s="87"/>
      <c r="I67" s="87"/>
      <c r="J67" s="87"/>
      <c r="K67" s="87"/>
      <c r="L67" s="87"/>
      <c r="M67" s="88"/>
      <c r="N67" s="45"/>
      <c r="O67" s="30"/>
      <c r="P67" s="31"/>
      <c r="Q67" s="16"/>
      <c r="R67" s="64"/>
      <c r="S67" s="32"/>
      <c r="T67" s="47"/>
      <c r="V67" s="65"/>
      <c r="W67" s="32"/>
      <c r="X67" s="47"/>
      <c r="Z67" s="65"/>
      <c r="AA67" s="32"/>
      <c r="AB67" s="47"/>
      <c r="AC67" s="29"/>
      <c r="AE67" s="65"/>
      <c r="AF67" s="32"/>
      <c r="AG67" s="47"/>
      <c r="AH67" s="29"/>
      <c r="AI67" s="28"/>
      <c r="AJ67" s="139">
        <f t="shared" si="4"/>
        <v>0</v>
      </c>
      <c r="AK67" s="76"/>
    </row>
    <row r="68" spans="2:37" x14ac:dyDescent="0.25">
      <c r="B68" s="59" t="s">
        <v>79</v>
      </c>
      <c r="C68" s="96"/>
      <c r="D68" s="55"/>
      <c r="E68" s="55"/>
      <c r="F68" s="55"/>
      <c r="G68" s="32"/>
      <c r="H68" s="32"/>
      <c r="I68" s="32"/>
      <c r="J68" s="32"/>
      <c r="K68" s="32"/>
      <c r="L68" s="32"/>
      <c r="M68" s="32"/>
      <c r="N68" s="32"/>
      <c r="O68" s="32"/>
      <c r="P68" s="35"/>
      <c r="Q68" s="16"/>
      <c r="R68" s="64"/>
      <c r="S68" s="32"/>
      <c r="T68" s="47"/>
      <c r="U68" s="32"/>
      <c r="V68" s="65">
        <f>E68</f>
        <v>0</v>
      </c>
      <c r="W68" s="32"/>
      <c r="X68" s="47"/>
      <c r="Y68" s="32"/>
      <c r="Z68" s="65">
        <f>F68</f>
        <v>0</v>
      </c>
      <c r="AA68" s="32"/>
      <c r="AB68" s="47"/>
      <c r="AC68" s="32"/>
      <c r="AD68" s="32"/>
      <c r="AE68" s="65"/>
      <c r="AF68" s="32"/>
      <c r="AG68" s="47"/>
      <c r="AH68" s="32"/>
      <c r="AI68" s="28"/>
      <c r="AJ68" s="139">
        <f t="shared" si="4"/>
        <v>0</v>
      </c>
      <c r="AK68" s="77"/>
    </row>
    <row r="69" spans="2:37" x14ac:dyDescent="0.25">
      <c r="B69" s="5"/>
      <c r="C69" s="59" t="s">
        <v>17</v>
      </c>
      <c r="D69" s="55"/>
      <c r="E69" s="55"/>
      <c r="F69" s="55"/>
      <c r="G69" s="32">
        <v>2</v>
      </c>
      <c r="H69" s="32"/>
      <c r="I69" s="32">
        <v>10.5</v>
      </c>
      <c r="J69" s="32">
        <v>5.3</v>
      </c>
      <c r="K69" s="32">
        <v>31</v>
      </c>
      <c r="L69" s="32"/>
      <c r="M69" s="32"/>
      <c r="N69" s="32"/>
      <c r="O69" s="32">
        <v>1</v>
      </c>
      <c r="P69" s="35"/>
      <c r="Q69" s="16"/>
      <c r="R69" s="64"/>
      <c r="S69" s="32"/>
      <c r="T69" s="47"/>
      <c r="U69" s="32"/>
      <c r="V69" s="65">
        <f>E69</f>
        <v>0</v>
      </c>
      <c r="W69" s="32">
        <v>10</v>
      </c>
      <c r="X69" s="47"/>
      <c r="Y69" s="32"/>
      <c r="Z69" s="65">
        <f>F69</f>
        <v>0</v>
      </c>
      <c r="AA69" s="32"/>
      <c r="AB69" s="47"/>
      <c r="AC69" s="32"/>
      <c r="AD69" s="32"/>
      <c r="AE69" s="65"/>
      <c r="AF69" s="32">
        <v>10</v>
      </c>
      <c r="AG69" s="47"/>
      <c r="AH69" s="32"/>
      <c r="AI69" s="28"/>
      <c r="AJ69" s="139">
        <f t="shared" si="4"/>
        <v>59.8</v>
      </c>
      <c r="AK69" s="77"/>
    </row>
    <row r="70" spans="2:37" hidden="1" x14ac:dyDescent="0.25">
      <c r="B70" s="5"/>
      <c r="C70" s="59" t="s">
        <v>80</v>
      </c>
      <c r="D70" s="55">
        <v>67</v>
      </c>
      <c r="E70" s="55">
        <v>40</v>
      </c>
      <c r="F70" s="55">
        <v>20</v>
      </c>
      <c r="G70" s="32"/>
      <c r="H70" s="32"/>
      <c r="I70" s="32"/>
      <c r="J70" s="32"/>
      <c r="K70" s="32"/>
      <c r="L70" s="32"/>
      <c r="M70" s="32"/>
      <c r="N70" s="32"/>
      <c r="O70" s="32"/>
      <c r="P70" s="35"/>
      <c r="Q70" s="16"/>
      <c r="R70" s="64"/>
      <c r="S70" s="32"/>
      <c r="T70" s="47"/>
      <c r="U70" s="32"/>
      <c r="V70" s="65">
        <f>E70</f>
        <v>40</v>
      </c>
      <c r="W70" s="84"/>
      <c r="X70" s="47"/>
      <c r="Y70" s="32"/>
      <c r="Z70" s="65">
        <f>F70</f>
        <v>20</v>
      </c>
      <c r="AA70" s="32"/>
      <c r="AB70" s="47"/>
      <c r="AC70" s="32"/>
      <c r="AD70" s="32"/>
      <c r="AE70" s="65"/>
      <c r="AF70" s="32"/>
      <c r="AG70" s="47"/>
      <c r="AH70" s="32"/>
      <c r="AI70" s="28"/>
      <c r="AJ70" s="139">
        <f t="shared" si="4"/>
        <v>0</v>
      </c>
      <c r="AK70" s="77"/>
    </row>
    <row r="71" spans="2:37" hidden="1" x14ac:dyDescent="0.25">
      <c r="B71" s="2"/>
      <c r="C71" s="59" t="s">
        <v>81</v>
      </c>
      <c r="D71" s="55"/>
      <c r="E71" s="55"/>
      <c r="F71" s="55"/>
      <c r="G71" s="32"/>
      <c r="H71" s="32"/>
      <c r="I71" s="32"/>
      <c r="J71" s="32"/>
      <c r="K71" s="32"/>
      <c r="L71" s="32"/>
      <c r="M71" s="32"/>
      <c r="N71" s="32"/>
      <c r="O71" s="32"/>
      <c r="P71" s="35"/>
      <c r="Q71" s="16"/>
      <c r="R71" s="64"/>
      <c r="S71" s="32"/>
      <c r="T71" s="47"/>
      <c r="U71" s="32"/>
      <c r="V71" s="65">
        <f>E71</f>
        <v>0</v>
      </c>
      <c r="W71" s="84"/>
      <c r="X71" s="33"/>
      <c r="Y71" s="32"/>
      <c r="Z71" s="65">
        <f>F71</f>
        <v>0</v>
      </c>
      <c r="AA71" s="32"/>
      <c r="AB71" s="33"/>
      <c r="AC71" s="32"/>
      <c r="AD71" s="32"/>
      <c r="AE71" s="65"/>
      <c r="AF71" s="32"/>
      <c r="AG71" s="33"/>
      <c r="AH71" s="32"/>
      <c r="AI71" s="36"/>
      <c r="AJ71" s="139">
        <f t="shared" si="4"/>
        <v>0</v>
      </c>
      <c r="AK71" s="77"/>
    </row>
    <row r="72" spans="2:37" hidden="1" x14ac:dyDescent="0.25">
      <c r="B72" s="5"/>
      <c r="C72" s="59" t="s">
        <v>82</v>
      </c>
      <c r="D72" s="55">
        <v>38</v>
      </c>
      <c r="E72" s="55">
        <v>12</v>
      </c>
      <c r="F72" s="55">
        <v>8</v>
      </c>
      <c r="G72" s="32"/>
      <c r="H72" s="32"/>
      <c r="I72" s="32"/>
      <c r="J72" s="32"/>
      <c r="K72" s="32"/>
      <c r="L72" s="32"/>
      <c r="M72" s="32"/>
      <c r="N72" s="32"/>
      <c r="O72" s="32"/>
      <c r="P72" s="35"/>
      <c r="Q72" s="16"/>
      <c r="R72" s="64"/>
      <c r="S72" s="32"/>
      <c r="T72" s="47"/>
      <c r="U72" s="32"/>
      <c r="V72" s="65">
        <f>E72</f>
        <v>12</v>
      </c>
      <c r="W72" s="84"/>
      <c r="X72" s="33"/>
      <c r="Y72" s="32"/>
      <c r="Z72" s="65">
        <f>F72</f>
        <v>8</v>
      </c>
      <c r="AA72" s="32"/>
      <c r="AB72" s="33"/>
      <c r="AC72" s="32"/>
      <c r="AD72" s="32"/>
      <c r="AE72" s="65"/>
      <c r="AF72" s="32"/>
      <c r="AG72" s="33"/>
      <c r="AH72" s="32"/>
      <c r="AI72" s="36"/>
      <c r="AJ72" s="139">
        <f t="shared" ref="AJ72:AJ127" si="9">G72+H72+I72+J72+K72+L72+M72+N72+O72+P72+S72+W72+AA72</f>
        <v>0</v>
      </c>
      <c r="AK72" s="77"/>
    </row>
    <row r="73" spans="2:37" hidden="1" x14ac:dyDescent="0.25">
      <c r="B73" s="5"/>
      <c r="C73" s="59" t="s">
        <v>109</v>
      </c>
      <c r="D73" s="55"/>
      <c r="E73" s="55"/>
      <c r="F73" s="55"/>
      <c r="G73" s="32"/>
      <c r="H73" s="32"/>
      <c r="I73" s="32"/>
      <c r="J73" s="32"/>
      <c r="K73" s="32"/>
      <c r="L73" s="32"/>
      <c r="M73" s="32"/>
      <c r="N73" s="32"/>
      <c r="O73" s="32"/>
      <c r="P73" s="35"/>
      <c r="Q73" s="16"/>
      <c r="R73" s="64"/>
      <c r="S73" s="32"/>
      <c r="T73" s="47"/>
      <c r="U73" s="32"/>
      <c r="V73" s="65"/>
      <c r="W73" s="84"/>
      <c r="X73" s="33"/>
      <c r="Y73" s="32"/>
      <c r="Z73" s="65"/>
      <c r="AA73" s="32"/>
      <c r="AB73" s="33"/>
      <c r="AC73" s="32"/>
      <c r="AD73" s="32"/>
      <c r="AE73" s="65"/>
      <c r="AF73" s="32"/>
      <c r="AG73" s="33"/>
      <c r="AH73" s="32"/>
      <c r="AI73" s="36"/>
      <c r="AJ73" s="139">
        <f t="shared" si="9"/>
        <v>0</v>
      </c>
      <c r="AK73" s="77"/>
    </row>
    <row r="74" spans="2:37" x14ac:dyDescent="0.25">
      <c r="B74" s="5"/>
      <c r="C74" s="59" t="s">
        <v>153</v>
      </c>
      <c r="D74" s="55"/>
      <c r="E74" s="55"/>
      <c r="F74" s="55"/>
      <c r="G74" s="32"/>
      <c r="H74" s="32"/>
      <c r="I74" s="32">
        <v>3.5</v>
      </c>
      <c r="J74" s="32"/>
      <c r="K74" s="32"/>
      <c r="L74" s="32"/>
      <c r="M74" s="32">
        <v>3</v>
      </c>
      <c r="N74" s="32"/>
      <c r="O74" s="32">
        <v>23.6</v>
      </c>
      <c r="P74" s="35"/>
      <c r="Q74" s="16"/>
      <c r="R74" s="64"/>
      <c r="S74" s="32">
        <v>46.1</v>
      </c>
      <c r="T74" s="47"/>
      <c r="U74" s="32"/>
      <c r="V74" s="65"/>
      <c r="W74" s="84">
        <v>9.75</v>
      </c>
      <c r="X74" s="33"/>
      <c r="Y74" s="32"/>
      <c r="Z74" s="65"/>
      <c r="AA74" s="32"/>
      <c r="AB74" s="33"/>
      <c r="AC74" s="32"/>
      <c r="AD74" s="32"/>
      <c r="AE74" s="65"/>
      <c r="AF74" s="32"/>
      <c r="AG74" s="33"/>
      <c r="AH74" s="32"/>
      <c r="AI74" s="36"/>
      <c r="AJ74" s="139">
        <f t="shared" si="9"/>
        <v>85.95</v>
      </c>
      <c r="AK74" s="77"/>
    </row>
    <row r="75" spans="2:37" x14ac:dyDescent="0.25">
      <c r="B75" s="5"/>
      <c r="C75" s="59" t="s">
        <v>154</v>
      </c>
      <c r="D75" s="55"/>
      <c r="E75" s="55"/>
      <c r="F75" s="55"/>
      <c r="G75" s="32"/>
      <c r="H75" s="32"/>
      <c r="I75" s="32"/>
      <c r="J75" s="32"/>
      <c r="K75" s="32"/>
      <c r="L75" s="32"/>
      <c r="M75" s="32"/>
      <c r="N75" s="32"/>
      <c r="O75" s="32"/>
      <c r="P75" s="35"/>
      <c r="Q75" s="16"/>
      <c r="R75" s="64"/>
      <c r="S75" s="32"/>
      <c r="T75" s="47"/>
      <c r="U75" s="32"/>
      <c r="V75" s="65"/>
      <c r="W75" s="84">
        <v>5</v>
      </c>
      <c r="X75" s="33"/>
      <c r="Y75" s="32"/>
      <c r="Z75" s="65"/>
      <c r="AA75" s="32"/>
      <c r="AB75" s="33"/>
      <c r="AC75" s="32"/>
      <c r="AD75" s="32"/>
      <c r="AE75" s="65"/>
      <c r="AF75" s="32"/>
      <c r="AG75" s="33"/>
      <c r="AH75" s="32"/>
      <c r="AI75" s="36"/>
      <c r="AJ75" s="139">
        <f t="shared" si="9"/>
        <v>5</v>
      </c>
      <c r="AK75" s="77"/>
    </row>
    <row r="76" spans="2:37" x14ac:dyDescent="0.25">
      <c r="B76" s="5"/>
      <c r="C76" s="59" t="s">
        <v>81</v>
      </c>
      <c r="D76" s="55"/>
      <c r="E76" s="55"/>
      <c r="F76" s="55"/>
      <c r="G76" s="32"/>
      <c r="H76" s="32"/>
      <c r="I76" s="32">
        <v>1</v>
      </c>
      <c r="J76" s="32"/>
      <c r="K76" s="32"/>
      <c r="L76" s="32"/>
      <c r="M76" s="32"/>
      <c r="N76" s="32"/>
      <c r="O76" s="32">
        <v>8</v>
      </c>
      <c r="P76" s="35"/>
      <c r="Q76" s="16"/>
      <c r="R76" s="64"/>
      <c r="S76" s="32">
        <v>21.2</v>
      </c>
      <c r="T76" s="47"/>
      <c r="U76" s="32"/>
      <c r="V76" s="65"/>
      <c r="W76" s="84">
        <v>14.3</v>
      </c>
      <c r="X76" s="33"/>
      <c r="Y76" s="32"/>
      <c r="Z76" s="65"/>
      <c r="AA76" s="32"/>
      <c r="AB76" s="33"/>
      <c r="AC76" s="32"/>
      <c r="AD76" s="32"/>
      <c r="AE76" s="65"/>
      <c r="AF76" s="32"/>
      <c r="AG76" s="33"/>
      <c r="AH76" s="32"/>
      <c r="AI76" s="36"/>
      <c r="AJ76" s="139">
        <f t="shared" si="9"/>
        <v>44.5</v>
      </c>
      <c r="AK76" s="77"/>
    </row>
    <row r="77" spans="2:37" x14ac:dyDescent="0.25">
      <c r="B77" s="5"/>
      <c r="C77" s="59" t="s">
        <v>155</v>
      </c>
      <c r="D77" s="55"/>
      <c r="E77" s="55"/>
      <c r="F77" s="55"/>
      <c r="G77" s="32"/>
      <c r="H77" s="32"/>
      <c r="I77" s="32"/>
      <c r="J77" s="32"/>
      <c r="K77" s="32"/>
      <c r="L77" s="32"/>
      <c r="M77" s="32"/>
      <c r="N77" s="32"/>
      <c r="O77" s="32"/>
      <c r="P77" s="35"/>
      <c r="Q77" s="16"/>
      <c r="R77" s="64"/>
      <c r="S77" s="32"/>
      <c r="T77" s="47"/>
      <c r="U77" s="32"/>
      <c r="V77" s="65"/>
      <c r="W77" s="84">
        <v>20</v>
      </c>
      <c r="X77" s="33"/>
      <c r="Y77" s="32"/>
      <c r="Z77" s="65"/>
      <c r="AA77" s="32"/>
      <c r="AB77" s="33"/>
      <c r="AC77" s="32"/>
      <c r="AD77" s="32"/>
      <c r="AE77" s="65"/>
      <c r="AF77" s="32"/>
      <c r="AG77" s="33"/>
      <c r="AH77" s="32"/>
      <c r="AI77" s="36"/>
      <c r="AJ77" s="139">
        <f t="shared" si="9"/>
        <v>20</v>
      </c>
      <c r="AK77" s="77"/>
    </row>
    <row r="78" spans="2:37" x14ac:dyDescent="0.25">
      <c r="B78" s="5"/>
      <c r="C78" s="59" t="s">
        <v>156</v>
      </c>
      <c r="D78" s="55"/>
      <c r="E78" s="55"/>
      <c r="F78" s="55"/>
      <c r="G78" s="32"/>
      <c r="H78" s="32"/>
      <c r="I78" s="32">
        <v>1.75</v>
      </c>
      <c r="J78" s="32"/>
      <c r="K78" s="32"/>
      <c r="L78" s="32"/>
      <c r="M78" s="32">
        <v>3</v>
      </c>
      <c r="N78" s="32">
        <v>2</v>
      </c>
      <c r="O78" s="32">
        <v>2.2999999999999998</v>
      </c>
      <c r="P78" s="35"/>
      <c r="Q78" s="16"/>
      <c r="R78" s="64"/>
      <c r="S78" s="32">
        <v>48.8</v>
      </c>
      <c r="T78" s="47"/>
      <c r="U78" s="32"/>
      <c r="V78" s="65"/>
      <c r="W78" s="84">
        <v>5.75</v>
      </c>
      <c r="X78" s="33"/>
      <c r="Y78" s="32"/>
      <c r="Z78" s="65"/>
      <c r="AA78" s="32"/>
      <c r="AB78" s="33"/>
      <c r="AC78" s="32"/>
      <c r="AD78" s="32"/>
      <c r="AE78" s="65"/>
      <c r="AF78" s="32"/>
      <c r="AG78" s="33"/>
      <c r="AH78" s="32"/>
      <c r="AI78" s="36"/>
      <c r="AJ78" s="139">
        <f t="shared" si="9"/>
        <v>63.599999999999994</v>
      </c>
      <c r="AK78" s="77"/>
    </row>
    <row r="79" spans="2:37" x14ac:dyDescent="0.25">
      <c r="B79" s="5"/>
      <c r="C79" s="59" t="s">
        <v>157</v>
      </c>
      <c r="D79" s="55"/>
      <c r="E79" s="55"/>
      <c r="F79" s="55"/>
      <c r="G79" s="32"/>
      <c r="H79" s="32"/>
      <c r="I79" s="32"/>
      <c r="J79" s="32"/>
      <c r="K79" s="32"/>
      <c r="L79" s="32"/>
      <c r="M79" s="32"/>
      <c r="N79" s="32"/>
      <c r="O79" s="32"/>
      <c r="P79" s="35"/>
      <c r="Q79" s="16"/>
      <c r="R79" s="64"/>
      <c r="S79" s="32">
        <v>8</v>
      </c>
      <c r="T79" s="47"/>
      <c r="U79" s="32"/>
      <c r="V79" s="65"/>
      <c r="W79" s="84"/>
      <c r="X79" s="33"/>
      <c r="Y79" s="32"/>
      <c r="Z79" s="65"/>
      <c r="AA79" s="32">
        <v>43</v>
      </c>
      <c r="AB79" s="33"/>
      <c r="AC79" s="32"/>
      <c r="AD79" s="32"/>
      <c r="AE79" s="65"/>
      <c r="AF79" s="32"/>
      <c r="AG79" s="33"/>
      <c r="AH79" s="32"/>
      <c r="AI79" s="36"/>
      <c r="AJ79" s="139">
        <f t="shared" si="9"/>
        <v>51</v>
      </c>
      <c r="AK79" s="77"/>
    </row>
    <row r="80" spans="2:37" x14ac:dyDescent="0.25">
      <c r="B80" s="5"/>
      <c r="C80" s="59" t="s">
        <v>158</v>
      </c>
      <c r="D80" s="55"/>
      <c r="E80" s="55"/>
      <c r="F80" s="55"/>
      <c r="G80" s="32"/>
      <c r="H80" s="32"/>
      <c r="I80" s="32"/>
      <c r="J80" s="32"/>
      <c r="K80" s="32"/>
      <c r="L80" s="32"/>
      <c r="M80" s="32"/>
      <c r="N80" s="32"/>
      <c r="O80" s="32"/>
      <c r="P80" s="35"/>
      <c r="Q80" s="16"/>
      <c r="R80" s="64"/>
      <c r="S80" s="32">
        <v>24</v>
      </c>
      <c r="T80" s="47"/>
      <c r="U80" s="32"/>
      <c r="V80" s="65"/>
      <c r="W80" s="84"/>
      <c r="X80" s="33"/>
      <c r="Y80" s="32"/>
      <c r="Z80" s="65"/>
      <c r="AA80" s="32"/>
      <c r="AB80" s="33"/>
      <c r="AC80" s="32"/>
      <c r="AD80" s="32"/>
      <c r="AE80" s="65"/>
      <c r="AF80" s="32"/>
      <c r="AG80" s="33"/>
      <c r="AH80" s="32"/>
      <c r="AI80" s="36"/>
      <c r="AJ80" s="139">
        <f t="shared" si="9"/>
        <v>24</v>
      </c>
      <c r="AK80" s="77"/>
    </row>
    <row r="81" spans="2:37" x14ac:dyDescent="0.25">
      <c r="B81" s="5"/>
      <c r="C81" s="59" t="s">
        <v>159</v>
      </c>
      <c r="D81" s="55"/>
      <c r="E81" s="55"/>
      <c r="F81" s="55"/>
      <c r="G81" s="32"/>
      <c r="H81" s="32"/>
      <c r="I81" s="32">
        <v>4.5</v>
      </c>
      <c r="J81" s="32"/>
      <c r="K81" s="32"/>
      <c r="L81" s="32"/>
      <c r="M81" s="32">
        <v>6</v>
      </c>
      <c r="N81" s="32"/>
      <c r="O81" s="32"/>
      <c r="P81" s="35"/>
      <c r="Q81" s="16"/>
      <c r="R81" s="64"/>
      <c r="S81" s="32">
        <v>13</v>
      </c>
      <c r="T81" s="47"/>
      <c r="U81" s="32"/>
      <c r="V81" s="65"/>
      <c r="W81" s="84">
        <v>3.5</v>
      </c>
      <c r="X81" s="33"/>
      <c r="Y81" s="32"/>
      <c r="Z81" s="65"/>
      <c r="AA81" s="32"/>
      <c r="AB81" s="33"/>
      <c r="AC81" s="32"/>
      <c r="AD81" s="32"/>
      <c r="AE81" s="65"/>
      <c r="AF81" s="32"/>
      <c r="AG81" s="33"/>
      <c r="AH81" s="32"/>
      <c r="AI81" s="36"/>
      <c r="AJ81" s="139">
        <f t="shared" si="9"/>
        <v>27</v>
      </c>
      <c r="AK81" s="77"/>
    </row>
    <row r="82" spans="2:37" x14ac:dyDescent="0.25">
      <c r="B82" s="59" t="s">
        <v>83</v>
      </c>
      <c r="C82" s="23"/>
      <c r="D82" s="55"/>
      <c r="E82" s="55"/>
      <c r="F82" s="55"/>
      <c r="G82" s="32"/>
      <c r="H82" s="32"/>
      <c r="I82" s="32"/>
      <c r="J82" s="32"/>
      <c r="K82" s="32"/>
      <c r="L82" s="32"/>
      <c r="M82" s="32"/>
      <c r="N82" s="32"/>
      <c r="O82" s="32"/>
      <c r="P82" s="35"/>
      <c r="Q82" s="16"/>
      <c r="R82" s="64"/>
      <c r="S82" s="32"/>
      <c r="T82" s="47"/>
      <c r="U82" s="32"/>
      <c r="V82" s="65">
        <f>E82</f>
        <v>0</v>
      </c>
      <c r="W82" s="32"/>
      <c r="X82" s="33"/>
      <c r="Y82" s="32"/>
      <c r="Z82" s="65">
        <f>F82</f>
        <v>0</v>
      </c>
      <c r="AA82" s="32"/>
      <c r="AB82" s="33"/>
      <c r="AC82" s="32"/>
      <c r="AD82" s="32"/>
      <c r="AE82" s="65"/>
      <c r="AF82" s="32"/>
      <c r="AG82" s="33"/>
      <c r="AH82" s="32"/>
      <c r="AI82" s="36"/>
      <c r="AJ82" s="139">
        <f t="shared" si="9"/>
        <v>0</v>
      </c>
      <c r="AK82" s="77"/>
    </row>
    <row r="83" spans="2:37" x14ac:dyDescent="0.25">
      <c r="B83" s="59"/>
      <c r="C83" s="59" t="s">
        <v>26</v>
      </c>
      <c r="D83" s="55"/>
      <c r="E83" s="55"/>
      <c r="F83" s="55"/>
      <c r="G83" s="32"/>
      <c r="H83" s="32"/>
      <c r="I83" s="32">
        <v>2</v>
      </c>
      <c r="J83" s="32"/>
      <c r="K83" s="32"/>
      <c r="L83" s="32"/>
      <c r="M83" s="32"/>
      <c r="N83" s="32"/>
      <c r="O83" s="32"/>
      <c r="P83" s="35"/>
      <c r="Q83" s="16"/>
      <c r="R83" s="64"/>
      <c r="S83" s="32"/>
      <c r="T83" s="47"/>
      <c r="U83" s="32"/>
      <c r="V83" s="65"/>
      <c r="W83" s="32"/>
      <c r="X83" s="33"/>
      <c r="Y83" s="32"/>
      <c r="Z83" s="65"/>
      <c r="AA83" s="32"/>
      <c r="AB83" s="33"/>
      <c r="AC83" s="32"/>
      <c r="AD83" s="32"/>
      <c r="AE83" s="65"/>
      <c r="AF83" s="32"/>
      <c r="AG83" s="33"/>
      <c r="AH83" s="32"/>
      <c r="AI83" s="36"/>
      <c r="AJ83" s="139">
        <f t="shared" si="9"/>
        <v>2</v>
      </c>
      <c r="AK83" s="77"/>
    </row>
    <row r="84" spans="2:37" hidden="1" x14ac:dyDescent="0.25">
      <c r="B84" s="5"/>
      <c r="C84" s="59" t="s">
        <v>46</v>
      </c>
      <c r="D84" s="55"/>
      <c r="E84" s="55"/>
      <c r="F84" s="55"/>
      <c r="G84" s="32"/>
      <c r="H84" s="32"/>
      <c r="I84" s="32"/>
      <c r="J84" s="32"/>
      <c r="K84" s="32"/>
      <c r="L84" s="32"/>
      <c r="M84" s="32"/>
      <c r="N84" s="32"/>
      <c r="O84" s="32"/>
      <c r="P84" s="35"/>
      <c r="Q84" s="16"/>
      <c r="R84" s="64"/>
      <c r="S84" s="32"/>
      <c r="T84" s="47"/>
      <c r="U84" s="32"/>
      <c r="V84" s="65">
        <f>E84</f>
        <v>0</v>
      </c>
      <c r="W84" s="32"/>
      <c r="X84" s="33"/>
      <c r="Y84" s="32"/>
      <c r="Z84" s="65">
        <f>F84</f>
        <v>0</v>
      </c>
      <c r="AA84" s="32"/>
      <c r="AB84" s="33"/>
      <c r="AC84" s="32"/>
      <c r="AD84" s="32"/>
      <c r="AE84" s="65"/>
      <c r="AF84" s="32"/>
      <c r="AG84" s="33"/>
      <c r="AH84" s="32"/>
      <c r="AI84" s="36"/>
      <c r="AJ84" s="139">
        <f t="shared" si="9"/>
        <v>0</v>
      </c>
      <c r="AK84" s="77"/>
    </row>
    <row r="85" spans="2:37" x14ac:dyDescent="0.25">
      <c r="B85" s="5"/>
      <c r="C85" s="59" t="s">
        <v>48</v>
      </c>
      <c r="D85" s="55"/>
      <c r="E85" s="55"/>
      <c r="F85" s="55"/>
      <c r="G85" s="32"/>
      <c r="H85" s="32"/>
      <c r="I85" s="32"/>
      <c r="J85" s="32"/>
      <c r="K85" s="32"/>
      <c r="L85" s="32"/>
      <c r="M85" s="32"/>
      <c r="N85" s="32"/>
      <c r="O85" s="32"/>
      <c r="P85" s="35"/>
      <c r="Q85" s="16"/>
      <c r="R85" s="64"/>
      <c r="S85" s="32"/>
      <c r="T85" s="47"/>
      <c r="U85" s="32"/>
      <c r="V85" s="65">
        <f>E85</f>
        <v>0</v>
      </c>
      <c r="W85" s="32">
        <v>6</v>
      </c>
      <c r="X85" s="33"/>
      <c r="Y85" s="32"/>
      <c r="Z85" s="65">
        <f>F85</f>
        <v>0</v>
      </c>
      <c r="AA85" s="32"/>
      <c r="AB85" s="33"/>
      <c r="AC85" s="32"/>
      <c r="AD85" s="32"/>
      <c r="AE85" s="65"/>
      <c r="AF85" s="32"/>
      <c r="AG85" s="33"/>
      <c r="AH85" s="32"/>
      <c r="AI85" s="36"/>
      <c r="AJ85" s="139">
        <f t="shared" si="9"/>
        <v>6</v>
      </c>
      <c r="AK85" s="77"/>
    </row>
    <row r="86" spans="2:37" hidden="1" x14ac:dyDescent="0.25">
      <c r="B86" s="5"/>
      <c r="C86" s="59" t="s">
        <v>23</v>
      </c>
      <c r="D86" s="55"/>
      <c r="E86" s="55"/>
      <c r="F86" s="55"/>
      <c r="G86" s="32"/>
      <c r="H86" s="32"/>
      <c r="I86" s="32"/>
      <c r="J86" s="32"/>
      <c r="K86" s="32"/>
      <c r="L86" s="32"/>
      <c r="M86" s="32"/>
      <c r="N86" s="32"/>
      <c r="O86" s="32"/>
      <c r="P86" s="35"/>
      <c r="Q86" s="16"/>
      <c r="R86" s="64"/>
      <c r="S86" s="32"/>
      <c r="T86" s="47"/>
      <c r="U86" s="32"/>
      <c r="V86" s="65">
        <f>E86</f>
        <v>0</v>
      </c>
      <c r="W86" s="32"/>
      <c r="X86" s="33"/>
      <c r="Y86" s="32"/>
      <c r="Z86" s="65">
        <f>F86</f>
        <v>0</v>
      </c>
      <c r="AA86" s="32"/>
      <c r="AB86" s="33"/>
      <c r="AC86" s="32"/>
      <c r="AD86" s="32"/>
      <c r="AE86" s="65"/>
      <c r="AF86" s="32"/>
      <c r="AG86" s="33"/>
      <c r="AH86" s="32"/>
      <c r="AI86" s="36"/>
      <c r="AJ86" s="139">
        <f t="shared" si="9"/>
        <v>0</v>
      </c>
      <c r="AK86" s="77"/>
    </row>
    <row r="87" spans="2:37" hidden="1" x14ac:dyDescent="0.25">
      <c r="B87" s="5"/>
      <c r="C87" t="s">
        <v>78</v>
      </c>
      <c r="D87" s="55"/>
      <c r="E87" s="55"/>
      <c r="F87" s="55"/>
      <c r="G87" s="32"/>
      <c r="H87" s="32"/>
      <c r="I87" s="32"/>
      <c r="J87" s="32"/>
      <c r="K87" s="32"/>
      <c r="L87" s="32"/>
      <c r="M87" s="32"/>
      <c r="N87" s="32"/>
      <c r="O87" s="32"/>
      <c r="P87" s="35"/>
      <c r="Q87" s="16"/>
      <c r="R87" s="64"/>
      <c r="S87" s="32"/>
      <c r="T87" s="47"/>
      <c r="U87" s="32"/>
      <c r="V87" s="65"/>
      <c r="W87" s="32"/>
      <c r="X87" s="33"/>
      <c r="Y87" s="32"/>
      <c r="Z87" s="65"/>
      <c r="AA87" s="32"/>
      <c r="AB87" s="33"/>
      <c r="AC87" s="32"/>
      <c r="AD87" s="32"/>
      <c r="AE87" s="65"/>
      <c r="AF87" s="32"/>
      <c r="AG87" s="33"/>
      <c r="AH87" s="32"/>
      <c r="AI87" s="36"/>
      <c r="AJ87" s="139">
        <f t="shared" si="9"/>
        <v>0</v>
      </c>
      <c r="AK87" s="77"/>
    </row>
    <row r="88" spans="2:37" x14ac:dyDescent="0.25">
      <c r="B88" s="5"/>
      <c r="C88" s="59" t="s">
        <v>84</v>
      </c>
      <c r="D88" s="55"/>
      <c r="E88" s="55"/>
      <c r="F88" s="55"/>
      <c r="G88" s="32"/>
      <c r="H88" s="32"/>
      <c r="I88" s="32">
        <v>3</v>
      </c>
      <c r="J88" s="32"/>
      <c r="K88" s="32"/>
      <c r="L88" s="32"/>
      <c r="M88" s="32"/>
      <c r="N88" s="32"/>
      <c r="O88" s="32"/>
      <c r="P88" s="35"/>
      <c r="Q88" s="16"/>
      <c r="R88" s="64"/>
      <c r="S88" s="32"/>
      <c r="T88" s="47"/>
      <c r="U88" s="32"/>
      <c r="V88" s="65">
        <f t="shared" ref="V88:V93" si="10">E88</f>
        <v>0</v>
      </c>
      <c r="W88" s="32"/>
      <c r="X88" s="33"/>
      <c r="Y88" s="32"/>
      <c r="Z88" s="65">
        <f t="shared" ref="Z88:Z93" si="11">F88</f>
        <v>0</v>
      </c>
      <c r="AA88" s="32"/>
      <c r="AB88" s="33"/>
      <c r="AC88" s="32"/>
      <c r="AD88" s="32"/>
      <c r="AE88" s="65"/>
      <c r="AF88" s="32"/>
      <c r="AG88" s="33"/>
      <c r="AH88" s="32"/>
      <c r="AI88" s="36"/>
      <c r="AJ88" s="139">
        <f t="shared" si="9"/>
        <v>3</v>
      </c>
      <c r="AK88" s="77"/>
    </row>
    <row r="89" spans="2:37" hidden="1" x14ac:dyDescent="0.25">
      <c r="B89" s="5"/>
      <c r="C89" s="59" t="s">
        <v>62</v>
      </c>
      <c r="D89" s="55"/>
      <c r="E89" s="55"/>
      <c r="F89" s="55"/>
      <c r="G89" s="32"/>
      <c r="H89" s="32"/>
      <c r="I89" s="32"/>
      <c r="J89" s="32"/>
      <c r="K89" s="32"/>
      <c r="L89" s="32"/>
      <c r="M89" s="32"/>
      <c r="N89" s="32"/>
      <c r="O89" s="32"/>
      <c r="P89" s="35"/>
      <c r="Q89" s="16"/>
      <c r="R89" s="64"/>
      <c r="S89" s="32"/>
      <c r="T89" s="47"/>
      <c r="U89" s="32"/>
      <c r="V89" s="65">
        <f t="shared" si="10"/>
        <v>0</v>
      </c>
      <c r="W89" s="32"/>
      <c r="X89" s="33"/>
      <c r="Y89" s="32"/>
      <c r="Z89" s="65">
        <f t="shared" si="11"/>
        <v>0</v>
      </c>
      <c r="AA89" s="32"/>
      <c r="AB89" s="33"/>
      <c r="AC89" s="32"/>
      <c r="AD89" s="32"/>
      <c r="AE89" s="65"/>
      <c r="AF89" s="32"/>
      <c r="AG89" s="33"/>
      <c r="AH89" s="32"/>
      <c r="AI89" s="36"/>
      <c r="AJ89" s="139">
        <f t="shared" si="9"/>
        <v>0</v>
      </c>
      <c r="AK89" s="77"/>
    </row>
    <row r="90" spans="2:37" hidden="1" x14ac:dyDescent="0.25">
      <c r="B90" s="5"/>
      <c r="C90" s="59" t="s">
        <v>49</v>
      </c>
      <c r="D90" s="55"/>
      <c r="E90" s="55"/>
      <c r="F90" s="55"/>
      <c r="G90" s="32"/>
      <c r="H90" s="32"/>
      <c r="I90" s="32"/>
      <c r="J90" s="32"/>
      <c r="K90" s="32"/>
      <c r="L90" s="32"/>
      <c r="M90" s="32"/>
      <c r="N90" s="32"/>
      <c r="O90" s="32"/>
      <c r="P90" s="35"/>
      <c r="Q90" s="16"/>
      <c r="R90" s="64"/>
      <c r="S90" s="32"/>
      <c r="T90" s="47"/>
      <c r="U90" s="32"/>
      <c r="V90" s="65">
        <f t="shared" si="10"/>
        <v>0</v>
      </c>
      <c r="W90" s="32"/>
      <c r="X90" s="33"/>
      <c r="Y90" s="32"/>
      <c r="Z90" s="65">
        <f t="shared" si="11"/>
        <v>0</v>
      </c>
      <c r="AA90" s="32"/>
      <c r="AB90" s="33"/>
      <c r="AC90" s="32"/>
      <c r="AD90" s="32"/>
      <c r="AE90" s="65"/>
      <c r="AF90" s="32"/>
      <c r="AG90" s="33"/>
      <c r="AH90" s="32"/>
      <c r="AI90" s="36"/>
      <c r="AJ90" s="139">
        <f t="shared" si="9"/>
        <v>0</v>
      </c>
      <c r="AK90" s="77"/>
    </row>
    <row r="91" spans="2:37" x14ac:dyDescent="0.25">
      <c r="B91" s="5"/>
      <c r="C91" s="59" t="s">
        <v>85</v>
      </c>
      <c r="D91" s="55"/>
      <c r="E91" s="55"/>
      <c r="F91" s="55"/>
      <c r="G91" s="32"/>
      <c r="H91" s="32"/>
      <c r="I91" s="32"/>
      <c r="J91" s="32"/>
      <c r="K91" s="32"/>
      <c r="L91" s="32"/>
      <c r="M91" s="32"/>
      <c r="N91" s="32"/>
      <c r="O91" s="32"/>
      <c r="P91" s="35"/>
      <c r="Q91" s="16"/>
      <c r="R91" s="64"/>
      <c r="S91" s="32"/>
      <c r="T91" s="47" t="str">
        <f t="shared" ref="T91:T127" si="12">IF(S91&gt;0,R91-S91,"")</f>
        <v/>
      </c>
      <c r="U91" s="32"/>
      <c r="V91" s="65">
        <f t="shared" si="10"/>
        <v>0</v>
      </c>
      <c r="W91" s="32">
        <v>15</v>
      </c>
      <c r="X91" s="50"/>
      <c r="Y91" s="32"/>
      <c r="Z91" s="65">
        <f t="shared" si="11"/>
        <v>0</v>
      </c>
      <c r="AA91" s="32"/>
      <c r="AB91" s="50"/>
      <c r="AC91" s="32"/>
      <c r="AD91" s="32"/>
      <c r="AE91" s="65"/>
      <c r="AF91" s="32"/>
      <c r="AG91" s="50"/>
      <c r="AH91" s="32"/>
      <c r="AI91" s="36"/>
      <c r="AJ91" s="139">
        <f t="shared" si="9"/>
        <v>15</v>
      </c>
      <c r="AK91" s="76"/>
    </row>
    <row r="92" spans="2:37" x14ac:dyDescent="0.25">
      <c r="B92" s="5"/>
      <c r="C92" s="59" t="s">
        <v>50</v>
      </c>
      <c r="D92" s="55"/>
      <c r="E92" s="55"/>
      <c r="F92" s="55"/>
      <c r="G92" s="32"/>
      <c r="H92" s="32"/>
      <c r="I92" s="32"/>
      <c r="J92" s="32"/>
      <c r="K92" s="32"/>
      <c r="L92" s="32">
        <v>61</v>
      </c>
      <c r="M92" s="32"/>
      <c r="N92" s="32"/>
      <c r="O92" s="32"/>
      <c r="P92" s="35"/>
      <c r="Q92" s="16"/>
      <c r="R92" s="64"/>
      <c r="S92" s="32"/>
      <c r="T92" s="47" t="str">
        <f t="shared" si="12"/>
        <v/>
      </c>
      <c r="U92" s="32"/>
      <c r="V92" s="65">
        <f t="shared" si="10"/>
        <v>0</v>
      </c>
      <c r="W92" s="32"/>
      <c r="X92" s="50"/>
      <c r="Y92" s="32"/>
      <c r="Z92" s="65">
        <f t="shared" si="11"/>
        <v>0</v>
      </c>
      <c r="AA92" s="32"/>
      <c r="AB92" s="50"/>
      <c r="AC92" s="32"/>
      <c r="AD92" s="32"/>
      <c r="AE92" s="65"/>
      <c r="AF92" s="32"/>
      <c r="AG92" s="50"/>
      <c r="AH92" s="32"/>
      <c r="AI92" s="36"/>
      <c r="AJ92" s="139">
        <f t="shared" si="9"/>
        <v>61</v>
      </c>
      <c r="AK92" s="76"/>
    </row>
    <row r="93" spans="2:37" x14ac:dyDescent="0.25">
      <c r="B93" s="59" t="s">
        <v>87</v>
      </c>
      <c r="C93" s="59"/>
      <c r="D93" s="55"/>
      <c r="E93" s="55"/>
      <c r="F93" s="55"/>
      <c r="G93" s="32"/>
      <c r="H93" s="32"/>
      <c r="I93" s="32"/>
      <c r="J93" s="32"/>
      <c r="K93" s="32"/>
      <c r="L93" s="32"/>
      <c r="M93" s="32"/>
      <c r="N93" s="32"/>
      <c r="O93" s="32"/>
      <c r="P93" s="35"/>
      <c r="Q93" s="16"/>
      <c r="R93" s="64"/>
      <c r="S93" s="32"/>
      <c r="T93" s="47"/>
      <c r="U93" s="32"/>
      <c r="V93" s="65">
        <f t="shared" si="10"/>
        <v>0</v>
      </c>
      <c r="W93" s="32"/>
      <c r="X93" s="50"/>
      <c r="Y93" s="32"/>
      <c r="Z93" s="65">
        <f t="shared" si="11"/>
        <v>0</v>
      </c>
      <c r="AA93" s="32"/>
      <c r="AB93" s="50"/>
      <c r="AC93" s="32"/>
      <c r="AD93" s="32"/>
      <c r="AE93" s="65"/>
      <c r="AF93" s="32"/>
      <c r="AG93" s="50"/>
      <c r="AH93" s="32"/>
      <c r="AI93" s="36"/>
      <c r="AJ93" s="139">
        <f t="shared" si="9"/>
        <v>0</v>
      </c>
      <c r="AK93" s="76"/>
    </row>
    <row r="94" spans="2:37" x14ac:dyDescent="0.25">
      <c r="B94" s="59"/>
      <c r="C94" s="59" t="s">
        <v>26</v>
      </c>
      <c r="D94" s="55"/>
      <c r="E94" s="55"/>
      <c r="F94" s="55"/>
      <c r="G94" s="32">
        <v>7.5</v>
      </c>
      <c r="H94" s="32">
        <v>2</v>
      </c>
      <c r="I94" s="32">
        <v>2.5</v>
      </c>
      <c r="J94" s="32"/>
      <c r="K94" s="32"/>
      <c r="L94" s="32"/>
      <c r="M94" s="32"/>
      <c r="N94" s="32"/>
      <c r="O94" s="32">
        <v>64</v>
      </c>
      <c r="P94" s="35"/>
      <c r="Q94" s="16"/>
      <c r="R94" s="64"/>
      <c r="S94" s="32"/>
      <c r="T94" s="47"/>
      <c r="U94" s="32"/>
      <c r="V94" s="65"/>
      <c r="W94" s="32"/>
      <c r="X94" s="50"/>
      <c r="Y94" s="32"/>
      <c r="Z94" s="65"/>
      <c r="AA94" s="32"/>
      <c r="AB94" s="50"/>
      <c r="AC94" s="32"/>
      <c r="AD94" s="32"/>
      <c r="AE94" s="65"/>
      <c r="AF94" s="32">
        <v>6.25</v>
      </c>
      <c r="AG94" s="50"/>
      <c r="AH94" s="32"/>
      <c r="AI94" s="36"/>
      <c r="AJ94" s="139">
        <f t="shared" si="9"/>
        <v>76</v>
      </c>
      <c r="AK94" s="76"/>
    </row>
    <row r="95" spans="2:37" x14ac:dyDescent="0.25">
      <c r="B95" s="5"/>
      <c r="C95" s="59" t="s">
        <v>78</v>
      </c>
      <c r="D95" s="55"/>
      <c r="E95" s="55"/>
      <c r="F95" s="55"/>
      <c r="G95" s="32"/>
      <c r="H95" s="32"/>
      <c r="I95" s="32"/>
      <c r="J95" s="32"/>
      <c r="K95" s="32"/>
      <c r="L95" s="32"/>
      <c r="M95" s="32"/>
      <c r="N95" s="32"/>
      <c r="O95" s="32">
        <v>2</v>
      </c>
      <c r="P95" s="35"/>
      <c r="Q95" s="16"/>
      <c r="R95" s="64"/>
      <c r="S95" s="32"/>
      <c r="T95" s="47"/>
      <c r="U95" s="32"/>
      <c r="V95" s="65">
        <f>E95</f>
        <v>0</v>
      </c>
      <c r="W95" s="32">
        <v>42</v>
      </c>
      <c r="X95" s="50"/>
      <c r="Y95" s="32"/>
      <c r="Z95" s="65">
        <f>F95</f>
        <v>0</v>
      </c>
      <c r="AA95" s="32"/>
      <c r="AB95" s="50"/>
      <c r="AC95" s="32"/>
      <c r="AD95" s="32"/>
      <c r="AE95" s="65"/>
      <c r="AF95" s="32"/>
      <c r="AG95" s="50"/>
      <c r="AH95" s="32"/>
      <c r="AI95" s="36"/>
      <c r="AJ95" s="139">
        <f t="shared" si="9"/>
        <v>44</v>
      </c>
      <c r="AK95" s="76"/>
    </row>
    <row r="96" spans="2:37" x14ac:dyDescent="0.25">
      <c r="B96" s="5"/>
      <c r="C96" s="59" t="s">
        <v>23</v>
      </c>
      <c r="D96" s="55"/>
      <c r="E96" s="55"/>
      <c r="F96" s="55"/>
      <c r="G96" s="32"/>
      <c r="H96" s="32"/>
      <c r="I96" s="32"/>
      <c r="J96" s="32"/>
      <c r="K96" s="32"/>
      <c r="L96" s="32">
        <v>4</v>
      </c>
      <c r="M96" s="32"/>
      <c r="N96" s="32"/>
      <c r="O96" s="32"/>
      <c r="P96" s="35"/>
      <c r="Q96" s="16"/>
      <c r="R96" s="64"/>
      <c r="S96" s="32"/>
      <c r="T96" s="47"/>
      <c r="U96" s="32"/>
      <c r="V96" s="65">
        <f>E96</f>
        <v>0</v>
      </c>
      <c r="W96" s="32"/>
      <c r="X96" s="50"/>
      <c r="Y96" s="32"/>
      <c r="Z96" s="65">
        <f>F96</f>
        <v>0</v>
      </c>
      <c r="AA96" s="32"/>
      <c r="AB96" s="50"/>
      <c r="AC96" s="32"/>
      <c r="AD96" s="32"/>
      <c r="AE96" s="65"/>
      <c r="AF96" s="32"/>
      <c r="AG96" s="50"/>
      <c r="AH96" s="32"/>
      <c r="AI96" s="36"/>
      <c r="AJ96" s="139">
        <f t="shared" si="9"/>
        <v>4</v>
      </c>
      <c r="AK96" s="76"/>
    </row>
    <row r="97" spans="2:37" x14ac:dyDescent="0.25">
      <c r="B97" s="5"/>
      <c r="C97" s="59" t="s">
        <v>47</v>
      </c>
      <c r="D97" s="55"/>
      <c r="E97" s="55"/>
      <c r="F97" s="55"/>
      <c r="G97" s="32"/>
      <c r="H97" s="32"/>
      <c r="I97" s="32"/>
      <c r="J97" s="32"/>
      <c r="K97" s="32"/>
      <c r="L97" s="32">
        <v>5</v>
      </c>
      <c r="M97" s="32"/>
      <c r="N97" s="32"/>
      <c r="O97" s="32"/>
      <c r="P97" s="35"/>
      <c r="Q97" s="16"/>
      <c r="R97" s="64"/>
      <c r="S97" s="32"/>
      <c r="T97" s="47"/>
      <c r="U97" s="32"/>
      <c r="V97" s="65">
        <f>E97</f>
        <v>0</v>
      </c>
      <c r="W97" s="32"/>
      <c r="X97" s="50"/>
      <c r="Y97" s="32"/>
      <c r="Z97" s="65">
        <f>F97</f>
        <v>0</v>
      </c>
      <c r="AA97" s="32">
        <v>6</v>
      </c>
      <c r="AB97" s="50"/>
      <c r="AC97" s="32"/>
      <c r="AD97" s="32"/>
      <c r="AE97" s="65"/>
      <c r="AF97" s="32"/>
      <c r="AG97" s="50"/>
      <c r="AH97" s="32"/>
      <c r="AI97" s="36"/>
      <c r="AJ97" s="139">
        <f t="shared" si="9"/>
        <v>11</v>
      </c>
      <c r="AK97" s="76"/>
    </row>
    <row r="98" spans="2:37" x14ac:dyDescent="0.25">
      <c r="B98" s="5"/>
      <c r="C98" s="59" t="s">
        <v>84</v>
      </c>
      <c r="D98" s="55"/>
      <c r="E98" s="55"/>
      <c r="F98" s="55"/>
      <c r="G98" s="32"/>
      <c r="H98" s="32">
        <v>38</v>
      </c>
      <c r="I98" s="32"/>
      <c r="J98" s="32"/>
      <c r="K98" s="32"/>
      <c r="L98" s="32"/>
      <c r="M98" s="32"/>
      <c r="N98" s="32"/>
      <c r="O98" s="32"/>
      <c r="P98" s="35"/>
      <c r="Q98" s="16"/>
      <c r="R98" s="64"/>
      <c r="S98" s="32"/>
      <c r="T98" s="47"/>
      <c r="U98" s="32"/>
      <c r="V98" s="65">
        <f>E98</f>
        <v>0</v>
      </c>
      <c r="W98" s="32"/>
      <c r="X98" s="50"/>
      <c r="Y98" s="32"/>
      <c r="Z98" s="65">
        <f>F98</f>
        <v>0</v>
      </c>
      <c r="AA98" s="32"/>
      <c r="AB98" s="50"/>
      <c r="AC98" s="32"/>
      <c r="AD98" s="32"/>
      <c r="AE98" s="65"/>
      <c r="AF98" s="32"/>
      <c r="AG98" s="50"/>
      <c r="AH98" s="32"/>
      <c r="AI98" s="36"/>
      <c r="AJ98" s="139">
        <f t="shared" si="9"/>
        <v>38</v>
      </c>
      <c r="AK98" s="76"/>
    </row>
    <row r="99" spans="2:37" x14ac:dyDescent="0.25">
      <c r="B99" s="5"/>
      <c r="C99" s="59" t="s">
        <v>61</v>
      </c>
      <c r="D99" s="55"/>
      <c r="E99" s="55"/>
      <c r="F99" s="55"/>
      <c r="G99" s="32"/>
      <c r="H99" s="32"/>
      <c r="I99" s="32">
        <v>66.650000000000006</v>
      </c>
      <c r="J99" s="32"/>
      <c r="K99" s="32"/>
      <c r="L99" s="32"/>
      <c r="M99" s="32"/>
      <c r="N99" s="32"/>
      <c r="O99" s="32"/>
      <c r="P99" s="35"/>
      <c r="Q99" s="16"/>
      <c r="R99" s="64"/>
      <c r="S99" s="32"/>
      <c r="T99" s="47"/>
      <c r="U99" s="32"/>
      <c r="V99" s="65"/>
      <c r="W99" s="32"/>
      <c r="X99" s="50"/>
      <c r="Y99" s="32"/>
      <c r="Z99" s="65"/>
      <c r="AA99" s="32"/>
      <c r="AB99" s="50"/>
      <c r="AC99" s="32"/>
      <c r="AD99" s="32"/>
      <c r="AE99" s="65"/>
      <c r="AF99" s="32"/>
      <c r="AG99" s="50"/>
      <c r="AH99" s="32"/>
      <c r="AI99" s="36"/>
      <c r="AJ99" s="139">
        <f t="shared" si="9"/>
        <v>66.650000000000006</v>
      </c>
      <c r="AK99" s="76"/>
    </row>
    <row r="100" spans="2:37" x14ac:dyDescent="0.25">
      <c r="B100" s="5"/>
      <c r="C100" s="59" t="s">
        <v>62</v>
      </c>
      <c r="D100" s="55"/>
      <c r="E100" s="55"/>
      <c r="F100" s="55"/>
      <c r="G100" s="32"/>
      <c r="H100" s="32"/>
      <c r="I100" s="32"/>
      <c r="J100" s="32"/>
      <c r="K100" s="32"/>
      <c r="L100" s="32"/>
      <c r="M100" s="32"/>
      <c r="N100" s="32"/>
      <c r="O100" s="32">
        <v>10</v>
      </c>
      <c r="P100" s="35"/>
      <c r="Q100" s="16"/>
      <c r="R100" s="64"/>
      <c r="S100" s="32"/>
      <c r="T100" s="47"/>
      <c r="U100" s="32"/>
      <c r="V100" s="65">
        <f>E100</f>
        <v>0</v>
      </c>
      <c r="W100" s="32">
        <v>5.5</v>
      </c>
      <c r="X100" s="50"/>
      <c r="Y100" s="32"/>
      <c r="Z100" s="65">
        <f>F100</f>
        <v>0</v>
      </c>
      <c r="AA100" s="32"/>
      <c r="AB100" s="50"/>
      <c r="AC100" s="32"/>
      <c r="AD100" s="32"/>
      <c r="AE100" s="65"/>
      <c r="AF100" s="32">
        <v>8</v>
      </c>
      <c r="AG100" s="50"/>
      <c r="AH100" s="32"/>
      <c r="AI100" s="36"/>
      <c r="AJ100" s="139">
        <f t="shared" si="9"/>
        <v>15.5</v>
      </c>
      <c r="AK100" s="76"/>
    </row>
    <row r="101" spans="2:37" x14ac:dyDescent="0.25">
      <c r="B101" s="5"/>
      <c r="C101" s="59" t="s">
        <v>63</v>
      </c>
      <c r="D101" s="55"/>
      <c r="E101" s="55"/>
      <c r="F101" s="55"/>
      <c r="G101" s="32"/>
      <c r="H101" s="32"/>
      <c r="I101" s="32"/>
      <c r="J101" s="32"/>
      <c r="K101" s="32"/>
      <c r="L101" s="32"/>
      <c r="M101" s="32"/>
      <c r="N101" s="32"/>
      <c r="O101" s="32"/>
      <c r="P101" s="35"/>
      <c r="Q101" s="16"/>
      <c r="R101" s="64"/>
      <c r="S101" s="32"/>
      <c r="T101" s="47"/>
      <c r="U101" s="32"/>
      <c r="V101" s="65">
        <f>E101</f>
        <v>0</v>
      </c>
      <c r="W101" s="32">
        <v>4</v>
      </c>
      <c r="X101" s="50"/>
      <c r="Y101" s="32"/>
      <c r="Z101" s="65">
        <f>F101</f>
        <v>0</v>
      </c>
      <c r="AA101" s="32"/>
      <c r="AB101" s="50"/>
      <c r="AC101" s="32"/>
      <c r="AD101" s="32"/>
      <c r="AE101" s="65"/>
      <c r="AF101" s="32"/>
      <c r="AG101" s="50"/>
      <c r="AH101" s="32"/>
      <c r="AI101" s="36"/>
      <c r="AJ101" s="139">
        <f t="shared" si="9"/>
        <v>4</v>
      </c>
      <c r="AK101" s="76"/>
    </row>
    <row r="102" spans="2:37" x14ac:dyDescent="0.25">
      <c r="B102" s="5"/>
      <c r="C102" s="59" t="s">
        <v>86</v>
      </c>
      <c r="D102" s="55"/>
      <c r="E102" s="55"/>
      <c r="F102" s="55"/>
      <c r="G102" s="32"/>
      <c r="H102" s="32"/>
      <c r="I102" s="32">
        <v>35.5</v>
      </c>
      <c r="J102" s="32"/>
      <c r="K102" s="32"/>
      <c r="L102" s="32">
        <v>15.5</v>
      </c>
      <c r="M102" s="32"/>
      <c r="N102" s="32"/>
      <c r="O102" s="32"/>
      <c r="P102" s="35"/>
      <c r="Q102" s="16"/>
      <c r="R102" s="64"/>
      <c r="S102" s="32"/>
      <c r="T102" s="47"/>
      <c r="U102" s="32"/>
      <c r="V102" s="65"/>
      <c r="W102" s="32"/>
      <c r="X102" s="50"/>
      <c r="Y102" s="32"/>
      <c r="Z102" s="65"/>
      <c r="AA102" s="32"/>
      <c r="AB102" s="50"/>
      <c r="AC102" s="32"/>
      <c r="AD102" s="32"/>
      <c r="AE102" s="65"/>
      <c r="AF102" s="32"/>
      <c r="AG102" s="50"/>
      <c r="AH102" s="32"/>
      <c r="AI102" s="36"/>
      <c r="AJ102" s="139">
        <f t="shared" si="9"/>
        <v>51</v>
      </c>
      <c r="AK102" s="76"/>
    </row>
    <row r="103" spans="2:37" hidden="1" x14ac:dyDescent="0.25">
      <c r="B103" s="5"/>
      <c r="C103" s="59" t="s">
        <v>51</v>
      </c>
      <c r="D103" s="55"/>
      <c r="E103" s="55"/>
      <c r="F103" s="55"/>
      <c r="G103" s="32"/>
      <c r="H103" s="32"/>
      <c r="I103" s="32"/>
      <c r="J103" s="32"/>
      <c r="K103" s="32"/>
      <c r="L103" s="32"/>
      <c r="M103" s="32"/>
      <c r="N103" s="32"/>
      <c r="O103" s="32"/>
      <c r="P103" s="35"/>
      <c r="Q103" s="16"/>
      <c r="R103" s="64"/>
      <c r="S103" s="32"/>
      <c r="T103" s="47"/>
      <c r="U103" s="32"/>
      <c r="V103" s="65"/>
      <c r="W103" s="32"/>
      <c r="X103" s="50"/>
      <c r="Y103" s="32"/>
      <c r="Z103" s="65"/>
      <c r="AA103" s="32"/>
      <c r="AB103" s="50"/>
      <c r="AC103" s="32"/>
      <c r="AD103" s="32"/>
      <c r="AE103" s="65"/>
      <c r="AF103" s="32"/>
      <c r="AG103" s="50"/>
      <c r="AH103" s="32"/>
      <c r="AI103" s="36"/>
      <c r="AJ103" s="139">
        <f t="shared" si="9"/>
        <v>0</v>
      </c>
      <c r="AK103" s="76"/>
    </row>
    <row r="104" spans="2:37" hidden="1" x14ac:dyDescent="0.25">
      <c r="B104" s="5"/>
      <c r="C104" s="59" t="s">
        <v>164</v>
      </c>
      <c r="D104" s="55"/>
      <c r="E104" s="55"/>
      <c r="F104" s="55"/>
      <c r="G104" s="32"/>
      <c r="H104" s="32"/>
      <c r="I104" s="32"/>
      <c r="J104" s="32"/>
      <c r="K104" s="32"/>
      <c r="L104" s="32"/>
      <c r="M104" s="32"/>
      <c r="N104" s="32"/>
      <c r="O104" s="32">
        <v>20.5</v>
      </c>
      <c r="P104" s="35"/>
      <c r="Q104" s="16"/>
      <c r="R104" s="64"/>
      <c r="S104" s="32"/>
      <c r="T104" s="47"/>
      <c r="U104" s="32"/>
      <c r="V104" s="65"/>
      <c r="W104" s="32"/>
      <c r="X104" s="50"/>
      <c r="Y104" s="32"/>
      <c r="Z104" s="65"/>
      <c r="AA104" s="32"/>
      <c r="AB104" s="50"/>
      <c r="AC104" s="32"/>
      <c r="AD104" s="32"/>
      <c r="AE104" s="65"/>
      <c r="AF104" s="32"/>
      <c r="AG104" s="50"/>
      <c r="AH104" s="32"/>
      <c r="AI104" s="36"/>
      <c r="AJ104" s="139">
        <f t="shared" si="9"/>
        <v>20.5</v>
      </c>
      <c r="AK104" s="76"/>
    </row>
    <row r="105" spans="2:37" x14ac:dyDescent="0.25">
      <c r="B105" s="59" t="s">
        <v>23</v>
      </c>
      <c r="C105" s="59"/>
      <c r="D105" s="55"/>
      <c r="E105" s="55"/>
      <c r="F105" s="55"/>
      <c r="G105" s="32"/>
      <c r="H105" s="32"/>
      <c r="I105" s="32"/>
      <c r="J105" s="32"/>
      <c r="K105" s="32"/>
      <c r="L105" s="32"/>
      <c r="M105" s="32"/>
      <c r="N105" s="32"/>
      <c r="O105" s="32"/>
      <c r="P105" s="35"/>
      <c r="Q105" s="16"/>
      <c r="R105" s="64"/>
      <c r="S105" s="32"/>
      <c r="T105" s="47"/>
      <c r="U105" s="32"/>
      <c r="V105" s="65">
        <f t="shared" ref="V105:V110" si="13">E105</f>
        <v>0</v>
      </c>
      <c r="W105" s="32"/>
      <c r="X105" s="50"/>
      <c r="Y105" s="32"/>
      <c r="Z105" s="65">
        <f t="shared" ref="Z105:Z110" si="14">F105</f>
        <v>0</v>
      </c>
      <c r="AA105" s="32"/>
      <c r="AB105" s="50"/>
      <c r="AC105" s="32"/>
      <c r="AD105" s="32"/>
      <c r="AE105" s="65"/>
      <c r="AF105" s="32"/>
      <c r="AG105" s="50"/>
      <c r="AH105" s="32"/>
      <c r="AI105" s="36"/>
      <c r="AJ105" s="139">
        <f t="shared" si="9"/>
        <v>0</v>
      </c>
      <c r="AK105" s="76"/>
    </row>
    <row r="106" spans="2:37" x14ac:dyDescent="0.25">
      <c r="B106" s="5"/>
      <c r="C106" s="59" t="s">
        <v>90</v>
      </c>
      <c r="D106" s="55"/>
      <c r="E106" s="55"/>
      <c r="F106" s="55"/>
      <c r="G106" s="32"/>
      <c r="H106" s="32"/>
      <c r="I106" s="32"/>
      <c r="J106" s="32"/>
      <c r="K106" s="32"/>
      <c r="L106" s="62">
        <v>10</v>
      </c>
      <c r="M106" s="32"/>
      <c r="N106" s="32"/>
      <c r="O106" s="32"/>
      <c r="P106" s="35"/>
      <c r="Q106" s="16"/>
      <c r="R106" s="64"/>
      <c r="S106" s="32"/>
      <c r="T106" s="47"/>
      <c r="U106" s="32"/>
      <c r="V106" s="65">
        <f t="shared" si="13"/>
        <v>0</v>
      </c>
      <c r="W106" s="32"/>
      <c r="X106" s="50"/>
      <c r="Y106" s="32"/>
      <c r="Z106" s="65">
        <f t="shared" si="14"/>
        <v>0</v>
      </c>
      <c r="AA106" s="32"/>
      <c r="AB106" s="50"/>
      <c r="AC106" s="32"/>
      <c r="AD106" s="32"/>
      <c r="AE106" s="65"/>
      <c r="AF106" s="32"/>
      <c r="AG106" s="50"/>
      <c r="AH106" s="32"/>
      <c r="AI106" s="36"/>
      <c r="AJ106" s="139">
        <f t="shared" si="9"/>
        <v>10</v>
      </c>
      <c r="AK106" s="76"/>
    </row>
    <row r="107" spans="2:37" x14ac:dyDescent="0.25">
      <c r="B107" s="5"/>
      <c r="C107" s="59" t="s">
        <v>91</v>
      </c>
      <c r="D107" s="55"/>
      <c r="E107" s="55"/>
      <c r="F107" s="55"/>
      <c r="G107" s="32"/>
      <c r="H107" s="32"/>
      <c r="I107" s="32"/>
      <c r="J107" s="32"/>
      <c r="K107" s="32"/>
      <c r="L107" s="62"/>
      <c r="M107" s="32"/>
      <c r="N107" s="32"/>
      <c r="O107" s="32"/>
      <c r="P107" s="35"/>
      <c r="Q107" s="16"/>
      <c r="R107" s="64"/>
      <c r="S107" s="32"/>
      <c r="T107" s="47"/>
      <c r="U107" s="32"/>
      <c r="V107" s="65">
        <f t="shared" si="13"/>
        <v>0</v>
      </c>
      <c r="W107" s="32"/>
      <c r="X107" s="50"/>
      <c r="Y107" s="32"/>
      <c r="Z107" s="65">
        <f t="shared" si="14"/>
        <v>0</v>
      </c>
      <c r="AA107" s="32"/>
      <c r="AB107" s="50"/>
      <c r="AC107" s="32"/>
      <c r="AD107" s="32"/>
      <c r="AE107" s="65"/>
      <c r="AF107" s="32"/>
      <c r="AG107" s="50"/>
      <c r="AH107" s="32"/>
      <c r="AI107" s="36"/>
      <c r="AJ107" s="139">
        <f t="shared" si="9"/>
        <v>0</v>
      </c>
      <c r="AK107" s="76"/>
    </row>
    <row r="108" spans="2:37" x14ac:dyDescent="0.25">
      <c r="B108" s="5"/>
      <c r="C108" s="59" t="s">
        <v>92</v>
      </c>
      <c r="D108" s="55"/>
      <c r="E108" s="55"/>
      <c r="F108" s="55"/>
      <c r="G108" s="32"/>
      <c r="H108" s="32"/>
      <c r="I108" s="32"/>
      <c r="J108" s="32"/>
      <c r="K108" s="32"/>
      <c r="L108" s="62">
        <v>36</v>
      </c>
      <c r="M108" s="32"/>
      <c r="N108" s="32"/>
      <c r="O108" s="32"/>
      <c r="P108" s="35"/>
      <c r="Q108" s="16"/>
      <c r="R108" s="64"/>
      <c r="S108" s="32"/>
      <c r="T108" s="47"/>
      <c r="U108" s="32"/>
      <c r="V108" s="65">
        <f t="shared" si="13"/>
        <v>0</v>
      </c>
      <c r="W108" s="32"/>
      <c r="X108" s="50"/>
      <c r="Y108" s="32"/>
      <c r="Z108" s="65">
        <f t="shared" si="14"/>
        <v>0</v>
      </c>
      <c r="AA108" s="32"/>
      <c r="AB108" s="50"/>
      <c r="AC108" s="32"/>
      <c r="AD108" s="32"/>
      <c r="AE108" s="65"/>
      <c r="AF108" s="32"/>
      <c r="AG108" s="50"/>
      <c r="AH108" s="32"/>
      <c r="AI108" s="36"/>
      <c r="AJ108" s="139">
        <f t="shared" si="9"/>
        <v>36</v>
      </c>
      <c r="AK108" s="76"/>
    </row>
    <row r="109" spans="2:37" x14ac:dyDescent="0.25">
      <c r="B109" s="5"/>
      <c r="C109" s="59" t="s">
        <v>93</v>
      </c>
      <c r="D109" s="55"/>
      <c r="E109" s="55"/>
      <c r="F109" s="55"/>
      <c r="G109" s="32"/>
      <c r="H109" s="32"/>
      <c r="I109" s="32"/>
      <c r="J109" s="32"/>
      <c r="K109" s="32"/>
      <c r="L109" s="62">
        <v>6</v>
      </c>
      <c r="M109" s="32"/>
      <c r="N109" s="32"/>
      <c r="O109" s="32"/>
      <c r="P109" s="35"/>
      <c r="Q109" s="16"/>
      <c r="R109" s="64"/>
      <c r="S109" s="32"/>
      <c r="T109" s="47"/>
      <c r="U109" s="32"/>
      <c r="V109" s="65">
        <f t="shared" si="13"/>
        <v>0</v>
      </c>
      <c r="W109" s="32"/>
      <c r="X109" s="50"/>
      <c r="Y109" s="32"/>
      <c r="Z109" s="65">
        <f t="shared" si="14"/>
        <v>0</v>
      </c>
      <c r="AA109" s="32"/>
      <c r="AB109" s="50"/>
      <c r="AC109" s="32"/>
      <c r="AD109" s="32"/>
      <c r="AE109" s="65"/>
      <c r="AF109" s="32"/>
      <c r="AG109" s="50"/>
      <c r="AH109" s="32"/>
      <c r="AI109" s="36"/>
      <c r="AJ109" s="139">
        <f t="shared" si="9"/>
        <v>6</v>
      </c>
      <c r="AK109" s="76"/>
    </row>
    <row r="110" spans="2:37" x14ac:dyDescent="0.25">
      <c r="B110" s="5"/>
      <c r="C110" s="59" t="s">
        <v>94</v>
      </c>
      <c r="D110" s="55"/>
      <c r="E110" s="55"/>
      <c r="F110" s="55"/>
      <c r="G110" s="32"/>
      <c r="H110" s="32"/>
      <c r="I110" s="32"/>
      <c r="J110" s="32"/>
      <c r="K110" s="32"/>
      <c r="L110" s="62">
        <v>93</v>
      </c>
      <c r="M110" s="32"/>
      <c r="N110" s="32"/>
      <c r="O110" s="32"/>
      <c r="P110" s="35"/>
      <c r="Q110" s="16"/>
      <c r="R110" s="64"/>
      <c r="S110" s="32"/>
      <c r="T110" s="47"/>
      <c r="U110" s="32"/>
      <c r="V110" s="65">
        <f t="shared" si="13"/>
        <v>0</v>
      </c>
      <c r="W110" s="32"/>
      <c r="X110" s="50"/>
      <c r="Y110" s="32"/>
      <c r="Z110" s="65">
        <f t="shared" si="14"/>
        <v>0</v>
      </c>
      <c r="AA110" s="32"/>
      <c r="AB110" s="50"/>
      <c r="AC110" s="32"/>
      <c r="AD110" s="32"/>
      <c r="AE110" s="65"/>
      <c r="AF110" s="32"/>
      <c r="AG110" s="50"/>
      <c r="AH110" s="32"/>
      <c r="AI110" s="36"/>
      <c r="AJ110" s="139">
        <f t="shared" si="9"/>
        <v>93</v>
      </c>
      <c r="AK110" s="76"/>
    </row>
    <row r="111" spans="2:37" x14ac:dyDescent="0.25">
      <c r="B111" s="5"/>
      <c r="C111" s="59" t="s">
        <v>165</v>
      </c>
      <c r="D111" s="55"/>
      <c r="E111" s="55"/>
      <c r="F111" s="55"/>
      <c r="G111" s="32"/>
      <c r="H111" s="32"/>
      <c r="I111" s="32"/>
      <c r="J111" s="32"/>
      <c r="K111" s="32"/>
      <c r="L111" s="95">
        <v>5</v>
      </c>
      <c r="M111" s="32"/>
      <c r="N111" s="32"/>
      <c r="O111" s="32"/>
      <c r="P111" s="35"/>
      <c r="Q111" s="16"/>
      <c r="R111" s="64"/>
      <c r="S111" s="32"/>
      <c r="T111" s="47"/>
      <c r="U111" s="32"/>
      <c r="V111" s="65"/>
      <c r="W111" s="32"/>
      <c r="X111" s="50"/>
      <c r="Y111" s="32"/>
      <c r="Z111" s="65"/>
      <c r="AA111" s="32"/>
      <c r="AB111" s="50"/>
      <c r="AC111" s="32"/>
      <c r="AD111" s="32"/>
      <c r="AE111" s="65"/>
      <c r="AF111" s="32"/>
      <c r="AG111" s="50"/>
      <c r="AH111" s="32"/>
      <c r="AI111" s="36"/>
      <c r="AJ111" s="139">
        <f t="shared" si="9"/>
        <v>5</v>
      </c>
      <c r="AK111" s="76"/>
    </row>
    <row r="112" spans="2:37" x14ac:dyDescent="0.25">
      <c r="B112" s="59" t="s">
        <v>127</v>
      </c>
      <c r="C112" s="59"/>
      <c r="D112" s="55"/>
      <c r="E112" s="55"/>
      <c r="F112" s="55"/>
      <c r="G112" s="32"/>
      <c r="H112" s="32"/>
      <c r="I112" s="32"/>
      <c r="J112" s="32"/>
      <c r="K112" s="32"/>
      <c r="L112" s="95"/>
      <c r="M112" s="32"/>
      <c r="N112" s="32"/>
      <c r="O112" s="32"/>
      <c r="P112" s="35"/>
      <c r="Q112" s="16"/>
      <c r="R112" s="64"/>
      <c r="S112" s="32"/>
      <c r="T112" s="47"/>
      <c r="U112" s="32"/>
      <c r="V112" s="65"/>
      <c r="W112" s="32"/>
      <c r="X112" s="50"/>
      <c r="Y112" s="32"/>
      <c r="Z112" s="65"/>
      <c r="AA112" s="32"/>
      <c r="AB112" s="50"/>
      <c r="AC112" s="32"/>
      <c r="AD112" s="32"/>
      <c r="AE112" s="65"/>
      <c r="AF112" s="32"/>
      <c r="AG112" s="50"/>
      <c r="AH112" s="32"/>
      <c r="AI112" s="36"/>
      <c r="AJ112" s="139">
        <f t="shared" si="9"/>
        <v>0</v>
      </c>
      <c r="AK112" s="76"/>
    </row>
    <row r="113" spans="2:37" hidden="1" x14ac:dyDescent="0.25">
      <c r="B113" s="5"/>
      <c r="C113" s="59" t="s">
        <v>128</v>
      </c>
      <c r="D113" s="55"/>
      <c r="E113" s="55"/>
      <c r="F113" s="55"/>
      <c r="G113" s="32"/>
      <c r="H113" s="32"/>
      <c r="I113" s="32"/>
      <c r="J113" s="32"/>
      <c r="K113" s="32"/>
      <c r="L113" s="95"/>
      <c r="M113" s="32"/>
      <c r="N113" s="32"/>
      <c r="O113" s="32"/>
      <c r="P113" s="35"/>
      <c r="Q113" s="16"/>
      <c r="R113" s="64"/>
      <c r="S113" s="32"/>
      <c r="T113" s="47"/>
      <c r="U113" s="32"/>
      <c r="V113" s="65"/>
      <c r="W113" s="32"/>
      <c r="X113" s="50"/>
      <c r="Y113" s="32"/>
      <c r="Z113" s="65"/>
      <c r="AA113" s="32"/>
      <c r="AB113" s="50"/>
      <c r="AC113" s="32"/>
      <c r="AD113" s="32"/>
      <c r="AE113" s="65"/>
      <c r="AF113" s="32"/>
      <c r="AG113" s="50"/>
      <c r="AH113" s="32"/>
      <c r="AI113" s="36"/>
      <c r="AJ113" s="139">
        <f t="shared" si="9"/>
        <v>0</v>
      </c>
      <c r="AK113" s="76"/>
    </row>
    <row r="114" spans="2:37" x14ac:dyDescent="0.25">
      <c r="B114" s="5"/>
      <c r="C114" s="59" t="s">
        <v>129</v>
      </c>
      <c r="D114" s="55"/>
      <c r="E114" s="55"/>
      <c r="F114" s="55"/>
      <c r="G114" s="32"/>
      <c r="H114" s="32"/>
      <c r="I114" s="32"/>
      <c r="J114" s="32"/>
      <c r="K114" s="32"/>
      <c r="L114" s="95">
        <v>12</v>
      </c>
      <c r="M114" s="32"/>
      <c r="N114" s="32"/>
      <c r="O114" s="32"/>
      <c r="P114" s="35"/>
      <c r="Q114" s="16"/>
      <c r="R114" s="64"/>
      <c r="S114" s="32"/>
      <c r="T114" s="47"/>
      <c r="U114" s="32"/>
      <c r="V114" s="65"/>
      <c r="W114" s="32"/>
      <c r="X114" s="50"/>
      <c r="Y114" s="32"/>
      <c r="Z114" s="65"/>
      <c r="AA114" s="32"/>
      <c r="AB114" s="50"/>
      <c r="AC114" s="32"/>
      <c r="AD114" s="32"/>
      <c r="AE114" s="65"/>
      <c r="AF114" s="32"/>
      <c r="AG114" s="50"/>
      <c r="AH114" s="32"/>
      <c r="AI114" s="36"/>
      <c r="AJ114" s="139">
        <f t="shared" si="9"/>
        <v>12</v>
      </c>
      <c r="AK114" s="76"/>
    </row>
    <row r="115" spans="2:37" x14ac:dyDescent="0.25">
      <c r="B115" s="5"/>
      <c r="C115" s="59" t="s">
        <v>130</v>
      </c>
      <c r="D115" s="55"/>
      <c r="E115" s="55"/>
      <c r="F115" s="55"/>
      <c r="G115" s="32"/>
      <c r="H115" s="32"/>
      <c r="I115" s="32"/>
      <c r="J115" s="32"/>
      <c r="K115" s="32"/>
      <c r="L115" s="95">
        <v>80</v>
      </c>
      <c r="M115" s="32"/>
      <c r="N115" s="32"/>
      <c r="O115" s="32"/>
      <c r="P115" s="35"/>
      <c r="Q115" s="16"/>
      <c r="R115" s="64"/>
      <c r="S115" s="32"/>
      <c r="T115" s="47"/>
      <c r="U115" s="32"/>
      <c r="V115" s="65"/>
      <c r="W115" s="32"/>
      <c r="X115" s="50"/>
      <c r="Y115" s="32"/>
      <c r="Z115" s="65"/>
      <c r="AA115" s="32"/>
      <c r="AB115" s="50"/>
      <c r="AC115" s="32"/>
      <c r="AD115" s="32"/>
      <c r="AE115" s="65"/>
      <c r="AF115" s="32"/>
      <c r="AG115" s="50"/>
      <c r="AH115" s="32"/>
      <c r="AI115" s="36"/>
      <c r="AJ115" s="139">
        <f t="shared" si="9"/>
        <v>80</v>
      </c>
      <c r="AK115" s="76"/>
    </row>
    <row r="116" spans="2:37" x14ac:dyDescent="0.25">
      <c r="B116" s="5"/>
      <c r="C116" s="59" t="s">
        <v>131</v>
      </c>
      <c r="D116" s="55"/>
      <c r="E116" s="55"/>
      <c r="F116" s="55"/>
      <c r="G116" s="32"/>
      <c r="H116" s="32"/>
      <c r="I116" s="32"/>
      <c r="J116" s="32"/>
      <c r="K116" s="32"/>
      <c r="L116" s="95">
        <v>19</v>
      </c>
      <c r="M116" s="32"/>
      <c r="N116" s="32"/>
      <c r="O116" s="32"/>
      <c r="P116" s="35"/>
      <c r="Q116" s="16"/>
      <c r="R116" s="64"/>
      <c r="S116" s="32"/>
      <c r="T116" s="47"/>
      <c r="U116" s="32"/>
      <c r="V116" s="65"/>
      <c r="W116" s="32"/>
      <c r="X116" s="50"/>
      <c r="Y116" s="32"/>
      <c r="Z116" s="65"/>
      <c r="AA116" s="32"/>
      <c r="AB116" s="50"/>
      <c r="AC116" s="32"/>
      <c r="AD116" s="32"/>
      <c r="AE116" s="65"/>
      <c r="AF116" s="32"/>
      <c r="AG116" s="50"/>
      <c r="AH116" s="32"/>
      <c r="AI116" s="36"/>
      <c r="AJ116" s="139">
        <f t="shared" si="9"/>
        <v>19</v>
      </c>
      <c r="AK116" s="76"/>
    </row>
    <row r="117" spans="2:37" x14ac:dyDescent="0.25">
      <c r="B117" s="5" t="s">
        <v>160</v>
      </c>
      <c r="C117" s="59"/>
      <c r="D117" s="55"/>
      <c r="E117" s="55"/>
      <c r="F117" s="55"/>
      <c r="G117" s="32"/>
      <c r="H117" s="32"/>
      <c r="I117" s="32"/>
      <c r="J117" s="32"/>
      <c r="K117" s="32"/>
      <c r="L117" s="95"/>
      <c r="M117" s="32"/>
      <c r="N117" s="32"/>
      <c r="O117" s="32"/>
      <c r="P117" s="35"/>
      <c r="Q117" s="16"/>
      <c r="R117" s="64"/>
      <c r="S117" s="32"/>
      <c r="T117" s="47"/>
      <c r="U117" s="32"/>
      <c r="V117" s="65"/>
      <c r="W117" s="32"/>
      <c r="X117" s="50"/>
      <c r="Y117" s="32"/>
      <c r="Z117" s="65"/>
      <c r="AA117" s="32"/>
      <c r="AB117" s="50"/>
      <c r="AC117" s="32"/>
      <c r="AD117" s="32"/>
      <c r="AE117" s="65"/>
      <c r="AF117" s="32"/>
      <c r="AG117" s="50"/>
      <c r="AH117" s="32"/>
      <c r="AI117" s="36"/>
      <c r="AJ117" s="139">
        <f t="shared" si="9"/>
        <v>0</v>
      </c>
      <c r="AK117" s="76"/>
    </row>
    <row r="118" spans="2:37" x14ac:dyDescent="0.25">
      <c r="B118" s="5"/>
      <c r="C118" s="59" t="s">
        <v>161</v>
      </c>
      <c r="D118" s="55"/>
      <c r="E118" s="55"/>
      <c r="F118" s="55"/>
      <c r="G118" s="32"/>
      <c r="H118" s="32"/>
      <c r="I118" s="32"/>
      <c r="J118" s="32"/>
      <c r="K118" s="32"/>
      <c r="L118" s="95">
        <v>80</v>
      </c>
      <c r="M118" s="32"/>
      <c r="N118" s="32"/>
      <c r="O118" s="32"/>
      <c r="P118" s="35"/>
      <c r="Q118" s="16"/>
      <c r="R118" s="64"/>
      <c r="S118" s="32"/>
      <c r="T118" s="47"/>
      <c r="U118" s="32"/>
      <c r="V118" s="65"/>
      <c r="W118" s="32"/>
      <c r="X118" s="50"/>
      <c r="Y118" s="32"/>
      <c r="Z118" s="65"/>
      <c r="AA118" s="32"/>
      <c r="AB118" s="50"/>
      <c r="AC118" s="32"/>
      <c r="AD118" s="32"/>
      <c r="AE118" s="65"/>
      <c r="AF118" s="32"/>
      <c r="AG118" s="50"/>
      <c r="AH118" s="32"/>
      <c r="AI118" s="36"/>
      <c r="AJ118" s="139">
        <f t="shared" si="9"/>
        <v>80</v>
      </c>
      <c r="AK118" s="76"/>
    </row>
    <row r="119" spans="2:37" x14ac:dyDescent="0.25">
      <c r="B119" s="5"/>
      <c r="C119" s="59" t="s">
        <v>162</v>
      </c>
      <c r="D119" s="55"/>
      <c r="E119" s="55"/>
      <c r="F119" s="55"/>
      <c r="G119" s="32"/>
      <c r="H119" s="32"/>
      <c r="I119" s="32"/>
      <c r="J119" s="32"/>
      <c r="K119" s="32"/>
      <c r="L119" s="95">
        <v>1</v>
      </c>
      <c r="M119" s="32"/>
      <c r="N119" s="32"/>
      <c r="O119" s="32"/>
      <c r="P119" s="35"/>
      <c r="Q119" s="16"/>
      <c r="R119" s="64"/>
      <c r="S119" s="32"/>
      <c r="T119" s="47"/>
      <c r="U119" s="32"/>
      <c r="V119" s="65"/>
      <c r="W119" s="32"/>
      <c r="X119" s="50"/>
      <c r="Y119" s="32"/>
      <c r="Z119" s="65"/>
      <c r="AA119" s="32"/>
      <c r="AB119" s="50"/>
      <c r="AC119" s="32"/>
      <c r="AD119" s="32"/>
      <c r="AE119" s="65"/>
      <c r="AF119" s="32"/>
      <c r="AG119" s="50"/>
      <c r="AH119" s="32"/>
      <c r="AI119" s="36"/>
      <c r="AJ119" s="139">
        <f t="shared" si="9"/>
        <v>1</v>
      </c>
      <c r="AK119" s="76"/>
    </row>
    <row r="120" spans="2:37" x14ac:dyDescent="0.25">
      <c r="B120" s="5"/>
      <c r="C120" s="59" t="s">
        <v>163</v>
      </c>
      <c r="D120" s="55"/>
      <c r="E120" s="55"/>
      <c r="F120" s="55"/>
      <c r="G120" s="32"/>
      <c r="H120" s="32"/>
      <c r="I120" s="32"/>
      <c r="J120" s="32"/>
      <c r="K120" s="32"/>
      <c r="L120" s="95">
        <v>4.5</v>
      </c>
      <c r="M120" s="32"/>
      <c r="N120" s="32"/>
      <c r="O120" s="32"/>
      <c r="P120" s="35"/>
      <c r="Q120" s="16"/>
      <c r="R120" s="64"/>
      <c r="S120" s="32"/>
      <c r="T120" s="47"/>
      <c r="U120" s="32"/>
      <c r="V120" s="65"/>
      <c r="W120" s="32"/>
      <c r="X120" s="50"/>
      <c r="Y120" s="32"/>
      <c r="Z120" s="65"/>
      <c r="AA120" s="32"/>
      <c r="AB120" s="50"/>
      <c r="AC120" s="32"/>
      <c r="AD120" s="32"/>
      <c r="AE120" s="65"/>
      <c r="AF120" s="32"/>
      <c r="AG120" s="50"/>
      <c r="AH120" s="32"/>
      <c r="AI120" s="36"/>
      <c r="AJ120" s="139">
        <f t="shared" si="9"/>
        <v>4.5</v>
      </c>
      <c r="AK120" s="76"/>
    </row>
    <row r="121" spans="2:37" x14ac:dyDescent="0.25">
      <c r="B121" s="5"/>
      <c r="C121" s="59"/>
      <c r="D121" s="55"/>
      <c r="E121" s="55"/>
      <c r="F121" s="55"/>
      <c r="G121" s="32"/>
      <c r="H121" s="32"/>
      <c r="I121" s="32"/>
      <c r="J121" s="32"/>
      <c r="K121" s="32"/>
      <c r="L121" s="95"/>
      <c r="M121" s="32"/>
      <c r="N121" s="32"/>
      <c r="O121" s="32"/>
      <c r="P121" s="35"/>
      <c r="Q121" s="16"/>
      <c r="R121" s="64"/>
      <c r="S121" s="32"/>
      <c r="T121" s="47"/>
      <c r="U121" s="32"/>
      <c r="V121" s="65"/>
      <c r="W121" s="32"/>
      <c r="X121" s="50"/>
      <c r="Y121" s="32"/>
      <c r="Z121" s="65"/>
      <c r="AA121" s="32"/>
      <c r="AB121" s="50"/>
      <c r="AC121" s="32"/>
      <c r="AD121" s="32"/>
      <c r="AE121" s="65"/>
      <c r="AF121" s="32"/>
      <c r="AG121" s="50"/>
      <c r="AH121" s="32"/>
      <c r="AI121" s="36"/>
      <c r="AJ121" s="139">
        <f t="shared" si="9"/>
        <v>0</v>
      </c>
      <c r="AK121" s="76"/>
    </row>
    <row r="122" spans="2:37" x14ac:dyDescent="0.25">
      <c r="B122" s="5"/>
      <c r="C122" s="59"/>
      <c r="D122" s="55"/>
      <c r="E122" s="55"/>
      <c r="F122" s="55"/>
      <c r="G122" s="32"/>
      <c r="H122" s="32"/>
      <c r="I122" s="32"/>
      <c r="J122" s="32"/>
      <c r="K122" s="32"/>
      <c r="L122" s="95"/>
      <c r="M122" s="32"/>
      <c r="N122" s="32"/>
      <c r="O122" s="32"/>
      <c r="P122" s="35"/>
      <c r="Q122" s="16"/>
      <c r="R122" s="64"/>
      <c r="S122" s="32"/>
      <c r="T122" s="47"/>
      <c r="U122" s="32"/>
      <c r="V122" s="65"/>
      <c r="W122" s="32"/>
      <c r="X122" s="50"/>
      <c r="Y122" s="32"/>
      <c r="Z122" s="65"/>
      <c r="AA122" s="32"/>
      <c r="AB122" s="50"/>
      <c r="AC122" s="32"/>
      <c r="AD122" s="32"/>
      <c r="AE122" s="65"/>
      <c r="AF122" s="32"/>
      <c r="AG122" s="50"/>
      <c r="AH122" s="32"/>
      <c r="AI122" s="36"/>
      <c r="AJ122" s="139">
        <f t="shared" si="9"/>
        <v>0</v>
      </c>
      <c r="AK122" s="76"/>
    </row>
    <row r="123" spans="2:37" x14ac:dyDescent="0.25">
      <c r="B123" s="5"/>
      <c r="C123" s="59"/>
      <c r="D123" s="55"/>
      <c r="E123" s="55"/>
      <c r="F123" s="55"/>
      <c r="G123" s="32"/>
      <c r="H123" s="32"/>
      <c r="I123" s="32"/>
      <c r="J123" s="32"/>
      <c r="K123" s="32"/>
      <c r="L123" s="95"/>
      <c r="M123" s="32"/>
      <c r="N123" s="32"/>
      <c r="O123" s="32"/>
      <c r="P123" s="35"/>
      <c r="Q123" s="16"/>
      <c r="R123" s="64"/>
      <c r="S123" s="32"/>
      <c r="T123" s="47"/>
      <c r="U123" s="32"/>
      <c r="V123" s="65"/>
      <c r="W123" s="32"/>
      <c r="X123" s="50"/>
      <c r="Y123" s="32"/>
      <c r="Z123" s="65"/>
      <c r="AA123" s="32"/>
      <c r="AB123" s="50"/>
      <c r="AC123" s="32"/>
      <c r="AD123" s="32"/>
      <c r="AE123" s="65"/>
      <c r="AF123" s="32"/>
      <c r="AG123" s="50"/>
      <c r="AH123" s="32"/>
      <c r="AI123" s="36"/>
      <c r="AJ123" s="139">
        <f t="shared" si="9"/>
        <v>0</v>
      </c>
      <c r="AK123" s="76"/>
    </row>
    <row r="124" spans="2:37" x14ac:dyDescent="0.25">
      <c r="B124" s="5"/>
      <c r="C124" s="59"/>
      <c r="D124" s="55"/>
      <c r="E124" s="55"/>
      <c r="F124" s="55"/>
      <c r="G124" s="32"/>
      <c r="H124" s="32"/>
      <c r="I124" s="32"/>
      <c r="J124" s="32"/>
      <c r="K124" s="32"/>
      <c r="L124" s="95"/>
      <c r="M124" s="32"/>
      <c r="N124" s="32"/>
      <c r="O124" s="32"/>
      <c r="P124" s="35"/>
      <c r="Q124" s="16"/>
      <c r="R124" s="64"/>
      <c r="S124" s="32"/>
      <c r="T124" s="47"/>
      <c r="U124" s="32"/>
      <c r="V124" s="65"/>
      <c r="W124" s="32"/>
      <c r="X124" s="50"/>
      <c r="Y124" s="32"/>
      <c r="Z124" s="65"/>
      <c r="AA124" s="32"/>
      <c r="AB124" s="50"/>
      <c r="AC124" s="32"/>
      <c r="AD124" s="32"/>
      <c r="AE124" s="65"/>
      <c r="AF124" s="32"/>
      <c r="AG124" s="50"/>
      <c r="AH124" s="32"/>
      <c r="AI124" s="36"/>
      <c r="AJ124" s="139">
        <f t="shared" si="9"/>
        <v>0</v>
      </c>
      <c r="AK124" s="76"/>
    </row>
    <row r="125" spans="2:37" x14ac:dyDescent="0.25">
      <c r="B125" s="5"/>
      <c r="C125" s="59"/>
      <c r="D125" s="55"/>
      <c r="E125" s="55"/>
      <c r="F125" s="55"/>
      <c r="G125" s="32"/>
      <c r="H125" s="32"/>
      <c r="I125" s="32"/>
      <c r="J125" s="32"/>
      <c r="K125" s="32"/>
      <c r="L125" s="95"/>
      <c r="M125" s="32"/>
      <c r="N125" s="32"/>
      <c r="O125" s="32"/>
      <c r="P125" s="35"/>
      <c r="Q125" s="16"/>
      <c r="R125" s="64"/>
      <c r="S125" s="32"/>
      <c r="T125" s="47"/>
      <c r="U125" s="32"/>
      <c r="V125" s="65"/>
      <c r="W125" s="32"/>
      <c r="X125" s="50"/>
      <c r="Y125" s="32"/>
      <c r="Z125" s="65"/>
      <c r="AA125" s="32"/>
      <c r="AB125" s="50"/>
      <c r="AC125" s="32"/>
      <c r="AD125" s="32"/>
      <c r="AE125" s="65"/>
      <c r="AF125" s="32"/>
      <c r="AG125" s="50"/>
      <c r="AH125" s="32"/>
      <c r="AI125" s="36"/>
      <c r="AJ125" s="139">
        <f t="shared" si="9"/>
        <v>0</v>
      </c>
      <c r="AK125" s="76"/>
    </row>
    <row r="126" spans="2:37" x14ac:dyDescent="0.25">
      <c r="B126" s="5"/>
      <c r="C126" s="59"/>
      <c r="D126" s="55"/>
      <c r="E126" s="55"/>
      <c r="F126" s="55"/>
      <c r="G126" s="32"/>
      <c r="H126" s="32"/>
      <c r="I126" s="32"/>
      <c r="J126" s="32"/>
      <c r="K126" s="32"/>
      <c r="L126" s="32"/>
      <c r="M126" s="32"/>
      <c r="N126" s="32"/>
      <c r="O126" s="32"/>
      <c r="P126" s="35"/>
      <c r="Q126" s="16"/>
      <c r="R126" s="64"/>
      <c r="S126" s="32"/>
      <c r="T126" s="47"/>
      <c r="U126" s="32"/>
      <c r="V126" s="65">
        <f>E126</f>
        <v>0</v>
      </c>
      <c r="W126" s="32"/>
      <c r="X126" s="50"/>
      <c r="Y126" s="32"/>
      <c r="Z126" s="65">
        <f>F126</f>
        <v>0</v>
      </c>
      <c r="AA126" s="32"/>
      <c r="AB126" s="50"/>
      <c r="AC126" s="32"/>
      <c r="AD126" s="32"/>
      <c r="AE126" s="65">
        <f>J126</f>
        <v>0</v>
      </c>
      <c r="AF126" s="32"/>
      <c r="AG126" s="50"/>
      <c r="AH126" s="32"/>
      <c r="AI126" s="36"/>
      <c r="AJ126" s="139">
        <f t="shared" si="9"/>
        <v>0</v>
      </c>
      <c r="AK126" s="76"/>
    </row>
    <row r="127" spans="2:37" x14ac:dyDescent="0.25">
      <c r="B127" s="5"/>
      <c r="C127" s="23"/>
      <c r="D127" s="55"/>
      <c r="E127" s="55"/>
      <c r="F127" s="55"/>
      <c r="G127" s="32"/>
      <c r="H127" s="32"/>
      <c r="I127" s="32"/>
      <c r="J127" s="32"/>
      <c r="K127" s="32"/>
      <c r="L127" s="32"/>
      <c r="M127" s="32"/>
      <c r="N127" s="32"/>
      <c r="O127" s="32"/>
      <c r="P127" s="35"/>
      <c r="Q127" s="16"/>
      <c r="R127" s="64">
        <f>D127</f>
        <v>0</v>
      </c>
      <c r="S127" s="32"/>
      <c r="T127" s="47" t="str">
        <f t="shared" si="12"/>
        <v/>
      </c>
      <c r="U127" s="32"/>
      <c r="V127" s="65">
        <f>E127</f>
        <v>0</v>
      </c>
      <c r="W127" s="32"/>
      <c r="X127" s="50"/>
      <c r="Y127" s="32"/>
      <c r="Z127" s="65">
        <f>F127</f>
        <v>0</v>
      </c>
      <c r="AA127" s="32"/>
      <c r="AB127" s="50"/>
      <c r="AC127" s="32"/>
      <c r="AD127" s="32"/>
      <c r="AE127" s="65">
        <f>J127</f>
        <v>0</v>
      </c>
      <c r="AF127" s="32"/>
      <c r="AG127" s="50"/>
      <c r="AH127" s="32"/>
      <c r="AI127" s="36"/>
      <c r="AJ127" s="139">
        <f t="shared" si="9"/>
        <v>0</v>
      </c>
      <c r="AK127" s="76"/>
    </row>
    <row r="128" spans="2:37" ht="15.75" thickBot="1" x14ac:dyDescent="0.3">
      <c r="B128" s="37" t="s">
        <v>11</v>
      </c>
      <c r="C128" s="38"/>
      <c r="D128" s="39">
        <f>SUM(D7:D127)</f>
        <v>543.4</v>
      </c>
      <c r="E128" s="39">
        <f>SUM(E7:E127)</f>
        <v>154</v>
      </c>
      <c r="F128" s="39">
        <f>SUM(F7:F127)</f>
        <v>28</v>
      </c>
      <c r="G128" s="39">
        <f>SUM(G7:G127)</f>
        <v>51.5</v>
      </c>
      <c r="H128" s="39">
        <f t="shared" ref="H128:L128" si="15">SUM(H7:H127)</f>
        <v>41</v>
      </c>
      <c r="I128" s="39">
        <f t="shared" si="15"/>
        <v>163.4</v>
      </c>
      <c r="J128" s="39">
        <f t="shared" si="15"/>
        <v>35.799999999999997</v>
      </c>
      <c r="K128" s="39">
        <f t="shared" si="15"/>
        <v>35.5</v>
      </c>
      <c r="L128" s="39">
        <f t="shared" si="15"/>
        <v>432</v>
      </c>
      <c r="M128" s="39">
        <f>SUM(M7:M127)</f>
        <v>12</v>
      </c>
      <c r="N128" s="39">
        <f>SUM(N7:N127)</f>
        <v>2</v>
      </c>
      <c r="O128" s="39">
        <f>SUM(O7:O127)</f>
        <v>162.4</v>
      </c>
      <c r="P128" s="40">
        <f>SUM(P7:P127)</f>
        <v>0</v>
      </c>
      <c r="Q128" s="16"/>
      <c r="R128" s="39">
        <f>SUM(R7:R127)</f>
        <v>438.4</v>
      </c>
      <c r="S128" s="39">
        <f>SUM(S7:S127)</f>
        <v>348.09999999999997</v>
      </c>
      <c r="T128" s="39">
        <f>SUM(T7:T127)</f>
        <v>0</v>
      </c>
      <c r="U128" s="39"/>
      <c r="V128" s="39">
        <f>SUM(V7:V127)</f>
        <v>154</v>
      </c>
      <c r="W128" s="39">
        <f>SUM(W7:W127)</f>
        <v>401.8</v>
      </c>
      <c r="X128" s="51">
        <f>SUM(X7:X127)</f>
        <v>0</v>
      </c>
      <c r="Y128" s="39"/>
      <c r="Z128" s="66">
        <f>SUM(Z7:Z127)</f>
        <v>28</v>
      </c>
      <c r="AA128" s="39">
        <f>SUM(AA7:AA127)</f>
        <v>158</v>
      </c>
      <c r="AB128" s="51">
        <f>SUM(AB7:AB127)</f>
        <v>0</v>
      </c>
      <c r="AC128" s="39"/>
      <c r="AD128" s="39"/>
      <c r="AE128" s="66">
        <f>SUM(AE7:AE127)</f>
        <v>0</v>
      </c>
      <c r="AF128" s="39">
        <f>SUM(AF7:AF127)</f>
        <v>46.25</v>
      </c>
      <c r="AG128" s="51">
        <f>SUM(AG7:AG127)</f>
        <v>0</v>
      </c>
      <c r="AH128" s="39"/>
      <c r="AI128" s="41">
        <f>SUM(AI7:AI127)</f>
        <v>540.4</v>
      </c>
      <c r="AJ128" s="75">
        <f>SUM(AJ7:AJ127)</f>
        <v>1843.5</v>
      </c>
      <c r="AK128" s="140"/>
    </row>
    <row r="129" ht="15.75" thickTop="1" x14ac:dyDescent="0.25"/>
  </sheetData>
  <mergeCells count="10">
    <mergeCell ref="B2:AK2"/>
    <mergeCell ref="B3:AK3"/>
    <mergeCell ref="D5:F5"/>
    <mergeCell ref="G5:L5"/>
    <mergeCell ref="O5:O6"/>
    <mergeCell ref="P5:P6"/>
    <mergeCell ref="R5:T5"/>
    <mergeCell ref="V5:X5"/>
    <mergeCell ref="Z5:AB5"/>
    <mergeCell ref="AE5:AG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A40C-4C81-488B-A270-68768CB9A5AF}">
  <dimension ref="B1:N23"/>
  <sheetViews>
    <sheetView tabSelected="1" topLeftCell="B1" workbookViewId="0">
      <selection activeCell="H12" sqref="H12"/>
    </sheetView>
  </sheetViews>
  <sheetFormatPr defaultRowHeight="15" x14ac:dyDescent="0.25"/>
  <cols>
    <col min="2" max="2" width="13.28515625" customWidth="1"/>
    <col min="3" max="3" width="14.7109375" bestFit="1" customWidth="1"/>
    <col min="4" max="4" width="12.140625" style="131" customWidth="1"/>
    <col min="5" max="5" width="16.42578125" style="131" customWidth="1"/>
    <col min="6" max="6" width="12.140625" customWidth="1"/>
  </cols>
  <sheetData>
    <row r="1" spans="2:14" ht="18.75" x14ac:dyDescent="0.3">
      <c r="B1" s="146" t="s">
        <v>202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</row>
    <row r="2" spans="2:14" x14ac:dyDescent="0.25">
      <c r="B2" s="163" t="s">
        <v>203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</row>
    <row r="3" spans="2:14" s="162" customFormat="1" x14ac:dyDescent="0.25">
      <c r="B3" s="160" t="s">
        <v>204</v>
      </c>
      <c r="C3" s="160" t="s">
        <v>205</v>
      </c>
      <c r="D3" s="161">
        <v>45597</v>
      </c>
      <c r="E3" s="161">
        <v>45627</v>
      </c>
      <c r="F3" s="161">
        <v>45658</v>
      </c>
      <c r="G3" s="161">
        <v>45689</v>
      </c>
      <c r="H3" s="161">
        <v>45717</v>
      </c>
      <c r="I3" s="161">
        <v>45748</v>
      </c>
      <c r="J3" s="161">
        <v>45778</v>
      </c>
      <c r="K3" s="161">
        <v>45809</v>
      </c>
      <c r="L3" s="161">
        <v>45839</v>
      </c>
      <c r="M3" s="161">
        <v>45870</v>
      </c>
      <c r="N3" s="161">
        <v>45901</v>
      </c>
    </row>
    <row r="4" spans="2:14" x14ac:dyDescent="0.25">
      <c r="B4" s="59" t="s">
        <v>193</v>
      </c>
      <c r="C4" s="59" t="s">
        <v>198</v>
      </c>
      <c r="D4" s="62">
        <v>2</v>
      </c>
      <c r="E4" s="62">
        <v>2</v>
      </c>
      <c r="F4" s="62"/>
      <c r="G4" s="62"/>
      <c r="H4" s="62"/>
      <c r="I4" s="62"/>
      <c r="J4" s="62"/>
      <c r="K4" s="62"/>
      <c r="L4" s="62"/>
      <c r="M4" s="62"/>
      <c r="N4" s="62"/>
    </row>
    <row r="5" spans="2:14" x14ac:dyDescent="0.25">
      <c r="B5" s="59"/>
      <c r="C5" s="59" t="s">
        <v>199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</row>
    <row r="6" spans="2:14" x14ac:dyDescent="0.25">
      <c r="B6" s="59"/>
      <c r="C6" s="59" t="s">
        <v>200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</row>
    <row r="7" spans="2:14" x14ac:dyDescent="0.25">
      <c r="B7" s="59"/>
      <c r="C7" s="59" t="s">
        <v>201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</row>
    <row r="8" spans="2:14" x14ac:dyDescent="0.25">
      <c r="B8" s="59" t="s">
        <v>194</v>
      </c>
      <c r="C8" s="59" t="s">
        <v>198</v>
      </c>
      <c r="D8" s="62">
        <v>2</v>
      </c>
      <c r="E8" s="62">
        <v>2</v>
      </c>
      <c r="F8" s="62"/>
      <c r="G8" s="62"/>
      <c r="H8" s="62"/>
      <c r="I8" s="62"/>
      <c r="J8" s="62"/>
      <c r="K8" s="62"/>
      <c r="L8" s="62"/>
      <c r="M8" s="62"/>
      <c r="N8" s="62"/>
    </row>
    <row r="9" spans="2:14" x14ac:dyDescent="0.25">
      <c r="B9" s="59"/>
      <c r="C9" s="59" t="s">
        <v>199</v>
      </c>
      <c r="D9" s="62">
        <v>2</v>
      </c>
      <c r="E9" s="62">
        <v>2</v>
      </c>
      <c r="F9" s="62"/>
      <c r="G9" s="62"/>
      <c r="H9" s="62"/>
      <c r="I9" s="62"/>
      <c r="J9" s="62"/>
      <c r="K9" s="62"/>
      <c r="L9" s="62"/>
      <c r="M9" s="62"/>
      <c r="N9" s="62"/>
    </row>
    <row r="10" spans="2:14" x14ac:dyDescent="0.25">
      <c r="B10" s="59"/>
      <c r="C10" s="59" t="s">
        <v>200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</row>
    <row r="11" spans="2:14" x14ac:dyDescent="0.25">
      <c r="B11" s="59"/>
      <c r="C11" s="59" t="s">
        <v>201</v>
      </c>
      <c r="D11" s="62">
        <v>2</v>
      </c>
      <c r="E11" s="62"/>
      <c r="F11" s="62"/>
      <c r="G11" s="62"/>
      <c r="H11" s="62"/>
      <c r="I11" s="62"/>
      <c r="J11" s="62"/>
      <c r="K11" s="62"/>
      <c r="L11" s="62"/>
      <c r="M11" s="62"/>
      <c r="N11" s="62"/>
    </row>
    <row r="12" spans="2:14" x14ac:dyDescent="0.25">
      <c r="B12" s="59" t="s">
        <v>195</v>
      </c>
      <c r="C12" s="59" t="s">
        <v>198</v>
      </c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</row>
    <row r="13" spans="2:14" x14ac:dyDescent="0.25">
      <c r="B13" s="59"/>
      <c r="C13" s="59" t="s">
        <v>199</v>
      </c>
      <c r="D13" s="62">
        <v>5</v>
      </c>
      <c r="E13" s="62">
        <v>5</v>
      </c>
      <c r="F13" s="62"/>
      <c r="G13" s="62"/>
      <c r="H13" s="62"/>
      <c r="I13" s="62"/>
      <c r="J13" s="62"/>
      <c r="K13" s="62"/>
      <c r="L13" s="62"/>
      <c r="M13" s="62"/>
      <c r="N13" s="62"/>
    </row>
    <row r="14" spans="2:14" x14ac:dyDescent="0.25">
      <c r="B14" s="59"/>
      <c r="C14" s="59" t="s">
        <v>200</v>
      </c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</row>
    <row r="15" spans="2:14" x14ac:dyDescent="0.25">
      <c r="B15" s="59"/>
      <c r="C15" s="59" t="s">
        <v>201</v>
      </c>
      <c r="D15" s="62">
        <v>4</v>
      </c>
      <c r="E15" s="62">
        <v>4</v>
      </c>
      <c r="F15" s="62"/>
      <c r="G15" s="62"/>
      <c r="H15" s="62"/>
      <c r="I15" s="62"/>
      <c r="J15" s="62"/>
      <c r="K15" s="62"/>
      <c r="L15" s="62"/>
      <c r="M15" s="62"/>
      <c r="N15" s="62"/>
    </row>
    <row r="16" spans="2:14" x14ac:dyDescent="0.25">
      <c r="B16" s="59" t="s">
        <v>196</v>
      </c>
      <c r="C16" s="59" t="s">
        <v>198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</row>
    <row r="17" spans="2:14" x14ac:dyDescent="0.25">
      <c r="B17" s="59"/>
      <c r="C17" s="59" t="s">
        <v>199</v>
      </c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</row>
    <row r="18" spans="2:14" x14ac:dyDescent="0.25">
      <c r="B18" s="59"/>
      <c r="C18" s="59" t="s">
        <v>200</v>
      </c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</row>
    <row r="19" spans="2:14" x14ac:dyDescent="0.25">
      <c r="B19" s="59"/>
      <c r="C19" s="59" t="s">
        <v>201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</row>
    <row r="20" spans="2:14" x14ac:dyDescent="0.25">
      <c r="B20" s="59" t="s">
        <v>197</v>
      </c>
      <c r="C20" s="59" t="s">
        <v>198</v>
      </c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</row>
    <row r="21" spans="2:14" x14ac:dyDescent="0.25">
      <c r="B21" s="59"/>
      <c r="C21" s="59" t="s">
        <v>199</v>
      </c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</row>
    <row r="22" spans="2:14" x14ac:dyDescent="0.25">
      <c r="B22" s="59"/>
      <c r="C22" s="59" t="s">
        <v>200</v>
      </c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</row>
    <row r="23" spans="2:14" x14ac:dyDescent="0.25">
      <c r="B23" s="59"/>
      <c r="C23" s="59" t="s">
        <v>201</v>
      </c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</row>
  </sheetData>
  <mergeCells count="2">
    <mergeCell ref="B1:N1"/>
    <mergeCell ref="B2:N2"/>
  </mergeCells>
  <conditionalFormatting sqref="D4:N15">
    <cfRule type="dataBar" priority="3">
      <dataBar>
        <cfvo type="min"/>
        <cfvo type="num" val="10"/>
        <color rgb="FF638EC6"/>
      </dataBar>
      <extLst>
        <ext xmlns:x14="http://schemas.microsoft.com/office/spreadsheetml/2009/9/main" uri="{B025F937-C7B1-47D3-B67F-A62EFF666E3E}">
          <x14:id>{6A7AB37D-2306-46D2-821E-13606C0A47DC}</x14:id>
        </ext>
      </extLst>
    </cfRule>
  </conditionalFormatting>
  <conditionalFormatting sqref="D16:N19">
    <cfRule type="dataBar" priority="2">
      <dataBar>
        <cfvo type="min"/>
        <cfvo type="num" val="10"/>
        <color rgb="FF638EC6"/>
      </dataBar>
      <extLst>
        <ext xmlns:x14="http://schemas.microsoft.com/office/spreadsheetml/2009/9/main" uri="{B025F937-C7B1-47D3-B67F-A62EFF666E3E}">
          <x14:id>{66508E04-169D-4794-A277-73269790127E}</x14:id>
        </ext>
      </extLst>
    </cfRule>
  </conditionalFormatting>
  <conditionalFormatting sqref="D20:N23">
    <cfRule type="dataBar" priority="1">
      <dataBar>
        <cfvo type="min"/>
        <cfvo type="num" val="10"/>
        <color rgb="FF638EC6"/>
      </dataBar>
      <extLst>
        <ext xmlns:x14="http://schemas.microsoft.com/office/spreadsheetml/2009/9/main" uri="{B025F937-C7B1-47D3-B67F-A62EFF666E3E}">
          <x14:id>{6D8F34D5-101B-4A9A-B6A7-E804457E34CC}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7AB37D-2306-46D2-821E-13606C0A47DC}">
            <x14:dataBar minLength="0" maxLength="100" border="1" negativeBarBorderColorSameAsPositive="0">
              <x14:cfvo type="autoMin"/>
              <x14:cfvo type="num">
                <xm:f>10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D4:N15</xm:sqref>
        </x14:conditionalFormatting>
        <x14:conditionalFormatting xmlns:xm="http://schemas.microsoft.com/office/excel/2006/main">
          <x14:cfRule type="dataBar" id="{66508E04-169D-4794-A277-73269790127E}">
            <x14:dataBar minLength="0" maxLength="100" border="1" negativeBarBorderColorSameAsPositive="0">
              <x14:cfvo type="autoMin"/>
              <x14:cfvo type="num">
                <xm:f>10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D16:N19</xm:sqref>
        </x14:conditionalFormatting>
        <x14:conditionalFormatting xmlns:xm="http://schemas.microsoft.com/office/excel/2006/main">
          <x14:cfRule type="dataBar" id="{6D8F34D5-101B-4A9A-B6A7-E804457E34CC}">
            <x14:dataBar minLength="0" maxLength="100" border="1" negativeBarBorderColorSameAsPositive="0">
              <x14:cfvo type="autoMin"/>
              <x14:cfvo type="num">
                <xm:f>10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D20:N23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55CD-BBEF-4650-9FBE-3C04B93BBA2F}">
  <dimension ref="A1:C1"/>
  <sheetViews>
    <sheetView topLeftCell="A93" workbookViewId="0">
      <selection activeCell="A93" sqref="A1:XFD1048576"/>
    </sheetView>
  </sheetViews>
  <sheetFormatPr defaultRowHeight="15" x14ac:dyDescent="0.25"/>
  <cols>
    <col min="1" max="1" width="9.140625" style="4"/>
    <col min="2" max="2" width="9.140625" style="10"/>
    <col min="3" max="3" width="9.140625" style="9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22B14-32FA-4D84-8017-56D0E8D8E228}">
  <dimension ref="B2:AF72"/>
  <sheetViews>
    <sheetView workbookViewId="0">
      <pane xSplit="6" ySplit="6" topLeftCell="G55" activePane="bottomRight" state="frozen"/>
      <selection pane="topRight" activeCell="G1" sqref="G1"/>
      <selection pane="bottomLeft" activeCell="A7" sqref="A7"/>
      <selection pane="bottomRight" activeCell="M57" sqref="M57"/>
    </sheetView>
  </sheetViews>
  <sheetFormatPr defaultRowHeight="15" x14ac:dyDescent="0.25"/>
  <cols>
    <col min="1" max="1" width="2.85546875" style="4" customWidth="1"/>
    <col min="2" max="2" width="10.28515625" style="4" customWidth="1"/>
    <col min="3" max="3" width="57.7109375" style="10" customWidth="1"/>
    <col min="4" max="4" width="13" style="9" customWidth="1"/>
    <col min="5" max="5" width="12.140625" style="9" customWidth="1"/>
    <col min="6" max="6" width="14.7109375" style="9" customWidth="1"/>
    <col min="7" max="9" width="9.42578125" style="9" customWidth="1"/>
    <col min="10" max="10" width="12.42578125" style="9" bestFit="1" customWidth="1"/>
    <col min="11" max="11" width="12.42578125" style="9" customWidth="1"/>
    <col min="12" max="12" width="11.42578125" style="9" bestFit="1" customWidth="1"/>
    <col min="13" max="14" width="11.42578125" style="9" customWidth="1"/>
    <col min="15" max="15" width="10.5703125" style="9" bestFit="1" customWidth="1"/>
    <col min="16" max="16" width="10.5703125" style="9" customWidth="1"/>
    <col min="17" max="17" width="2.140625" style="9" customWidth="1"/>
    <col min="18" max="18" width="9.140625" style="9"/>
    <col min="19" max="19" width="6.5703125" style="9" bestFit="1" customWidth="1"/>
    <col min="20" max="20" width="10.42578125" style="9" customWidth="1"/>
    <col min="21" max="21" width="2.28515625" style="9" customWidth="1"/>
    <col min="22" max="22" width="8.28515625" style="9" bestFit="1" customWidth="1"/>
    <col min="23" max="23" width="6.5703125" style="9" bestFit="1" customWidth="1"/>
    <col min="24" max="24" width="8.85546875" style="52" bestFit="1" customWidth="1"/>
    <col min="25" max="25" width="2.28515625" style="9" customWidth="1"/>
    <col min="26" max="26" width="8.28515625" style="9" bestFit="1" customWidth="1"/>
    <col min="27" max="27" width="6.5703125" style="9" bestFit="1" customWidth="1"/>
    <col min="28" max="28" width="8.85546875" style="52" bestFit="1" customWidth="1"/>
    <col min="29" max="29" width="1.7109375" style="9" customWidth="1"/>
    <col min="30" max="31" width="9.7109375" style="11" customWidth="1"/>
    <col min="32" max="32" width="2.28515625" style="9" customWidth="1"/>
    <col min="33" max="16384" width="9.140625" style="4"/>
  </cols>
  <sheetData>
    <row r="2" spans="2:32" ht="26.25" x14ac:dyDescent="0.25">
      <c r="B2" s="149" t="s">
        <v>6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</row>
    <row r="3" spans="2:32" x14ac:dyDescent="0.25">
      <c r="B3" s="150" t="s">
        <v>65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</row>
    <row r="5" spans="2:32" x14ac:dyDescent="0.25">
      <c r="B5" s="12" t="s">
        <v>99</v>
      </c>
      <c r="C5" s="13" t="s">
        <v>1</v>
      </c>
      <c r="D5" s="151" t="s">
        <v>9</v>
      </c>
      <c r="E5" s="152"/>
      <c r="F5" s="153"/>
      <c r="G5" s="151" t="s">
        <v>17</v>
      </c>
      <c r="H5" s="152"/>
      <c r="I5" s="152"/>
      <c r="J5" s="152"/>
      <c r="K5" s="152"/>
      <c r="L5" s="152"/>
      <c r="M5" s="43" t="s">
        <v>53</v>
      </c>
      <c r="N5" s="43" t="s">
        <v>55</v>
      </c>
      <c r="O5" s="156" t="s">
        <v>19</v>
      </c>
      <c r="P5" s="158" t="s">
        <v>20</v>
      </c>
      <c r="Q5" s="16"/>
      <c r="R5" s="153" t="s">
        <v>7</v>
      </c>
      <c r="S5" s="148"/>
      <c r="T5" s="148"/>
      <c r="V5" s="148" t="s">
        <v>58</v>
      </c>
      <c r="W5" s="148"/>
      <c r="X5" s="148"/>
      <c r="Z5" s="148" t="s">
        <v>10</v>
      </c>
      <c r="AA5" s="148"/>
      <c r="AB5" s="148"/>
      <c r="AD5" s="18" t="s">
        <v>4</v>
      </c>
      <c r="AE5" s="18" t="s">
        <v>4</v>
      </c>
    </row>
    <row r="6" spans="2:32" x14ac:dyDescent="0.25">
      <c r="B6" s="14" t="s">
        <v>100</v>
      </c>
      <c r="C6" s="19"/>
      <c r="D6" s="17" t="s">
        <v>0</v>
      </c>
      <c r="E6" s="17" t="s">
        <v>12</v>
      </c>
      <c r="F6" s="17" t="s">
        <v>15</v>
      </c>
      <c r="G6" s="17" t="s">
        <v>18</v>
      </c>
      <c r="H6" s="17" t="s">
        <v>88</v>
      </c>
      <c r="I6" s="17" t="s">
        <v>21</v>
      </c>
      <c r="J6" s="17" t="s">
        <v>22</v>
      </c>
      <c r="K6" s="17" t="s">
        <v>60</v>
      </c>
      <c r="L6" s="17" t="s">
        <v>23</v>
      </c>
      <c r="M6" s="20" t="s">
        <v>54</v>
      </c>
      <c r="N6" s="20" t="s">
        <v>56</v>
      </c>
      <c r="O6" s="157"/>
      <c r="P6" s="159"/>
      <c r="Q6" s="16"/>
      <c r="R6" s="15" t="s">
        <v>3</v>
      </c>
      <c r="S6" s="17" t="s">
        <v>5</v>
      </c>
      <c r="T6" s="17" t="s">
        <v>57</v>
      </c>
      <c r="V6" s="17" t="s">
        <v>9</v>
      </c>
      <c r="W6" s="17" t="s">
        <v>5</v>
      </c>
      <c r="X6" s="48" t="s">
        <v>8</v>
      </c>
      <c r="Z6" s="17" t="s">
        <v>9</v>
      </c>
      <c r="AA6" s="17" t="s">
        <v>5</v>
      </c>
      <c r="AB6" s="48" t="s">
        <v>8</v>
      </c>
      <c r="AD6" s="21" t="s">
        <v>9</v>
      </c>
      <c r="AE6" s="21" t="s">
        <v>27</v>
      </c>
    </row>
    <row r="7" spans="2:32" x14ac:dyDescent="0.25">
      <c r="B7" s="59" t="s">
        <v>76</v>
      </c>
      <c r="C7" s="58"/>
      <c r="D7" s="60"/>
      <c r="E7" s="56"/>
      <c r="F7" s="56"/>
      <c r="G7" s="1"/>
      <c r="H7" s="1"/>
      <c r="I7" s="1"/>
      <c r="J7" s="1"/>
      <c r="K7" s="1"/>
      <c r="L7" s="1"/>
      <c r="M7" s="44"/>
      <c r="N7" s="44"/>
      <c r="O7" s="24"/>
      <c r="P7" s="25"/>
      <c r="Q7" s="16"/>
      <c r="R7" s="64">
        <f t="shared" ref="R7:R70" si="0">D7</f>
        <v>0</v>
      </c>
      <c r="S7" s="26"/>
      <c r="T7" s="47"/>
      <c r="V7" s="65">
        <f t="shared" ref="V7:V70" si="1">E7</f>
        <v>0</v>
      </c>
      <c r="W7" s="26"/>
      <c r="X7" s="47"/>
      <c r="Z7" s="65">
        <f t="shared" ref="Z7:Z70" si="2">F7</f>
        <v>0</v>
      </c>
      <c r="AA7" s="26"/>
      <c r="AB7" s="47"/>
      <c r="AC7" s="29"/>
      <c r="AD7" s="28">
        <f t="shared" ref="AD7:AD13" si="3">R7+V7+Z7</f>
        <v>0</v>
      </c>
      <c r="AE7" s="28">
        <f t="shared" ref="AE7:AE70" si="4">G7+H7+I7+J7+K7+L7+M7+N7+O7+P7+S7+W7+AA7</f>
        <v>0</v>
      </c>
    </row>
    <row r="8" spans="2:32" x14ac:dyDescent="0.25">
      <c r="B8" s="5"/>
      <c r="C8" s="59" t="s">
        <v>67</v>
      </c>
      <c r="D8" s="56">
        <v>30</v>
      </c>
      <c r="E8" s="56">
        <v>20</v>
      </c>
      <c r="F8" s="56"/>
      <c r="G8" s="1"/>
      <c r="H8" s="1"/>
      <c r="I8" s="1">
        <v>4</v>
      </c>
      <c r="J8" s="1"/>
      <c r="K8" s="1"/>
      <c r="L8" s="1"/>
      <c r="M8" s="44">
        <v>28</v>
      </c>
      <c r="N8" s="44"/>
      <c r="O8" s="24">
        <v>1</v>
      </c>
      <c r="P8" s="25"/>
      <c r="Q8" s="16"/>
      <c r="R8" s="64">
        <f t="shared" si="0"/>
        <v>30</v>
      </c>
      <c r="S8" s="26">
        <v>31</v>
      </c>
      <c r="T8" s="47"/>
      <c r="V8" s="65">
        <f t="shared" si="1"/>
        <v>20</v>
      </c>
      <c r="W8" s="26">
        <v>49</v>
      </c>
      <c r="X8" s="47"/>
      <c r="Z8" s="65">
        <f t="shared" si="2"/>
        <v>0</v>
      </c>
      <c r="AA8" s="26">
        <v>8</v>
      </c>
      <c r="AB8" s="47"/>
      <c r="AC8" s="29"/>
      <c r="AD8" s="28">
        <f t="shared" si="3"/>
        <v>50</v>
      </c>
      <c r="AE8" s="28">
        <f t="shared" si="4"/>
        <v>121</v>
      </c>
    </row>
    <row r="9" spans="2:32" x14ac:dyDescent="0.25">
      <c r="B9" s="5"/>
      <c r="C9" s="59" t="s">
        <v>25</v>
      </c>
      <c r="D9" s="56">
        <v>4</v>
      </c>
      <c r="E9" s="56">
        <v>8</v>
      </c>
      <c r="F9" s="56"/>
      <c r="G9" s="1"/>
      <c r="H9" s="1"/>
      <c r="I9" s="1">
        <v>4</v>
      </c>
      <c r="J9" s="1"/>
      <c r="K9" s="1"/>
      <c r="L9" s="1"/>
      <c r="M9" s="44">
        <v>2</v>
      </c>
      <c r="N9" s="44"/>
      <c r="O9" s="24"/>
      <c r="P9" s="25"/>
      <c r="Q9" s="16"/>
      <c r="R9" s="64">
        <f t="shared" si="0"/>
        <v>4</v>
      </c>
      <c r="S9" s="26"/>
      <c r="T9" s="53"/>
      <c r="V9" s="65">
        <f t="shared" si="1"/>
        <v>8</v>
      </c>
      <c r="W9" s="26">
        <f>3+67</f>
        <v>70</v>
      </c>
      <c r="X9" s="47"/>
      <c r="Z9" s="65">
        <f t="shared" si="2"/>
        <v>0</v>
      </c>
      <c r="AA9" s="26"/>
      <c r="AB9" s="47"/>
      <c r="AC9" s="29"/>
      <c r="AD9" s="28">
        <f t="shared" si="3"/>
        <v>12</v>
      </c>
      <c r="AE9" s="28">
        <f t="shared" si="4"/>
        <v>76</v>
      </c>
    </row>
    <row r="10" spans="2:32" x14ac:dyDescent="0.25">
      <c r="B10" s="5"/>
      <c r="C10" s="59" t="s">
        <v>24</v>
      </c>
      <c r="D10" s="17">
        <v>70</v>
      </c>
      <c r="E10" s="17">
        <v>8</v>
      </c>
      <c r="F10" s="56"/>
      <c r="G10" s="1"/>
      <c r="H10" s="1"/>
      <c r="I10" s="1"/>
      <c r="J10" s="1"/>
      <c r="K10" s="1"/>
      <c r="L10" s="1"/>
      <c r="M10" s="44">
        <v>3</v>
      </c>
      <c r="N10" s="44">
        <v>3</v>
      </c>
      <c r="O10" s="24"/>
      <c r="P10" s="25"/>
      <c r="Q10" s="16"/>
      <c r="R10" s="64">
        <f t="shared" si="0"/>
        <v>70</v>
      </c>
      <c r="S10" s="26">
        <v>80</v>
      </c>
      <c r="T10" s="47"/>
      <c r="V10" s="65">
        <f t="shared" si="1"/>
        <v>8</v>
      </c>
      <c r="W10" s="26">
        <f>4+58</f>
        <v>62</v>
      </c>
      <c r="X10" s="47"/>
      <c r="Z10" s="65">
        <f t="shared" si="2"/>
        <v>0</v>
      </c>
      <c r="AA10" s="26">
        <v>13</v>
      </c>
      <c r="AB10" s="47"/>
      <c r="AC10" s="29"/>
      <c r="AD10" s="28">
        <f t="shared" si="3"/>
        <v>78</v>
      </c>
      <c r="AE10" s="28">
        <f t="shared" si="4"/>
        <v>161</v>
      </c>
    </row>
    <row r="11" spans="2:32" x14ac:dyDescent="0.25">
      <c r="B11" s="5"/>
      <c r="C11" s="59" t="s">
        <v>28</v>
      </c>
      <c r="D11" s="56">
        <v>44</v>
      </c>
      <c r="E11" s="56">
        <v>8</v>
      </c>
      <c r="F11" s="56"/>
      <c r="G11" s="1"/>
      <c r="H11" s="1"/>
      <c r="I11" s="1">
        <v>15</v>
      </c>
      <c r="J11" s="1"/>
      <c r="K11" s="1"/>
      <c r="L11" s="1"/>
      <c r="M11" s="44">
        <v>3</v>
      </c>
      <c r="N11" s="44">
        <v>4</v>
      </c>
      <c r="O11" s="24">
        <v>7</v>
      </c>
      <c r="P11" s="25"/>
      <c r="Q11" s="16"/>
      <c r="R11" s="64">
        <f t="shared" si="0"/>
        <v>44</v>
      </c>
      <c r="S11" s="26">
        <v>33</v>
      </c>
      <c r="T11" s="47"/>
      <c r="V11" s="65">
        <f t="shared" si="1"/>
        <v>8</v>
      </c>
      <c r="W11" s="26">
        <v>67.5</v>
      </c>
      <c r="X11" s="47"/>
      <c r="Z11" s="65">
        <f t="shared" si="2"/>
        <v>0</v>
      </c>
      <c r="AA11" s="26">
        <v>23</v>
      </c>
      <c r="AB11" s="47"/>
      <c r="AC11" s="29"/>
      <c r="AD11" s="28">
        <f t="shared" si="3"/>
        <v>52</v>
      </c>
      <c r="AE11" s="28">
        <f t="shared" si="4"/>
        <v>152.5</v>
      </c>
    </row>
    <row r="12" spans="2:32" x14ac:dyDescent="0.25">
      <c r="B12" s="5"/>
      <c r="C12" s="59" t="s">
        <v>17</v>
      </c>
      <c r="D12" s="60"/>
      <c r="E12" s="56"/>
      <c r="F12" s="56"/>
      <c r="G12" s="1">
        <v>8</v>
      </c>
      <c r="H12" s="1"/>
      <c r="I12" s="1">
        <v>28.5</v>
      </c>
      <c r="J12" s="1">
        <v>39.5</v>
      </c>
      <c r="K12" s="1"/>
      <c r="L12" s="1"/>
      <c r="M12" s="44"/>
      <c r="N12" s="44"/>
      <c r="O12" s="24">
        <v>9.5</v>
      </c>
      <c r="P12" s="25"/>
      <c r="Q12" s="16"/>
      <c r="R12" s="64">
        <f t="shared" si="0"/>
        <v>0</v>
      </c>
      <c r="S12" s="26"/>
      <c r="T12" s="47"/>
      <c r="V12" s="65">
        <f t="shared" si="1"/>
        <v>0</v>
      </c>
      <c r="W12" s="26"/>
      <c r="X12" s="47"/>
      <c r="Z12" s="65">
        <f t="shared" si="2"/>
        <v>0</v>
      </c>
      <c r="AA12" s="26"/>
      <c r="AB12" s="47"/>
      <c r="AC12" s="29"/>
      <c r="AD12" s="28">
        <f t="shared" si="3"/>
        <v>0</v>
      </c>
      <c r="AE12" s="28">
        <f t="shared" si="4"/>
        <v>85.5</v>
      </c>
    </row>
    <row r="13" spans="2:32" x14ac:dyDescent="0.25">
      <c r="B13" s="5"/>
      <c r="C13" s="59" t="s">
        <v>68</v>
      </c>
      <c r="D13" s="60">
        <v>32</v>
      </c>
      <c r="E13" s="56"/>
      <c r="F13" s="56"/>
      <c r="G13" s="1"/>
      <c r="H13" s="1"/>
      <c r="I13" s="1"/>
      <c r="J13" s="1"/>
      <c r="K13" s="1"/>
      <c r="L13" s="1"/>
      <c r="M13" s="44"/>
      <c r="N13" s="44">
        <v>2</v>
      </c>
      <c r="O13" s="24"/>
      <c r="P13" s="25"/>
      <c r="Q13" s="16"/>
      <c r="R13" s="64">
        <f t="shared" si="0"/>
        <v>32</v>
      </c>
      <c r="S13" s="26">
        <v>12</v>
      </c>
      <c r="T13" s="47"/>
      <c r="V13" s="65">
        <f t="shared" si="1"/>
        <v>0</v>
      </c>
      <c r="W13" s="26"/>
      <c r="X13" s="47"/>
      <c r="Z13" s="65">
        <f t="shared" si="2"/>
        <v>0</v>
      </c>
      <c r="AA13" s="26">
        <v>10</v>
      </c>
      <c r="AB13" s="47"/>
      <c r="AC13" s="29"/>
      <c r="AD13" s="28">
        <f t="shared" si="3"/>
        <v>32</v>
      </c>
      <c r="AE13" s="28">
        <f t="shared" si="4"/>
        <v>24</v>
      </c>
    </row>
    <row r="14" spans="2:32" x14ac:dyDescent="0.25">
      <c r="B14" s="5"/>
      <c r="C14" s="59" t="s">
        <v>96</v>
      </c>
      <c r="D14" s="60"/>
      <c r="E14" s="56"/>
      <c r="F14" s="56"/>
      <c r="G14" s="1"/>
      <c r="H14" s="1"/>
      <c r="I14" s="1"/>
      <c r="J14" s="1"/>
      <c r="K14" s="1"/>
      <c r="L14" s="1"/>
      <c r="M14" s="44"/>
      <c r="N14" s="44"/>
      <c r="O14" s="24"/>
      <c r="P14" s="25"/>
      <c r="Q14" s="16"/>
      <c r="R14" s="64">
        <f t="shared" si="0"/>
        <v>0</v>
      </c>
      <c r="S14" s="26"/>
      <c r="T14" s="47"/>
      <c r="V14" s="65">
        <f t="shared" si="1"/>
        <v>0</v>
      </c>
      <c r="W14" s="26"/>
      <c r="X14" s="47"/>
      <c r="Z14" s="65">
        <f t="shared" si="2"/>
        <v>0</v>
      </c>
      <c r="AA14" s="26"/>
      <c r="AB14" s="47"/>
      <c r="AC14" s="29"/>
      <c r="AD14" s="36"/>
      <c r="AE14" s="28">
        <f t="shared" si="4"/>
        <v>0</v>
      </c>
    </row>
    <row r="15" spans="2:32" x14ac:dyDescent="0.25">
      <c r="B15" s="5"/>
      <c r="C15" s="63" t="s">
        <v>97</v>
      </c>
      <c r="D15" s="56">
        <v>62</v>
      </c>
      <c r="E15" s="56">
        <v>40</v>
      </c>
      <c r="F15" s="56"/>
      <c r="G15" s="1"/>
      <c r="H15" s="1"/>
      <c r="I15" s="1"/>
      <c r="J15" s="1"/>
      <c r="K15" s="1"/>
      <c r="L15" s="1"/>
      <c r="M15" s="44">
        <v>6</v>
      </c>
      <c r="N15" s="44">
        <v>13</v>
      </c>
      <c r="O15" s="24">
        <v>2</v>
      </c>
      <c r="P15" s="25"/>
      <c r="Q15" s="16"/>
      <c r="R15" s="64">
        <f t="shared" si="0"/>
        <v>62</v>
      </c>
      <c r="S15" s="26">
        <v>27</v>
      </c>
      <c r="T15" s="47"/>
      <c r="V15" s="65">
        <f t="shared" si="1"/>
        <v>40</v>
      </c>
      <c r="W15" s="61">
        <v>52.5</v>
      </c>
      <c r="X15" s="47"/>
      <c r="Z15" s="65">
        <f t="shared" si="2"/>
        <v>0</v>
      </c>
      <c r="AA15" s="26"/>
      <c r="AB15" s="47"/>
      <c r="AC15" s="29"/>
      <c r="AD15" s="36">
        <f>V15+R15</f>
        <v>102</v>
      </c>
      <c r="AE15" s="28">
        <f t="shared" si="4"/>
        <v>100.5</v>
      </c>
    </row>
    <row r="16" spans="2:32" x14ac:dyDescent="0.25">
      <c r="B16" s="5"/>
      <c r="C16" s="63" t="s">
        <v>98</v>
      </c>
      <c r="D16" s="56">
        <v>30</v>
      </c>
      <c r="E16" s="56">
        <v>12</v>
      </c>
      <c r="F16" s="56"/>
      <c r="G16" s="1"/>
      <c r="H16" s="1"/>
      <c r="I16" s="1"/>
      <c r="J16" s="1"/>
      <c r="K16" s="1"/>
      <c r="L16" s="1"/>
      <c r="M16" s="44"/>
      <c r="N16" s="44"/>
      <c r="O16" s="24"/>
      <c r="P16" s="25"/>
      <c r="Q16" s="16"/>
      <c r="R16" s="64">
        <f t="shared" si="0"/>
        <v>30</v>
      </c>
      <c r="S16" s="26">
        <v>2</v>
      </c>
      <c r="T16" s="47"/>
      <c r="V16" s="65">
        <f t="shared" si="1"/>
        <v>12</v>
      </c>
      <c r="W16" s="26"/>
      <c r="X16" s="47"/>
      <c r="Z16" s="65">
        <f t="shared" si="2"/>
        <v>0</v>
      </c>
      <c r="AA16" s="26">
        <v>3</v>
      </c>
      <c r="AB16" s="47"/>
      <c r="AC16" s="29"/>
      <c r="AD16" s="28">
        <f>R16+V16+Z16</f>
        <v>42</v>
      </c>
      <c r="AE16" s="28">
        <f t="shared" si="4"/>
        <v>5</v>
      </c>
    </row>
    <row r="17" spans="2:32" x14ac:dyDescent="0.25">
      <c r="B17" s="5"/>
      <c r="C17" s="63" t="s">
        <v>38</v>
      </c>
      <c r="D17" s="56">
        <v>50</v>
      </c>
      <c r="E17" s="56">
        <v>6</v>
      </c>
      <c r="F17" s="56"/>
      <c r="G17" s="1"/>
      <c r="H17" s="1"/>
      <c r="I17" s="1"/>
      <c r="J17" s="1"/>
      <c r="K17" s="1"/>
      <c r="L17" s="1"/>
      <c r="M17" s="44"/>
      <c r="N17" s="44"/>
      <c r="O17" s="24"/>
      <c r="P17" s="25"/>
      <c r="Q17" s="16"/>
      <c r="R17" s="64">
        <f t="shared" si="0"/>
        <v>50</v>
      </c>
      <c r="S17" s="26">
        <v>23</v>
      </c>
      <c r="T17" s="47"/>
      <c r="V17" s="65">
        <f t="shared" si="1"/>
        <v>6</v>
      </c>
      <c r="W17" s="26">
        <v>10.5</v>
      </c>
      <c r="X17" s="47"/>
      <c r="Z17" s="65">
        <f t="shared" si="2"/>
        <v>0</v>
      </c>
      <c r="AA17" s="26"/>
      <c r="AB17" s="47"/>
      <c r="AC17" s="29"/>
      <c r="AD17" s="28">
        <f>R17+V17+Z17</f>
        <v>56</v>
      </c>
      <c r="AE17" s="28">
        <f t="shared" si="4"/>
        <v>33.5</v>
      </c>
    </row>
    <row r="18" spans="2:32" x14ac:dyDescent="0.25">
      <c r="B18" s="22"/>
      <c r="C18" s="63" t="s">
        <v>35</v>
      </c>
      <c r="D18" s="56">
        <v>4</v>
      </c>
      <c r="E18" s="17"/>
      <c r="F18" s="17"/>
      <c r="G18" s="26"/>
      <c r="H18" s="26"/>
      <c r="I18" s="26"/>
      <c r="J18" s="26"/>
      <c r="K18" s="26"/>
      <c r="L18" s="26"/>
      <c r="M18" s="26"/>
      <c r="N18" s="26"/>
      <c r="O18" s="26"/>
      <c r="P18" s="34"/>
      <c r="Q18" s="16"/>
      <c r="R18" s="64">
        <f t="shared" si="0"/>
        <v>4</v>
      </c>
      <c r="S18" s="26">
        <v>4</v>
      </c>
      <c r="T18" s="47"/>
      <c r="U18" s="26"/>
      <c r="V18" s="65">
        <f t="shared" si="1"/>
        <v>0</v>
      </c>
      <c r="W18" s="26"/>
      <c r="X18" s="47"/>
      <c r="Y18" s="26"/>
      <c r="Z18" s="65">
        <f t="shared" si="2"/>
        <v>0</v>
      </c>
      <c r="AA18" s="26"/>
      <c r="AB18" s="47"/>
      <c r="AC18" s="26"/>
      <c r="AD18" s="28">
        <f>R18+V18+Z18</f>
        <v>4</v>
      </c>
      <c r="AE18" s="28">
        <f t="shared" si="4"/>
        <v>4</v>
      </c>
      <c r="AF18" s="26"/>
    </row>
    <row r="19" spans="2:32" x14ac:dyDescent="0.25">
      <c r="B19" s="5"/>
      <c r="C19" s="59" t="s">
        <v>44</v>
      </c>
      <c r="D19" s="60">
        <v>8</v>
      </c>
      <c r="E19" s="56"/>
      <c r="F19" s="56"/>
      <c r="G19" s="1"/>
      <c r="H19" s="1"/>
      <c r="I19" s="1"/>
      <c r="J19" s="1"/>
      <c r="K19" s="1"/>
      <c r="L19" s="1"/>
      <c r="M19" s="44"/>
      <c r="N19" s="44"/>
      <c r="O19" s="24"/>
      <c r="P19" s="25"/>
      <c r="Q19" s="16"/>
      <c r="R19" s="64">
        <f t="shared" si="0"/>
        <v>8</v>
      </c>
      <c r="S19" s="26"/>
      <c r="T19" s="47"/>
      <c r="V19" s="65">
        <f t="shared" si="1"/>
        <v>0</v>
      </c>
      <c r="W19" s="26">
        <v>2</v>
      </c>
      <c r="X19" s="47"/>
      <c r="Z19" s="65">
        <f t="shared" si="2"/>
        <v>0</v>
      </c>
      <c r="AA19" s="26"/>
      <c r="AB19" s="47"/>
      <c r="AC19" s="29"/>
      <c r="AD19" s="28">
        <f>R19+V19+Z19</f>
        <v>8</v>
      </c>
      <c r="AE19" s="28">
        <f t="shared" si="4"/>
        <v>2</v>
      </c>
    </row>
    <row r="20" spans="2:32" x14ac:dyDescent="0.25">
      <c r="B20" s="5"/>
      <c r="C20" s="59" t="s">
        <v>69</v>
      </c>
      <c r="D20" s="60"/>
      <c r="E20" s="56"/>
      <c r="F20" s="56"/>
      <c r="G20" s="1"/>
      <c r="H20" s="1"/>
      <c r="I20" s="1"/>
      <c r="J20" s="1"/>
      <c r="K20" s="1"/>
      <c r="L20" s="1"/>
      <c r="M20" s="44"/>
      <c r="N20" s="44"/>
      <c r="O20" s="24"/>
      <c r="P20" s="25"/>
      <c r="Q20" s="16"/>
      <c r="R20" s="64">
        <f t="shared" si="0"/>
        <v>0</v>
      </c>
      <c r="S20" s="26"/>
      <c r="T20" s="47"/>
      <c r="V20" s="65">
        <f t="shared" si="1"/>
        <v>0</v>
      </c>
      <c r="W20" s="26"/>
      <c r="X20" s="47"/>
      <c r="Z20" s="65">
        <f t="shared" si="2"/>
        <v>0</v>
      </c>
      <c r="AA20" s="26">
        <v>4</v>
      </c>
      <c r="AB20" s="47"/>
      <c r="AC20" s="29"/>
      <c r="AD20" s="28"/>
      <c r="AE20" s="28">
        <f t="shared" si="4"/>
        <v>4</v>
      </c>
    </row>
    <row r="21" spans="2:32" hidden="1" x14ac:dyDescent="0.25">
      <c r="B21" s="5"/>
      <c r="C21" s="59" t="s">
        <v>70</v>
      </c>
      <c r="D21" s="60"/>
      <c r="E21" s="56"/>
      <c r="F21" s="56"/>
      <c r="G21" s="1"/>
      <c r="H21" s="1"/>
      <c r="I21" s="1"/>
      <c r="J21" s="1"/>
      <c r="K21" s="1"/>
      <c r="L21" s="1"/>
      <c r="M21" s="45"/>
      <c r="N21" s="45"/>
      <c r="O21" s="30"/>
      <c r="P21" s="31"/>
      <c r="Q21" s="16"/>
      <c r="R21" s="64">
        <f t="shared" si="0"/>
        <v>0</v>
      </c>
      <c r="S21" s="32"/>
      <c r="T21" s="47"/>
      <c r="V21" s="65">
        <f t="shared" si="1"/>
        <v>0</v>
      </c>
      <c r="W21" s="32"/>
      <c r="X21" s="47"/>
      <c r="Z21" s="65">
        <f t="shared" si="2"/>
        <v>0</v>
      </c>
      <c r="AA21" s="32"/>
      <c r="AB21" s="47"/>
      <c r="AC21" s="29"/>
      <c r="AD21" s="28">
        <f t="shared" ref="AD21:AD26" si="5">R21+V21+Z21</f>
        <v>0</v>
      </c>
      <c r="AE21" s="28">
        <f t="shared" si="4"/>
        <v>0</v>
      </c>
    </row>
    <row r="22" spans="2:32" x14ac:dyDescent="0.25">
      <c r="B22" s="5"/>
      <c r="C22" s="59" t="s">
        <v>71</v>
      </c>
      <c r="D22" s="60"/>
      <c r="E22" s="56"/>
      <c r="F22" s="56"/>
      <c r="G22" s="1"/>
      <c r="H22" s="1"/>
      <c r="I22" s="1"/>
      <c r="J22" s="1"/>
      <c r="K22" s="1">
        <v>1</v>
      </c>
      <c r="L22" s="1"/>
      <c r="M22" s="45"/>
      <c r="N22" s="45"/>
      <c r="O22" s="30">
        <v>4</v>
      </c>
      <c r="P22" s="31">
        <v>13</v>
      </c>
      <c r="Q22" s="16"/>
      <c r="R22" s="64">
        <f t="shared" si="0"/>
        <v>0</v>
      </c>
      <c r="S22" s="32">
        <v>31</v>
      </c>
      <c r="T22" s="47"/>
      <c r="V22" s="65">
        <f t="shared" si="1"/>
        <v>0</v>
      </c>
      <c r="W22" s="32"/>
      <c r="X22" s="47"/>
      <c r="Z22" s="65">
        <f t="shared" si="2"/>
        <v>0</v>
      </c>
      <c r="AA22" s="32">
        <v>12</v>
      </c>
      <c r="AB22" s="47"/>
      <c r="AC22" s="29"/>
      <c r="AD22" s="28">
        <f t="shared" si="5"/>
        <v>0</v>
      </c>
      <c r="AE22" s="28">
        <f t="shared" si="4"/>
        <v>61</v>
      </c>
    </row>
    <row r="23" spans="2:32" x14ac:dyDescent="0.25">
      <c r="B23" s="5"/>
      <c r="C23" s="59" t="s">
        <v>72</v>
      </c>
      <c r="D23" s="15"/>
      <c r="E23" s="17"/>
      <c r="F23" s="17"/>
      <c r="G23" s="26"/>
      <c r="H23" s="26"/>
      <c r="I23" s="26"/>
      <c r="J23" s="26"/>
      <c r="K23" s="26"/>
      <c r="L23" s="26"/>
      <c r="M23" s="30"/>
      <c r="N23" s="30"/>
      <c r="O23" s="30">
        <v>3</v>
      </c>
      <c r="P23" s="31">
        <v>6</v>
      </c>
      <c r="Q23" s="16"/>
      <c r="R23" s="64">
        <f t="shared" si="0"/>
        <v>0</v>
      </c>
      <c r="S23" s="32">
        <v>25</v>
      </c>
      <c r="T23" s="47"/>
      <c r="V23" s="65">
        <f t="shared" si="1"/>
        <v>0</v>
      </c>
      <c r="W23" s="32"/>
      <c r="X23" s="47"/>
      <c r="Z23" s="65">
        <f t="shared" si="2"/>
        <v>0</v>
      </c>
      <c r="AA23" s="32">
        <v>2</v>
      </c>
      <c r="AB23" s="47"/>
      <c r="AD23" s="28">
        <f t="shared" si="5"/>
        <v>0</v>
      </c>
      <c r="AE23" s="28">
        <f t="shared" si="4"/>
        <v>36</v>
      </c>
    </row>
    <row r="24" spans="2:32" x14ac:dyDescent="0.25">
      <c r="B24" s="22"/>
      <c r="C24" s="59" t="s">
        <v>73</v>
      </c>
      <c r="D24" s="56">
        <v>16.399999999999999</v>
      </c>
      <c r="E24" s="56"/>
      <c r="F24" s="56"/>
      <c r="G24" s="26"/>
      <c r="H24" s="26"/>
      <c r="I24" s="26"/>
      <c r="J24" s="26"/>
      <c r="K24" s="26"/>
      <c r="L24" s="26"/>
      <c r="M24" s="26"/>
      <c r="N24" s="26"/>
      <c r="O24" s="26">
        <v>4</v>
      </c>
      <c r="P24" s="34">
        <v>6</v>
      </c>
      <c r="Q24" s="16"/>
      <c r="R24" s="64">
        <f t="shared" si="0"/>
        <v>16.399999999999999</v>
      </c>
      <c r="S24" s="26">
        <v>29</v>
      </c>
      <c r="T24" s="47"/>
      <c r="U24" s="26"/>
      <c r="V24" s="65">
        <f t="shared" si="1"/>
        <v>0</v>
      </c>
      <c r="W24" s="26">
        <v>4</v>
      </c>
      <c r="X24" s="47"/>
      <c r="Y24" s="26"/>
      <c r="Z24" s="65">
        <f t="shared" si="2"/>
        <v>0</v>
      </c>
      <c r="AA24" s="26">
        <v>5</v>
      </c>
      <c r="AB24" s="47"/>
      <c r="AC24" s="26"/>
      <c r="AD24" s="28">
        <f t="shared" si="5"/>
        <v>16.399999999999999</v>
      </c>
      <c r="AE24" s="28">
        <f t="shared" si="4"/>
        <v>48</v>
      </c>
      <c r="AF24" s="26"/>
    </row>
    <row r="25" spans="2:32" x14ac:dyDescent="0.25">
      <c r="B25" s="5"/>
      <c r="C25" s="59" t="s">
        <v>74</v>
      </c>
      <c r="D25" s="15">
        <v>56</v>
      </c>
      <c r="E25" s="17"/>
      <c r="F25" s="17"/>
      <c r="G25" s="26"/>
      <c r="H25" s="26"/>
      <c r="I25" s="26"/>
      <c r="J25" s="26"/>
      <c r="K25" s="26"/>
      <c r="L25" s="26"/>
      <c r="M25" s="26"/>
      <c r="N25" s="26"/>
      <c r="O25" s="26">
        <v>1</v>
      </c>
      <c r="P25" s="34"/>
      <c r="Q25" s="16"/>
      <c r="R25" s="64">
        <f t="shared" si="0"/>
        <v>56</v>
      </c>
      <c r="S25" s="26">
        <v>14</v>
      </c>
      <c r="T25" s="53"/>
      <c r="U25" s="26"/>
      <c r="V25" s="65">
        <f t="shared" si="1"/>
        <v>0</v>
      </c>
      <c r="W25" s="26"/>
      <c r="X25" s="47"/>
      <c r="Y25" s="26"/>
      <c r="Z25" s="65">
        <f t="shared" si="2"/>
        <v>0</v>
      </c>
      <c r="AA25" s="26">
        <v>9</v>
      </c>
      <c r="AB25" s="47"/>
      <c r="AC25" s="26"/>
      <c r="AD25" s="28">
        <f t="shared" si="5"/>
        <v>56</v>
      </c>
      <c r="AE25" s="28">
        <f t="shared" si="4"/>
        <v>24</v>
      </c>
      <c r="AF25" s="26"/>
    </row>
    <row r="26" spans="2:32" x14ac:dyDescent="0.25">
      <c r="B26" s="5"/>
      <c r="C26" s="59" t="s">
        <v>75</v>
      </c>
      <c r="D26" s="43">
        <v>32</v>
      </c>
      <c r="E26" s="55"/>
      <c r="F26" s="55"/>
      <c r="G26" s="32"/>
      <c r="H26" s="32"/>
      <c r="I26" s="32"/>
      <c r="J26" s="32"/>
      <c r="K26" s="32"/>
      <c r="L26" s="32"/>
      <c r="M26" s="32"/>
      <c r="N26" s="32"/>
      <c r="O26" s="32"/>
      <c r="P26" s="35"/>
      <c r="Q26" s="16"/>
      <c r="R26" s="64">
        <f t="shared" si="0"/>
        <v>32</v>
      </c>
      <c r="S26" s="32">
        <v>8</v>
      </c>
      <c r="T26" s="47"/>
      <c r="U26" s="32"/>
      <c r="V26" s="65">
        <f t="shared" si="1"/>
        <v>0</v>
      </c>
      <c r="W26" s="32">
        <v>31</v>
      </c>
      <c r="X26" s="50"/>
      <c r="Y26" s="32"/>
      <c r="Z26" s="65">
        <f t="shared" si="2"/>
        <v>0</v>
      </c>
      <c r="AA26" s="32">
        <v>2</v>
      </c>
      <c r="AB26" s="50"/>
      <c r="AC26" s="32"/>
      <c r="AD26" s="28">
        <f t="shared" si="5"/>
        <v>32</v>
      </c>
      <c r="AE26" s="28">
        <f t="shared" si="4"/>
        <v>41</v>
      </c>
      <c r="AF26" s="32"/>
    </row>
    <row r="27" spans="2:32" x14ac:dyDescent="0.25">
      <c r="B27" s="5"/>
      <c r="C27" t="s">
        <v>120</v>
      </c>
      <c r="D27" s="43"/>
      <c r="E27" s="55"/>
      <c r="F27" s="55"/>
      <c r="G27" s="32"/>
      <c r="H27" s="32"/>
      <c r="I27" s="32"/>
      <c r="J27" s="32"/>
      <c r="K27" s="32"/>
      <c r="L27" s="32"/>
      <c r="M27" s="32"/>
      <c r="N27" s="32"/>
      <c r="O27" s="32"/>
      <c r="P27" s="35"/>
      <c r="Q27" s="16"/>
      <c r="R27" s="64"/>
      <c r="S27" s="32"/>
      <c r="T27" s="47"/>
      <c r="U27" s="32"/>
      <c r="V27" s="65"/>
      <c r="W27" s="32">
        <v>4</v>
      </c>
      <c r="X27" s="50"/>
      <c r="Y27" s="32"/>
      <c r="Z27" s="65"/>
      <c r="AA27" s="32"/>
      <c r="AB27" s="50"/>
      <c r="AC27" s="32"/>
      <c r="AD27" s="36"/>
      <c r="AE27" s="28"/>
    </row>
    <row r="28" spans="2:32" x14ac:dyDescent="0.25">
      <c r="B28" s="59" t="s">
        <v>77</v>
      </c>
      <c r="C28" s="23"/>
      <c r="D28" s="17"/>
      <c r="E28" s="55"/>
      <c r="F28" s="55"/>
      <c r="G28" s="32"/>
      <c r="H28" s="32"/>
      <c r="I28" s="32"/>
      <c r="J28" s="32"/>
      <c r="K28" s="32"/>
      <c r="L28" s="32"/>
      <c r="M28" s="32"/>
      <c r="N28" s="32"/>
      <c r="O28" s="32"/>
      <c r="P28" s="35"/>
      <c r="Q28" s="16"/>
      <c r="R28" s="64">
        <f t="shared" si="0"/>
        <v>0</v>
      </c>
      <c r="S28" s="32"/>
      <c r="T28" s="47"/>
      <c r="U28" s="32"/>
      <c r="V28" s="65">
        <f t="shared" si="1"/>
        <v>0</v>
      </c>
      <c r="W28" s="32"/>
      <c r="X28" s="33"/>
      <c r="Y28" s="32"/>
      <c r="Z28" s="65">
        <f t="shared" si="2"/>
        <v>0</v>
      </c>
      <c r="AA28" s="32"/>
      <c r="AB28" s="50"/>
      <c r="AC28" s="32"/>
      <c r="AD28" s="36"/>
      <c r="AE28" s="28">
        <f t="shared" si="4"/>
        <v>0</v>
      </c>
      <c r="AF28" s="4"/>
    </row>
    <row r="29" spans="2:32" x14ac:dyDescent="0.25">
      <c r="B29" s="5"/>
      <c r="C29" s="59" t="s">
        <v>26</v>
      </c>
      <c r="D29" s="17"/>
      <c r="E29" s="55"/>
      <c r="F29" s="55"/>
      <c r="G29" s="32"/>
      <c r="H29" s="32"/>
      <c r="I29" s="32">
        <v>6</v>
      </c>
      <c r="J29" s="32"/>
      <c r="K29" s="32"/>
      <c r="L29" s="32"/>
      <c r="M29" s="32"/>
      <c r="N29" s="32"/>
      <c r="O29" s="32"/>
      <c r="P29" s="35"/>
      <c r="Q29" s="16"/>
      <c r="R29" s="64">
        <f t="shared" si="0"/>
        <v>0</v>
      </c>
      <c r="S29" s="32"/>
      <c r="T29" s="47"/>
      <c r="U29" s="32"/>
      <c r="V29" s="65">
        <f t="shared" si="1"/>
        <v>0</v>
      </c>
      <c r="W29" s="32"/>
      <c r="X29" s="47"/>
      <c r="Y29" s="32"/>
      <c r="Z29" s="65">
        <f t="shared" si="2"/>
        <v>0</v>
      </c>
      <c r="AA29" s="32"/>
      <c r="AB29" s="47"/>
      <c r="AC29" s="32"/>
      <c r="AD29" s="36"/>
      <c r="AE29" s="28">
        <f t="shared" si="4"/>
        <v>6</v>
      </c>
      <c r="AF29" s="4"/>
    </row>
    <row r="30" spans="2:32" x14ac:dyDescent="0.25">
      <c r="B30" s="5"/>
      <c r="C30" s="59" t="s">
        <v>48</v>
      </c>
      <c r="D30" s="17"/>
      <c r="E30" s="55"/>
      <c r="F30" s="55"/>
      <c r="G30" s="32"/>
      <c r="H30" s="32"/>
      <c r="I30" s="32"/>
      <c r="J30" s="32"/>
      <c r="K30" s="32"/>
      <c r="L30" s="32"/>
      <c r="M30" s="32"/>
      <c r="N30" s="32"/>
      <c r="O30" s="32"/>
      <c r="P30" s="35"/>
      <c r="Q30" s="16"/>
      <c r="R30" s="64">
        <f t="shared" si="0"/>
        <v>0</v>
      </c>
      <c r="S30" s="32"/>
      <c r="T30" s="47"/>
      <c r="U30" s="32"/>
      <c r="V30" s="65">
        <f t="shared" si="1"/>
        <v>0</v>
      </c>
      <c r="W30" s="32"/>
      <c r="X30" s="47"/>
      <c r="Y30" s="32"/>
      <c r="Z30" s="65">
        <f t="shared" si="2"/>
        <v>0</v>
      </c>
      <c r="AA30" s="32">
        <v>68</v>
      </c>
      <c r="AB30" s="47"/>
      <c r="AC30" s="32"/>
      <c r="AD30" s="36"/>
      <c r="AE30" s="28">
        <f t="shared" si="4"/>
        <v>68</v>
      </c>
      <c r="AF30" s="4"/>
    </row>
    <row r="31" spans="2:32" x14ac:dyDescent="0.25">
      <c r="B31" s="5"/>
      <c r="C31" s="59" t="s">
        <v>78</v>
      </c>
      <c r="D31" s="17"/>
      <c r="E31" s="55"/>
      <c r="F31" s="55"/>
      <c r="G31" s="32"/>
      <c r="H31" s="32"/>
      <c r="I31" s="32"/>
      <c r="J31" s="32">
        <v>10.5</v>
      </c>
      <c r="K31" s="32"/>
      <c r="L31" s="32">
        <v>11</v>
      </c>
      <c r="M31" s="32"/>
      <c r="N31" s="32"/>
      <c r="O31" s="32"/>
      <c r="P31" s="35"/>
      <c r="Q31" s="16"/>
      <c r="R31" s="64">
        <f t="shared" si="0"/>
        <v>0</v>
      </c>
      <c r="S31" s="32"/>
      <c r="T31" s="47"/>
      <c r="U31" s="32"/>
      <c r="V31" s="65">
        <f t="shared" si="1"/>
        <v>0</v>
      </c>
      <c r="W31" s="32">
        <v>8</v>
      </c>
      <c r="X31" s="47"/>
      <c r="Y31" s="32"/>
      <c r="Z31" s="65">
        <f t="shared" si="2"/>
        <v>0</v>
      </c>
      <c r="AA31" s="32"/>
      <c r="AB31" s="47"/>
      <c r="AC31" s="32"/>
      <c r="AD31" s="28"/>
      <c r="AE31" s="28">
        <f t="shared" si="4"/>
        <v>29.5</v>
      </c>
      <c r="AF31" s="4"/>
    </row>
    <row r="32" spans="2:32" x14ac:dyDescent="0.25">
      <c r="B32" s="5"/>
      <c r="C32" s="59" t="s">
        <v>23</v>
      </c>
      <c r="D32" s="17"/>
      <c r="E32" s="55"/>
      <c r="F32" s="55"/>
      <c r="G32" s="32"/>
      <c r="H32" s="32"/>
      <c r="I32" s="32"/>
      <c r="J32" s="32"/>
      <c r="K32" s="32"/>
      <c r="L32" s="32"/>
      <c r="M32" s="32"/>
      <c r="N32" s="32"/>
      <c r="O32" s="32"/>
      <c r="P32" s="35"/>
      <c r="Q32" s="16"/>
      <c r="R32" s="64">
        <f t="shared" si="0"/>
        <v>0</v>
      </c>
      <c r="S32" s="32"/>
      <c r="T32" s="47"/>
      <c r="U32" s="32"/>
      <c r="V32" s="65">
        <f t="shared" si="1"/>
        <v>0</v>
      </c>
      <c r="W32" s="32">
        <v>13</v>
      </c>
      <c r="X32" s="47"/>
      <c r="Y32" s="32"/>
      <c r="Z32" s="65">
        <f t="shared" si="2"/>
        <v>0</v>
      </c>
      <c r="AA32" s="32"/>
      <c r="AB32" s="47"/>
      <c r="AC32" s="32"/>
      <c r="AD32" s="28"/>
      <c r="AE32" s="28">
        <f t="shared" si="4"/>
        <v>13</v>
      </c>
      <c r="AF32" s="4"/>
    </row>
    <row r="33" spans="2:32" x14ac:dyDescent="0.25">
      <c r="B33" s="5"/>
      <c r="C33" s="59" t="s">
        <v>47</v>
      </c>
      <c r="D33" s="55"/>
      <c r="E33" s="55"/>
      <c r="F33" s="55"/>
      <c r="G33" s="32"/>
      <c r="H33" s="32"/>
      <c r="I33" s="32"/>
      <c r="J33" s="32"/>
      <c r="K33" s="32"/>
      <c r="L33" s="32"/>
      <c r="M33" s="32"/>
      <c r="N33" s="32"/>
      <c r="O33" s="32"/>
      <c r="P33" s="35"/>
      <c r="Q33" s="16"/>
      <c r="R33" s="64">
        <f t="shared" si="0"/>
        <v>0</v>
      </c>
      <c r="S33" s="32">
        <v>15</v>
      </c>
      <c r="T33" s="47"/>
      <c r="U33" s="32"/>
      <c r="V33" s="65">
        <f t="shared" si="1"/>
        <v>0</v>
      </c>
      <c r="W33" s="32"/>
      <c r="X33" s="47"/>
      <c r="Y33" s="32"/>
      <c r="Z33" s="65">
        <f t="shared" si="2"/>
        <v>0</v>
      </c>
      <c r="AA33" s="32"/>
      <c r="AB33" s="47"/>
      <c r="AC33" s="32"/>
      <c r="AD33" s="28"/>
      <c r="AE33" s="28">
        <f t="shared" si="4"/>
        <v>15</v>
      </c>
      <c r="AF33" s="4"/>
    </row>
    <row r="34" spans="2:32" x14ac:dyDescent="0.25">
      <c r="B34" s="5"/>
      <c r="C34" s="59" t="s">
        <v>61</v>
      </c>
      <c r="D34" s="55"/>
      <c r="E34" s="55"/>
      <c r="F34" s="55"/>
      <c r="G34" s="32"/>
      <c r="H34" s="32"/>
      <c r="I34" s="32">
        <v>4</v>
      </c>
      <c r="J34" s="32"/>
      <c r="K34" s="32"/>
      <c r="L34" s="32"/>
      <c r="M34" s="32"/>
      <c r="N34" s="32"/>
      <c r="O34" s="35"/>
      <c r="P34" s="26"/>
      <c r="Q34" s="16"/>
      <c r="R34" s="64">
        <f t="shared" si="0"/>
        <v>0</v>
      </c>
      <c r="S34" s="54"/>
      <c r="T34" s="47"/>
      <c r="U34" s="32"/>
      <c r="V34" s="65">
        <f t="shared" si="1"/>
        <v>0</v>
      </c>
      <c r="W34" s="32"/>
      <c r="X34" s="47"/>
      <c r="Y34" s="32"/>
      <c r="Z34" s="65">
        <f t="shared" si="2"/>
        <v>0</v>
      </c>
      <c r="AA34" s="32"/>
      <c r="AB34" s="47"/>
      <c r="AC34" s="32"/>
      <c r="AD34" s="28"/>
      <c r="AE34" s="28">
        <f t="shared" si="4"/>
        <v>4</v>
      </c>
      <c r="AF34" s="4"/>
    </row>
    <row r="35" spans="2:32" x14ac:dyDescent="0.25">
      <c r="B35" s="5"/>
      <c r="C35" s="59" t="s">
        <v>49</v>
      </c>
      <c r="D35" s="55"/>
      <c r="E35" s="55"/>
      <c r="F35" s="55"/>
      <c r="G35" s="32"/>
      <c r="H35" s="32"/>
      <c r="I35" s="32"/>
      <c r="J35" s="32"/>
      <c r="K35" s="32"/>
      <c r="L35" s="32"/>
      <c r="M35" s="32"/>
      <c r="N35" s="32"/>
      <c r="O35" s="32"/>
      <c r="P35" s="35"/>
      <c r="Q35" s="16"/>
      <c r="R35" s="64">
        <f t="shared" si="0"/>
        <v>0</v>
      </c>
      <c r="S35" s="32"/>
      <c r="T35" s="47"/>
      <c r="U35" s="32"/>
      <c r="V35" s="65">
        <f t="shared" si="1"/>
        <v>0</v>
      </c>
      <c r="W35" s="32">
        <v>34</v>
      </c>
      <c r="X35" s="47"/>
      <c r="Y35" s="32"/>
      <c r="Z35" s="65">
        <f t="shared" si="2"/>
        <v>0</v>
      </c>
      <c r="AA35" s="32"/>
      <c r="AB35" s="47"/>
      <c r="AC35" s="32"/>
      <c r="AD35" s="28"/>
      <c r="AE35" s="28">
        <f t="shared" si="4"/>
        <v>34</v>
      </c>
      <c r="AF35" s="4"/>
    </row>
    <row r="36" spans="2:32" x14ac:dyDescent="0.25">
      <c r="B36" s="5"/>
      <c r="C36" s="59" t="s">
        <v>63</v>
      </c>
      <c r="D36" s="55"/>
      <c r="E36" s="55"/>
      <c r="F36" s="55"/>
      <c r="G36" s="32"/>
      <c r="H36" s="32"/>
      <c r="I36" s="32"/>
      <c r="J36" s="32"/>
      <c r="K36" s="32"/>
      <c r="L36" s="32"/>
      <c r="M36" s="32"/>
      <c r="N36" s="32"/>
      <c r="O36" s="32"/>
      <c r="P36" s="35"/>
      <c r="Q36" s="16"/>
      <c r="R36" s="64">
        <f t="shared" si="0"/>
        <v>0</v>
      </c>
      <c r="S36" s="32"/>
      <c r="T36" s="47"/>
      <c r="U36" s="32"/>
      <c r="V36" s="65">
        <f t="shared" si="1"/>
        <v>0</v>
      </c>
      <c r="W36" s="32">
        <v>9</v>
      </c>
      <c r="X36" s="47"/>
      <c r="Y36" s="32"/>
      <c r="Z36" s="65">
        <f t="shared" si="2"/>
        <v>0</v>
      </c>
      <c r="AA36" s="32"/>
      <c r="AB36" s="47"/>
      <c r="AC36" s="32"/>
      <c r="AD36" s="28"/>
      <c r="AE36" s="28">
        <f t="shared" si="4"/>
        <v>9</v>
      </c>
      <c r="AF36" s="4"/>
    </row>
    <row r="37" spans="2:32" x14ac:dyDescent="0.25">
      <c r="B37" s="59" t="s">
        <v>66</v>
      </c>
      <c r="C37" s="23"/>
      <c r="D37" s="15"/>
      <c r="E37" s="15"/>
      <c r="F37" s="15"/>
      <c r="G37" s="24"/>
      <c r="H37" s="24"/>
      <c r="I37" s="24"/>
      <c r="J37" s="24"/>
      <c r="K37" s="24"/>
      <c r="L37" s="24"/>
      <c r="M37" s="24"/>
      <c r="N37" s="24"/>
      <c r="O37" s="24"/>
      <c r="P37" s="25"/>
      <c r="Q37" s="16"/>
      <c r="R37" s="64">
        <f>D37</f>
        <v>0</v>
      </c>
      <c r="S37" s="26"/>
      <c r="T37" s="27"/>
      <c r="V37" s="65">
        <f>E37</f>
        <v>0</v>
      </c>
      <c r="W37" s="26"/>
      <c r="X37" s="49"/>
      <c r="Z37" s="65">
        <f>F37</f>
        <v>0</v>
      </c>
      <c r="AA37" s="26"/>
      <c r="AB37" s="49"/>
      <c r="AD37" s="28">
        <f>R37+V37+Z37</f>
        <v>0</v>
      </c>
      <c r="AE37" s="28">
        <f>G37+H37+I37+J37+K37+L37+M37+N37+O37+P37+S37+W37+AA37</f>
        <v>0</v>
      </c>
    </row>
    <row r="38" spans="2:32" x14ac:dyDescent="0.25">
      <c r="B38" s="5"/>
      <c r="C38" s="59" t="s">
        <v>48</v>
      </c>
      <c r="D38" s="56"/>
      <c r="E38" s="56"/>
      <c r="F38" s="56"/>
      <c r="G38" s="1"/>
      <c r="H38" s="1"/>
      <c r="I38" s="1"/>
      <c r="J38" s="1"/>
      <c r="K38" s="1"/>
      <c r="L38" s="1"/>
      <c r="M38" s="44"/>
      <c r="N38" s="44"/>
      <c r="O38" s="24"/>
      <c r="P38" s="25"/>
      <c r="Q38" s="16"/>
      <c r="R38" s="64">
        <f>D38</f>
        <v>0</v>
      </c>
      <c r="S38" s="26"/>
      <c r="T38" s="47"/>
      <c r="V38" s="65">
        <f>E38</f>
        <v>0</v>
      </c>
      <c r="W38" s="26">
        <v>3</v>
      </c>
      <c r="X38" s="47"/>
      <c r="Z38" s="65">
        <f>F38</f>
        <v>0</v>
      </c>
      <c r="AA38" s="26"/>
      <c r="AB38" s="47"/>
      <c r="AC38" s="29"/>
      <c r="AD38" s="28">
        <f>R38+V38+Z38</f>
        <v>0</v>
      </c>
      <c r="AE38" s="28">
        <f>G38+H38+I38+J38+K38+L38+M38+N38+O38+P38+S38+W38+AA38</f>
        <v>3</v>
      </c>
    </row>
    <row r="39" spans="2:32" x14ac:dyDescent="0.25">
      <c r="B39" s="5"/>
      <c r="C39" s="59" t="s">
        <v>61</v>
      </c>
      <c r="D39" s="56"/>
      <c r="E39" s="56"/>
      <c r="F39" s="56"/>
      <c r="G39" s="1"/>
      <c r="H39" s="1"/>
      <c r="I39" s="1">
        <v>1</v>
      </c>
      <c r="J39" s="1"/>
      <c r="K39" s="1"/>
      <c r="L39" s="1"/>
      <c r="M39" s="57"/>
      <c r="N39" s="44"/>
      <c r="O39" s="24"/>
      <c r="P39" s="25"/>
      <c r="Q39" s="16"/>
      <c r="R39" s="64">
        <f>D39</f>
        <v>0</v>
      </c>
      <c r="S39" s="26"/>
      <c r="T39" s="53"/>
      <c r="V39" s="65">
        <f>E39</f>
        <v>0</v>
      </c>
      <c r="W39" s="26"/>
      <c r="X39" s="47"/>
      <c r="Z39" s="65">
        <f>F39</f>
        <v>0</v>
      </c>
      <c r="AA39" s="26"/>
      <c r="AB39" s="47"/>
      <c r="AC39" s="29"/>
      <c r="AD39" s="28">
        <f>R39+V39+Z39</f>
        <v>0</v>
      </c>
      <c r="AE39" s="28">
        <f>G39+H39+I39+J39+K39+L39+M39+N39+O39+P39+S39+W39+AA39</f>
        <v>1</v>
      </c>
    </row>
    <row r="40" spans="2:32" x14ac:dyDescent="0.25">
      <c r="B40" s="5"/>
      <c r="C40" s="59" t="s">
        <v>62</v>
      </c>
      <c r="D40" s="56"/>
      <c r="E40" s="56"/>
      <c r="F40" s="56"/>
      <c r="G40" s="1"/>
      <c r="H40" s="1"/>
      <c r="I40" s="1"/>
      <c r="J40" s="1"/>
      <c r="K40" s="1"/>
      <c r="L40" s="1"/>
      <c r="M40" s="57"/>
      <c r="N40" s="44"/>
      <c r="O40" s="24"/>
      <c r="P40" s="25"/>
      <c r="Q40" s="16"/>
      <c r="R40" s="64">
        <f>D40</f>
        <v>0</v>
      </c>
      <c r="S40" s="26"/>
      <c r="T40" s="47"/>
      <c r="V40" s="65">
        <f>E40</f>
        <v>0</v>
      </c>
      <c r="W40" s="26"/>
      <c r="X40" s="47"/>
      <c r="Z40" s="65">
        <f>F40</f>
        <v>0</v>
      </c>
      <c r="AA40" s="26">
        <v>15</v>
      </c>
      <c r="AB40" s="47"/>
      <c r="AC40" s="29"/>
      <c r="AD40" s="28">
        <f>R40+V40+Z40</f>
        <v>0</v>
      </c>
      <c r="AE40" s="28">
        <f>G40+H40+I40+J40+K40+L40+M40+N40+O40+P40+S40+W40+AA40</f>
        <v>15</v>
      </c>
    </row>
    <row r="41" spans="2:32" x14ac:dyDescent="0.25">
      <c r="B41" t="s">
        <v>79</v>
      </c>
      <c r="C41" s="2"/>
      <c r="D41" s="55"/>
      <c r="E41" s="55"/>
      <c r="F41" s="55"/>
      <c r="G41" s="32"/>
      <c r="H41" s="32"/>
      <c r="I41" s="32"/>
      <c r="J41" s="32"/>
      <c r="K41" s="32"/>
      <c r="L41" s="32"/>
      <c r="M41" s="32"/>
      <c r="N41" s="32"/>
      <c r="O41" s="32"/>
      <c r="P41" s="35"/>
      <c r="Q41" s="16"/>
      <c r="R41" s="64">
        <f t="shared" si="0"/>
        <v>0</v>
      </c>
      <c r="S41" s="32"/>
      <c r="T41" s="47"/>
      <c r="U41" s="32"/>
      <c r="V41" s="65">
        <f t="shared" si="1"/>
        <v>0</v>
      </c>
      <c r="W41" s="32"/>
      <c r="X41" s="47"/>
      <c r="Y41" s="32"/>
      <c r="Z41" s="65">
        <f t="shared" si="2"/>
        <v>0</v>
      </c>
      <c r="AA41" s="32"/>
      <c r="AB41" s="47"/>
      <c r="AC41" s="32"/>
      <c r="AD41" s="28"/>
      <c r="AE41" s="28">
        <f t="shared" si="4"/>
        <v>0</v>
      </c>
      <c r="AF41" s="4"/>
    </row>
    <row r="42" spans="2:32" x14ac:dyDescent="0.25">
      <c r="B42" s="5"/>
      <c r="C42" s="59" t="s">
        <v>17</v>
      </c>
      <c r="D42" s="55"/>
      <c r="E42" s="55"/>
      <c r="F42" s="55"/>
      <c r="G42" s="32"/>
      <c r="H42" s="32"/>
      <c r="I42" s="32">
        <v>12</v>
      </c>
      <c r="J42" s="32"/>
      <c r="K42" s="32">
        <v>17</v>
      </c>
      <c r="L42" s="32"/>
      <c r="M42" s="32"/>
      <c r="N42" s="32"/>
      <c r="O42" s="32">
        <v>4</v>
      </c>
      <c r="P42" s="35"/>
      <c r="Q42" s="16"/>
      <c r="R42" s="64">
        <f t="shared" si="0"/>
        <v>0</v>
      </c>
      <c r="S42" s="32"/>
      <c r="T42" s="47"/>
      <c r="U42" s="32"/>
      <c r="V42" s="65">
        <f t="shared" si="1"/>
        <v>0</v>
      </c>
      <c r="W42" s="32"/>
      <c r="X42" s="47"/>
      <c r="Y42" s="32"/>
      <c r="Z42" s="65">
        <f t="shared" si="2"/>
        <v>0</v>
      </c>
      <c r="AA42" s="32"/>
      <c r="AB42" s="47"/>
      <c r="AC42" s="32"/>
      <c r="AD42" s="28"/>
      <c r="AE42" s="28">
        <f t="shared" si="4"/>
        <v>33</v>
      </c>
      <c r="AF42" s="4"/>
    </row>
    <row r="43" spans="2:32" x14ac:dyDescent="0.25">
      <c r="B43" s="5"/>
      <c r="C43" s="59" t="s">
        <v>80</v>
      </c>
      <c r="D43" s="55">
        <v>67</v>
      </c>
      <c r="E43" s="55">
        <v>40</v>
      </c>
      <c r="F43" s="55">
        <v>20</v>
      </c>
      <c r="G43" s="32"/>
      <c r="H43" s="32"/>
      <c r="I43" s="32">
        <v>2.5</v>
      </c>
      <c r="J43" s="32"/>
      <c r="K43" s="32"/>
      <c r="L43" s="32"/>
      <c r="M43" s="32"/>
      <c r="N43" s="32"/>
      <c r="O43" s="32"/>
      <c r="P43" s="35">
        <v>35</v>
      </c>
      <c r="Q43" s="16"/>
      <c r="R43" s="64">
        <f t="shared" si="0"/>
        <v>67</v>
      </c>
      <c r="S43" s="32">
        <v>30</v>
      </c>
      <c r="T43" s="47"/>
      <c r="U43" s="32"/>
      <c r="V43" s="65">
        <f t="shared" si="1"/>
        <v>40</v>
      </c>
      <c r="W43" s="32"/>
      <c r="X43" s="47"/>
      <c r="Y43" s="32"/>
      <c r="Z43" s="65">
        <f t="shared" si="2"/>
        <v>20</v>
      </c>
      <c r="AA43" s="32"/>
      <c r="AB43" s="47"/>
      <c r="AC43" s="32"/>
      <c r="AD43" s="28"/>
      <c r="AE43" s="28">
        <f t="shared" si="4"/>
        <v>67.5</v>
      </c>
      <c r="AF43" s="4"/>
    </row>
    <row r="44" spans="2:32" x14ac:dyDescent="0.25">
      <c r="B44" s="2"/>
      <c r="C44" s="59" t="s">
        <v>81</v>
      </c>
      <c r="D44" s="55"/>
      <c r="E44" s="55"/>
      <c r="F44" s="55"/>
      <c r="G44" s="32"/>
      <c r="H44" s="32"/>
      <c r="I44" s="32"/>
      <c r="J44" s="32"/>
      <c r="K44" s="32"/>
      <c r="L44" s="32"/>
      <c r="M44" s="32"/>
      <c r="N44" s="32"/>
      <c r="O44" s="32">
        <v>16</v>
      </c>
      <c r="P44" s="35"/>
      <c r="Q44" s="16"/>
      <c r="R44" s="64">
        <f t="shared" si="0"/>
        <v>0</v>
      </c>
      <c r="S44" s="32">
        <v>16</v>
      </c>
      <c r="T44" s="47"/>
      <c r="U44" s="32"/>
      <c r="V44" s="65">
        <f t="shared" si="1"/>
        <v>0</v>
      </c>
      <c r="W44" s="32"/>
      <c r="X44" s="33"/>
      <c r="Y44" s="32"/>
      <c r="Z44" s="65">
        <f t="shared" si="2"/>
        <v>0</v>
      </c>
      <c r="AA44" s="32"/>
      <c r="AB44" s="33"/>
      <c r="AC44" s="32"/>
      <c r="AD44" s="36"/>
      <c r="AE44" s="28">
        <f t="shared" si="4"/>
        <v>32</v>
      </c>
      <c r="AF44" s="4"/>
    </row>
    <row r="45" spans="2:32" x14ac:dyDescent="0.25">
      <c r="B45" s="5"/>
      <c r="C45" s="59" t="s">
        <v>82</v>
      </c>
      <c r="D45" s="55">
        <v>38</v>
      </c>
      <c r="E45" s="55">
        <v>12</v>
      </c>
      <c r="F45" s="55">
        <v>8</v>
      </c>
      <c r="G45" s="32"/>
      <c r="H45" s="32"/>
      <c r="I45" s="32"/>
      <c r="J45" s="32"/>
      <c r="K45" s="32"/>
      <c r="L45" s="32"/>
      <c r="M45" s="32"/>
      <c r="N45" s="32"/>
      <c r="O45" s="32"/>
      <c r="P45" s="35"/>
      <c r="Q45" s="16"/>
      <c r="R45" s="64">
        <f t="shared" si="0"/>
        <v>38</v>
      </c>
      <c r="S45" s="32">
        <v>3</v>
      </c>
      <c r="T45" s="47"/>
      <c r="U45" s="32"/>
      <c r="V45" s="65">
        <f t="shared" si="1"/>
        <v>12</v>
      </c>
      <c r="W45" s="32"/>
      <c r="X45" s="33"/>
      <c r="Y45" s="32"/>
      <c r="Z45" s="65">
        <f t="shared" si="2"/>
        <v>8</v>
      </c>
      <c r="AA45" s="32"/>
      <c r="AB45" s="33"/>
      <c r="AC45" s="32"/>
      <c r="AD45" s="36"/>
      <c r="AE45" s="28">
        <f t="shared" si="4"/>
        <v>3</v>
      </c>
      <c r="AF45" s="4"/>
    </row>
    <row r="46" spans="2:32" x14ac:dyDescent="0.25">
      <c r="B46" t="s">
        <v>83</v>
      </c>
      <c r="C46" s="23"/>
      <c r="D46" s="55"/>
      <c r="E46" s="55"/>
      <c r="F46" s="55"/>
      <c r="G46" s="32"/>
      <c r="H46" s="32"/>
      <c r="I46" s="32"/>
      <c r="J46" s="32"/>
      <c r="K46" s="32"/>
      <c r="L46" s="32"/>
      <c r="M46" s="32"/>
      <c r="N46" s="32"/>
      <c r="O46" s="32"/>
      <c r="P46" s="35"/>
      <c r="Q46" s="16"/>
      <c r="R46" s="64">
        <f t="shared" si="0"/>
        <v>0</v>
      </c>
      <c r="S46" s="32"/>
      <c r="T46" s="47"/>
      <c r="U46" s="32"/>
      <c r="V46" s="65">
        <f t="shared" si="1"/>
        <v>0</v>
      </c>
      <c r="W46" s="32"/>
      <c r="X46" s="33"/>
      <c r="Y46" s="32"/>
      <c r="Z46" s="65">
        <f t="shared" si="2"/>
        <v>0</v>
      </c>
      <c r="AA46" s="32"/>
      <c r="AB46" s="33"/>
      <c r="AC46" s="32"/>
      <c r="AD46" s="36"/>
      <c r="AE46" s="28">
        <f t="shared" si="4"/>
        <v>0</v>
      </c>
      <c r="AF46" s="4"/>
    </row>
    <row r="47" spans="2:32" x14ac:dyDescent="0.25">
      <c r="B47" s="5"/>
      <c r="C47" s="59" t="s">
        <v>46</v>
      </c>
      <c r="D47" s="55"/>
      <c r="E47" s="55"/>
      <c r="F47" s="55"/>
      <c r="G47" s="32"/>
      <c r="H47" s="32"/>
      <c r="I47" s="32"/>
      <c r="J47" s="32"/>
      <c r="K47" s="32"/>
      <c r="L47" s="32"/>
      <c r="M47" s="32"/>
      <c r="N47" s="32"/>
      <c r="O47" s="32">
        <v>6</v>
      </c>
      <c r="P47" s="35">
        <v>7</v>
      </c>
      <c r="Q47" s="16"/>
      <c r="R47" s="64">
        <f t="shared" si="0"/>
        <v>0</v>
      </c>
      <c r="S47" s="32"/>
      <c r="T47" s="47"/>
      <c r="U47" s="32"/>
      <c r="V47" s="65">
        <f t="shared" si="1"/>
        <v>0</v>
      </c>
      <c r="W47" s="32"/>
      <c r="X47" s="33"/>
      <c r="Y47" s="32"/>
      <c r="Z47" s="65">
        <f t="shared" si="2"/>
        <v>0</v>
      </c>
      <c r="AA47" s="32"/>
      <c r="AB47" s="33"/>
      <c r="AC47" s="32"/>
      <c r="AD47" s="36"/>
      <c r="AE47" s="28">
        <f t="shared" si="4"/>
        <v>13</v>
      </c>
      <c r="AF47" s="4"/>
    </row>
    <row r="48" spans="2:32" x14ac:dyDescent="0.25">
      <c r="B48" s="5"/>
      <c r="C48" s="59" t="s">
        <v>48</v>
      </c>
      <c r="D48" s="55"/>
      <c r="E48" s="55"/>
      <c r="F48" s="55"/>
      <c r="G48" s="32"/>
      <c r="H48" s="32"/>
      <c r="I48" s="32"/>
      <c r="J48" s="32"/>
      <c r="K48" s="32"/>
      <c r="L48" s="32"/>
      <c r="M48" s="32"/>
      <c r="N48" s="32"/>
      <c r="O48" s="32"/>
      <c r="P48" s="35"/>
      <c r="Q48" s="16"/>
      <c r="R48" s="64">
        <f t="shared" si="0"/>
        <v>0</v>
      </c>
      <c r="S48" s="32"/>
      <c r="T48" s="47"/>
      <c r="U48" s="32"/>
      <c r="V48" s="65">
        <f t="shared" si="1"/>
        <v>0</v>
      </c>
      <c r="W48" s="32"/>
      <c r="X48" s="33"/>
      <c r="Y48" s="32"/>
      <c r="Z48" s="65">
        <f t="shared" si="2"/>
        <v>0</v>
      </c>
      <c r="AA48" s="32">
        <v>1</v>
      </c>
      <c r="AB48" s="33"/>
      <c r="AC48" s="32"/>
      <c r="AD48" s="36"/>
      <c r="AE48" s="28">
        <f t="shared" si="4"/>
        <v>1</v>
      </c>
      <c r="AF48" s="4"/>
    </row>
    <row r="49" spans="2:32" x14ac:dyDescent="0.25">
      <c r="B49" s="5"/>
      <c r="C49" s="59" t="s">
        <v>23</v>
      </c>
      <c r="D49" s="55"/>
      <c r="E49" s="55"/>
      <c r="F49" s="55"/>
      <c r="G49" s="32"/>
      <c r="H49" s="32"/>
      <c r="I49" s="32"/>
      <c r="J49" s="32"/>
      <c r="K49" s="32"/>
      <c r="L49" s="32">
        <v>40</v>
      </c>
      <c r="M49" s="32"/>
      <c r="N49" s="32"/>
      <c r="O49" s="32"/>
      <c r="P49" s="35"/>
      <c r="Q49" s="16"/>
      <c r="R49" s="64">
        <f t="shared" si="0"/>
        <v>0</v>
      </c>
      <c r="S49" s="32"/>
      <c r="T49" s="47"/>
      <c r="U49" s="32"/>
      <c r="V49" s="65">
        <f t="shared" si="1"/>
        <v>0</v>
      </c>
      <c r="W49" s="32"/>
      <c r="X49" s="33"/>
      <c r="Y49" s="32"/>
      <c r="Z49" s="65">
        <f t="shared" si="2"/>
        <v>0</v>
      </c>
      <c r="AA49" s="32"/>
      <c r="AB49" s="33"/>
      <c r="AC49" s="32"/>
      <c r="AD49" s="36"/>
      <c r="AE49" s="28">
        <f t="shared" si="4"/>
        <v>40</v>
      </c>
      <c r="AF49" s="4"/>
    </row>
    <row r="50" spans="2:32" x14ac:dyDescent="0.25">
      <c r="B50" s="5"/>
      <c r="C50" t="s">
        <v>78</v>
      </c>
      <c r="D50" s="55"/>
      <c r="E50" s="55"/>
      <c r="F50" s="55"/>
      <c r="G50" s="32"/>
      <c r="H50" s="32"/>
      <c r="I50" s="32"/>
      <c r="J50" s="32"/>
      <c r="K50" s="32"/>
      <c r="L50" s="32"/>
      <c r="M50" s="32"/>
      <c r="N50" s="32"/>
      <c r="O50" s="32"/>
      <c r="P50" s="35"/>
      <c r="Q50" s="16"/>
      <c r="R50" s="64"/>
      <c r="S50" s="32"/>
      <c r="T50" s="47"/>
      <c r="U50" s="32"/>
      <c r="V50" s="65"/>
      <c r="W50" s="32">
        <v>4</v>
      </c>
      <c r="X50" s="33"/>
      <c r="Y50" s="32"/>
      <c r="Z50" s="65"/>
      <c r="AA50" s="32"/>
      <c r="AB50" s="33"/>
      <c r="AC50" s="32"/>
      <c r="AD50" s="36"/>
      <c r="AE50" s="28"/>
      <c r="AF50" s="4"/>
    </row>
    <row r="51" spans="2:32" x14ac:dyDescent="0.25">
      <c r="B51" s="5"/>
      <c r="C51" s="59" t="s">
        <v>84</v>
      </c>
      <c r="D51" s="55"/>
      <c r="E51" s="55"/>
      <c r="F51" s="55"/>
      <c r="G51" s="32"/>
      <c r="H51" s="32"/>
      <c r="I51" s="32">
        <v>1</v>
      </c>
      <c r="J51" s="32"/>
      <c r="K51" s="32"/>
      <c r="L51" s="32"/>
      <c r="M51" s="32"/>
      <c r="N51" s="32"/>
      <c r="O51" s="32"/>
      <c r="P51" s="35"/>
      <c r="Q51" s="16"/>
      <c r="R51" s="64">
        <f t="shared" si="0"/>
        <v>0</v>
      </c>
      <c r="S51" s="32"/>
      <c r="T51" s="47"/>
      <c r="U51" s="32"/>
      <c r="V51" s="65">
        <f t="shared" si="1"/>
        <v>0</v>
      </c>
      <c r="W51" s="32"/>
      <c r="X51" s="33"/>
      <c r="Y51" s="32"/>
      <c r="Z51" s="65">
        <f t="shared" si="2"/>
        <v>0</v>
      </c>
      <c r="AA51" s="32"/>
      <c r="AB51" s="33"/>
      <c r="AC51" s="32"/>
      <c r="AD51" s="36"/>
      <c r="AE51" s="28">
        <f t="shared" si="4"/>
        <v>1</v>
      </c>
      <c r="AF51" s="4"/>
    </row>
    <row r="52" spans="2:32" x14ac:dyDescent="0.25">
      <c r="B52" s="5"/>
      <c r="C52" s="59" t="s">
        <v>62</v>
      </c>
      <c r="D52" s="55"/>
      <c r="E52" s="55"/>
      <c r="F52" s="55"/>
      <c r="G52" s="32"/>
      <c r="H52" s="32"/>
      <c r="I52" s="32"/>
      <c r="J52" s="32"/>
      <c r="K52" s="32"/>
      <c r="L52" s="32"/>
      <c r="M52" s="32"/>
      <c r="N52" s="32"/>
      <c r="O52" s="32">
        <v>19</v>
      </c>
      <c r="P52" s="35"/>
      <c r="Q52" s="16"/>
      <c r="R52" s="64">
        <f t="shared" si="0"/>
        <v>0</v>
      </c>
      <c r="S52" s="32"/>
      <c r="T52" s="47"/>
      <c r="U52" s="32"/>
      <c r="V52" s="65">
        <f t="shared" si="1"/>
        <v>0</v>
      </c>
      <c r="W52" s="32"/>
      <c r="X52" s="33"/>
      <c r="Y52" s="32"/>
      <c r="Z52" s="65">
        <f t="shared" si="2"/>
        <v>0</v>
      </c>
      <c r="AA52" s="32">
        <v>13</v>
      </c>
      <c r="AB52" s="33"/>
      <c r="AC52" s="32"/>
      <c r="AD52" s="36"/>
      <c r="AE52" s="28">
        <f t="shared" si="4"/>
        <v>32</v>
      </c>
      <c r="AF52" s="4"/>
    </row>
    <row r="53" spans="2:32" x14ac:dyDescent="0.25">
      <c r="B53" s="5"/>
      <c r="C53" s="59" t="s">
        <v>49</v>
      </c>
      <c r="D53" s="55"/>
      <c r="E53" s="55"/>
      <c r="F53" s="55"/>
      <c r="G53" s="32"/>
      <c r="H53" s="32"/>
      <c r="I53" s="32"/>
      <c r="J53" s="32"/>
      <c r="K53" s="32">
        <v>6</v>
      </c>
      <c r="L53" s="32"/>
      <c r="M53" s="32"/>
      <c r="N53" s="32"/>
      <c r="O53" s="32"/>
      <c r="P53" s="35"/>
      <c r="Q53" s="16"/>
      <c r="R53" s="64">
        <f t="shared" si="0"/>
        <v>0</v>
      </c>
      <c r="S53" s="32"/>
      <c r="T53" s="47"/>
      <c r="U53" s="32"/>
      <c r="V53" s="65">
        <f t="shared" si="1"/>
        <v>0</v>
      </c>
      <c r="W53" s="32"/>
      <c r="X53" s="33"/>
      <c r="Y53" s="32"/>
      <c r="Z53" s="65">
        <f t="shared" si="2"/>
        <v>0</v>
      </c>
      <c r="AA53" s="32"/>
      <c r="AB53" s="33"/>
      <c r="AC53" s="32"/>
      <c r="AD53" s="36"/>
      <c r="AE53" s="28">
        <f t="shared" si="4"/>
        <v>6</v>
      </c>
      <c r="AF53" s="4"/>
    </row>
    <row r="54" spans="2:32" x14ac:dyDescent="0.25">
      <c r="B54" s="5"/>
      <c r="C54" s="59" t="s">
        <v>85</v>
      </c>
      <c r="D54" s="55"/>
      <c r="E54" s="55"/>
      <c r="F54" s="55"/>
      <c r="G54" s="32"/>
      <c r="H54" s="32"/>
      <c r="I54" s="32"/>
      <c r="J54" s="32"/>
      <c r="K54" s="32">
        <v>7</v>
      </c>
      <c r="L54" s="32"/>
      <c r="M54" s="32"/>
      <c r="N54" s="32"/>
      <c r="O54" s="32"/>
      <c r="P54" s="35"/>
      <c r="Q54" s="16"/>
      <c r="R54" s="64">
        <f t="shared" si="0"/>
        <v>0</v>
      </c>
      <c r="S54" s="32"/>
      <c r="T54" s="47" t="str">
        <f t="shared" ref="T54:T70" si="6">IF(S54&gt;0,R54-S54,"")</f>
        <v/>
      </c>
      <c r="U54" s="32"/>
      <c r="V54" s="65">
        <f t="shared" si="1"/>
        <v>0</v>
      </c>
      <c r="W54" s="32"/>
      <c r="X54" s="50"/>
      <c r="Y54" s="32"/>
      <c r="Z54" s="65">
        <f t="shared" si="2"/>
        <v>0</v>
      </c>
      <c r="AA54" s="32"/>
      <c r="AB54" s="50"/>
      <c r="AC54" s="32"/>
      <c r="AD54" s="36"/>
      <c r="AE54" s="28">
        <f t="shared" si="4"/>
        <v>7</v>
      </c>
      <c r="AF54" s="32"/>
    </row>
    <row r="55" spans="2:32" x14ac:dyDescent="0.25">
      <c r="B55" s="5"/>
      <c r="C55" s="59" t="s">
        <v>50</v>
      </c>
      <c r="D55" s="55"/>
      <c r="E55" s="55"/>
      <c r="F55" s="55"/>
      <c r="G55" s="32"/>
      <c r="H55" s="32"/>
      <c r="I55" s="32"/>
      <c r="J55" s="32"/>
      <c r="K55" s="32"/>
      <c r="L55" s="32">
        <v>148</v>
      </c>
      <c r="M55" s="32"/>
      <c r="N55" s="32"/>
      <c r="O55" s="32"/>
      <c r="P55" s="35"/>
      <c r="Q55" s="16"/>
      <c r="R55" s="64">
        <f t="shared" si="0"/>
        <v>0</v>
      </c>
      <c r="S55" s="32"/>
      <c r="T55" s="47" t="str">
        <f t="shared" si="6"/>
        <v/>
      </c>
      <c r="U55" s="32"/>
      <c r="V55" s="65">
        <f t="shared" si="1"/>
        <v>0</v>
      </c>
      <c r="W55" s="32"/>
      <c r="X55" s="50"/>
      <c r="Y55" s="32"/>
      <c r="Z55" s="65">
        <f t="shared" si="2"/>
        <v>0</v>
      </c>
      <c r="AA55" s="32">
        <v>5</v>
      </c>
      <c r="AB55" s="50"/>
      <c r="AC55" s="32"/>
      <c r="AD55" s="36"/>
      <c r="AE55" s="28">
        <f t="shared" si="4"/>
        <v>153</v>
      </c>
      <c r="AF55" s="32"/>
    </row>
    <row r="56" spans="2:32" x14ac:dyDescent="0.25">
      <c r="B56" t="s">
        <v>87</v>
      </c>
      <c r="C56" s="59"/>
      <c r="D56" s="55"/>
      <c r="E56" s="55"/>
      <c r="F56" s="55"/>
      <c r="G56" s="32"/>
      <c r="H56" s="32"/>
      <c r="I56" s="32"/>
      <c r="J56" s="32"/>
      <c r="K56" s="32"/>
      <c r="L56" s="32"/>
      <c r="M56" s="32"/>
      <c r="N56" s="32"/>
      <c r="O56" s="32"/>
      <c r="P56" s="35"/>
      <c r="Q56" s="16"/>
      <c r="R56" s="64">
        <f t="shared" si="0"/>
        <v>0</v>
      </c>
      <c r="S56" s="32"/>
      <c r="T56" s="47"/>
      <c r="U56" s="32"/>
      <c r="V56" s="65">
        <f t="shared" si="1"/>
        <v>0</v>
      </c>
      <c r="W56" s="32"/>
      <c r="X56" s="50"/>
      <c r="Y56" s="32"/>
      <c r="Z56" s="65">
        <f t="shared" si="2"/>
        <v>0</v>
      </c>
      <c r="AA56" s="32"/>
      <c r="AB56" s="50"/>
      <c r="AC56" s="32"/>
      <c r="AD56" s="36"/>
      <c r="AE56" s="28">
        <f t="shared" si="4"/>
        <v>0</v>
      </c>
      <c r="AF56" s="32"/>
    </row>
    <row r="57" spans="2:32" x14ac:dyDescent="0.25">
      <c r="B57" s="5"/>
      <c r="C57" s="59" t="s">
        <v>78</v>
      </c>
      <c r="D57" s="55"/>
      <c r="E57" s="55"/>
      <c r="F57" s="55"/>
      <c r="G57" s="32"/>
      <c r="H57" s="32"/>
      <c r="I57" s="32"/>
      <c r="J57" s="32"/>
      <c r="K57" s="32"/>
      <c r="L57" s="32"/>
      <c r="M57" s="32"/>
      <c r="N57" s="32"/>
      <c r="O57" s="32">
        <v>7</v>
      </c>
      <c r="P57" s="35"/>
      <c r="Q57" s="16"/>
      <c r="R57" s="64">
        <f t="shared" si="0"/>
        <v>0</v>
      </c>
      <c r="S57" s="32"/>
      <c r="T57" s="47"/>
      <c r="U57" s="32"/>
      <c r="V57" s="65">
        <f t="shared" si="1"/>
        <v>0</v>
      </c>
      <c r="W57" s="32">
        <v>15</v>
      </c>
      <c r="X57" s="50"/>
      <c r="Y57" s="32"/>
      <c r="Z57" s="65">
        <f t="shared" si="2"/>
        <v>0</v>
      </c>
      <c r="AA57" s="32"/>
      <c r="AB57" s="50"/>
      <c r="AC57" s="32"/>
      <c r="AD57" s="36"/>
      <c r="AE57" s="28">
        <f t="shared" si="4"/>
        <v>22</v>
      </c>
      <c r="AF57" s="32"/>
    </row>
    <row r="58" spans="2:32" x14ac:dyDescent="0.25">
      <c r="B58" s="5"/>
      <c r="C58" s="59" t="s">
        <v>47</v>
      </c>
      <c r="D58" s="55"/>
      <c r="E58" s="55"/>
      <c r="F58" s="55"/>
      <c r="G58" s="32"/>
      <c r="H58" s="32"/>
      <c r="I58" s="32"/>
      <c r="J58" s="32"/>
      <c r="K58" s="32"/>
      <c r="L58" s="32">
        <v>63</v>
      </c>
      <c r="M58" s="32"/>
      <c r="N58" s="32"/>
      <c r="O58" s="32"/>
      <c r="P58" s="35"/>
      <c r="Q58" s="16"/>
      <c r="R58" s="64">
        <f t="shared" si="0"/>
        <v>0</v>
      </c>
      <c r="S58" s="32"/>
      <c r="T58" s="47"/>
      <c r="U58" s="32"/>
      <c r="V58" s="65">
        <f t="shared" si="1"/>
        <v>0</v>
      </c>
      <c r="W58" s="32"/>
      <c r="X58" s="50"/>
      <c r="Y58" s="32"/>
      <c r="Z58" s="65">
        <f t="shared" si="2"/>
        <v>0</v>
      </c>
      <c r="AA58" s="32">
        <v>10</v>
      </c>
      <c r="AB58" s="50"/>
      <c r="AC58" s="32"/>
      <c r="AD58" s="36"/>
      <c r="AE58" s="28">
        <f t="shared" si="4"/>
        <v>73</v>
      </c>
      <c r="AF58" s="32"/>
    </row>
    <row r="59" spans="2:32" x14ac:dyDescent="0.25">
      <c r="B59" s="5"/>
      <c r="C59" s="59" t="s">
        <v>84</v>
      </c>
      <c r="D59" s="55"/>
      <c r="E59" s="55"/>
      <c r="F59" s="55"/>
      <c r="G59" s="32"/>
      <c r="H59" s="32">
        <v>40</v>
      </c>
      <c r="I59" s="32"/>
      <c r="J59" s="32"/>
      <c r="K59" s="32"/>
      <c r="L59" s="32"/>
      <c r="M59" s="32"/>
      <c r="N59" s="32"/>
      <c r="O59" s="32"/>
      <c r="P59" s="35"/>
      <c r="Q59" s="16"/>
      <c r="R59" s="64">
        <f t="shared" si="0"/>
        <v>0</v>
      </c>
      <c r="S59" s="32"/>
      <c r="T59" s="47"/>
      <c r="U59" s="32"/>
      <c r="V59" s="65">
        <f t="shared" si="1"/>
        <v>0</v>
      </c>
      <c r="W59" s="32"/>
      <c r="X59" s="50"/>
      <c r="Y59" s="32"/>
      <c r="Z59" s="65">
        <f t="shared" si="2"/>
        <v>0</v>
      </c>
      <c r="AA59" s="32"/>
      <c r="AB59" s="50"/>
      <c r="AC59" s="32"/>
      <c r="AD59" s="36"/>
      <c r="AE59" s="28">
        <f t="shared" si="4"/>
        <v>40</v>
      </c>
      <c r="AF59" s="32"/>
    </row>
    <row r="60" spans="2:32" x14ac:dyDescent="0.25">
      <c r="B60" s="5"/>
      <c r="C60" s="59" t="s">
        <v>61</v>
      </c>
      <c r="D60" s="55"/>
      <c r="E60" s="55"/>
      <c r="F60" s="55"/>
      <c r="G60" s="32"/>
      <c r="H60" s="32"/>
      <c r="I60" s="32">
        <v>52</v>
      </c>
      <c r="J60" s="32"/>
      <c r="K60" s="32"/>
      <c r="L60" s="32"/>
      <c r="M60" s="32"/>
      <c r="N60" s="32"/>
      <c r="O60" s="32"/>
      <c r="P60" s="35"/>
      <c r="Q60" s="16"/>
      <c r="R60" s="64">
        <f t="shared" si="0"/>
        <v>0</v>
      </c>
      <c r="S60" s="32">
        <v>3</v>
      </c>
      <c r="T60" s="47"/>
      <c r="U60" s="32"/>
      <c r="V60" s="65">
        <f t="shared" si="1"/>
        <v>0</v>
      </c>
      <c r="W60" s="32"/>
      <c r="X60" s="50"/>
      <c r="Y60" s="32"/>
      <c r="Z60" s="65">
        <f t="shared" si="2"/>
        <v>0</v>
      </c>
      <c r="AA60" s="32">
        <v>2</v>
      </c>
      <c r="AB60" s="50"/>
      <c r="AC60" s="32"/>
      <c r="AD60" s="36"/>
      <c r="AE60" s="28">
        <f t="shared" si="4"/>
        <v>57</v>
      </c>
      <c r="AF60" s="32"/>
    </row>
    <row r="61" spans="2:32" x14ac:dyDescent="0.25">
      <c r="B61" s="5"/>
      <c r="C61" s="59" t="s">
        <v>62</v>
      </c>
      <c r="D61" s="55"/>
      <c r="E61" s="55"/>
      <c r="F61" s="55"/>
      <c r="G61" s="32"/>
      <c r="H61" s="32"/>
      <c r="I61" s="32"/>
      <c r="J61" s="32"/>
      <c r="K61" s="32"/>
      <c r="L61" s="32"/>
      <c r="M61" s="32"/>
      <c r="N61" s="32"/>
      <c r="O61" s="32">
        <v>31</v>
      </c>
      <c r="P61" s="35"/>
      <c r="Q61" s="16"/>
      <c r="R61" s="64">
        <f t="shared" si="0"/>
        <v>0</v>
      </c>
      <c r="S61" s="32"/>
      <c r="T61" s="47"/>
      <c r="U61" s="32"/>
      <c r="V61" s="65">
        <f t="shared" si="1"/>
        <v>0</v>
      </c>
      <c r="W61" s="32">
        <v>16</v>
      </c>
      <c r="X61" s="50"/>
      <c r="Y61" s="32"/>
      <c r="Z61" s="65">
        <f t="shared" si="2"/>
        <v>0</v>
      </c>
      <c r="AA61" s="32"/>
      <c r="AB61" s="50"/>
      <c r="AC61" s="32"/>
      <c r="AD61" s="36"/>
      <c r="AE61" s="28">
        <f t="shared" si="4"/>
        <v>47</v>
      </c>
      <c r="AF61" s="32"/>
    </row>
    <row r="62" spans="2:32" x14ac:dyDescent="0.25">
      <c r="B62" s="5"/>
      <c r="C62" s="59" t="s">
        <v>86</v>
      </c>
      <c r="D62" s="55"/>
      <c r="E62" s="55"/>
      <c r="F62" s="55"/>
      <c r="G62" s="32">
        <v>2.7</v>
      </c>
      <c r="H62" s="32"/>
      <c r="I62" s="32">
        <v>27</v>
      </c>
      <c r="J62" s="32"/>
      <c r="K62" s="32"/>
      <c r="L62" s="32">
        <v>26.5</v>
      </c>
      <c r="M62" s="32"/>
      <c r="N62" s="32"/>
      <c r="O62" s="32"/>
      <c r="P62" s="35"/>
      <c r="Q62" s="16"/>
      <c r="R62" s="64">
        <f t="shared" si="0"/>
        <v>0</v>
      </c>
      <c r="S62" s="32"/>
      <c r="T62" s="47"/>
      <c r="U62" s="32"/>
      <c r="V62" s="65">
        <f t="shared" si="1"/>
        <v>0</v>
      </c>
      <c r="W62" s="32"/>
      <c r="X62" s="50"/>
      <c r="Y62" s="32"/>
      <c r="Z62" s="65">
        <f t="shared" si="2"/>
        <v>0</v>
      </c>
      <c r="AA62" s="32"/>
      <c r="AB62" s="50"/>
      <c r="AC62" s="32"/>
      <c r="AD62" s="36"/>
      <c r="AE62" s="28">
        <f t="shared" si="4"/>
        <v>56.2</v>
      </c>
      <c r="AF62" s="32"/>
    </row>
    <row r="63" spans="2:32" x14ac:dyDescent="0.25">
      <c r="B63" s="59" t="s">
        <v>89</v>
      </c>
      <c r="C63" s="59"/>
      <c r="D63" s="55"/>
      <c r="E63" s="55"/>
      <c r="F63" s="55"/>
      <c r="G63" s="32"/>
      <c r="H63" s="32"/>
      <c r="I63" s="32"/>
      <c r="J63" s="32"/>
      <c r="K63" s="32"/>
      <c r="L63" s="32"/>
      <c r="M63" s="32"/>
      <c r="N63" s="32"/>
      <c r="O63" s="32"/>
      <c r="P63" s="35"/>
      <c r="Q63" s="16"/>
      <c r="R63" s="64">
        <f t="shared" si="0"/>
        <v>0</v>
      </c>
      <c r="S63" s="32"/>
      <c r="T63" s="47"/>
      <c r="U63" s="32"/>
      <c r="V63" s="65">
        <f t="shared" si="1"/>
        <v>0</v>
      </c>
      <c r="W63" s="32"/>
      <c r="X63" s="50"/>
      <c r="Y63" s="32"/>
      <c r="Z63" s="65">
        <f t="shared" si="2"/>
        <v>0</v>
      </c>
      <c r="AA63" s="32"/>
      <c r="AB63" s="50"/>
      <c r="AC63" s="32"/>
      <c r="AD63" s="36"/>
      <c r="AE63" s="28">
        <f t="shared" si="4"/>
        <v>0</v>
      </c>
      <c r="AF63" s="32"/>
    </row>
    <row r="64" spans="2:32" x14ac:dyDescent="0.25">
      <c r="B64" s="5"/>
      <c r="C64" s="59" t="s">
        <v>90</v>
      </c>
      <c r="D64" s="55"/>
      <c r="E64" s="55"/>
      <c r="F64" s="55"/>
      <c r="G64" s="32"/>
      <c r="H64" s="32"/>
      <c r="I64" s="32"/>
      <c r="J64" s="32"/>
      <c r="K64" s="32"/>
      <c r="L64" s="62">
        <v>29</v>
      </c>
      <c r="M64" s="32"/>
      <c r="N64" s="32"/>
      <c r="O64" s="32"/>
      <c r="P64" s="35"/>
      <c r="Q64" s="16"/>
      <c r="R64" s="64">
        <f t="shared" si="0"/>
        <v>0</v>
      </c>
      <c r="S64" s="32"/>
      <c r="T64" s="47"/>
      <c r="U64" s="32"/>
      <c r="V64" s="65">
        <f t="shared" si="1"/>
        <v>0</v>
      </c>
      <c r="W64" s="32"/>
      <c r="X64" s="50"/>
      <c r="Y64" s="32"/>
      <c r="Z64" s="65">
        <f t="shared" si="2"/>
        <v>0</v>
      </c>
      <c r="AA64" s="32"/>
      <c r="AB64" s="50"/>
      <c r="AC64" s="32"/>
      <c r="AD64" s="36"/>
      <c r="AE64" s="28">
        <f t="shared" si="4"/>
        <v>29</v>
      </c>
      <c r="AF64" s="32"/>
    </row>
    <row r="65" spans="2:32" x14ac:dyDescent="0.25">
      <c r="B65" s="5"/>
      <c r="C65" s="59" t="s">
        <v>91</v>
      </c>
      <c r="D65" s="55"/>
      <c r="E65" s="55"/>
      <c r="F65" s="55"/>
      <c r="G65" s="32"/>
      <c r="H65" s="32"/>
      <c r="I65" s="32"/>
      <c r="J65" s="32"/>
      <c r="K65" s="32"/>
      <c r="L65" s="62">
        <v>11</v>
      </c>
      <c r="M65" s="32"/>
      <c r="N65" s="32"/>
      <c r="O65" s="32"/>
      <c r="P65" s="35"/>
      <c r="Q65" s="16"/>
      <c r="R65" s="64">
        <f t="shared" si="0"/>
        <v>0</v>
      </c>
      <c r="S65" s="32"/>
      <c r="T65" s="47"/>
      <c r="U65" s="32"/>
      <c r="V65" s="65">
        <f t="shared" si="1"/>
        <v>0</v>
      </c>
      <c r="W65" s="32"/>
      <c r="X65" s="50"/>
      <c r="Y65" s="32"/>
      <c r="Z65" s="65">
        <f t="shared" si="2"/>
        <v>0</v>
      </c>
      <c r="AA65" s="32"/>
      <c r="AB65" s="50"/>
      <c r="AC65" s="32"/>
      <c r="AD65" s="36"/>
      <c r="AE65" s="28">
        <f t="shared" si="4"/>
        <v>11</v>
      </c>
      <c r="AF65" s="32"/>
    </row>
    <row r="66" spans="2:32" x14ac:dyDescent="0.25">
      <c r="B66" s="5"/>
      <c r="C66" s="59" t="s">
        <v>92</v>
      </c>
      <c r="D66" s="55"/>
      <c r="E66" s="55"/>
      <c r="F66" s="55"/>
      <c r="G66" s="32"/>
      <c r="H66" s="32"/>
      <c r="I66" s="32"/>
      <c r="J66" s="32"/>
      <c r="K66" s="32"/>
      <c r="L66" s="62">
        <v>16</v>
      </c>
      <c r="M66" s="32"/>
      <c r="N66" s="32"/>
      <c r="O66" s="32"/>
      <c r="P66" s="35"/>
      <c r="Q66" s="16"/>
      <c r="R66" s="64">
        <f t="shared" si="0"/>
        <v>0</v>
      </c>
      <c r="S66" s="32"/>
      <c r="T66" s="47"/>
      <c r="U66" s="32"/>
      <c r="V66" s="65">
        <f t="shared" si="1"/>
        <v>0</v>
      </c>
      <c r="W66" s="32"/>
      <c r="X66" s="50"/>
      <c r="Y66" s="32"/>
      <c r="Z66" s="65">
        <f t="shared" si="2"/>
        <v>0</v>
      </c>
      <c r="AA66" s="32"/>
      <c r="AB66" s="50"/>
      <c r="AC66" s="32"/>
      <c r="AD66" s="36"/>
      <c r="AE66" s="28">
        <f t="shared" si="4"/>
        <v>16</v>
      </c>
      <c r="AF66" s="32"/>
    </row>
    <row r="67" spans="2:32" x14ac:dyDescent="0.25">
      <c r="B67" s="5"/>
      <c r="C67" s="59" t="s">
        <v>93</v>
      </c>
      <c r="D67" s="55"/>
      <c r="E67" s="55"/>
      <c r="F67" s="55"/>
      <c r="G67" s="32"/>
      <c r="H67" s="32"/>
      <c r="I67" s="32"/>
      <c r="J67" s="32"/>
      <c r="K67" s="32"/>
      <c r="L67" s="62">
        <v>11</v>
      </c>
      <c r="M67" s="32"/>
      <c r="N67" s="32"/>
      <c r="O67" s="32"/>
      <c r="P67" s="35"/>
      <c r="Q67" s="16"/>
      <c r="R67" s="64">
        <f t="shared" si="0"/>
        <v>0</v>
      </c>
      <c r="S67" s="32"/>
      <c r="T67" s="47"/>
      <c r="U67" s="32"/>
      <c r="V67" s="65">
        <f t="shared" si="1"/>
        <v>0</v>
      </c>
      <c r="W67" s="32"/>
      <c r="X67" s="50"/>
      <c r="Y67" s="32"/>
      <c r="Z67" s="65">
        <f t="shared" si="2"/>
        <v>0</v>
      </c>
      <c r="AA67" s="32"/>
      <c r="AB67" s="50"/>
      <c r="AC67" s="32"/>
      <c r="AD67" s="36"/>
      <c r="AE67" s="28">
        <f t="shared" si="4"/>
        <v>11</v>
      </c>
      <c r="AF67" s="32"/>
    </row>
    <row r="68" spans="2:32" x14ac:dyDescent="0.25">
      <c r="B68" s="5"/>
      <c r="C68" s="59" t="s">
        <v>94</v>
      </c>
      <c r="D68" s="55"/>
      <c r="E68" s="55"/>
      <c r="F68" s="55"/>
      <c r="G68" s="32"/>
      <c r="H68" s="32"/>
      <c r="I68" s="32"/>
      <c r="J68" s="32"/>
      <c r="K68" s="32"/>
      <c r="L68" s="62">
        <v>36</v>
      </c>
      <c r="M68" s="32"/>
      <c r="N68" s="32"/>
      <c r="O68" s="32"/>
      <c r="P68" s="35"/>
      <c r="Q68" s="16"/>
      <c r="R68" s="64">
        <f t="shared" si="0"/>
        <v>0</v>
      </c>
      <c r="S68" s="32"/>
      <c r="T68" s="47"/>
      <c r="U68" s="32"/>
      <c r="V68" s="65">
        <f t="shared" si="1"/>
        <v>0</v>
      </c>
      <c r="W68" s="32"/>
      <c r="X68" s="50"/>
      <c r="Y68" s="32"/>
      <c r="Z68" s="65">
        <f t="shared" si="2"/>
        <v>0</v>
      </c>
      <c r="AA68" s="32"/>
      <c r="AB68" s="50"/>
      <c r="AC68" s="32"/>
      <c r="AD68" s="36"/>
      <c r="AE68" s="28">
        <f t="shared" si="4"/>
        <v>36</v>
      </c>
      <c r="AF68" s="32"/>
    </row>
    <row r="69" spans="2:32" x14ac:dyDescent="0.25">
      <c r="B69" s="5"/>
      <c r="C69" s="59"/>
      <c r="D69" s="55"/>
      <c r="E69" s="55"/>
      <c r="F69" s="55"/>
      <c r="G69" s="32"/>
      <c r="H69" s="32"/>
      <c r="I69" s="32"/>
      <c r="J69" s="32"/>
      <c r="K69" s="32"/>
      <c r="L69" s="32"/>
      <c r="M69" s="32"/>
      <c r="N69" s="32"/>
      <c r="O69" s="32"/>
      <c r="P69" s="35"/>
      <c r="Q69" s="16"/>
      <c r="R69" s="64">
        <f t="shared" si="0"/>
        <v>0</v>
      </c>
      <c r="S69" s="32"/>
      <c r="T69" s="47"/>
      <c r="U69" s="32"/>
      <c r="V69" s="65">
        <f t="shared" si="1"/>
        <v>0</v>
      </c>
      <c r="W69" s="32"/>
      <c r="X69" s="50"/>
      <c r="Y69" s="32"/>
      <c r="Z69" s="65">
        <f t="shared" si="2"/>
        <v>0</v>
      </c>
      <c r="AA69" s="32"/>
      <c r="AB69" s="50"/>
      <c r="AC69" s="32"/>
      <c r="AD69" s="36"/>
      <c r="AE69" s="28">
        <f t="shared" si="4"/>
        <v>0</v>
      </c>
      <c r="AF69" s="32"/>
    </row>
    <row r="70" spans="2:32" x14ac:dyDescent="0.25">
      <c r="B70" s="5"/>
      <c r="C70" s="23"/>
      <c r="D70" s="55"/>
      <c r="E70" s="55"/>
      <c r="F70" s="55"/>
      <c r="G70" s="32"/>
      <c r="H70" s="32"/>
      <c r="I70" s="32"/>
      <c r="J70" s="32"/>
      <c r="K70" s="32"/>
      <c r="L70" s="32"/>
      <c r="M70" s="32"/>
      <c r="N70" s="32"/>
      <c r="O70" s="32"/>
      <c r="P70" s="35"/>
      <c r="Q70" s="16"/>
      <c r="R70" s="64">
        <f t="shared" si="0"/>
        <v>0</v>
      </c>
      <c r="S70" s="32"/>
      <c r="T70" s="47" t="str">
        <f t="shared" si="6"/>
        <v/>
      </c>
      <c r="U70" s="32"/>
      <c r="V70" s="65">
        <f t="shared" si="1"/>
        <v>0</v>
      </c>
      <c r="W70" s="32"/>
      <c r="X70" s="50"/>
      <c r="Y70" s="32"/>
      <c r="Z70" s="65">
        <f t="shared" si="2"/>
        <v>0</v>
      </c>
      <c r="AA70" s="32"/>
      <c r="AB70" s="50"/>
      <c r="AC70" s="32"/>
      <c r="AD70" s="36"/>
      <c r="AE70" s="28">
        <f t="shared" si="4"/>
        <v>0</v>
      </c>
      <c r="AF70" s="32"/>
    </row>
    <row r="71" spans="2:32" ht="15.75" thickBot="1" x14ac:dyDescent="0.3">
      <c r="B71" s="37" t="s">
        <v>11</v>
      </c>
      <c r="C71" s="38"/>
      <c r="D71" s="39">
        <f t="shared" ref="D71:P71" si="7">SUM(D7:D70)</f>
        <v>543.4</v>
      </c>
      <c r="E71" s="39">
        <f t="shared" si="7"/>
        <v>154</v>
      </c>
      <c r="F71" s="39">
        <f t="shared" si="7"/>
        <v>28</v>
      </c>
      <c r="G71" s="39">
        <f t="shared" si="7"/>
        <v>10.7</v>
      </c>
      <c r="H71" s="39">
        <f t="shared" si="7"/>
        <v>40</v>
      </c>
      <c r="I71" s="39">
        <f t="shared" si="7"/>
        <v>157</v>
      </c>
      <c r="J71" s="39">
        <f t="shared" si="7"/>
        <v>50</v>
      </c>
      <c r="K71" s="39">
        <f t="shared" si="7"/>
        <v>31</v>
      </c>
      <c r="L71" s="39">
        <f t="shared" si="7"/>
        <v>391.5</v>
      </c>
      <c r="M71" s="39">
        <f t="shared" si="7"/>
        <v>42</v>
      </c>
      <c r="N71" s="39">
        <f t="shared" si="7"/>
        <v>22</v>
      </c>
      <c r="O71" s="39">
        <f t="shared" si="7"/>
        <v>114.5</v>
      </c>
      <c r="P71" s="40">
        <f t="shared" si="7"/>
        <v>67</v>
      </c>
      <c r="Q71" s="16"/>
      <c r="R71" s="39">
        <f>SUM(R7:R70)</f>
        <v>543.4</v>
      </c>
      <c r="S71" s="39">
        <f>SUM(S7:S70)</f>
        <v>386</v>
      </c>
      <c r="T71" s="39">
        <f>SUM(T7:T70)</f>
        <v>0</v>
      </c>
      <c r="U71" s="39"/>
      <c r="V71" s="39">
        <f>SUM(V7:V70)</f>
        <v>154</v>
      </c>
      <c r="W71" s="39">
        <f>SUM(W7:W70)</f>
        <v>454.5</v>
      </c>
      <c r="X71" s="51">
        <f>SUM(X7:X70)</f>
        <v>0</v>
      </c>
      <c r="Y71" s="39"/>
      <c r="Z71" s="66">
        <f>SUM(Z7:Z70)</f>
        <v>28</v>
      </c>
      <c r="AA71" s="39">
        <f>SUM(AA7:AA70)</f>
        <v>205</v>
      </c>
      <c r="AB71" s="51">
        <f>SUM(AB7:AB70)</f>
        <v>0</v>
      </c>
      <c r="AC71" s="39"/>
      <c r="AD71" s="41">
        <f>SUM(AD7:AD70)</f>
        <v>540.4</v>
      </c>
      <c r="AE71" s="41">
        <f>SUM(AE7:AE70)</f>
        <v>1963.2</v>
      </c>
      <c r="AF71" s="39"/>
    </row>
    <row r="72" spans="2:32" ht="15.75" thickTop="1" x14ac:dyDescent="0.25"/>
  </sheetData>
  <mergeCells count="9">
    <mergeCell ref="R5:T5"/>
    <mergeCell ref="V5:X5"/>
    <mergeCell ref="Z5:AB5"/>
    <mergeCell ref="B2:AF2"/>
    <mergeCell ref="B3:AF3"/>
    <mergeCell ref="D5:F5"/>
    <mergeCell ref="G5:L5"/>
    <mergeCell ref="O5:O6"/>
    <mergeCell ref="P5:P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AF117"/>
  <sheetViews>
    <sheetView workbookViewId="0">
      <pane xSplit="6" ySplit="6" topLeftCell="Z52" activePane="bottomRight" state="frozen"/>
      <selection pane="topRight" activeCell="G1" sqref="G1"/>
      <selection pane="bottomLeft" activeCell="A7" sqref="A7"/>
      <selection pane="bottomRight" activeCell="C13" sqref="C13"/>
    </sheetView>
  </sheetViews>
  <sheetFormatPr defaultRowHeight="15" x14ac:dyDescent="0.25"/>
  <cols>
    <col min="1" max="1" width="9.140625" style="4"/>
    <col min="2" max="2" width="10.42578125" style="4" customWidth="1"/>
    <col min="3" max="3" width="57.7109375" style="10" customWidth="1"/>
    <col min="4" max="4" width="13" style="9" customWidth="1"/>
    <col min="5" max="5" width="12.140625" style="9" customWidth="1"/>
    <col min="6" max="6" width="14.7109375" style="9" customWidth="1"/>
    <col min="7" max="9" width="9.42578125" style="9" customWidth="1"/>
    <col min="10" max="10" width="12.42578125" style="9" bestFit="1" customWidth="1"/>
    <col min="11" max="11" width="12.42578125" style="9" customWidth="1"/>
    <col min="12" max="12" width="11.42578125" style="9" bestFit="1" customWidth="1"/>
    <col min="13" max="14" width="11.42578125" style="9" customWidth="1"/>
    <col min="15" max="15" width="10.5703125" style="9" bestFit="1" customWidth="1"/>
    <col min="16" max="16" width="10.5703125" style="9" customWidth="1"/>
    <col min="17" max="17" width="2.140625" style="9" customWidth="1"/>
    <col min="18" max="18" width="9.28515625" style="9"/>
    <col min="19" max="19" width="6.5703125" style="9" bestFit="1" customWidth="1"/>
    <col min="20" max="20" width="10.42578125" style="9" customWidth="1"/>
    <col min="21" max="21" width="2.28515625" style="9" customWidth="1"/>
    <col min="22" max="22" width="8.28515625" style="9" bestFit="1" customWidth="1"/>
    <col min="23" max="23" width="6.5703125" style="9" bestFit="1" customWidth="1"/>
    <col min="24" max="24" width="8.85546875" style="52" bestFit="1" customWidth="1"/>
    <col min="25" max="25" width="2.28515625" style="9" customWidth="1"/>
    <col min="26" max="26" width="8.28515625" style="9" bestFit="1" customWidth="1"/>
    <col min="27" max="27" width="6.5703125" style="9" bestFit="1" customWidth="1"/>
    <col min="28" max="28" width="8.85546875" style="52" bestFit="1" customWidth="1"/>
    <col min="29" max="29" width="1.7109375" style="9" customWidth="1"/>
    <col min="30" max="31" width="9.7109375" style="11" customWidth="1"/>
    <col min="32" max="32" width="2.28515625" style="9" customWidth="1"/>
    <col min="33" max="16384" width="9.140625" style="4"/>
  </cols>
  <sheetData>
    <row r="2" spans="2:32" ht="26.25" x14ac:dyDescent="0.25">
      <c r="B2" s="149" t="s">
        <v>6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</row>
    <row r="3" spans="2:32" x14ac:dyDescent="0.25">
      <c r="B3" s="150" t="s">
        <v>14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</row>
    <row r="5" spans="2:32" x14ac:dyDescent="0.25">
      <c r="B5" s="12" t="s">
        <v>2</v>
      </c>
      <c r="C5" s="13" t="s">
        <v>1</v>
      </c>
      <c r="D5" s="151" t="s">
        <v>9</v>
      </c>
      <c r="E5" s="152"/>
      <c r="F5" s="153"/>
      <c r="G5" s="148" t="s">
        <v>17</v>
      </c>
      <c r="H5" s="148"/>
      <c r="I5" s="148"/>
      <c r="J5" s="148"/>
      <c r="K5" s="148"/>
      <c r="L5" s="148"/>
      <c r="M5" s="43"/>
      <c r="N5" s="43"/>
      <c r="O5" s="12"/>
      <c r="P5" s="100"/>
      <c r="Q5" s="16"/>
      <c r="R5" s="153" t="s">
        <v>7</v>
      </c>
      <c r="S5" s="148"/>
      <c r="T5" s="148"/>
      <c r="V5" s="148" t="s">
        <v>58</v>
      </c>
      <c r="W5" s="148"/>
      <c r="X5" s="148"/>
      <c r="Z5" s="148" t="s">
        <v>10</v>
      </c>
      <c r="AA5" s="148"/>
      <c r="AB5" s="151"/>
      <c r="AC5" s="16"/>
      <c r="AD5" s="124" t="s">
        <v>4</v>
      </c>
      <c r="AE5" s="113" t="s">
        <v>4</v>
      </c>
    </row>
    <row r="6" spans="2:32" x14ac:dyDescent="0.25">
      <c r="B6" s="14"/>
      <c r="C6" s="19"/>
      <c r="D6" s="20" t="s">
        <v>0</v>
      </c>
      <c r="E6" s="20" t="s">
        <v>12</v>
      </c>
      <c r="F6" s="20" t="s">
        <v>15</v>
      </c>
      <c r="G6" s="20" t="s">
        <v>18</v>
      </c>
      <c r="H6" s="20" t="s">
        <v>88</v>
      </c>
      <c r="I6" s="20" t="s">
        <v>21</v>
      </c>
      <c r="J6" s="20" t="s">
        <v>22</v>
      </c>
      <c r="K6" s="20" t="s">
        <v>60</v>
      </c>
      <c r="L6" s="20" t="s">
        <v>23</v>
      </c>
      <c r="M6" s="20" t="s">
        <v>185</v>
      </c>
      <c r="N6" s="20" t="s">
        <v>186</v>
      </c>
      <c r="O6" s="108" t="s">
        <v>19</v>
      </c>
      <c r="P6" s="109" t="s">
        <v>20</v>
      </c>
      <c r="Q6" s="16"/>
      <c r="R6" s="15" t="s">
        <v>3</v>
      </c>
      <c r="S6" s="17" t="s">
        <v>5</v>
      </c>
      <c r="T6" s="17" t="s">
        <v>57</v>
      </c>
      <c r="V6" s="17" t="s">
        <v>9</v>
      </c>
      <c r="W6" s="17" t="s">
        <v>5</v>
      </c>
      <c r="X6" s="48" t="s">
        <v>8</v>
      </c>
      <c r="Z6" s="17" t="s">
        <v>9</v>
      </c>
      <c r="AA6" s="17" t="s">
        <v>5</v>
      </c>
      <c r="AB6" s="116" t="s">
        <v>8</v>
      </c>
      <c r="AC6" s="16"/>
      <c r="AD6" s="125" t="s">
        <v>9</v>
      </c>
      <c r="AE6" s="113" t="s">
        <v>27</v>
      </c>
    </row>
    <row r="7" spans="2:32" x14ac:dyDescent="0.25">
      <c r="B7" s="22" t="s">
        <v>16</v>
      </c>
      <c r="C7" s="23"/>
      <c r="D7" s="15"/>
      <c r="E7" s="15"/>
      <c r="F7" s="15"/>
      <c r="G7" s="24"/>
      <c r="H7" s="24"/>
      <c r="I7" s="24"/>
      <c r="J7" s="24"/>
      <c r="K7" s="24"/>
      <c r="L7" s="24"/>
      <c r="M7" s="24"/>
      <c r="N7" s="24"/>
      <c r="O7" s="24"/>
      <c r="P7" s="25"/>
      <c r="Q7" s="16"/>
      <c r="R7" s="24"/>
      <c r="S7" s="26"/>
      <c r="T7" s="27"/>
      <c r="V7" s="26"/>
      <c r="W7" s="26"/>
      <c r="X7" s="49"/>
      <c r="Z7" s="26"/>
      <c r="AA7" s="26"/>
      <c r="AB7" s="117"/>
      <c r="AC7" s="16"/>
      <c r="AD7" s="126"/>
      <c r="AE7" s="114">
        <f>G7+H7+I7+J7+K7+L7+M7+N7+O7+P7+Q7+S7+W7+AA7</f>
        <v>0</v>
      </c>
    </row>
    <row r="8" spans="2:32" x14ac:dyDescent="0.25">
      <c r="B8" s="5"/>
      <c r="C8" s="6" t="s">
        <v>25</v>
      </c>
      <c r="D8" s="56">
        <v>4</v>
      </c>
      <c r="E8" s="56">
        <v>8</v>
      </c>
      <c r="F8" s="56"/>
      <c r="G8" s="1"/>
      <c r="H8" s="1"/>
      <c r="I8" s="1"/>
      <c r="J8" s="1"/>
      <c r="K8" s="1"/>
      <c r="L8" s="1"/>
      <c r="M8" s="44">
        <v>9</v>
      </c>
      <c r="N8" s="44"/>
      <c r="O8" s="24">
        <v>2</v>
      </c>
      <c r="P8" s="25"/>
      <c r="Q8" s="16"/>
      <c r="R8" s="3">
        <f>D8</f>
        <v>4</v>
      </c>
      <c r="S8" s="26"/>
      <c r="T8" s="47" t="str">
        <f t="shared" ref="T8:T29" si="0">IF(R8&gt;0,IF(S8&gt;0,R8-S8,""),"")</f>
        <v/>
      </c>
      <c r="V8" s="3">
        <f>E8</f>
        <v>8</v>
      </c>
      <c r="W8" s="26"/>
      <c r="X8" s="47" t="str">
        <f>IF(V8&gt;0,IF(W8&gt;0,V8-W8,""),"")</f>
        <v/>
      </c>
      <c r="Z8" s="3"/>
      <c r="AA8" s="26"/>
      <c r="AB8" s="118" t="str">
        <f>IF(Z8&gt;0,IF(AA8&gt;0,Z8-AA8,""),"")</f>
        <v/>
      </c>
      <c r="AC8" s="130"/>
      <c r="AD8" s="126">
        <f>R8+V8+Z8</f>
        <v>12</v>
      </c>
      <c r="AE8" s="114">
        <f>G8+H8+I8+J8+K8+L8+M8+N8+O8+P8+Q8+S8+W8+AA8</f>
        <v>11</v>
      </c>
    </row>
    <row r="9" spans="2:32" x14ac:dyDescent="0.25">
      <c r="B9" s="5"/>
      <c r="C9" s="6" t="s">
        <v>28</v>
      </c>
      <c r="D9" s="56">
        <v>44</v>
      </c>
      <c r="E9" s="56">
        <v>8</v>
      </c>
      <c r="F9" s="56"/>
      <c r="G9" s="1"/>
      <c r="H9" s="1"/>
      <c r="I9" s="1">
        <v>5</v>
      </c>
      <c r="J9" s="1"/>
      <c r="K9" s="1">
        <v>15</v>
      </c>
      <c r="L9" s="1"/>
      <c r="M9" s="57">
        <v>39</v>
      </c>
      <c r="N9" s="44"/>
      <c r="O9" s="24"/>
      <c r="P9" s="25"/>
      <c r="Q9" s="16"/>
      <c r="R9" s="85">
        <f t="shared" ref="R9:R74" si="1">D9</f>
        <v>44</v>
      </c>
      <c r="S9" s="26">
        <v>58</v>
      </c>
      <c r="T9" s="53">
        <f t="shared" si="0"/>
        <v>-14</v>
      </c>
      <c r="V9" s="85">
        <f t="shared" ref="V9:V74" si="2">E9</f>
        <v>8</v>
      </c>
      <c r="W9" s="26"/>
      <c r="X9" s="47" t="str">
        <f t="shared" ref="X9:X29" si="3">IF(V9&gt;0,IF(W9&gt;0,V9-W9,""),"")</f>
        <v/>
      </c>
      <c r="Z9" s="85"/>
      <c r="AA9" s="26"/>
      <c r="AB9" s="118" t="str">
        <f t="shared" ref="AB9:AB29" si="4">IF(Z9&gt;0,IF(AA9&gt;0,Z9-AA9,""),"")</f>
        <v/>
      </c>
      <c r="AC9" s="130"/>
      <c r="AD9" s="126">
        <f t="shared" ref="AD9:AD30" si="5">R9+V9+Z9</f>
        <v>52</v>
      </c>
      <c r="AE9" s="114">
        <f t="shared" ref="AE9:AE74" si="6">G9+H9+I9+J9+K9+L9+M9+N9+O9+P9+Q9+S9+W9+AA9</f>
        <v>117</v>
      </c>
    </row>
    <row r="10" spans="2:32" ht="25.5" x14ac:dyDescent="0.25">
      <c r="B10" s="5"/>
      <c r="C10" s="6" t="s">
        <v>29</v>
      </c>
      <c r="D10" s="56">
        <v>30</v>
      </c>
      <c r="E10" s="56">
        <v>20</v>
      </c>
      <c r="F10" s="56"/>
      <c r="G10" s="1"/>
      <c r="H10" s="1"/>
      <c r="I10" s="1">
        <v>7</v>
      </c>
      <c r="J10" s="1"/>
      <c r="K10" s="1"/>
      <c r="L10" s="1"/>
      <c r="M10" s="57">
        <v>16</v>
      </c>
      <c r="N10" s="44"/>
      <c r="O10" s="24">
        <v>0.5</v>
      </c>
      <c r="P10" s="25"/>
      <c r="Q10" s="16"/>
      <c r="R10" s="85">
        <f t="shared" si="1"/>
        <v>30</v>
      </c>
      <c r="S10" s="26"/>
      <c r="T10" s="47" t="str">
        <f t="shared" si="0"/>
        <v/>
      </c>
      <c r="V10" s="85">
        <f t="shared" si="2"/>
        <v>20</v>
      </c>
      <c r="W10" s="26"/>
      <c r="X10" s="47" t="str">
        <f t="shared" si="3"/>
        <v/>
      </c>
      <c r="Z10" s="85"/>
      <c r="AA10" s="26"/>
      <c r="AB10" s="118" t="str">
        <f t="shared" si="4"/>
        <v/>
      </c>
      <c r="AC10" s="130"/>
      <c r="AD10" s="126">
        <f t="shared" si="5"/>
        <v>50</v>
      </c>
      <c r="AE10" s="114">
        <f t="shared" si="6"/>
        <v>23.5</v>
      </c>
    </row>
    <row r="11" spans="2:32" ht="38.25" hidden="1" x14ac:dyDescent="0.25">
      <c r="B11" s="5"/>
      <c r="C11" s="58" t="s">
        <v>30</v>
      </c>
      <c r="D11" s="56">
        <v>56</v>
      </c>
      <c r="E11" s="56">
        <v>20</v>
      </c>
      <c r="F11" s="56"/>
      <c r="G11" s="1"/>
      <c r="H11" s="1"/>
      <c r="I11" s="1"/>
      <c r="J11" s="1"/>
      <c r="K11" s="1"/>
      <c r="L11" s="1"/>
      <c r="M11" s="44"/>
      <c r="N11" s="44"/>
      <c r="O11" s="24"/>
      <c r="P11" s="25"/>
      <c r="Q11" s="16"/>
      <c r="R11" s="85">
        <f t="shared" si="1"/>
        <v>56</v>
      </c>
      <c r="S11" s="26"/>
      <c r="T11" s="47" t="str">
        <f t="shared" si="0"/>
        <v/>
      </c>
      <c r="V11" s="85">
        <f t="shared" si="2"/>
        <v>20</v>
      </c>
      <c r="W11" s="26"/>
      <c r="X11" s="47" t="str">
        <f t="shared" si="3"/>
        <v/>
      </c>
      <c r="Z11" s="85"/>
      <c r="AA11" s="26"/>
      <c r="AB11" s="118" t="str">
        <f t="shared" si="4"/>
        <v/>
      </c>
      <c r="AC11" s="130"/>
      <c r="AD11" s="126">
        <f t="shared" si="5"/>
        <v>76</v>
      </c>
      <c r="AE11" s="114">
        <f t="shared" si="6"/>
        <v>0</v>
      </c>
    </row>
    <row r="12" spans="2:32" x14ac:dyDescent="0.25">
      <c r="B12" s="5"/>
      <c r="C12" s="7" t="s">
        <v>31</v>
      </c>
      <c r="D12" s="56"/>
      <c r="E12" s="56"/>
      <c r="F12" s="56"/>
      <c r="G12" s="1"/>
      <c r="H12" s="1"/>
      <c r="I12" s="1"/>
      <c r="J12" s="1"/>
      <c r="K12" s="1"/>
      <c r="L12" s="1"/>
      <c r="M12" s="44"/>
      <c r="N12" s="44"/>
      <c r="O12" s="24"/>
      <c r="P12" s="25"/>
      <c r="Q12" s="16"/>
      <c r="R12" s="85">
        <f t="shared" si="1"/>
        <v>0</v>
      </c>
      <c r="S12" s="26"/>
      <c r="T12" s="47" t="str">
        <f t="shared" si="0"/>
        <v/>
      </c>
      <c r="V12" s="85">
        <f t="shared" si="2"/>
        <v>0</v>
      </c>
      <c r="W12" s="26"/>
      <c r="X12" s="47" t="str">
        <f t="shared" si="3"/>
        <v/>
      </c>
      <c r="Z12" s="85"/>
      <c r="AA12" s="26"/>
      <c r="AB12" s="118" t="str">
        <f t="shared" si="4"/>
        <v/>
      </c>
      <c r="AC12" s="130"/>
      <c r="AD12" s="126">
        <f t="shared" si="5"/>
        <v>0</v>
      </c>
      <c r="AE12" s="114">
        <f t="shared" si="6"/>
        <v>0</v>
      </c>
    </row>
    <row r="13" spans="2:32" ht="25.5" x14ac:dyDescent="0.25">
      <c r="B13" s="5"/>
      <c r="C13" s="46" t="s">
        <v>32</v>
      </c>
      <c r="D13" s="56">
        <v>4</v>
      </c>
      <c r="E13" s="56"/>
      <c r="F13" s="56"/>
      <c r="G13" s="1"/>
      <c r="H13" s="1"/>
      <c r="I13" s="1"/>
      <c r="J13" s="1"/>
      <c r="K13" s="1"/>
      <c r="L13" s="1"/>
      <c r="M13" s="44"/>
      <c r="N13" s="44"/>
      <c r="O13" s="24"/>
      <c r="P13" s="25"/>
      <c r="Q13" s="16"/>
      <c r="R13" s="85">
        <f t="shared" si="1"/>
        <v>4</v>
      </c>
      <c r="S13" s="26">
        <v>8</v>
      </c>
      <c r="T13" s="53">
        <f t="shared" si="0"/>
        <v>-4</v>
      </c>
      <c r="V13" s="85">
        <f t="shared" si="2"/>
        <v>0</v>
      </c>
      <c r="W13" s="26"/>
      <c r="X13" s="47" t="str">
        <f t="shared" si="3"/>
        <v/>
      </c>
      <c r="Z13" s="85"/>
      <c r="AA13" s="26"/>
      <c r="AB13" s="118" t="str">
        <f t="shared" si="4"/>
        <v/>
      </c>
      <c r="AC13" s="130"/>
      <c r="AD13" s="126">
        <f t="shared" si="5"/>
        <v>4</v>
      </c>
      <c r="AE13" s="114">
        <f t="shared" si="6"/>
        <v>8</v>
      </c>
    </row>
    <row r="14" spans="2:32" x14ac:dyDescent="0.25">
      <c r="B14" s="5"/>
      <c r="C14" s="46" t="s">
        <v>33</v>
      </c>
      <c r="D14" s="56">
        <v>12</v>
      </c>
      <c r="E14" s="56"/>
      <c r="F14" s="56"/>
      <c r="G14" s="1"/>
      <c r="H14" s="1"/>
      <c r="I14" s="1"/>
      <c r="J14" s="1"/>
      <c r="K14" s="1"/>
      <c r="L14" s="1"/>
      <c r="M14" s="44"/>
      <c r="N14" s="44"/>
      <c r="O14" s="24"/>
      <c r="P14" s="25"/>
      <c r="Q14" s="16"/>
      <c r="R14" s="85">
        <f t="shared" si="1"/>
        <v>12</v>
      </c>
      <c r="S14" s="26">
        <v>4</v>
      </c>
      <c r="T14" s="47">
        <f t="shared" si="0"/>
        <v>8</v>
      </c>
      <c r="V14" s="85">
        <f t="shared" si="2"/>
        <v>0</v>
      </c>
      <c r="W14" s="26"/>
      <c r="X14" s="47" t="str">
        <f t="shared" si="3"/>
        <v/>
      </c>
      <c r="Z14" s="85"/>
      <c r="AA14" s="26"/>
      <c r="AB14" s="118" t="str">
        <f t="shared" si="4"/>
        <v/>
      </c>
      <c r="AC14" s="130"/>
      <c r="AD14" s="126">
        <f t="shared" si="5"/>
        <v>12</v>
      </c>
      <c r="AE14" s="114">
        <f t="shared" si="6"/>
        <v>4</v>
      </c>
    </row>
    <row r="15" spans="2:32" hidden="1" x14ac:dyDescent="0.25">
      <c r="B15" s="5"/>
      <c r="C15" s="46" t="s">
        <v>34</v>
      </c>
      <c r="D15" s="56">
        <v>16</v>
      </c>
      <c r="E15" s="56"/>
      <c r="F15" s="56"/>
      <c r="G15" s="1"/>
      <c r="H15" s="1"/>
      <c r="I15" s="1"/>
      <c r="J15" s="1"/>
      <c r="K15" s="1"/>
      <c r="L15" s="1"/>
      <c r="M15" s="44"/>
      <c r="N15" s="44"/>
      <c r="O15" s="24"/>
      <c r="P15" s="25"/>
      <c r="Q15" s="16"/>
      <c r="R15" s="85">
        <f t="shared" si="1"/>
        <v>16</v>
      </c>
      <c r="S15" s="26"/>
      <c r="T15" s="47" t="str">
        <f t="shared" si="0"/>
        <v/>
      </c>
      <c r="V15" s="85">
        <f t="shared" si="2"/>
        <v>0</v>
      </c>
      <c r="W15" s="26"/>
      <c r="X15" s="47" t="str">
        <f t="shared" si="3"/>
        <v/>
      </c>
      <c r="Z15" s="85"/>
      <c r="AA15" s="26"/>
      <c r="AB15" s="118" t="str">
        <f t="shared" si="4"/>
        <v/>
      </c>
      <c r="AC15" s="130"/>
      <c r="AD15" s="126">
        <f t="shared" si="5"/>
        <v>16</v>
      </c>
      <c r="AE15" s="114">
        <f t="shared" si="6"/>
        <v>0</v>
      </c>
    </row>
    <row r="16" spans="2:32" x14ac:dyDescent="0.25">
      <c r="B16" s="5"/>
      <c r="C16" s="46" t="s">
        <v>35</v>
      </c>
      <c r="D16" s="56">
        <v>4</v>
      </c>
      <c r="E16" s="56"/>
      <c r="F16" s="56"/>
      <c r="G16" s="1"/>
      <c r="H16" s="1"/>
      <c r="I16" s="1"/>
      <c r="J16" s="1"/>
      <c r="K16" s="1"/>
      <c r="L16" s="1"/>
      <c r="M16" s="44"/>
      <c r="N16" s="44"/>
      <c r="O16" s="24"/>
      <c r="P16" s="25"/>
      <c r="Q16" s="16"/>
      <c r="R16" s="85">
        <f t="shared" si="1"/>
        <v>4</v>
      </c>
      <c r="S16" s="26">
        <v>2</v>
      </c>
      <c r="T16" s="47">
        <f t="shared" si="0"/>
        <v>2</v>
      </c>
      <c r="V16" s="85">
        <f t="shared" si="2"/>
        <v>0</v>
      </c>
      <c r="W16" s="26"/>
      <c r="X16" s="47" t="str">
        <f t="shared" si="3"/>
        <v/>
      </c>
      <c r="Z16" s="85"/>
      <c r="AA16" s="26"/>
      <c r="AB16" s="118" t="str">
        <f t="shared" si="4"/>
        <v/>
      </c>
      <c r="AC16" s="130"/>
      <c r="AD16" s="126">
        <f t="shared" si="5"/>
        <v>4</v>
      </c>
      <c r="AE16" s="114">
        <f t="shared" si="6"/>
        <v>2</v>
      </c>
    </row>
    <row r="17" spans="2:31" hidden="1" x14ac:dyDescent="0.25">
      <c r="B17" s="5"/>
      <c r="C17" s="70" t="s">
        <v>36</v>
      </c>
      <c r="D17" s="56">
        <v>32</v>
      </c>
      <c r="E17" s="56"/>
      <c r="F17" s="56"/>
      <c r="G17" s="1"/>
      <c r="H17" s="1"/>
      <c r="I17" s="1"/>
      <c r="J17" s="1"/>
      <c r="K17" s="1"/>
      <c r="L17" s="1"/>
      <c r="M17" s="44"/>
      <c r="N17" s="44"/>
      <c r="O17" s="24"/>
      <c r="P17" s="25"/>
      <c r="Q17" s="16"/>
      <c r="R17" s="85">
        <f t="shared" si="1"/>
        <v>32</v>
      </c>
      <c r="S17" s="26"/>
      <c r="T17" s="47" t="str">
        <f t="shared" si="0"/>
        <v/>
      </c>
      <c r="V17" s="85">
        <f t="shared" si="2"/>
        <v>0</v>
      </c>
      <c r="W17" s="26"/>
      <c r="X17" s="47" t="str">
        <f t="shared" si="3"/>
        <v/>
      </c>
      <c r="Z17" s="85"/>
      <c r="AA17" s="26"/>
      <c r="AB17" s="118" t="str">
        <f t="shared" si="4"/>
        <v/>
      </c>
      <c r="AC17" s="130"/>
      <c r="AD17" s="126">
        <f t="shared" si="5"/>
        <v>32</v>
      </c>
      <c r="AE17" s="114">
        <f t="shared" si="6"/>
        <v>0</v>
      </c>
    </row>
    <row r="18" spans="2:31" x14ac:dyDescent="0.25">
      <c r="B18" s="5"/>
      <c r="C18" s="46" t="s">
        <v>37</v>
      </c>
      <c r="D18" s="56">
        <v>62</v>
      </c>
      <c r="E18" s="56">
        <v>40</v>
      </c>
      <c r="F18" s="56"/>
      <c r="G18" s="1"/>
      <c r="H18" s="1"/>
      <c r="I18" s="1"/>
      <c r="J18" s="1"/>
      <c r="K18" s="1"/>
      <c r="L18" s="1"/>
      <c r="M18" s="44"/>
      <c r="N18" s="44"/>
      <c r="O18" s="24"/>
      <c r="P18" s="25"/>
      <c r="Q18" s="16"/>
      <c r="R18" s="85">
        <f t="shared" si="1"/>
        <v>62</v>
      </c>
      <c r="S18" s="26">
        <v>10.5</v>
      </c>
      <c r="T18" s="47">
        <f t="shared" si="0"/>
        <v>51.5</v>
      </c>
      <c r="V18" s="85">
        <f t="shared" si="2"/>
        <v>40</v>
      </c>
      <c r="W18" s="26"/>
      <c r="X18" s="47" t="str">
        <f t="shared" si="3"/>
        <v/>
      </c>
      <c r="Z18" s="85"/>
      <c r="AA18" s="26"/>
      <c r="AB18" s="118" t="str">
        <f t="shared" si="4"/>
        <v/>
      </c>
      <c r="AC18" s="130"/>
      <c r="AD18" s="126">
        <f t="shared" si="5"/>
        <v>102</v>
      </c>
      <c r="AE18" s="114">
        <f t="shared" si="6"/>
        <v>10.5</v>
      </c>
    </row>
    <row r="19" spans="2:31" x14ac:dyDescent="0.25">
      <c r="B19" s="5"/>
      <c r="C19" s="46" t="s">
        <v>38</v>
      </c>
      <c r="D19" s="56">
        <v>50</v>
      </c>
      <c r="E19" s="56">
        <v>6</v>
      </c>
      <c r="F19" s="56"/>
      <c r="G19" s="1"/>
      <c r="H19" s="1"/>
      <c r="I19" s="1"/>
      <c r="J19" s="1"/>
      <c r="K19" s="1"/>
      <c r="L19" s="1"/>
      <c r="M19" s="44"/>
      <c r="N19" s="44"/>
      <c r="O19" s="24">
        <v>5</v>
      </c>
      <c r="P19" s="25"/>
      <c r="Q19" s="16"/>
      <c r="R19" s="85">
        <f t="shared" si="1"/>
        <v>50</v>
      </c>
      <c r="S19" s="26">
        <v>5</v>
      </c>
      <c r="T19" s="47">
        <f t="shared" si="0"/>
        <v>45</v>
      </c>
      <c r="V19" s="85">
        <f t="shared" si="2"/>
        <v>6</v>
      </c>
      <c r="W19" s="26"/>
      <c r="X19" s="47" t="str">
        <f t="shared" si="3"/>
        <v/>
      </c>
      <c r="Z19" s="85"/>
      <c r="AA19" s="26"/>
      <c r="AB19" s="118" t="str">
        <f t="shared" si="4"/>
        <v/>
      </c>
      <c r="AC19" s="130"/>
      <c r="AD19" s="126">
        <f t="shared" si="5"/>
        <v>56</v>
      </c>
      <c r="AE19" s="114">
        <f t="shared" si="6"/>
        <v>10</v>
      </c>
    </row>
    <row r="20" spans="2:31" x14ac:dyDescent="0.25">
      <c r="B20" s="5"/>
      <c r="C20" s="46" t="s">
        <v>39</v>
      </c>
      <c r="D20" s="56">
        <v>30</v>
      </c>
      <c r="E20" s="56">
        <v>12</v>
      </c>
      <c r="F20" s="56"/>
      <c r="G20" s="1"/>
      <c r="H20" s="1"/>
      <c r="I20" s="1"/>
      <c r="J20" s="1"/>
      <c r="K20" s="1"/>
      <c r="L20" s="1"/>
      <c r="M20" s="44"/>
      <c r="N20" s="44">
        <v>2</v>
      </c>
      <c r="O20" s="24"/>
      <c r="P20" s="25"/>
      <c r="Q20" s="16"/>
      <c r="R20" s="85">
        <f t="shared" si="1"/>
        <v>30</v>
      </c>
      <c r="S20" s="26">
        <v>16</v>
      </c>
      <c r="T20" s="47">
        <f t="shared" si="0"/>
        <v>14</v>
      </c>
      <c r="V20" s="85">
        <f t="shared" si="2"/>
        <v>12</v>
      </c>
      <c r="W20" s="26"/>
      <c r="X20" s="47" t="str">
        <f t="shared" si="3"/>
        <v/>
      </c>
      <c r="Z20" s="85"/>
      <c r="AA20" s="26"/>
      <c r="AB20" s="118" t="str">
        <f t="shared" si="4"/>
        <v/>
      </c>
      <c r="AC20" s="130"/>
      <c r="AD20" s="126">
        <f t="shared" si="5"/>
        <v>42</v>
      </c>
      <c r="AE20" s="114">
        <f t="shared" si="6"/>
        <v>18</v>
      </c>
    </row>
    <row r="21" spans="2:31" x14ac:dyDescent="0.25">
      <c r="B21" s="5"/>
      <c r="C21" s="46" t="s">
        <v>121</v>
      </c>
      <c r="D21" s="56"/>
      <c r="E21" s="56"/>
      <c r="F21" s="56"/>
      <c r="G21" s="1"/>
      <c r="H21" s="1"/>
      <c r="I21" s="1"/>
      <c r="J21" s="1"/>
      <c r="K21" s="1"/>
      <c r="L21" s="1"/>
      <c r="M21" s="44"/>
      <c r="N21" s="44"/>
      <c r="O21" s="24"/>
      <c r="P21" s="25"/>
      <c r="Q21" s="16"/>
      <c r="R21" s="85"/>
      <c r="S21" s="26">
        <v>2</v>
      </c>
      <c r="T21" s="47" t="str">
        <f t="shared" si="0"/>
        <v/>
      </c>
      <c r="V21" s="85"/>
      <c r="W21" s="26"/>
      <c r="X21" s="47"/>
      <c r="Z21" s="85"/>
      <c r="AA21" s="26"/>
      <c r="AB21" s="118"/>
      <c r="AC21" s="130"/>
      <c r="AD21" s="126"/>
      <c r="AE21" s="114">
        <f t="shared" si="6"/>
        <v>2</v>
      </c>
    </row>
    <row r="22" spans="2:31" ht="38.25" x14ac:dyDescent="0.25">
      <c r="B22" s="5"/>
      <c r="C22" s="6" t="s">
        <v>40</v>
      </c>
      <c r="D22" s="56">
        <v>16</v>
      </c>
      <c r="E22" s="56">
        <v>4</v>
      </c>
      <c r="F22" s="56"/>
      <c r="G22" s="1"/>
      <c r="H22" s="1"/>
      <c r="I22" s="1"/>
      <c r="J22" s="1"/>
      <c r="K22" s="1"/>
      <c r="L22" s="1"/>
      <c r="M22" s="44"/>
      <c r="N22" s="44"/>
      <c r="O22" s="24">
        <v>0.5</v>
      </c>
      <c r="P22" s="25"/>
      <c r="Q22" s="16"/>
      <c r="R22" s="85">
        <f t="shared" si="1"/>
        <v>16</v>
      </c>
      <c r="S22" s="26"/>
      <c r="T22" s="47" t="str">
        <f t="shared" si="0"/>
        <v/>
      </c>
      <c r="V22" s="85">
        <f t="shared" si="2"/>
        <v>4</v>
      </c>
      <c r="W22" s="26"/>
      <c r="X22" s="47" t="str">
        <f t="shared" si="3"/>
        <v/>
      </c>
      <c r="Z22" s="85"/>
      <c r="AA22" s="26"/>
      <c r="AB22" s="118" t="str">
        <f t="shared" si="4"/>
        <v/>
      </c>
      <c r="AC22" s="130"/>
      <c r="AD22" s="126">
        <f t="shared" si="5"/>
        <v>20</v>
      </c>
      <c r="AE22" s="114">
        <f t="shared" si="6"/>
        <v>0.5</v>
      </c>
    </row>
    <row r="23" spans="2:31" hidden="1" x14ac:dyDescent="0.25">
      <c r="B23" s="5"/>
      <c r="C23" s="6" t="s">
        <v>41</v>
      </c>
      <c r="D23" s="56">
        <v>20</v>
      </c>
      <c r="E23" s="56"/>
      <c r="F23" s="56"/>
      <c r="G23" s="1"/>
      <c r="H23" s="1"/>
      <c r="I23" s="1"/>
      <c r="J23" s="1"/>
      <c r="K23" s="1"/>
      <c r="L23" s="1"/>
      <c r="M23" s="44"/>
      <c r="N23" s="44"/>
      <c r="O23" s="24"/>
      <c r="P23" s="25"/>
      <c r="Q23" s="16"/>
      <c r="R23" s="85">
        <f t="shared" si="1"/>
        <v>20</v>
      </c>
      <c r="S23" s="26"/>
      <c r="T23" s="47" t="str">
        <f t="shared" si="0"/>
        <v/>
      </c>
      <c r="V23" s="85">
        <f t="shared" si="2"/>
        <v>0</v>
      </c>
      <c r="W23" s="26"/>
      <c r="X23" s="47" t="str">
        <f t="shared" si="3"/>
        <v/>
      </c>
      <c r="Z23" s="85"/>
      <c r="AA23" s="26"/>
      <c r="AB23" s="118" t="str">
        <f t="shared" si="4"/>
        <v/>
      </c>
      <c r="AC23" s="130"/>
      <c r="AD23" s="126">
        <f t="shared" si="5"/>
        <v>20</v>
      </c>
      <c r="AE23" s="114">
        <f t="shared" si="6"/>
        <v>0</v>
      </c>
    </row>
    <row r="24" spans="2:31" ht="45" hidden="1" x14ac:dyDescent="0.25">
      <c r="B24" s="5"/>
      <c r="C24" s="23" t="s">
        <v>42</v>
      </c>
      <c r="D24" s="17">
        <v>80</v>
      </c>
      <c r="E24" s="17">
        <v>40</v>
      </c>
      <c r="F24" s="17"/>
      <c r="G24" s="1"/>
      <c r="H24" s="1"/>
      <c r="I24" s="1"/>
      <c r="J24" s="1"/>
      <c r="K24" s="1"/>
      <c r="L24" s="1"/>
      <c r="M24" s="45"/>
      <c r="N24" s="45"/>
      <c r="O24" s="30"/>
      <c r="P24" s="31"/>
      <c r="Q24" s="16"/>
      <c r="R24" s="85">
        <f t="shared" si="1"/>
        <v>80</v>
      </c>
      <c r="S24" s="32"/>
      <c r="T24" s="47" t="str">
        <f t="shared" si="0"/>
        <v/>
      </c>
      <c r="V24" s="85">
        <f t="shared" si="2"/>
        <v>40</v>
      </c>
      <c r="W24" s="32"/>
      <c r="X24" s="47" t="str">
        <f t="shared" si="3"/>
        <v/>
      </c>
      <c r="Z24" s="85"/>
      <c r="AA24" s="32"/>
      <c r="AB24" s="118" t="str">
        <f t="shared" si="4"/>
        <v/>
      </c>
      <c r="AC24" s="130"/>
      <c r="AD24" s="126">
        <f t="shared" si="5"/>
        <v>120</v>
      </c>
      <c r="AE24" s="114">
        <f t="shared" si="6"/>
        <v>0</v>
      </c>
    </row>
    <row r="25" spans="2:31" ht="30" hidden="1" x14ac:dyDescent="0.25">
      <c r="B25" s="5"/>
      <c r="C25" s="23" t="s">
        <v>43</v>
      </c>
      <c r="D25" s="17">
        <v>32</v>
      </c>
      <c r="E25" s="17"/>
      <c r="F25" s="17"/>
      <c r="G25" s="1"/>
      <c r="H25" s="1"/>
      <c r="I25" s="1"/>
      <c r="J25" s="1"/>
      <c r="K25" s="1"/>
      <c r="L25" s="1"/>
      <c r="M25" s="45"/>
      <c r="N25" s="45"/>
      <c r="O25" s="30"/>
      <c r="P25" s="31"/>
      <c r="Q25" s="16"/>
      <c r="R25" s="85">
        <f t="shared" si="1"/>
        <v>32</v>
      </c>
      <c r="S25" s="32"/>
      <c r="T25" s="47" t="str">
        <f t="shared" si="0"/>
        <v/>
      </c>
      <c r="V25" s="85">
        <f t="shared" si="2"/>
        <v>0</v>
      </c>
      <c r="W25" s="32"/>
      <c r="X25" s="47" t="str">
        <f t="shared" si="3"/>
        <v/>
      </c>
      <c r="Z25" s="85"/>
      <c r="AA25" s="32"/>
      <c r="AB25" s="118" t="str">
        <f t="shared" si="4"/>
        <v/>
      </c>
      <c r="AC25" s="130"/>
      <c r="AD25" s="126">
        <f t="shared" si="5"/>
        <v>32</v>
      </c>
      <c r="AE25" s="114">
        <f t="shared" si="6"/>
        <v>0</v>
      </c>
    </row>
    <row r="26" spans="2:31" hidden="1" x14ac:dyDescent="0.25">
      <c r="B26" s="5"/>
      <c r="C26" s="8" t="s">
        <v>44</v>
      </c>
      <c r="D26" s="56">
        <v>8</v>
      </c>
      <c r="E26" s="56"/>
      <c r="F26" s="56"/>
      <c r="G26" s="26"/>
      <c r="H26" s="26"/>
      <c r="I26" s="26"/>
      <c r="J26" s="26"/>
      <c r="K26" s="26"/>
      <c r="L26" s="26"/>
      <c r="M26" s="30"/>
      <c r="N26" s="30"/>
      <c r="O26" s="30"/>
      <c r="P26" s="31"/>
      <c r="Q26" s="16"/>
      <c r="R26" s="85">
        <f t="shared" si="1"/>
        <v>8</v>
      </c>
      <c r="S26" s="32"/>
      <c r="T26" s="47" t="str">
        <f t="shared" si="0"/>
        <v/>
      </c>
      <c r="V26" s="85">
        <f t="shared" si="2"/>
        <v>0</v>
      </c>
      <c r="W26" s="32"/>
      <c r="X26" s="47" t="str">
        <f t="shared" si="3"/>
        <v/>
      </c>
      <c r="Z26" s="85"/>
      <c r="AA26" s="32"/>
      <c r="AB26" s="118" t="str">
        <f t="shared" si="4"/>
        <v/>
      </c>
      <c r="AC26" s="16"/>
      <c r="AD26" s="126">
        <f t="shared" si="5"/>
        <v>8</v>
      </c>
      <c r="AE26" s="114">
        <f t="shared" si="6"/>
        <v>0</v>
      </c>
    </row>
    <row r="27" spans="2:31" x14ac:dyDescent="0.25">
      <c r="B27" s="22"/>
      <c r="C27" s="23" t="s">
        <v>24</v>
      </c>
      <c r="D27" s="17">
        <v>70</v>
      </c>
      <c r="E27" s="17">
        <v>8</v>
      </c>
      <c r="F27" s="17"/>
      <c r="G27" s="26"/>
      <c r="H27" s="26"/>
      <c r="I27" s="26">
        <v>16</v>
      </c>
      <c r="J27" s="26"/>
      <c r="K27" s="26"/>
      <c r="L27" s="26"/>
      <c r="M27" s="26">
        <v>19</v>
      </c>
      <c r="N27" s="26"/>
      <c r="O27" s="26">
        <v>3</v>
      </c>
      <c r="P27" s="34"/>
      <c r="Q27" s="16"/>
      <c r="R27" s="85">
        <f t="shared" si="1"/>
        <v>70</v>
      </c>
      <c r="S27" s="26">
        <v>112</v>
      </c>
      <c r="T27" s="47">
        <f t="shared" si="0"/>
        <v>-42</v>
      </c>
      <c r="U27" s="26"/>
      <c r="V27" s="85">
        <f t="shared" si="2"/>
        <v>8</v>
      </c>
      <c r="W27" s="26"/>
      <c r="X27" s="47" t="str">
        <f t="shared" si="3"/>
        <v/>
      </c>
      <c r="Y27" s="26"/>
      <c r="Z27" s="85"/>
      <c r="AA27" s="26"/>
      <c r="AB27" s="118" t="str">
        <f t="shared" si="4"/>
        <v/>
      </c>
      <c r="AC27" s="16"/>
      <c r="AD27" s="126">
        <f t="shared" si="5"/>
        <v>78</v>
      </c>
      <c r="AE27" s="114">
        <f t="shared" si="6"/>
        <v>150</v>
      </c>
    </row>
    <row r="28" spans="2:31" hidden="1" x14ac:dyDescent="0.25">
      <c r="B28" s="22"/>
      <c r="C28" s="59" t="s">
        <v>67</v>
      </c>
      <c r="D28" s="60">
        <v>30</v>
      </c>
      <c r="E28" s="56"/>
      <c r="F28" s="56"/>
      <c r="G28" s="26"/>
      <c r="H28" s="26"/>
      <c r="I28" s="26"/>
      <c r="J28" s="26"/>
      <c r="K28" s="26"/>
      <c r="L28" s="26"/>
      <c r="M28" s="26"/>
      <c r="N28" s="26"/>
      <c r="O28" s="26"/>
      <c r="P28" s="34"/>
      <c r="Q28" s="16"/>
      <c r="R28" s="85">
        <f t="shared" si="1"/>
        <v>30</v>
      </c>
      <c r="S28" s="26"/>
      <c r="T28" s="47" t="str">
        <f t="shared" si="0"/>
        <v/>
      </c>
      <c r="U28" s="26"/>
      <c r="V28" s="85">
        <f t="shared" si="2"/>
        <v>0</v>
      </c>
      <c r="W28" s="26"/>
      <c r="X28" s="47" t="str">
        <f t="shared" si="3"/>
        <v/>
      </c>
      <c r="Y28" s="26"/>
      <c r="Z28" s="85"/>
      <c r="AA28" s="26"/>
      <c r="AB28" s="118" t="str">
        <f t="shared" si="4"/>
        <v/>
      </c>
      <c r="AC28" s="16"/>
      <c r="AD28" s="126">
        <f t="shared" si="5"/>
        <v>30</v>
      </c>
      <c r="AE28" s="114">
        <f t="shared" si="6"/>
        <v>0</v>
      </c>
    </row>
    <row r="29" spans="2:31" x14ac:dyDescent="0.25">
      <c r="B29" s="5"/>
      <c r="C29" s="59" t="s">
        <v>68</v>
      </c>
      <c r="D29" s="60">
        <v>32</v>
      </c>
      <c r="E29" s="56"/>
      <c r="F29" s="56"/>
      <c r="G29" s="26"/>
      <c r="H29" s="26"/>
      <c r="I29" s="26"/>
      <c r="J29" s="26"/>
      <c r="K29" s="26"/>
      <c r="L29" s="26"/>
      <c r="M29" s="26"/>
      <c r="N29" s="26"/>
      <c r="O29" s="26">
        <v>1</v>
      </c>
      <c r="P29" s="34">
        <v>3</v>
      </c>
      <c r="Q29" s="16"/>
      <c r="R29" s="85">
        <f t="shared" si="1"/>
        <v>32</v>
      </c>
      <c r="S29" s="26">
        <v>23</v>
      </c>
      <c r="T29" s="53">
        <f t="shared" si="0"/>
        <v>9</v>
      </c>
      <c r="U29" s="26"/>
      <c r="V29" s="85">
        <f t="shared" si="2"/>
        <v>0</v>
      </c>
      <c r="W29" s="26"/>
      <c r="X29" s="47" t="str">
        <f t="shared" si="3"/>
        <v/>
      </c>
      <c r="Y29" s="26"/>
      <c r="Z29" s="85"/>
      <c r="AA29" s="26"/>
      <c r="AB29" s="118" t="str">
        <f t="shared" si="4"/>
        <v/>
      </c>
      <c r="AC29" s="16"/>
      <c r="AD29" s="126">
        <f t="shared" si="5"/>
        <v>32</v>
      </c>
      <c r="AE29" s="114">
        <f t="shared" si="6"/>
        <v>27</v>
      </c>
    </row>
    <row r="30" spans="2:31" hidden="1" x14ac:dyDescent="0.25">
      <c r="B30" s="5"/>
      <c r="C30" s="59" t="s">
        <v>69</v>
      </c>
      <c r="D30" s="60"/>
      <c r="E30" s="56"/>
      <c r="F30" s="56"/>
      <c r="G30" s="32"/>
      <c r="H30" s="32"/>
      <c r="I30" s="32"/>
      <c r="J30" s="32"/>
      <c r="K30" s="32"/>
      <c r="L30" s="32"/>
      <c r="M30" s="32"/>
      <c r="N30" s="32"/>
      <c r="O30" s="32"/>
      <c r="P30" s="35"/>
      <c r="Q30" s="16"/>
      <c r="R30" s="85">
        <f t="shared" si="1"/>
        <v>0</v>
      </c>
      <c r="S30" s="32"/>
      <c r="T30" s="47" t="str">
        <f t="shared" ref="T30:T72" si="7">IF(S30&gt;0,R30-S30,"")</f>
        <v/>
      </c>
      <c r="U30" s="32"/>
      <c r="V30" s="85">
        <f t="shared" si="2"/>
        <v>0</v>
      </c>
      <c r="W30" s="32"/>
      <c r="X30" s="50"/>
      <c r="Y30" s="32"/>
      <c r="Z30" s="85"/>
      <c r="AA30" s="32"/>
      <c r="AB30" s="119"/>
      <c r="AC30" s="16"/>
      <c r="AD30" s="126">
        <f t="shared" si="5"/>
        <v>0</v>
      </c>
      <c r="AE30" s="114">
        <f t="shared" si="6"/>
        <v>0</v>
      </c>
    </row>
    <row r="31" spans="2:31" hidden="1" x14ac:dyDescent="0.25">
      <c r="B31" s="5"/>
      <c r="C31" s="59" t="s">
        <v>70</v>
      </c>
      <c r="D31" s="60"/>
      <c r="E31" s="56"/>
      <c r="F31" s="56"/>
      <c r="G31" s="32"/>
      <c r="H31" s="32"/>
      <c r="I31" s="32"/>
      <c r="J31" s="32"/>
      <c r="K31" s="32"/>
      <c r="L31" s="32"/>
      <c r="M31" s="32"/>
      <c r="N31" s="32"/>
      <c r="O31" s="32"/>
      <c r="P31" s="35"/>
      <c r="Q31" s="16"/>
      <c r="R31" s="85">
        <f t="shared" si="1"/>
        <v>0</v>
      </c>
      <c r="S31" s="32"/>
      <c r="T31" s="47"/>
      <c r="U31" s="32"/>
      <c r="V31" s="85">
        <f t="shared" si="2"/>
        <v>0</v>
      </c>
      <c r="W31" s="32"/>
      <c r="X31" s="50"/>
      <c r="Y31" s="32"/>
      <c r="Z31" s="85"/>
      <c r="AA31" s="32"/>
      <c r="AB31" s="119"/>
      <c r="AC31" s="16"/>
      <c r="AD31" s="127"/>
      <c r="AE31" s="114">
        <f t="shared" si="6"/>
        <v>0</v>
      </c>
    </row>
    <row r="32" spans="2:31" hidden="1" x14ac:dyDescent="0.25">
      <c r="B32" s="5"/>
      <c r="C32" s="59" t="s">
        <v>71</v>
      </c>
      <c r="D32" s="60"/>
      <c r="E32" s="56"/>
      <c r="F32" s="56"/>
      <c r="G32" s="32"/>
      <c r="H32" s="32"/>
      <c r="I32" s="32"/>
      <c r="J32" s="32"/>
      <c r="K32" s="32"/>
      <c r="L32" s="32"/>
      <c r="M32" s="32"/>
      <c r="N32" s="32"/>
      <c r="O32" s="32"/>
      <c r="P32" s="35"/>
      <c r="Q32" s="16"/>
      <c r="R32" s="85">
        <f t="shared" si="1"/>
        <v>0</v>
      </c>
      <c r="S32" s="32"/>
      <c r="T32" s="47"/>
      <c r="U32" s="32"/>
      <c r="V32" s="85">
        <f t="shared" si="2"/>
        <v>0</v>
      </c>
      <c r="W32" s="32"/>
      <c r="X32" s="50"/>
      <c r="Y32" s="32"/>
      <c r="Z32" s="85"/>
      <c r="AA32" s="32"/>
      <c r="AB32" s="119"/>
      <c r="AC32" s="16"/>
      <c r="AD32" s="127"/>
      <c r="AE32" s="114">
        <f t="shared" si="6"/>
        <v>0</v>
      </c>
    </row>
    <row r="33" spans="2:32" x14ac:dyDescent="0.25">
      <c r="B33" s="5"/>
      <c r="C33" s="59" t="s">
        <v>74</v>
      </c>
      <c r="D33" s="15">
        <v>56</v>
      </c>
      <c r="E33" s="17"/>
      <c r="F33" s="17"/>
      <c r="G33" s="32"/>
      <c r="H33" s="32"/>
      <c r="I33" s="32"/>
      <c r="J33" s="32"/>
      <c r="K33" s="32"/>
      <c r="L33" s="32"/>
      <c r="M33" s="32"/>
      <c r="N33" s="32"/>
      <c r="O33" s="32">
        <v>1</v>
      </c>
      <c r="P33" s="35"/>
      <c r="Q33" s="16"/>
      <c r="R33" s="85">
        <f t="shared" si="1"/>
        <v>56</v>
      </c>
      <c r="S33" s="32"/>
      <c r="T33" s="47"/>
      <c r="U33" s="32"/>
      <c r="V33" s="85">
        <f t="shared" si="2"/>
        <v>0</v>
      </c>
      <c r="W33" s="32"/>
      <c r="X33" s="50"/>
      <c r="Y33" s="32"/>
      <c r="Z33" s="85"/>
      <c r="AA33" s="32"/>
      <c r="AB33" s="119"/>
      <c r="AC33" s="16"/>
      <c r="AD33" s="127"/>
      <c r="AE33" s="114">
        <f t="shared" si="6"/>
        <v>1</v>
      </c>
    </row>
    <row r="34" spans="2:32" hidden="1" x14ac:dyDescent="0.25">
      <c r="B34" s="5"/>
      <c r="C34" s="59" t="s">
        <v>75</v>
      </c>
      <c r="D34" s="43">
        <v>32</v>
      </c>
      <c r="E34" s="55"/>
      <c r="F34" s="55"/>
      <c r="G34" s="32"/>
      <c r="H34" s="32"/>
      <c r="I34" s="32"/>
      <c r="J34" s="32"/>
      <c r="K34" s="32"/>
      <c r="L34" s="32"/>
      <c r="M34" s="32"/>
      <c r="N34" s="32"/>
      <c r="O34" s="32"/>
      <c r="P34" s="35"/>
      <c r="Q34" s="16"/>
      <c r="R34" s="85">
        <f t="shared" si="1"/>
        <v>32</v>
      </c>
      <c r="S34" s="32"/>
      <c r="T34" s="47"/>
      <c r="U34" s="32"/>
      <c r="V34" s="85">
        <f t="shared" si="2"/>
        <v>0</v>
      </c>
      <c r="W34" s="32"/>
      <c r="X34" s="50"/>
      <c r="Y34" s="32"/>
      <c r="Z34" s="85"/>
      <c r="AA34" s="32"/>
      <c r="AB34" s="119"/>
      <c r="AC34" s="16"/>
      <c r="AD34" s="127"/>
      <c r="AE34" s="114">
        <f t="shared" si="6"/>
        <v>0</v>
      </c>
    </row>
    <row r="35" spans="2:32" x14ac:dyDescent="0.25">
      <c r="B35" s="5"/>
      <c r="C35" s="42" t="s">
        <v>17</v>
      </c>
      <c r="D35" s="55"/>
      <c r="E35" s="55"/>
      <c r="F35" s="55"/>
      <c r="G35" s="32">
        <v>1</v>
      </c>
      <c r="H35" s="32"/>
      <c r="I35" s="32">
        <v>20.5</v>
      </c>
      <c r="J35" s="32">
        <v>2.5</v>
      </c>
      <c r="K35" s="32">
        <v>1</v>
      </c>
      <c r="L35" s="32"/>
      <c r="M35" s="32"/>
      <c r="N35" s="32"/>
      <c r="O35" s="32">
        <v>4</v>
      </c>
      <c r="P35" s="35"/>
      <c r="Q35" s="16"/>
      <c r="R35" s="85">
        <f t="shared" si="1"/>
        <v>0</v>
      </c>
      <c r="S35" s="32"/>
      <c r="T35" s="47"/>
      <c r="U35" s="32"/>
      <c r="V35" s="85">
        <f t="shared" si="2"/>
        <v>0</v>
      </c>
      <c r="W35" s="32"/>
      <c r="X35" s="50"/>
      <c r="Y35" s="32"/>
      <c r="Z35" s="85"/>
      <c r="AA35" s="32"/>
      <c r="AB35" s="119"/>
      <c r="AC35" s="16"/>
      <c r="AD35" s="127"/>
      <c r="AE35" s="114">
        <f t="shared" si="6"/>
        <v>29</v>
      </c>
    </row>
    <row r="36" spans="2:32" x14ac:dyDescent="0.25">
      <c r="B36" s="5" t="s">
        <v>45</v>
      </c>
      <c r="C36" s="23"/>
      <c r="D36" s="17"/>
      <c r="E36" s="55"/>
      <c r="F36" s="55"/>
      <c r="G36" s="32"/>
      <c r="H36" s="32"/>
      <c r="I36" s="32"/>
      <c r="J36" s="32"/>
      <c r="K36" s="32"/>
      <c r="L36" s="32"/>
      <c r="M36" s="32"/>
      <c r="N36" s="32"/>
      <c r="O36" s="32"/>
      <c r="P36" s="35"/>
      <c r="Q36" s="16"/>
      <c r="R36" s="85">
        <f t="shared" si="1"/>
        <v>0</v>
      </c>
      <c r="S36" s="32"/>
      <c r="T36" s="47" t="str">
        <f t="shared" si="7"/>
        <v/>
      </c>
      <c r="U36" s="32"/>
      <c r="V36" s="85">
        <f t="shared" si="2"/>
        <v>0</v>
      </c>
      <c r="W36" s="32"/>
      <c r="X36" s="33"/>
      <c r="Y36" s="32"/>
      <c r="Z36" s="85"/>
      <c r="AA36" s="32"/>
      <c r="AB36" s="119"/>
      <c r="AC36" s="16"/>
      <c r="AD36" s="127"/>
      <c r="AE36" s="28">
        <f t="shared" si="6"/>
        <v>0</v>
      </c>
      <c r="AF36" s="4"/>
    </row>
    <row r="37" spans="2:32" x14ac:dyDescent="0.25">
      <c r="B37" s="5"/>
      <c r="C37" s="58" t="s">
        <v>46</v>
      </c>
      <c r="D37" s="17"/>
      <c r="E37" s="55"/>
      <c r="F37" s="55"/>
      <c r="G37" s="32"/>
      <c r="H37" s="32"/>
      <c r="I37" s="32"/>
      <c r="J37" s="32"/>
      <c r="K37" s="32"/>
      <c r="L37" s="32"/>
      <c r="M37" s="32"/>
      <c r="N37" s="32"/>
      <c r="O37" s="32">
        <v>5</v>
      </c>
      <c r="P37" s="35"/>
      <c r="Q37" s="16"/>
      <c r="R37" s="85">
        <f t="shared" si="1"/>
        <v>0</v>
      </c>
      <c r="S37" s="32"/>
      <c r="T37" s="47" t="str">
        <f t="shared" si="7"/>
        <v/>
      </c>
      <c r="U37" s="32"/>
      <c r="V37" s="85">
        <f t="shared" si="2"/>
        <v>0</v>
      </c>
      <c r="W37" s="32"/>
      <c r="X37" s="47" t="str">
        <f t="shared" ref="X37:X48" si="8">IF(W37&gt;0,V37-W37,"")</f>
        <v/>
      </c>
      <c r="Y37" s="32"/>
      <c r="Z37" s="85"/>
      <c r="AA37" s="32"/>
      <c r="AB37" s="118" t="str">
        <f t="shared" ref="AB37:AB48" si="9">IF(AA37&gt;0,Z37-AA37,"")</f>
        <v/>
      </c>
      <c r="AC37" s="16"/>
      <c r="AD37" s="126">
        <f>R37+V37+Z37</f>
        <v>0</v>
      </c>
      <c r="AE37" s="28">
        <f t="shared" si="6"/>
        <v>5</v>
      </c>
      <c r="AF37" s="4"/>
    </row>
    <row r="38" spans="2:32" x14ac:dyDescent="0.25">
      <c r="B38" s="5"/>
      <c r="C38" s="59" t="s">
        <v>48</v>
      </c>
      <c r="D38" s="17"/>
      <c r="E38" s="55"/>
      <c r="F38" s="55"/>
      <c r="G38" s="32"/>
      <c r="H38" s="32"/>
      <c r="I38" s="32"/>
      <c r="J38" s="32"/>
      <c r="K38" s="32"/>
      <c r="L38" s="32"/>
      <c r="M38" s="32"/>
      <c r="N38" s="32"/>
      <c r="O38" s="32"/>
      <c r="P38" s="35"/>
      <c r="Q38" s="16"/>
      <c r="R38" s="85">
        <f t="shared" si="1"/>
        <v>0</v>
      </c>
      <c r="S38" s="32"/>
      <c r="T38" s="47"/>
      <c r="U38" s="32"/>
      <c r="V38" s="85">
        <f t="shared" si="2"/>
        <v>0</v>
      </c>
      <c r="W38" s="32">
        <v>13</v>
      </c>
      <c r="X38" s="47"/>
      <c r="Y38" s="32"/>
      <c r="Z38" s="85"/>
      <c r="AA38" s="32"/>
      <c r="AB38" s="118"/>
      <c r="AC38" s="16"/>
      <c r="AD38" s="126">
        <f>R38+V38+Z38</f>
        <v>0</v>
      </c>
      <c r="AE38" s="28">
        <f t="shared" si="6"/>
        <v>13</v>
      </c>
      <c r="AF38" s="4"/>
    </row>
    <row r="39" spans="2:32" x14ac:dyDescent="0.25">
      <c r="B39" s="5"/>
      <c r="C39" s="59" t="s">
        <v>78</v>
      </c>
      <c r="D39" s="17"/>
      <c r="E39" s="55"/>
      <c r="F39" s="55"/>
      <c r="G39" s="32"/>
      <c r="H39" s="32"/>
      <c r="I39" s="32"/>
      <c r="J39" s="32"/>
      <c r="K39" s="32"/>
      <c r="L39" s="32"/>
      <c r="M39" s="32"/>
      <c r="N39" s="32"/>
      <c r="O39" s="32"/>
      <c r="P39" s="35"/>
      <c r="Q39" s="16"/>
      <c r="R39" s="85">
        <f t="shared" si="1"/>
        <v>0</v>
      </c>
      <c r="S39" s="32"/>
      <c r="T39" s="47"/>
      <c r="U39" s="32"/>
      <c r="V39" s="85">
        <f t="shared" si="2"/>
        <v>0</v>
      </c>
      <c r="W39" s="32">
        <v>4</v>
      </c>
      <c r="X39" s="47"/>
      <c r="Y39" s="32"/>
      <c r="Z39" s="85"/>
      <c r="AA39" s="32"/>
      <c r="AB39" s="118"/>
      <c r="AC39" s="16"/>
      <c r="AD39" s="126">
        <f>R39+V39+Z39</f>
        <v>0</v>
      </c>
      <c r="AE39" s="28">
        <f t="shared" si="6"/>
        <v>4</v>
      </c>
      <c r="AF39" s="4"/>
    </row>
    <row r="40" spans="2:32" x14ac:dyDescent="0.25">
      <c r="B40" s="5"/>
      <c r="C40" s="59" t="s">
        <v>63</v>
      </c>
      <c r="D40" s="17"/>
      <c r="E40" s="55"/>
      <c r="F40" s="55"/>
      <c r="G40" s="32"/>
      <c r="H40" s="32"/>
      <c r="I40" s="32"/>
      <c r="J40" s="32">
        <v>1</v>
      </c>
      <c r="K40" s="32"/>
      <c r="L40" s="32"/>
      <c r="M40" s="32"/>
      <c r="N40" s="32"/>
      <c r="O40" s="32"/>
      <c r="P40" s="35"/>
      <c r="Q40" s="16"/>
      <c r="R40" s="85">
        <f t="shared" si="1"/>
        <v>0</v>
      </c>
      <c r="S40" s="32"/>
      <c r="T40" s="47"/>
      <c r="U40" s="32"/>
      <c r="V40" s="85">
        <f t="shared" si="2"/>
        <v>0</v>
      </c>
      <c r="W40" s="32"/>
      <c r="X40" s="47"/>
      <c r="Y40" s="32"/>
      <c r="Z40" s="85"/>
      <c r="AA40" s="32"/>
      <c r="AB40" s="118"/>
      <c r="AC40" s="16"/>
      <c r="AD40" s="126"/>
      <c r="AE40" s="28">
        <f t="shared" si="6"/>
        <v>1</v>
      </c>
      <c r="AF40" s="4"/>
    </row>
    <row r="41" spans="2:32" x14ac:dyDescent="0.25">
      <c r="B41" s="5"/>
      <c r="C41" s="58" t="s">
        <v>64</v>
      </c>
      <c r="D41" s="17"/>
      <c r="E41" s="55"/>
      <c r="F41" s="55"/>
      <c r="G41" s="32"/>
      <c r="H41" s="32"/>
      <c r="I41" s="32"/>
      <c r="J41" s="32">
        <v>6</v>
      </c>
      <c r="K41" s="32"/>
      <c r="L41" s="32"/>
      <c r="M41" s="32"/>
      <c r="N41" s="32"/>
      <c r="O41" s="32"/>
      <c r="P41" s="35"/>
      <c r="Q41" s="16"/>
      <c r="R41" s="85">
        <f t="shared" si="1"/>
        <v>0</v>
      </c>
      <c r="S41" s="32"/>
      <c r="T41" s="47"/>
      <c r="U41" s="32"/>
      <c r="V41" s="85">
        <f t="shared" si="2"/>
        <v>0</v>
      </c>
      <c r="W41" s="32"/>
      <c r="X41" s="47"/>
      <c r="Y41" s="32"/>
      <c r="Z41" s="85"/>
      <c r="AA41" s="32"/>
      <c r="AB41" s="118"/>
      <c r="AC41" s="16"/>
      <c r="AD41" s="126"/>
      <c r="AE41" s="28">
        <f t="shared" si="6"/>
        <v>6</v>
      </c>
      <c r="AF41" s="4"/>
    </row>
    <row r="42" spans="2:32" x14ac:dyDescent="0.25">
      <c r="B42" s="5" t="s">
        <v>13</v>
      </c>
      <c r="C42" s="23"/>
      <c r="D42" s="55"/>
      <c r="E42" s="55"/>
      <c r="F42" s="55"/>
      <c r="G42" s="32"/>
      <c r="H42" s="32"/>
      <c r="I42" s="32"/>
      <c r="J42" s="32"/>
      <c r="K42" s="32"/>
      <c r="L42" s="32"/>
      <c r="M42" s="32"/>
      <c r="N42" s="32"/>
      <c r="O42" s="32"/>
      <c r="P42" s="35"/>
      <c r="Q42" s="16"/>
      <c r="R42" s="85">
        <f t="shared" si="1"/>
        <v>0</v>
      </c>
      <c r="S42" s="32"/>
      <c r="T42" s="47" t="str">
        <f t="shared" si="7"/>
        <v/>
      </c>
      <c r="U42" s="32"/>
      <c r="V42" s="85">
        <f t="shared" si="2"/>
        <v>0</v>
      </c>
      <c r="W42" s="32"/>
      <c r="X42" s="47" t="str">
        <f t="shared" si="8"/>
        <v/>
      </c>
      <c r="Y42" s="32"/>
      <c r="Z42" s="85"/>
      <c r="AA42" s="32"/>
      <c r="AB42" s="118" t="str">
        <f t="shared" si="9"/>
        <v/>
      </c>
      <c r="AC42" s="16"/>
      <c r="AD42" s="126">
        <f t="shared" ref="AD42:AD48" si="10">R42+V42+Z42</f>
        <v>0</v>
      </c>
      <c r="AE42" s="28">
        <f t="shared" si="6"/>
        <v>0</v>
      </c>
      <c r="AF42" s="4"/>
    </row>
    <row r="43" spans="2:32" x14ac:dyDescent="0.25">
      <c r="B43" s="5"/>
      <c r="C43" s="2" t="s">
        <v>46</v>
      </c>
      <c r="D43" s="55"/>
      <c r="E43" s="55"/>
      <c r="F43" s="55"/>
      <c r="G43" s="32"/>
      <c r="H43" s="32"/>
      <c r="I43" s="32"/>
      <c r="J43" s="32"/>
      <c r="K43" s="32"/>
      <c r="L43" s="32"/>
      <c r="M43" s="32"/>
      <c r="N43" s="32"/>
      <c r="O43" s="32"/>
      <c r="P43" s="35"/>
      <c r="Q43" s="16"/>
      <c r="R43" s="85">
        <f t="shared" si="1"/>
        <v>0</v>
      </c>
      <c r="S43" s="54">
        <v>6</v>
      </c>
      <c r="T43" s="47">
        <f t="shared" si="7"/>
        <v>-6</v>
      </c>
      <c r="U43" s="32"/>
      <c r="V43" s="85">
        <f t="shared" si="2"/>
        <v>0</v>
      </c>
      <c r="W43" s="32"/>
      <c r="X43" s="47" t="str">
        <f t="shared" si="8"/>
        <v/>
      </c>
      <c r="Y43" s="32"/>
      <c r="Z43" s="85"/>
      <c r="AA43" s="32"/>
      <c r="AB43" s="118" t="str">
        <f t="shared" si="9"/>
        <v/>
      </c>
      <c r="AC43" s="16"/>
      <c r="AD43" s="126">
        <f t="shared" si="10"/>
        <v>0</v>
      </c>
      <c r="AE43" s="28">
        <f t="shared" si="6"/>
        <v>6</v>
      </c>
      <c r="AF43" s="4"/>
    </row>
    <row r="44" spans="2:32" x14ac:dyDescent="0.25">
      <c r="B44" s="5"/>
      <c r="C44" s="2" t="s">
        <v>59</v>
      </c>
      <c r="D44" s="55"/>
      <c r="E44" s="55"/>
      <c r="F44" s="55"/>
      <c r="G44" s="32"/>
      <c r="H44" s="32"/>
      <c r="I44" s="32">
        <v>1</v>
      </c>
      <c r="J44" s="32"/>
      <c r="K44" s="32"/>
      <c r="L44" s="32">
        <v>4</v>
      </c>
      <c r="M44" s="32"/>
      <c r="N44" s="32"/>
      <c r="O44" s="32"/>
      <c r="P44" s="35"/>
      <c r="Q44" s="16"/>
      <c r="R44" s="85">
        <f t="shared" si="1"/>
        <v>0</v>
      </c>
      <c r="S44" s="32"/>
      <c r="T44" s="47" t="str">
        <f t="shared" si="7"/>
        <v/>
      </c>
      <c r="U44" s="32"/>
      <c r="V44" s="85">
        <f t="shared" si="2"/>
        <v>0</v>
      </c>
      <c r="W44" s="32"/>
      <c r="X44" s="47" t="str">
        <f t="shared" si="8"/>
        <v/>
      </c>
      <c r="Y44" s="32"/>
      <c r="Z44" s="85"/>
      <c r="AA44" s="32"/>
      <c r="AB44" s="118" t="str">
        <f t="shared" si="9"/>
        <v/>
      </c>
      <c r="AC44" s="16"/>
      <c r="AD44" s="126">
        <f t="shared" si="10"/>
        <v>0</v>
      </c>
      <c r="AE44" s="28">
        <f t="shared" si="6"/>
        <v>5</v>
      </c>
      <c r="AF44" s="4"/>
    </row>
    <row r="45" spans="2:32" x14ac:dyDescent="0.25">
      <c r="B45" s="5"/>
      <c r="C45" s="2" t="s">
        <v>26</v>
      </c>
      <c r="D45" s="55"/>
      <c r="E45" s="55"/>
      <c r="F45" s="55"/>
      <c r="G45" s="32"/>
      <c r="H45" s="32"/>
      <c r="I45" s="32">
        <v>25</v>
      </c>
      <c r="J45" s="32"/>
      <c r="K45" s="32"/>
      <c r="L45" s="32"/>
      <c r="M45" s="32"/>
      <c r="N45" s="32"/>
      <c r="O45" s="32"/>
      <c r="P45" s="35">
        <v>1</v>
      </c>
      <c r="Q45" s="16"/>
      <c r="R45" s="85">
        <f t="shared" si="1"/>
        <v>0</v>
      </c>
      <c r="S45" s="32"/>
      <c r="T45" s="47" t="str">
        <f t="shared" si="7"/>
        <v/>
      </c>
      <c r="U45" s="32"/>
      <c r="V45" s="85">
        <f t="shared" si="2"/>
        <v>0</v>
      </c>
      <c r="W45" s="32"/>
      <c r="X45" s="47" t="str">
        <f t="shared" si="8"/>
        <v/>
      </c>
      <c r="Y45" s="32"/>
      <c r="Z45" s="85"/>
      <c r="AA45" s="32"/>
      <c r="AB45" s="118" t="str">
        <f t="shared" si="9"/>
        <v/>
      </c>
      <c r="AC45" s="16"/>
      <c r="AD45" s="126">
        <f t="shared" si="10"/>
        <v>0</v>
      </c>
      <c r="AE45" s="28">
        <f t="shared" si="6"/>
        <v>26</v>
      </c>
      <c r="AF45" s="4"/>
    </row>
    <row r="46" spans="2:32" x14ac:dyDescent="0.25">
      <c r="B46" s="5"/>
      <c r="C46" s="2" t="s">
        <v>48</v>
      </c>
      <c r="D46" s="55"/>
      <c r="E46" s="55"/>
      <c r="F46" s="55"/>
      <c r="G46" s="32"/>
      <c r="H46" s="32"/>
      <c r="I46" s="32"/>
      <c r="J46" s="32"/>
      <c r="K46" s="32"/>
      <c r="L46" s="32"/>
      <c r="M46" s="32"/>
      <c r="N46" s="32"/>
      <c r="O46" s="32"/>
      <c r="P46" s="35"/>
      <c r="Q46" s="16"/>
      <c r="R46" s="85">
        <f t="shared" si="1"/>
        <v>0</v>
      </c>
      <c r="S46" s="32"/>
      <c r="T46" s="47" t="str">
        <f t="shared" si="7"/>
        <v/>
      </c>
      <c r="U46" s="32"/>
      <c r="V46" s="85">
        <f t="shared" si="2"/>
        <v>0</v>
      </c>
      <c r="W46" s="32">
        <v>180</v>
      </c>
      <c r="X46" s="47">
        <f t="shared" si="8"/>
        <v>-180</v>
      </c>
      <c r="Y46" s="32"/>
      <c r="Z46" s="85"/>
      <c r="AA46" s="32">
        <v>21</v>
      </c>
      <c r="AB46" s="118">
        <f t="shared" si="9"/>
        <v>-21</v>
      </c>
      <c r="AC46" s="16"/>
      <c r="AD46" s="126">
        <f t="shared" si="10"/>
        <v>0</v>
      </c>
      <c r="AE46" s="28">
        <f t="shared" si="6"/>
        <v>201</v>
      </c>
      <c r="AF46" s="4"/>
    </row>
    <row r="47" spans="2:32" x14ac:dyDescent="0.25">
      <c r="B47" s="5"/>
      <c r="C47" s="2" t="s">
        <v>49</v>
      </c>
      <c r="D47" s="55"/>
      <c r="E47" s="55"/>
      <c r="F47" s="55"/>
      <c r="G47" s="32"/>
      <c r="H47" s="32"/>
      <c r="I47" s="32"/>
      <c r="J47" s="32"/>
      <c r="K47" s="32"/>
      <c r="L47" s="32"/>
      <c r="M47" s="32"/>
      <c r="N47" s="32"/>
      <c r="O47" s="32"/>
      <c r="P47" s="35"/>
      <c r="Q47" s="16"/>
      <c r="R47" s="85">
        <f t="shared" si="1"/>
        <v>0</v>
      </c>
      <c r="S47" s="32"/>
      <c r="T47" s="47" t="str">
        <f t="shared" si="7"/>
        <v/>
      </c>
      <c r="U47" s="32"/>
      <c r="V47" s="85">
        <f t="shared" si="2"/>
        <v>0</v>
      </c>
      <c r="W47" s="32">
        <v>21</v>
      </c>
      <c r="X47" s="47">
        <f t="shared" si="8"/>
        <v>-21</v>
      </c>
      <c r="Y47" s="32"/>
      <c r="Z47" s="85">
        <f t="shared" ref="Z47:Z73" si="11">V47+R47</f>
        <v>0</v>
      </c>
      <c r="AA47" s="32">
        <v>184</v>
      </c>
      <c r="AB47" s="118">
        <f t="shared" si="9"/>
        <v>-184</v>
      </c>
      <c r="AC47" s="16"/>
      <c r="AD47" s="126">
        <f t="shared" si="10"/>
        <v>0</v>
      </c>
      <c r="AE47" s="28">
        <f t="shared" si="6"/>
        <v>205</v>
      </c>
      <c r="AF47" s="4"/>
    </row>
    <row r="48" spans="2:32" x14ac:dyDescent="0.25">
      <c r="B48" s="5"/>
      <c r="C48" s="2" t="s">
        <v>50</v>
      </c>
      <c r="D48" s="55"/>
      <c r="E48" s="55"/>
      <c r="F48" s="55"/>
      <c r="G48" s="32"/>
      <c r="H48" s="32"/>
      <c r="I48" s="32">
        <v>1</v>
      </c>
      <c r="J48" s="32"/>
      <c r="K48" s="32"/>
      <c r="L48" s="32"/>
      <c r="M48" s="32"/>
      <c r="N48" s="32"/>
      <c r="O48" s="32"/>
      <c r="P48" s="35"/>
      <c r="Q48" s="16"/>
      <c r="R48" s="85">
        <f t="shared" si="1"/>
        <v>0</v>
      </c>
      <c r="S48" s="32"/>
      <c r="T48" s="47" t="str">
        <f t="shared" si="7"/>
        <v/>
      </c>
      <c r="U48" s="32"/>
      <c r="V48" s="85">
        <f t="shared" si="2"/>
        <v>0</v>
      </c>
      <c r="W48" s="32"/>
      <c r="X48" s="47" t="str">
        <f t="shared" si="8"/>
        <v/>
      </c>
      <c r="Y48" s="32"/>
      <c r="Z48" s="85">
        <f t="shared" si="11"/>
        <v>0</v>
      </c>
      <c r="AA48" s="32"/>
      <c r="AB48" s="118" t="str">
        <f t="shared" si="9"/>
        <v/>
      </c>
      <c r="AC48" s="16"/>
      <c r="AD48" s="126">
        <f t="shared" si="10"/>
        <v>0</v>
      </c>
      <c r="AE48" s="28">
        <f t="shared" si="6"/>
        <v>1</v>
      </c>
      <c r="AF48" s="4"/>
    </row>
    <row r="49" spans="2:32" x14ac:dyDescent="0.25">
      <c r="B49" s="2" t="s">
        <v>52</v>
      </c>
      <c r="C49" s="23"/>
      <c r="D49" s="55"/>
      <c r="E49" s="55"/>
      <c r="F49" s="55"/>
      <c r="G49" s="32"/>
      <c r="H49" s="32"/>
      <c r="I49" s="32"/>
      <c r="J49" s="32"/>
      <c r="K49" s="32"/>
      <c r="L49" s="32"/>
      <c r="M49" s="32"/>
      <c r="N49" s="32"/>
      <c r="O49" s="32"/>
      <c r="P49" s="35"/>
      <c r="Q49" s="16"/>
      <c r="R49" s="85">
        <f t="shared" si="1"/>
        <v>0</v>
      </c>
      <c r="S49" s="32"/>
      <c r="T49" s="47" t="str">
        <f t="shared" si="7"/>
        <v/>
      </c>
      <c r="U49" s="32"/>
      <c r="V49" s="85">
        <f t="shared" si="2"/>
        <v>0</v>
      </c>
      <c r="W49" s="32"/>
      <c r="X49" s="33"/>
      <c r="Y49" s="32"/>
      <c r="Z49" s="85">
        <f t="shared" si="11"/>
        <v>0</v>
      </c>
      <c r="AA49" s="32"/>
      <c r="AB49" s="120"/>
      <c r="AC49" s="16"/>
      <c r="AD49" s="127"/>
      <c r="AE49" s="28">
        <f t="shared" si="6"/>
        <v>0</v>
      </c>
      <c r="AF49" s="4"/>
    </row>
    <row r="50" spans="2:32" x14ac:dyDescent="0.25">
      <c r="B50" s="5"/>
      <c r="C50" s="23" t="s">
        <v>46</v>
      </c>
      <c r="D50" s="55"/>
      <c r="E50" s="55"/>
      <c r="F50" s="55"/>
      <c r="G50" s="32"/>
      <c r="H50" s="32"/>
      <c r="I50" s="32"/>
      <c r="J50" s="32"/>
      <c r="K50" s="32"/>
      <c r="L50" s="32"/>
      <c r="M50" s="32"/>
      <c r="N50" s="32"/>
      <c r="O50" s="32">
        <v>22</v>
      </c>
      <c r="P50" s="35">
        <v>6</v>
      </c>
      <c r="Q50" s="16"/>
      <c r="R50" s="85">
        <f t="shared" si="1"/>
        <v>0</v>
      </c>
      <c r="S50" s="32"/>
      <c r="T50" s="47" t="str">
        <f t="shared" si="7"/>
        <v/>
      </c>
      <c r="U50" s="32"/>
      <c r="V50" s="85">
        <f t="shared" si="2"/>
        <v>0</v>
      </c>
      <c r="W50" s="32"/>
      <c r="X50" s="33"/>
      <c r="Y50" s="32"/>
      <c r="Z50" s="85">
        <f t="shared" si="11"/>
        <v>0</v>
      </c>
      <c r="AA50" s="32"/>
      <c r="AB50" s="120"/>
      <c r="AC50" s="16"/>
      <c r="AD50" s="127"/>
      <c r="AE50" s="28">
        <f t="shared" si="6"/>
        <v>28</v>
      </c>
      <c r="AF50" s="4"/>
    </row>
    <row r="51" spans="2:32" x14ac:dyDescent="0.25">
      <c r="B51" s="5"/>
      <c r="C51" s="23" t="s">
        <v>23</v>
      </c>
      <c r="D51" s="55"/>
      <c r="E51" s="55"/>
      <c r="F51" s="55"/>
      <c r="G51" s="32"/>
      <c r="H51" s="32"/>
      <c r="I51" s="32">
        <v>1</v>
      </c>
      <c r="J51" s="32"/>
      <c r="K51" s="32"/>
      <c r="L51" s="32">
        <v>92</v>
      </c>
      <c r="M51" s="32"/>
      <c r="N51" s="32"/>
      <c r="O51" s="32"/>
      <c r="P51" s="35"/>
      <c r="Q51" s="16"/>
      <c r="R51" s="85">
        <f t="shared" si="1"/>
        <v>0</v>
      </c>
      <c r="S51" s="32">
        <v>2</v>
      </c>
      <c r="T51" s="47">
        <f t="shared" si="7"/>
        <v>-2</v>
      </c>
      <c r="U51" s="32"/>
      <c r="V51" s="85">
        <f t="shared" si="2"/>
        <v>0</v>
      </c>
      <c r="W51" s="32"/>
      <c r="X51" s="33"/>
      <c r="Y51" s="32"/>
      <c r="Z51" s="85">
        <f t="shared" si="11"/>
        <v>0</v>
      </c>
      <c r="AA51" s="32"/>
      <c r="AB51" s="120"/>
      <c r="AC51" s="16"/>
      <c r="AD51" s="127"/>
      <c r="AE51" s="28">
        <f t="shared" si="6"/>
        <v>95</v>
      </c>
      <c r="AF51" s="4"/>
    </row>
    <row r="52" spans="2:32" x14ac:dyDescent="0.25">
      <c r="B52" s="5"/>
      <c r="C52" s="23" t="s">
        <v>47</v>
      </c>
      <c r="D52" s="55"/>
      <c r="E52" s="55"/>
      <c r="F52" s="55"/>
      <c r="G52" s="32"/>
      <c r="H52" s="32"/>
      <c r="I52" s="32"/>
      <c r="J52" s="32"/>
      <c r="K52" s="32"/>
      <c r="L52" s="32"/>
      <c r="M52" s="32"/>
      <c r="N52" s="32"/>
      <c r="O52" s="32"/>
      <c r="P52" s="35"/>
      <c r="Q52" s="16"/>
      <c r="R52" s="85">
        <f t="shared" si="1"/>
        <v>0</v>
      </c>
      <c r="S52" s="32">
        <v>3</v>
      </c>
      <c r="T52" s="47">
        <f t="shared" si="7"/>
        <v>-3</v>
      </c>
      <c r="U52" s="32"/>
      <c r="V52" s="85">
        <f t="shared" si="2"/>
        <v>0</v>
      </c>
      <c r="W52" s="32"/>
      <c r="X52" s="33"/>
      <c r="Y52" s="32"/>
      <c r="Z52" s="85">
        <f t="shared" si="11"/>
        <v>0</v>
      </c>
      <c r="AA52" s="32"/>
      <c r="AB52" s="120"/>
      <c r="AC52" s="16"/>
      <c r="AD52" s="127"/>
      <c r="AE52" s="28">
        <f t="shared" si="6"/>
        <v>3</v>
      </c>
      <c r="AF52" s="4"/>
    </row>
    <row r="53" spans="2:32" x14ac:dyDescent="0.25">
      <c r="B53" s="5"/>
      <c r="C53" s="23" t="s">
        <v>26</v>
      </c>
      <c r="D53" s="55"/>
      <c r="E53" s="55"/>
      <c r="F53" s="55"/>
      <c r="G53" s="32"/>
      <c r="H53" s="32"/>
      <c r="I53" s="32">
        <v>30</v>
      </c>
      <c r="J53" s="32"/>
      <c r="K53" s="32"/>
      <c r="L53" s="32"/>
      <c r="M53" s="32"/>
      <c r="N53" s="32"/>
      <c r="O53" s="32"/>
      <c r="P53" s="35"/>
      <c r="Q53" s="16"/>
      <c r="R53" s="85">
        <f t="shared" si="1"/>
        <v>0</v>
      </c>
      <c r="S53" s="32"/>
      <c r="T53" s="47" t="str">
        <f t="shared" si="7"/>
        <v/>
      </c>
      <c r="U53" s="32"/>
      <c r="V53" s="85">
        <f t="shared" si="2"/>
        <v>0</v>
      </c>
      <c r="W53" s="32">
        <v>30</v>
      </c>
      <c r="X53" s="47">
        <f t="shared" ref="X53:X58" si="12">IF(W53&gt;0,V53-W53,"")</f>
        <v>-30</v>
      </c>
      <c r="Y53" s="32"/>
      <c r="Z53" s="85">
        <f t="shared" si="11"/>
        <v>0</v>
      </c>
      <c r="AA53" s="32"/>
      <c r="AB53" s="120"/>
      <c r="AC53" s="16"/>
      <c r="AD53" s="127"/>
      <c r="AE53" s="28">
        <f t="shared" si="6"/>
        <v>60</v>
      </c>
      <c r="AF53" s="4"/>
    </row>
    <row r="54" spans="2:32" x14ac:dyDescent="0.25">
      <c r="B54" s="5"/>
      <c r="C54" s="23" t="s">
        <v>48</v>
      </c>
      <c r="D54" s="55"/>
      <c r="E54" s="55"/>
      <c r="F54" s="55"/>
      <c r="G54" s="32"/>
      <c r="H54" s="32"/>
      <c r="I54" s="32"/>
      <c r="J54" s="32"/>
      <c r="K54" s="32"/>
      <c r="L54" s="32"/>
      <c r="M54" s="32"/>
      <c r="N54" s="32"/>
      <c r="O54" s="32"/>
      <c r="P54" s="35"/>
      <c r="Q54" s="16"/>
      <c r="R54" s="85">
        <f t="shared" si="1"/>
        <v>0</v>
      </c>
      <c r="S54" s="32">
        <v>44</v>
      </c>
      <c r="T54" s="47">
        <f t="shared" si="7"/>
        <v>-44</v>
      </c>
      <c r="U54" s="32"/>
      <c r="V54" s="85">
        <f t="shared" si="2"/>
        <v>0</v>
      </c>
      <c r="W54" s="32">
        <v>6</v>
      </c>
      <c r="X54" s="47">
        <f t="shared" si="12"/>
        <v>-6</v>
      </c>
      <c r="Y54" s="32"/>
      <c r="Z54" s="85">
        <f t="shared" si="11"/>
        <v>0</v>
      </c>
      <c r="AA54" s="32"/>
      <c r="AB54" s="120"/>
      <c r="AC54" s="16"/>
      <c r="AD54" s="127"/>
      <c r="AE54" s="28">
        <f t="shared" si="6"/>
        <v>50</v>
      </c>
      <c r="AF54" s="4"/>
    </row>
    <row r="55" spans="2:32" x14ac:dyDescent="0.25">
      <c r="B55" s="5"/>
      <c r="C55" s="23" t="s">
        <v>49</v>
      </c>
      <c r="D55" s="55"/>
      <c r="E55" s="55"/>
      <c r="F55" s="55"/>
      <c r="G55" s="32"/>
      <c r="H55" s="32"/>
      <c r="I55" s="32"/>
      <c r="J55" s="32"/>
      <c r="K55" s="32"/>
      <c r="L55" s="32"/>
      <c r="M55" s="32"/>
      <c r="N55" s="32"/>
      <c r="O55" s="32"/>
      <c r="P55" s="35"/>
      <c r="Q55" s="16"/>
      <c r="R55" s="85">
        <f t="shared" si="1"/>
        <v>0</v>
      </c>
      <c r="S55" s="32"/>
      <c r="T55" s="47" t="str">
        <f t="shared" si="7"/>
        <v/>
      </c>
      <c r="U55" s="32"/>
      <c r="V55" s="85">
        <f t="shared" si="2"/>
        <v>0</v>
      </c>
      <c r="W55" s="32">
        <v>194.5</v>
      </c>
      <c r="X55" s="47">
        <f t="shared" si="12"/>
        <v>-194.5</v>
      </c>
      <c r="Y55" s="32"/>
      <c r="Z55" s="85">
        <f t="shared" si="11"/>
        <v>0</v>
      </c>
      <c r="AA55" s="32"/>
      <c r="AB55" s="120"/>
      <c r="AC55" s="16"/>
      <c r="AD55" s="127"/>
      <c r="AE55" s="28">
        <f t="shared" si="6"/>
        <v>194.5</v>
      </c>
      <c r="AF55" s="4"/>
    </row>
    <row r="56" spans="2:32" hidden="1" x14ac:dyDescent="0.25">
      <c r="B56" s="5"/>
      <c r="C56" t="s">
        <v>62</v>
      </c>
      <c r="D56" s="55"/>
      <c r="E56" s="55"/>
      <c r="F56" s="55"/>
      <c r="G56" s="32"/>
      <c r="H56" s="32"/>
      <c r="I56" s="32"/>
      <c r="J56" s="32"/>
      <c r="K56" s="32"/>
      <c r="L56" s="32">
        <v>15</v>
      </c>
      <c r="M56" s="32"/>
      <c r="N56" s="32"/>
      <c r="O56" s="32">
        <v>11</v>
      </c>
      <c r="P56" s="35"/>
      <c r="Q56" s="16"/>
      <c r="R56" s="85"/>
      <c r="S56" s="32"/>
      <c r="T56" s="47"/>
      <c r="U56" s="32"/>
      <c r="V56" s="85"/>
      <c r="W56" s="32"/>
      <c r="X56" s="33"/>
      <c r="Y56" s="32"/>
      <c r="Z56" s="85"/>
      <c r="AA56" s="32"/>
      <c r="AB56" s="120"/>
      <c r="AC56" s="16"/>
      <c r="AD56" s="127"/>
      <c r="AE56" s="28"/>
      <c r="AF56" s="4"/>
    </row>
    <row r="57" spans="2:32" hidden="1" x14ac:dyDescent="0.25">
      <c r="B57" s="5"/>
      <c r="C57" s="59" t="s">
        <v>63</v>
      </c>
      <c r="D57" s="55"/>
      <c r="E57" s="55"/>
      <c r="F57" s="55"/>
      <c r="G57" s="32"/>
      <c r="H57" s="32"/>
      <c r="I57" s="32"/>
      <c r="J57" s="32"/>
      <c r="K57" s="32"/>
      <c r="L57" s="32"/>
      <c r="M57" s="32"/>
      <c r="N57" s="32"/>
      <c r="O57" s="32"/>
      <c r="P57" s="35"/>
      <c r="Q57" s="16"/>
      <c r="R57" s="85"/>
      <c r="S57" s="32"/>
      <c r="T57" s="47"/>
      <c r="U57" s="32"/>
      <c r="V57" s="85"/>
      <c r="W57" s="32">
        <v>4</v>
      </c>
      <c r="X57" s="47">
        <f t="shared" si="12"/>
        <v>-4</v>
      </c>
      <c r="Y57" s="32"/>
      <c r="Z57" s="85"/>
      <c r="AA57" s="32"/>
      <c r="AB57" s="120"/>
      <c r="AC57" s="16"/>
      <c r="AD57" s="127"/>
      <c r="AE57" s="28"/>
      <c r="AF57" s="4"/>
    </row>
    <row r="58" spans="2:32" hidden="1" x14ac:dyDescent="0.25">
      <c r="B58" s="5"/>
      <c r="C58" s="59" t="s">
        <v>85</v>
      </c>
      <c r="D58" s="55"/>
      <c r="E58" s="55"/>
      <c r="F58" s="55"/>
      <c r="G58" s="32"/>
      <c r="H58" s="32"/>
      <c r="I58" s="32"/>
      <c r="J58" s="32"/>
      <c r="K58" s="32"/>
      <c r="L58" s="32"/>
      <c r="M58" s="32"/>
      <c r="N58" s="32"/>
      <c r="O58" s="32"/>
      <c r="P58" s="35"/>
      <c r="Q58" s="16"/>
      <c r="R58" s="85"/>
      <c r="S58" s="32"/>
      <c r="T58" s="47"/>
      <c r="U58" s="32"/>
      <c r="V58" s="85"/>
      <c r="W58" s="32">
        <v>11</v>
      </c>
      <c r="X58" s="50">
        <f t="shared" si="12"/>
        <v>-11</v>
      </c>
      <c r="Y58" s="32"/>
      <c r="Z58" s="85"/>
      <c r="AA58" s="32"/>
      <c r="AB58" s="120"/>
      <c r="AC58" s="16"/>
      <c r="AD58" s="127"/>
      <c r="AE58" s="28"/>
      <c r="AF58" s="4"/>
    </row>
    <row r="59" spans="2:32" hidden="1" x14ac:dyDescent="0.25">
      <c r="B59" s="5"/>
      <c r="C59" s="59" t="s">
        <v>122</v>
      </c>
      <c r="D59" s="55"/>
      <c r="E59" s="55"/>
      <c r="F59" s="55"/>
      <c r="G59" s="32"/>
      <c r="H59" s="32"/>
      <c r="I59" s="32"/>
      <c r="J59" s="32"/>
      <c r="K59" s="32">
        <v>18.5</v>
      </c>
      <c r="L59" s="32"/>
      <c r="M59" s="32"/>
      <c r="N59" s="32"/>
      <c r="O59" s="32"/>
      <c r="P59" s="35"/>
      <c r="Q59" s="16"/>
      <c r="R59" s="85"/>
      <c r="S59" s="32"/>
      <c r="T59" s="47"/>
      <c r="U59" s="32"/>
      <c r="V59" s="85"/>
      <c r="W59" s="32"/>
      <c r="X59" s="50"/>
      <c r="Y59" s="32"/>
      <c r="Z59" s="85"/>
      <c r="AA59" s="32"/>
      <c r="AB59" s="120"/>
      <c r="AC59" s="16"/>
      <c r="AD59" s="127"/>
      <c r="AE59" s="28"/>
      <c r="AF59" s="4"/>
    </row>
    <row r="60" spans="2:32" x14ac:dyDescent="0.25">
      <c r="B60" s="5"/>
      <c r="C60" s="23" t="s">
        <v>50</v>
      </c>
      <c r="D60" s="55"/>
      <c r="E60" s="55"/>
      <c r="F60" s="55"/>
      <c r="G60" s="32"/>
      <c r="H60" s="32"/>
      <c r="I60" s="32">
        <v>1</v>
      </c>
      <c r="J60" s="32"/>
      <c r="K60" s="32"/>
      <c r="L60" s="32"/>
      <c r="M60" s="32"/>
      <c r="N60" s="32"/>
      <c r="O60" s="32"/>
      <c r="P60" s="35"/>
      <c r="Q60" s="16"/>
      <c r="R60" s="85">
        <f t="shared" si="1"/>
        <v>0</v>
      </c>
      <c r="S60" s="32"/>
      <c r="T60" s="47" t="str">
        <f t="shared" si="7"/>
        <v/>
      </c>
      <c r="U60" s="32"/>
      <c r="V60" s="85">
        <f t="shared" si="2"/>
        <v>0</v>
      </c>
      <c r="W60" s="32"/>
      <c r="X60" s="33"/>
      <c r="Y60" s="32"/>
      <c r="Z60" s="85">
        <f t="shared" si="11"/>
        <v>0</v>
      </c>
      <c r="AA60" s="32"/>
      <c r="AB60" s="120"/>
      <c r="AC60" s="16"/>
      <c r="AD60" s="127"/>
      <c r="AE60" s="28">
        <f t="shared" si="6"/>
        <v>1</v>
      </c>
      <c r="AF60" s="4"/>
    </row>
    <row r="61" spans="2:32" hidden="1" x14ac:dyDescent="0.25">
      <c r="B61" s="5"/>
      <c r="C61" s="23" t="s">
        <v>51</v>
      </c>
      <c r="D61" s="55"/>
      <c r="E61" s="55"/>
      <c r="F61" s="55"/>
      <c r="G61" s="32"/>
      <c r="H61" s="32"/>
      <c r="I61" s="32"/>
      <c r="J61" s="32"/>
      <c r="K61" s="32"/>
      <c r="L61" s="32"/>
      <c r="M61" s="32"/>
      <c r="N61" s="32"/>
      <c r="O61" s="32"/>
      <c r="P61" s="35"/>
      <c r="Q61" s="16"/>
      <c r="R61" s="85">
        <f t="shared" si="1"/>
        <v>0</v>
      </c>
      <c r="S61" s="32"/>
      <c r="T61" s="47" t="str">
        <f t="shared" si="7"/>
        <v/>
      </c>
      <c r="U61" s="32"/>
      <c r="V61" s="85">
        <f t="shared" si="2"/>
        <v>0</v>
      </c>
      <c r="W61" s="32"/>
      <c r="X61" s="33"/>
      <c r="Y61" s="32"/>
      <c r="Z61" s="85">
        <f t="shared" si="11"/>
        <v>0</v>
      </c>
      <c r="AA61" s="32"/>
      <c r="AB61" s="120"/>
      <c r="AC61" s="16"/>
      <c r="AD61" s="127"/>
      <c r="AE61" s="28">
        <f t="shared" si="6"/>
        <v>0</v>
      </c>
      <c r="AF61" s="4"/>
    </row>
    <row r="62" spans="2:32" x14ac:dyDescent="0.25">
      <c r="B62" s="59" t="s">
        <v>87</v>
      </c>
      <c r="C62" s="23"/>
      <c r="D62" s="55"/>
      <c r="E62" s="55"/>
      <c r="F62" s="55"/>
      <c r="G62" s="32"/>
      <c r="H62" s="32"/>
      <c r="I62" s="32"/>
      <c r="J62" s="32"/>
      <c r="K62" s="32"/>
      <c r="L62" s="32"/>
      <c r="M62" s="32"/>
      <c r="N62" s="32"/>
      <c r="O62" s="32"/>
      <c r="P62" s="35"/>
      <c r="Q62" s="16"/>
      <c r="R62" s="85">
        <f t="shared" si="1"/>
        <v>0</v>
      </c>
      <c r="S62" s="32"/>
      <c r="T62" s="47" t="str">
        <f t="shared" si="7"/>
        <v/>
      </c>
      <c r="U62" s="32"/>
      <c r="V62" s="85">
        <f t="shared" si="2"/>
        <v>0</v>
      </c>
      <c r="W62" s="32"/>
      <c r="X62" s="50"/>
      <c r="Y62" s="32"/>
      <c r="Z62" s="85">
        <f t="shared" si="11"/>
        <v>0</v>
      </c>
      <c r="AA62" s="32"/>
      <c r="AB62" s="119"/>
      <c r="AC62" s="16"/>
      <c r="AD62" s="127"/>
      <c r="AE62" s="28">
        <f t="shared" si="6"/>
        <v>0</v>
      </c>
    </row>
    <row r="63" spans="2:32" x14ac:dyDescent="0.25">
      <c r="B63" s="59"/>
      <c r="C63" s="59" t="s">
        <v>26</v>
      </c>
      <c r="D63" s="55"/>
      <c r="E63" s="55"/>
      <c r="F63" s="55"/>
      <c r="G63" s="32"/>
      <c r="H63" s="32"/>
      <c r="I63" s="32">
        <f>41+10</f>
        <v>51</v>
      </c>
      <c r="J63" s="32"/>
      <c r="K63" s="32"/>
      <c r="L63" s="32"/>
      <c r="M63" s="32"/>
      <c r="N63" s="32"/>
      <c r="O63" s="32">
        <v>7.5</v>
      </c>
      <c r="P63" s="35"/>
      <c r="Q63" s="16"/>
      <c r="R63" s="85">
        <f t="shared" si="1"/>
        <v>0</v>
      </c>
      <c r="S63" s="32"/>
      <c r="T63" s="47"/>
      <c r="U63" s="32"/>
      <c r="V63" s="85">
        <f t="shared" si="2"/>
        <v>0</v>
      </c>
      <c r="W63" s="32"/>
      <c r="X63" s="50"/>
      <c r="Y63" s="32"/>
      <c r="Z63" s="85">
        <f t="shared" si="11"/>
        <v>0</v>
      </c>
      <c r="AA63" s="32"/>
      <c r="AB63" s="119"/>
      <c r="AC63" s="16"/>
      <c r="AD63" s="127"/>
      <c r="AE63" s="28">
        <f t="shared" si="6"/>
        <v>58.5</v>
      </c>
    </row>
    <row r="64" spans="2:32" x14ac:dyDescent="0.25">
      <c r="B64" s="59"/>
      <c r="C64" s="59" t="s">
        <v>78</v>
      </c>
      <c r="D64" s="55"/>
      <c r="E64" s="55"/>
      <c r="F64" s="55"/>
      <c r="G64" s="32"/>
      <c r="H64" s="32"/>
      <c r="I64" s="32"/>
      <c r="J64" s="32"/>
      <c r="K64" s="32"/>
      <c r="L64" s="32">
        <v>3.5</v>
      </c>
      <c r="M64" s="32"/>
      <c r="N64" s="32"/>
      <c r="O64" s="32"/>
      <c r="P64" s="35"/>
      <c r="Q64" s="16"/>
      <c r="R64" s="85">
        <f t="shared" si="1"/>
        <v>0</v>
      </c>
      <c r="S64" s="32"/>
      <c r="T64" s="47"/>
      <c r="U64" s="32"/>
      <c r="V64" s="85">
        <f t="shared" si="2"/>
        <v>0</v>
      </c>
      <c r="W64" s="32"/>
      <c r="X64" s="50"/>
      <c r="Y64" s="32"/>
      <c r="Z64" s="85">
        <f t="shared" si="11"/>
        <v>0</v>
      </c>
      <c r="AA64" s="32"/>
      <c r="AB64" s="119"/>
      <c r="AC64" s="16"/>
      <c r="AD64" s="127"/>
      <c r="AE64" s="28">
        <f t="shared" si="6"/>
        <v>3.5</v>
      </c>
    </row>
    <row r="65" spans="2:32" x14ac:dyDescent="0.25">
      <c r="B65" s="59"/>
      <c r="C65" s="59" t="s">
        <v>47</v>
      </c>
      <c r="D65" s="55"/>
      <c r="E65" s="55"/>
      <c r="F65" s="55"/>
      <c r="G65" s="32"/>
      <c r="H65" s="32"/>
      <c r="I65" s="32"/>
      <c r="J65" s="32"/>
      <c r="K65" s="32"/>
      <c r="L65" s="32"/>
      <c r="M65" s="32"/>
      <c r="N65" s="32"/>
      <c r="O65" s="32"/>
      <c r="P65" s="35"/>
      <c r="Q65" s="16"/>
      <c r="R65" s="85">
        <f t="shared" si="1"/>
        <v>0</v>
      </c>
      <c r="S65" s="32">
        <v>28</v>
      </c>
      <c r="T65" s="47"/>
      <c r="U65" s="32"/>
      <c r="V65" s="85">
        <f t="shared" si="2"/>
        <v>0</v>
      </c>
      <c r="W65" s="32">
        <v>35</v>
      </c>
      <c r="X65" s="47">
        <f t="shared" ref="X65" si="13">IF(W65&gt;0,V65-W65,"")</f>
        <v>-35</v>
      </c>
      <c r="Y65" s="32"/>
      <c r="Z65" s="85">
        <f t="shared" si="11"/>
        <v>0</v>
      </c>
      <c r="AA65" s="32"/>
      <c r="AB65" s="119"/>
      <c r="AC65" s="16"/>
      <c r="AD65" s="127"/>
      <c r="AE65" s="28">
        <f t="shared" si="6"/>
        <v>63</v>
      </c>
    </row>
    <row r="66" spans="2:32" x14ac:dyDescent="0.25">
      <c r="B66" s="59"/>
      <c r="C66" s="59" t="s">
        <v>61</v>
      </c>
      <c r="D66" s="55"/>
      <c r="E66" s="55"/>
      <c r="F66" s="55"/>
      <c r="G66" s="32"/>
      <c r="H66" s="32"/>
      <c r="I66" s="32"/>
      <c r="J66" s="32"/>
      <c r="K66" s="32">
        <v>4</v>
      </c>
      <c r="L66" s="32"/>
      <c r="M66" s="32"/>
      <c r="N66" s="32"/>
      <c r="O66" s="32"/>
      <c r="P66" s="35"/>
      <c r="Q66" s="16"/>
      <c r="R66" s="85">
        <f t="shared" si="1"/>
        <v>0</v>
      </c>
      <c r="S66" s="32">
        <v>11</v>
      </c>
      <c r="T66" s="47"/>
      <c r="U66" s="32"/>
      <c r="V66" s="85">
        <f t="shared" si="2"/>
        <v>0</v>
      </c>
      <c r="W66" s="32"/>
      <c r="X66" s="50"/>
      <c r="Y66" s="32"/>
      <c r="Z66" s="85">
        <f t="shared" si="11"/>
        <v>0</v>
      </c>
      <c r="AA66" s="32"/>
      <c r="AB66" s="119"/>
      <c r="AC66" s="16"/>
      <c r="AD66" s="127"/>
      <c r="AE66" s="28">
        <f t="shared" si="6"/>
        <v>15</v>
      </c>
    </row>
    <row r="67" spans="2:32" x14ac:dyDescent="0.25">
      <c r="B67" s="59"/>
      <c r="C67" s="59" t="s">
        <v>62</v>
      </c>
      <c r="D67" s="55"/>
      <c r="E67" s="55"/>
      <c r="F67" s="55"/>
      <c r="G67" s="32"/>
      <c r="H67" s="32"/>
      <c r="I67" s="32"/>
      <c r="J67" s="32"/>
      <c r="K67" s="32"/>
      <c r="L67" s="32"/>
      <c r="M67" s="32"/>
      <c r="N67" s="32"/>
      <c r="O67" s="32">
        <v>48</v>
      </c>
      <c r="P67" s="35"/>
      <c r="Q67" s="16"/>
      <c r="R67" s="85">
        <f t="shared" si="1"/>
        <v>0</v>
      </c>
      <c r="S67" s="32"/>
      <c r="T67" s="47"/>
      <c r="U67" s="32"/>
      <c r="V67" s="85">
        <f t="shared" si="2"/>
        <v>0</v>
      </c>
      <c r="W67" s="32">
        <v>4</v>
      </c>
      <c r="X67" s="47">
        <f t="shared" ref="X67:X68" si="14">IF(W67&gt;0,V67-W67,"")</f>
        <v>-4</v>
      </c>
      <c r="Y67" s="32"/>
      <c r="Z67" s="85">
        <f t="shared" si="11"/>
        <v>0</v>
      </c>
      <c r="AA67" s="32">
        <v>12</v>
      </c>
      <c r="AB67" s="119"/>
      <c r="AC67" s="16"/>
      <c r="AD67" s="127"/>
      <c r="AE67" s="28">
        <f t="shared" si="6"/>
        <v>64</v>
      </c>
    </row>
    <row r="68" spans="2:32" x14ac:dyDescent="0.25">
      <c r="B68" s="59"/>
      <c r="C68" s="59" t="s">
        <v>95</v>
      </c>
      <c r="D68" s="55"/>
      <c r="E68" s="55"/>
      <c r="F68" s="55"/>
      <c r="G68" s="32"/>
      <c r="H68" s="32"/>
      <c r="I68" s="32"/>
      <c r="J68" s="32">
        <v>3</v>
      </c>
      <c r="K68" s="32"/>
      <c r="L68" s="32"/>
      <c r="M68" s="32"/>
      <c r="N68" s="32"/>
      <c r="O68" s="32"/>
      <c r="P68" s="35"/>
      <c r="Q68" s="16"/>
      <c r="R68" s="85">
        <f t="shared" si="1"/>
        <v>0</v>
      </c>
      <c r="S68" s="32"/>
      <c r="T68" s="47"/>
      <c r="U68" s="32"/>
      <c r="V68" s="85">
        <f t="shared" si="2"/>
        <v>0</v>
      </c>
      <c r="W68" s="32">
        <v>10</v>
      </c>
      <c r="X68" s="47">
        <f t="shared" si="14"/>
        <v>-10</v>
      </c>
      <c r="Y68" s="32"/>
      <c r="Z68" s="85">
        <f t="shared" si="11"/>
        <v>0</v>
      </c>
      <c r="AA68" s="32"/>
      <c r="AB68" s="119"/>
      <c r="AC68" s="16"/>
      <c r="AD68" s="127"/>
      <c r="AE68" s="28">
        <f t="shared" si="6"/>
        <v>13</v>
      </c>
    </row>
    <row r="69" spans="2:32" x14ac:dyDescent="0.25">
      <c r="B69" s="59"/>
      <c r="C69" s="59" t="s">
        <v>86</v>
      </c>
      <c r="D69" s="55"/>
      <c r="E69" s="55"/>
      <c r="F69" s="55"/>
      <c r="G69" s="32"/>
      <c r="H69" s="32"/>
      <c r="I69" s="32">
        <f>5.5+16.5+2.7</f>
        <v>24.7</v>
      </c>
      <c r="J69" s="32"/>
      <c r="K69" s="32"/>
      <c r="L69" s="32">
        <v>18.5</v>
      </c>
      <c r="M69" s="32"/>
      <c r="N69" s="32"/>
      <c r="O69" s="32">
        <v>3</v>
      </c>
      <c r="P69" s="35"/>
      <c r="Q69" s="16"/>
      <c r="R69" s="85">
        <f t="shared" si="1"/>
        <v>0</v>
      </c>
      <c r="S69" s="32"/>
      <c r="T69" s="47"/>
      <c r="U69" s="32"/>
      <c r="V69" s="85">
        <f t="shared" si="2"/>
        <v>0</v>
      </c>
      <c r="W69" s="32"/>
      <c r="X69" s="50"/>
      <c r="Y69" s="32"/>
      <c r="Z69" s="85">
        <f t="shared" si="11"/>
        <v>0</v>
      </c>
      <c r="AA69" s="32"/>
      <c r="AB69" s="119"/>
      <c r="AC69" s="16"/>
      <c r="AD69" s="127"/>
      <c r="AE69" s="28">
        <f t="shared" si="6"/>
        <v>46.2</v>
      </c>
    </row>
    <row r="70" spans="2:32" hidden="1" x14ac:dyDescent="0.25">
      <c r="B70" s="59"/>
      <c r="C70" s="23"/>
      <c r="D70" s="55"/>
      <c r="E70" s="55"/>
      <c r="F70" s="55"/>
      <c r="G70" s="32"/>
      <c r="H70" s="32"/>
      <c r="I70" s="32"/>
      <c r="J70" s="32"/>
      <c r="K70" s="32"/>
      <c r="L70" s="32"/>
      <c r="M70" s="32"/>
      <c r="N70" s="32"/>
      <c r="O70" s="32"/>
      <c r="P70" s="35"/>
      <c r="Q70" s="16"/>
      <c r="R70" s="85">
        <f t="shared" si="1"/>
        <v>0</v>
      </c>
      <c r="S70" s="32"/>
      <c r="T70" s="47"/>
      <c r="U70" s="32"/>
      <c r="V70" s="85">
        <f t="shared" si="2"/>
        <v>0</v>
      </c>
      <c r="W70" s="32"/>
      <c r="X70" s="50"/>
      <c r="Y70" s="32"/>
      <c r="Z70" s="85">
        <f t="shared" si="11"/>
        <v>0</v>
      </c>
      <c r="AA70" s="32"/>
      <c r="AB70" s="119"/>
      <c r="AC70" s="16"/>
      <c r="AD70" s="127"/>
      <c r="AE70" s="28">
        <f t="shared" si="6"/>
        <v>0</v>
      </c>
    </row>
    <row r="71" spans="2:32" hidden="1" x14ac:dyDescent="0.25">
      <c r="B71" s="59"/>
      <c r="C71" s="23"/>
      <c r="D71" s="55"/>
      <c r="E71" s="55"/>
      <c r="F71" s="55"/>
      <c r="G71" s="32"/>
      <c r="H71" s="32"/>
      <c r="I71" s="32"/>
      <c r="J71" s="32"/>
      <c r="K71" s="32"/>
      <c r="L71" s="32"/>
      <c r="M71" s="32"/>
      <c r="N71" s="32"/>
      <c r="O71" s="32"/>
      <c r="P71" s="35"/>
      <c r="Q71" s="16"/>
      <c r="R71" s="85">
        <f t="shared" si="1"/>
        <v>0</v>
      </c>
      <c r="S71" s="32"/>
      <c r="T71" s="47"/>
      <c r="U71" s="32"/>
      <c r="V71" s="85">
        <f t="shared" si="2"/>
        <v>0</v>
      </c>
      <c r="W71" s="32"/>
      <c r="X71" s="50"/>
      <c r="Y71" s="32"/>
      <c r="Z71" s="85">
        <f t="shared" si="11"/>
        <v>0</v>
      </c>
      <c r="AA71" s="32"/>
      <c r="AB71" s="119"/>
      <c r="AC71" s="16"/>
      <c r="AD71" s="127"/>
      <c r="AE71" s="28">
        <f t="shared" si="6"/>
        <v>0</v>
      </c>
    </row>
    <row r="72" spans="2:32" hidden="1" x14ac:dyDescent="0.25">
      <c r="B72" s="5"/>
      <c r="C72" s="23"/>
      <c r="D72" s="55"/>
      <c r="E72" s="55"/>
      <c r="F72" s="55"/>
      <c r="G72" s="32"/>
      <c r="H72" s="32"/>
      <c r="I72" s="32"/>
      <c r="J72" s="32"/>
      <c r="K72" s="32"/>
      <c r="L72" s="32"/>
      <c r="M72" s="32"/>
      <c r="N72" s="32"/>
      <c r="O72" s="32"/>
      <c r="P72" s="35"/>
      <c r="Q72" s="16"/>
      <c r="R72" s="85">
        <f t="shared" si="1"/>
        <v>0</v>
      </c>
      <c r="S72" s="32"/>
      <c r="T72" s="47" t="str">
        <f t="shared" si="7"/>
        <v/>
      </c>
      <c r="U72" s="32"/>
      <c r="V72" s="85">
        <f t="shared" si="2"/>
        <v>0</v>
      </c>
      <c r="W72" s="32"/>
      <c r="X72" s="50"/>
      <c r="Y72" s="32"/>
      <c r="Z72" s="85">
        <f t="shared" si="11"/>
        <v>0</v>
      </c>
      <c r="AA72" s="32"/>
      <c r="AB72" s="119"/>
      <c r="AC72" s="16"/>
      <c r="AD72" s="127"/>
      <c r="AE72" s="28">
        <f t="shared" si="6"/>
        <v>0</v>
      </c>
    </row>
    <row r="73" spans="2:32" hidden="1" x14ac:dyDescent="0.25">
      <c r="B73" s="5"/>
      <c r="C73" s="23"/>
      <c r="D73" s="55"/>
      <c r="E73" s="55"/>
      <c r="F73" s="55"/>
      <c r="G73" s="32"/>
      <c r="H73" s="32"/>
      <c r="I73" s="32"/>
      <c r="J73" s="32"/>
      <c r="K73" s="32"/>
      <c r="L73" s="32"/>
      <c r="M73" s="32"/>
      <c r="N73" s="32"/>
      <c r="O73" s="32"/>
      <c r="P73" s="35"/>
      <c r="Q73" s="16"/>
      <c r="R73" s="85">
        <f t="shared" si="1"/>
        <v>0</v>
      </c>
      <c r="S73" s="32"/>
      <c r="T73" s="47" t="str">
        <f t="shared" ref="T73:T74" si="15">IF(S73&gt;0,R73-S73,"")</f>
        <v/>
      </c>
      <c r="U73" s="32"/>
      <c r="V73" s="85">
        <f t="shared" si="2"/>
        <v>0</v>
      </c>
      <c r="W73" s="32"/>
      <c r="X73" s="50"/>
      <c r="Y73" s="32"/>
      <c r="Z73" s="85">
        <f t="shared" si="11"/>
        <v>0</v>
      </c>
      <c r="AA73" s="32"/>
      <c r="AB73" s="119"/>
      <c r="AC73" s="16"/>
      <c r="AD73" s="127"/>
      <c r="AE73" s="28">
        <f t="shared" si="6"/>
        <v>0</v>
      </c>
    </row>
    <row r="74" spans="2:32" hidden="1" x14ac:dyDescent="0.25">
      <c r="B74" s="5"/>
      <c r="C74" s="23"/>
      <c r="D74" s="55"/>
      <c r="E74" s="55"/>
      <c r="F74" s="55"/>
      <c r="G74" s="32"/>
      <c r="H74" s="32"/>
      <c r="I74" s="32"/>
      <c r="J74" s="32"/>
      <c r="K74" s="32"/>
      <c r="L74" s="32"/>
      <c r="M74" s="32"/>
      <c r="N74" s="32"/>
      <c r="O74" s="32"/>
      <c r="P74" s="35"/>
      <c r="Q74" s="16"/>
      <c r="R74" s="85">
        <f t="shared" si="1"/>
        <v>0</v>
      </c>
      <c r="S74" s="32"/>
      <c r="T74" s="47" t="str">
        <f t="shared" si="15"/>
        <v/>
      </c>
      <c r="U74" s="32"/>
      <c r="V74" s="85">
        <f t="shared" si="2"/>
        <v>0</v>
      </c>
      <c r="W74" s="32"/>
      <c r="X74" s="50"/>
      <c r="Y74" s="32"/>
      <c r="Z74" s="32"/>
      <c r="AA74" s="32"/>
      <c r="AB74" s="119"/>
      <c r="AC74" s="16"/>
      <c r="AD74" s="127"/>
      <c r="AE74" s="28">
        <f t="shared" si="6"/>
        <v>0</v>
      </c>
    </row>
    <row r="75" spans="2:32" ht="15.75" thickBot="1" x14ac:dyDescent="0.3">
      <c r="B75" s="37" t="s">
        <v>11</v>
      </c>
      <c r="C75" s="38"/>
      <c r="D75" s="39">
        <f t="shared" ref="D75:P75" si="16">SUM(D7:D74)</f>
        <v>720</v>
      </c>
      <c r="E75" s="39">
        <f t="shared" si="16"/>
        <v>166</v>
      </c>
      <c r="F75" s="39">
        <f t="shared" si="16"/>
        <v>0</v>
      </c>
      <c r="G75" s="39">
        <f t="shared" si="16"/>
        <v>1</v>
      </c>
      <c r="H75" s="39">
        <f t="shared" si="16"/>
        <v>0</v>
      </c>
      <c r="I75" s="39">
        <f t="shared" si="16"/>
        <v>183.2</v>
      </c>
      <c r="J75" s="39">
        <f t="shared" si="16"/>
        <v>12.5</v>
      </c>
      <c r="K75" s="39">
        <f t="shared" si="16"/>
        <v>38.5</v>
      </c>
      <c r="L75" s="39">
        <f t="shared" si="16"/>
        <v>133</v>
      </c>
      <c r="M75" s="39">
        <f t="shared" si="16"/>
        <v>83</v>
      </c>
      <c r="N75" s="39">
        <f t="shared" si="16"/>
        <v>2</v>
      </c>
      <c r="O75" s="39">
        <f t="shared" si="16"/>
        <v>113.5</v>
      </c>
      <c r="P75" s="40">
        <f t="shared" si="16"/>
        <v>10</v>
      </c>
      <c r="Q75" s="16"/>
      <c r="R75" s="39">
        <f>SUM(R7:R74)</f>
        <v>720</v>
      </c>
      <c r="S75" s="39">
        <f>SUM(S7:S74)</f>
        <v>334.5</v>
      </c>
      <c r="T75" s="39">
        <f>SUM(T7:T74)</f>
        <v>14.5</v>
      </c>
      <c r="U75" s="39"/>
      <c r="V75" s="39">
        <f>SUM(V7:V74)</f>
        <v>166</v>
      </c>
      <c r="W75" s="39">
        <f>SUM(W7:W74)</f>
        <v>512.5</v>
      </c>
      <c r="X75" s="51">
        <f>SUM(X7:X74)</f>
        <v>-495.5</v>
      </c>
      <c r="Y75" s="39"/>
      <c r="Z75" s="39">
        <f>SUM(Z7:Z74)</f>
        <v>0</v>
      </c>
      <c r="AA75" s="39">
        <f>SUM(AA7:AA74)</f>
        <v>217</v>
      </c>
      <c r="AB75" s="121">
        <f>SUM(AB7:AB74)</f>
        <v>-205</v>
      </c>
      <c r="AC75" s="16"/>
      <c r="AD75" s="128">
        <f>SUM(AD7:AD74)</f>
        <v>798</v>
      </c>
      <c r="AE75" s="115">
        <f>SUM(AE7:AE74)</f>
        <v>1581.2</v>
      </c>
      <c r="AF75" s="111"/>
    </row>
    <row r="76" spans="2:32" ht="15.75" thickTop="1" x14ac:dyDescent="0.25"/>
    <row r="113" spans="18:32" x14ac:dyDescent="0.25">
      <c r="R113" s="155" t="s">
        <v>105</v>
      </c>
      <c r="S113" s="155"/>
      <c r="T113" s="155"/>
      <c r="U113" s="155"/>
      <c r="V113" s="155"/>
      <c r="W113" s="155"/>
      <c r="X113" s="155"/>
      <c r="Y113" s="155"/>
      <c r="Z113" s="155"/>
      <c r="AA113" s="155"/>
      <c r="AB113" s="155"/>
      <c r="AC113" s="155"/>
      <c r="AD113" s="155"/>
      <c r="AE113" s="155"/>
      <c r="AF113" s="155"/>
    </row>
    <row r="114" spans="18:32" x14ac:dyDescent="0.25"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D114" s="72"/>
      <c r="AE114" s="72"/>
    </row>
    <row r="115" spans="18:32" x14ac:dyDescent="0.25">
      <c r="R115" s="154" t="s">
        <v>102</v>
      </c>
      <c r="S115" s="154"/>
      <c r="T115" s="154"/>
      <c r="V115" s="154" t="s">
        <v>103</v>
      </c>
      <c r="W115" s="154"/>
      <c r="X115" s="154"/>
      <c r="Z115" s="154" t="s">
        <v>104</v>
      </c>
      <c r="AA115" s="154"/>
      <c r="AB115" s="154"/>
      <c r="AD115" s="154" t="s">
        <v>104</v>
      </c>
      <c r="AE115" s="154"/>
      <c r="AF115" s="154"/>
    </row>
    <row r="116" spans="18:32" x14ac:dyDescent="0.25">
      <c r="R116" s="67" t="s">
        <v>9</v>
      </c>
      <c r="S116" s="67" t="s">
        <v>5</v>
      </c>
      <c r="T116" s="68" t="s">
        <v>101</v>
      </c>
      <c r="V116" s="67" t="s">
        <v>9</v>
      </c>
      <c r="W116" s="67" t="s">
        <v>5</v>
      </c>
      <c r="X116" s="68" t="s">
        <v>101</v>
      </c>
      <c r="Z116" s="67" t="s">
        <v>9</v>
      </c>
      <c r="AA116" s="67" t="s">
        <v>5</v>
      </c>
      <c r="AB116" s="122" t="s">
        <v>101</v>
      </c>
      <c r="AD116" s="129" t="s">
        <v>9</v>
      </c>
      <c r="AE116" s="110" t="s">
        <v>5</v>
      </c>
      <c r="AF116" s="112" t="s">
        <v>101</v>
      </c>
    </row>
    <row r="117" spans="18:32" x14ac:dyDescent="0.25">
      <c r="R117" s="26">
        <f>SUMIFS(R6:R110,R6:R110,"&gt;0",S6:S110,"&gt;0")</f>
        <v>1028</v>
      </c>
      <c r="S117" s="26">
        <f>SUMIFS(S6:S110,R6:R110,"&gt;0",S6:S110,"&gt;0")</f>
        <v>573</v>
      </c>
      <c r="T117" s="69">
        <f>R117-S117</f>
        <v>455</v>
      </c>
      <c r="V117" s="26">
        <f>SUMIFS(V6:V110,V6:V110,"&gt;0",W6:W110,"&gt;0")</f>
        <v>166</v>
      </c>
      <c r="W117" s="26">
        <f>SUMIFS(W6:W110,V6:V110,"&gt;0",W6:W110,"&gt;0")</f>
        <v>512.5</v>
      </c>
      <c r="X117" s="69">
        <f>V117-W117</f>
        <v>-346.5</v>
      </c>
      <c r="Z117" s="26">
        <f>SUMIFS(Z6:Z110,Z6:Z110,"&gt;0",AA6:AA110,"&gt;0")</f>
        <v>0</v>
      </c>
      <c r="AA117" s="26">
        <f>SUMIFS(AA6:AA110,Z6:Z110,"&gt;0",AA6:AA110,"&gt;0")</f>
        <v>0</v>
      </c>
      <c r="AB117" s="123">
        <f>Z117-AA117</f>
        <v>0</v>
      </c>
      <c r="AD117" s="24">
        <f>SUMIFS(AD6:AD110,AD6:AD110,"&gt;0",AE6:AE110,"&gt;0")</f>
        <v>1262</v>
      </c>
      <c r="AE117" s="34">
        <f>SUMIFS(AE6:AE110,AD6:AD110,"&gt;0",AE6:AE110,"&gt;0")</f>
        <v>1962.7</v>
      </c>
      <c r="AF117" s="52">
        <f>AD117-AE117</f>
        <v>-700.7</v>
      </c>
    </row>
  </sheetData>
  <mergeCells count="12">
    <mergeCell ref="R113:AF113"/>
    <mergeCell ref="R115:T115"/>
    <mergeCell ref="V115:X115"/>
    <mergeCell ref="Z115:AB115"/>
    <mergeCell ref="AD115:AF115"/>
    <mergeCell ref="B2:AF2"/>
    <mergeCell ref="B3:AF3"/>
    <mergeCell ref="R5:T5"/>
    <mergeCell ref="Z5:AB5"/>
    <mergeCell ref="G5:L5"/>
    <mergeCell ref="V5:X5"/>
    <mergeCell ref="D5:F5"/>
  </mergeCells>
  <conditionalFormatting sqref="C8:C35">
    <cfRule type="duplicateValues" dxfId="0" priority="1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SummaryData</vt:lpstr>
      <vt:lpstr>Consolidated</vt:lpstr>
      <vt:lpstr>November 2024</vt:lpstr>
      <vt:lpstr>AI Usage</vt:lpstr>
      <vt:lpstr>Sheet1</vt:lpstr>
      <vt:lpstr>October 2024</vt:lpstr>
      <vt:lpstr>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2024-12-30T14:04:19Z</dcterms:modified>
</cp:coreProperties>
</file>