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owthprd-my.sharepoint.com/personal/tshane_growthprd_com/Documents/Profile/Desktop/GW Class Work/Module 1/Week 1 Challenge/"/>
    </mc:Choice>
  </mc:AlternateContent>
  <xr:revisionPtr revIDLastSave="502" documentId="8_{A4131FD9-457D-48D2-9138-F2A84339E2B6}" xr6:coauthVersionLast="46" xr6:coauthVersionMax="46" xr10:uidLastSave="{9D5AE1F7-BC64-4E62-88B5-1051F88E6016}"/>
  <bookViews>
    <workbookView xWindow="-28920" yWindow="-120" windowWidth="29040" windowHeight="15840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Box and Whiskers" sheetId="12" state="hidden" r:id="rId4"/>
    <sheet name="Failed Space Exploration" sheetId="11" state="hidden" r:id="rId5"/>
    <sheet name="Successful Space Exploration" sheetId="10" state="hidden" r:id="rId6"/>
    <sheet name="Descriptive Statistics" sheetId="8" state="hidden" r:id="rId7"/>
    <sheet name="Category Statistics" sheetId="2" state="hidden" r:id="rId8"/>
    <sheet name="Subcategory Statistics" sheetId="3" state="hidden" r:id="rId9"/>
    <sheet name="Outcomes Based on Launch Date" sheetId="4" state="hidden" r:id="rId10"/>
    <sheet name="Sheet5" sheetId="5" state="hidden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8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1" i="13" l="1"/>
  <c r="B30" i="13"/>
  <c r="D13" i="14"/>
  <c r="D12" i="14"/>
  <c r="D11" i="14"/>
  <c r="C11" i="14"/>
  <c r="B11" i="14"/>
  <c r="D10" i="14"/>
  <c r="C10" i="14"/>
  <c r="B10" i="14"/>
  <c r="D9" i="14"/>
  <c r="C9" i="14"/>
  <c r="B9" i="14"/>
  <c r="C8" i="14"/>
  <c r="B8" i="14"/>
  <c r="D7" i="14"/>
  <c r="D8" i="14"/>
  <c r="C7" i="14"/>
  <c r="B7" i="14"/>
  <c r="D6" i="14"/>
  <c r="C6" i="14"/>
  <c r="B6" i="14"/>
  <c r="D5" i="14"/>
  <c r="D4" i="14"/>
  <c r="C13" i="14"/>
  <c r="B13" i="14"/>
  <c r="C12" i="14"/>
  <c r="B12" i="14"/>
  <c r="C5" i="14"/>
  <c r="B5" i="14"/>
  <c r="C4" i="14"/>
  <c r="B4" i="14"/>
  <c r="D3" i="14"/>
  <c r="C3" i="14"/>
  <c r="B3" i="14"/>
  <c r="H2" i="14"/>
  <c r="G2" i="14"/>
  <c r="F2" i="14"/>
  <c r="B2" i="14"/>
  <c r="E2" i="14" s="1"/>
  <c r="D2" i="14"/>
  <c r="C2" i="14"/>
  <c r="S2" i="1"/>
  <c r="U2" i="1" s="1"/>
  <c r="B16" i="8"/>
  <c r="B15" i="8"/>
  <c r="C16" i="8"/>
  <c r="C15" i="8"/>
  <c r="C17" i="8" s="1"/>
  <c r="C14" i="8"/>
  <c r="B14" i="8"/>
  <c r="C6" i="8"/>
  <c r="C5" i="8"/>
  <c r="C7" i="8" s="1"/>
  <c r="B6" i="8"/>
  <c r="B5" i="8"/>
  <c r="B7" i="8" s="1"/>
  <c r="E7" i="8" s="1"/>
  <c r="C4" i="8"/>
  <c r="B4" i="8"/>
  <c r="D38" i="13"/>
  <c r="B36" i="13"/>
  <c r="C37" i="13"/>
  <c r="D31" i="13"/>
  <c r="C31" i="13"/>
  <c r="D30" i="13"/>
  <c r="D29" i="13"/>
  <c r="C30" i="13"/>
  <c r="C29" i="13"/>
  <c r="B2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E13" i="14" l="1"/>
  <c r="E12" i="14"/>
  <c r="E11" i="14"/>
  <c r="F11" i="14" s="1"/>
  <c r="E10" i="14"/>
  <c r="E9" i="14"/>
  <c r="F9" i="14" s="1"/>
  <c r="E8" i="14"/>
  <c r="F8" i="14" s="1"/>
  <c r="E7" i="14"/>
  <c r="E6" i="14"/>
  <c r="E5" i="14"/>
  <c r="E3" i="14"/>
  <c r="F3" i="14" s="1"/>
  <c r="E4" i="14"/>
  <c r="B17" i="8"/>
  <c r="C29" i="8"/>
  <c r="C28" i="8"/>
  <c r="B29" i="8"/>
  <c r="B28" i="8"/>
  <c r="C26" i="8"/>
  <c r="B26" i="8"/>
  <c r="C25" i="8"/>
  <c r="B25" i="8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B13" i="8"/>
  <c r="C13" i="8"/>
  <c r="C12" i="8"/>
  <c r="B12" i="8"/>
  <c r="C3" i="8"/>
  <c r="B3" i="8"/>
  <c r="C2" i="8"/>
  <c r="B2" i="8"/>
  <c r="F3" i="5"/>
  <c r="F4" i="5"/>
  <c r="F5" i="5"/>
  <c r="F6" i="5"/>
  <c r="F2" i="5"/>
  <c r="C6" i="5"/>
  <c r="D3" i="5"/>
  <c r="D4" i="5"/>
  <c r="D5" i="5"/>
  <c r="D6" i="5"/>
  <c r="D2" i="5"/>
  <c r="C2" i="5"/>
  <c r="C3" i="5"/>
  <c r="C4" i="5"/>
  <c r="C5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14" l="1"/>
  <c r="F13" i="14"/>
  <c r="H13" i="14"/>
  <c r="G12" i="14"/>
  <c r="H12" i="14"/>
  <c r="F12" i="14"/>
  <c r="G11" i="14"/>
  <c r="H11" i="14"/>
  <c r="G10" i="14"/>
  <c r="H10" i="14"/>
  <c r="F10" i="14"/>
  <c r="H9" i="14"/>
  <c r="G9" i="14"/>
  <c r="H8" i="14"/>
  <c r="G8" i="14"/>
  <c r="H7" i="14"/>
  <c r="G7" i="14"/>
  <c r="F7" i="14"/>
  <c r="G6" i="14"/>
  <c r="H6" i="14"/>
  <c r="F6" i="14"/>
  <c r="H5" i="14"/>
  <c r="G5" i="14"/>
  <c r="F5" i="14"/>
  <c r="G4" i="14"/>
  <c r="H4" i="14"/>
  <c r="F4" i="14"/>
  <c r="G3" i="14"/>
  <c r="H3" i="14"/>
</calcChain>
</file>

<file path=xl/sharedStrings.xml><?xml version="1.0" encoding="utf-8"?>
<sst xmlns="http://schemas.openxmlformats.org/spreadsheetml/2006/main" count="33415" uniqueCount="8428">
  <si>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</si>
  <si>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</si>
  <si>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</si>
  <si>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</si>
  <si>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</si>
  <si>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</si>
  <si>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</si>
  <si>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</si>
  <si>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</si>
  <si>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</si>
  <si>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</si>
  <si>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</si>
  <si>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</si>
  <si>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</si>
  <si>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</si>
  <si>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</si>
  <si>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</si>
  <si>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</si>
  <si>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</si>
  <si>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</si>
  <si>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</si>
  <si>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</si>
  <si>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</si>
  <si>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</si>
  <si>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</si>
  <si>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</si>
  <si>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</si>
  <si>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</si>
  <si>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</si>
  <si>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</si>
  <si>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</si>
  <si>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</si>
  <si>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</si>
  <si>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</si>
  <si>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</si>
  <si>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</si>
  <si>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</si>
  <si>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</si>
  <si>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</si>
  <si>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</si>
  <si>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</si>
  <si>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</si>
  <si>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</si>
  <si>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</si>
  <si>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</si>
  <si>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</si>
  <si>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</si>
  <si>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</si>
  <si>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</si>
  <si>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</si>
  <si>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</si>
  <si>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</si>
  <si>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</si>
  <si>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</si>
  <si>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</si>
  <si>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</si>
  <si>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</si>
  <si>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</si>
  <si>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</si>
  <si>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</si>
  <si>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</si>
  <si>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</si>
  <si>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</si>
  <si>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</si>
  <si>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</si>
  <si>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</si>
  <si>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</si>
  <si>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</si>
  <si>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</si>
  <si>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</si>
  <si>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</si>
  <si>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</si>
  <si>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</si>
  <si>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</si>
  <si>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</si>
  <si>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</si>
  <si>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</si>
  <si>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</si>
  <si>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</si>
  <si>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</si>
  <si>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</si>
  <si>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</si>
  <si>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</si>
  <si>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</si>
  <si>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</si>
  <si>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</si>
  <si>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</si>
  <si>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</si>
  <si>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</si>
  <si>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</si>
  <si>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</si>
  <si>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</si>
  <si>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</si>
  <si>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</si>
  <si>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</si>
  <si>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</si>
  <si>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</si>
  <si>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</si>
  <si>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</si>
  <si>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</si>
  <si>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</si>
  <si>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</si>
  <si>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</si>
  <si>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</si>
  <si>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</si>
  <si>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</si>
  <si>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</si>
  <si>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</si>
  <si>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</si>
  <si>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</si>
  <si>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</si>
  <si>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</si>
  <si>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</si>
  <si>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</si>
  <si>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</si>
  <si>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</si>
  <si>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</si>
  <si>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</si>
  <si>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</si>
  <si>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</si>
  <si>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</si>
  <si>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</si>
  <si>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</si>
  <si>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</si>
  <si>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</si>
  <si>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</si>
  <si>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</si>
  <si>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</si>
  <si>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</si>
  <si>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</si>
  <si>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</si>
  <si>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</si>
  <si>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</si>
  <si>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</si>
  <si>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</si>
  <si>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</si>
  <si>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</si>
  <si>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</si>
  <si>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</si>
  <si>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</si>
  <si>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</si>
  <si>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</si>
  <si>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</si>
  <si>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</si>
  <si>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</si>
  <si>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</si>
  <si>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</si>
  <si>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</si>
  <si>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</si>
  <si>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</si>
  <si>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</si>
  <si>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</si>
  <si>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</si>
  <si>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</si>
  <si>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</si>
  <si>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</si>
  <si>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</si>
  <si>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</si>
  <si>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</si>
  <si>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</si>
  <si>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</si>
  <si>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</si>
  <si>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</si>
  <si>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</si>
  <si>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</si>
  <si>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</si>
  <si>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</si>
  <si>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</si>
  <si>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</si>
  <si>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</si>
  <si>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</si>
  <si>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</si>
  <si>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</si>
  <si>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</si>
  <si>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</si>
  <si>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</si>
  <si>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</si>
  <si>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</si>
  <si>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</si>
  <si>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</si>
  <si>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</si>
  <si>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</si>
  <si>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</si>
  <si>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</si>
  <si>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</si>
  <si>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</si>
  <si>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</si>
  <si>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</si>
  <si>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</si>
  <si>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</si>
  <si>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</si>
  <si>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</si>
  <si>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</si>
  <si>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</si>
  <si>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</si>
  <si>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</si>
  <si>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</si>
  <si>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</si>
  <si>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</si>
  <si>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</si>
  <si>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</si>
  <si>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</si>
  <si>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</si>
  <si>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</si>
  <si>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</si>
  <si>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</si>
  <si>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</si>
  <si>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</si>
  <si>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</si>
  <si>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</si>
  <si>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</si>
  <si>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</si>
  <si>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</si>
  <si>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</si>
  <si>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</si>
  <si>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</si>
  <si>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</si>
  <si>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</si>
  <si>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</si>
  <si>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</si>
  <si>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</si>
  <si>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</si>
  <si>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</si>
  <si>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</si>
  <si>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</si>
  <si>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</si>
  <si>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</si>
  <si>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</si>
  <si>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</si>
  <si>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</si>
  <si>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</si>
  <si>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</si>
  <si>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</si>
  <si>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</si>
  <si>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</si>
  <si>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</si>
  <si>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</si>
  <si>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</si>
  <si>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</si>
  <si>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</si>
  <si>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</si>
  <si>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</si>
  <si>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</si>
  <si>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</si>
  <si>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</si>
  <si>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</si>
  <si>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</si>
  <si>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</si>
  <si>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</si>
  <si>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</si>
  <si>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</si>
  <si>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</si>
  <si>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</si>
  <si>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</si>
  <si>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</si>
  <si>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</si>
  <si>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</si>
  <si>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</si>
  <si>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</si>
  <si>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</si>
  <si>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</si>
  <si>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</si>
  <si>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</si>
  <si>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</si>
  <si>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</si>
  <si>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</si>
  <si>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</si>
  <si>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</si>
  <si>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</si>
  <si>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</si>
  <si>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</si>
  <si>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</si>
  <si>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</si>
  <si>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</si>
  <si>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</si>
  <si>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</si>
  <si>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</si>
  <si>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</si>
  <si>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</si>
  <si>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</si>
  <si>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</si>
  <si>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</si>
  <si>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</si>
  <si>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</si>
  <si>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</si>
  <si>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</si>
  <si>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</si>
  <si>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</si>
  <si>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</si>
  <si>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</si>
  <si>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</si>
  <si>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</si>
  <si>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</si>
  <si>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</si>
  <si>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</si>
  <si>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</si>
  <si>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</si>
  <si>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</si>
  <si>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</si>
  <si>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</si>
  <si>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</si>
  <si>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</si>
  <si>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</si>
  <si>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</si>
  <si>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</si>
  <si>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</si>
  <si>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</si>
  <si>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</si>
  <si>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</si>
  <si>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</si>
  <si>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</si>
  <si>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</si>
  <si>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</si>
  <si>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</si>
  <si>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</si>
  <si>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</si>
  <si>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</si>
  <si>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</si>
  <si>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</si>
  <si>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</si>
  <si>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</si>
  <si>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</si>
  <si>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</si>
  <si>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</si>
  <si>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</si>
  <si>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</si>
  <si>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</si>
  <si>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</si>
  <si>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</si>
  <si>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</si>
  <si>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</si>
  <si>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</si>
  <si>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</si>
  <si>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</si>
  <si>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</si>
  <si>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</si>
  <si>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</si>
  <si>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</si>
  <si>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</si>
  <si>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</si>
  <si>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</si>
  <si>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</si>
  <si>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</si>
  <si>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</si>
  <si>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</si>
  <si>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</si>
  <si>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</si>
  <si>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</si>
  <si>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</si>
  <si>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</si>
  <si>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</si>
  <si>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</si>
  <si>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</si>
  <si>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</si>
  <si>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</si>
  <si>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</si>
  <si>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</si>
  <si>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</si>
  <si>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</si>
  <si>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</si>
  <si>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</si>
  <si>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</si>
  <si>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</si>
  <si>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</si>
  <si>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</si>
  <si>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</si>
  <si>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</si>
  <si>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</si>
  <si>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</si>
  <si>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</si>
  <si>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</si>
  <si>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</si>
  <si>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</si>
  <si>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</si>
  <si>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</si>
  <si>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</si>
  <si>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</si>
  <si>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</si>
  <si>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</si>
  <si>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</si>
  <si>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</si>
  <si>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</si>
  <si>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</si>
  <si>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</si>
  <si>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</si>
  <si>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</si>
  <si>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</si>
  <si>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</si>
  <si>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</si>
  <si>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</si>
  <si>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</si>
  <si>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</si>
  <si>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</si>
  <si>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</si>
  <si>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</si>
  <si>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</si>
  <si>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</si>
  <si>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</si>
  <si>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</si>
  <si>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</si>
  <si>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</si>
  <si>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</si>
  <si>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</si>
  <si>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</si>
  <si>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</si>
  <si>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</si>
  <si>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</si>
  <si>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</si>
  <si>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</si>
  <si>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</si>
  <si>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</si>
  <si>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</si>
  <si>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</si>
  <si>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</si>
  <si>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</si>
  <si>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</si>
  <si>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</si>
  <si>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</si>
  <si>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</si>
  <si>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</si>
  <si>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</si>
  <si>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</si>
  <si>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</si>
  <si>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</si>
  <si>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</si>
  <si>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</si>
  <si>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</si>
  <si>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</si>
  <si>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</si>
  <si>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</si>
  <si>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</si>
  <si>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</si>
  <si>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</si>
  <si>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</si>
  <si>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</si>
  <si>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</si>
  <si>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</si>
  <si>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</si>
  <si>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</si>
  <si>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</si>
  <si>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</si>
  <si>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</si>
  <si>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</si>
  <si>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</si>
  <si>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</si>
  <si>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</si>
  <si>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</si>
  <si>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</si>
  <si>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</si>
  <si>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</si>
  <si>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</si>
  <si>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</si>
  <si>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</si>
  <si>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</si>
  <si>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</si>
  <si>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</si>
  <si>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</si>
  <si>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</si>
  <si>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</si>
  <si>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</si>
  <si>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</si>
  <si>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</si>
  <si>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</si>
  <si>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</si>
  <si>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</si>
  <si>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</si>
  <si>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</si>
  <si>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</si>
  <si>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</si>
  <si>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</si>
  <si>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</si>
  <si>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</si>
  <si>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</si>
  <si>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</si>
  <si>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</si>
  <si>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</si>
  <si>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</si>
  <si>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</si>
  <si>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</si>
  <si>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</si>
  <si>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</si>
  <si>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</si>
  <si>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</si>
  <si>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</si>
  <si>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</si>
  <si>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</si>
  <si>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</si>
  <si>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</si>
  <si>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</si>
  <si>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</si>
  <si>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</si>
  <si>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</si>
  <si>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</si>
  <si>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</si>
  <si>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</si>
  <si>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</si>
  <si>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</si>
  <si>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</si>
  <si>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</si>
  <si>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</si>
  <si>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</si>
  <si>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</si>
  <si>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</si>
  <si>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</si>
  <si>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</si>
  <si>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</si>
  <si>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</si>
  <si>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</si>
  <si>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</si>
  <si>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</si>
  <si>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</si>
  <si>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</si>
  <si>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</si>
  <si>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</si>
  <si>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</si>
  <si>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</si>
  <si>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</si>
  <si>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</si>
  <si>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</si>
  <si>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</si>
  <si>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</si>
  <si>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</si>
  <si>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</si>
  <si>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</si>
  <si>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</si>
  <si>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</si>
  <si>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</si>
  <si>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</si>
  <si>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</si>
  <si>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</si>
  <si>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</si>
  <si>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</si>
  <si>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</si>
  <si>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</si>
  <si>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</si>
  <si>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</si>
  <si>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</si>
  <si>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</si>
  <si>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</si>
  <si>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</si>
  <si>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</si>
  <si>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</si>
  <si>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</si>
  <si>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</si>
  <si>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</si>
  <si>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</si>
  <si>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</si>
  <si>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</si>
  <si>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</si>
  <si>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</si>
  <si>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</si>
  <si>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</si>
  <si>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</si>
  <si>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</si>
  <si>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</si>
  <si>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</si>
  <si>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</si>
  <si>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</si>
  <si>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</si>
  <si>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</si>
  <si>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</si>
  <si>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</si>
  <si>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</si>
  <si>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</si>
  <si>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</si>
  <si>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</si>
  <si>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</si>
  <si>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</si>
  <si>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</si>
  <si>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</si>
  <si>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</si>
  <si>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</si>
  <si>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</si>
  <si>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</si>
  <si>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</si>
  <si>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</si>
  <si>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</si>
  <si>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</si>
  <si>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</si>
  <si>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</si>
  <si>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</si>
  <si>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</si>
  <si>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</si>
  <si>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</si>
  <si>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</si>
  <si>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</si>
  <si>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</si>
  <si>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</si>
  <si>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</si>
  <si>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</si>
  <si>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</si>
  <si>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</si>
  <si>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</si>
  <si>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</si>
  <si>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</si>
  <si>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</si>
  <si>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</si>
  <si>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</si>
  <si>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</si>
  <si>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</si>
  <si>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</si>
  <si>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</si>
  <si>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</si>
  <si>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</si>
  <si>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</si>
  <si>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</si>
  <si>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</si>
  <si>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</si>
  <si>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</si>
  <si>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</si>
  <si>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</si>
  <si>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</si>
  <si>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</si>
  <si>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</si>
  <si>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</si>
  <si>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</si>
  <si>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</si>
  <si>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</si>
  <si>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</si>
  <si>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</si>
  <si>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</si>
  <si>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</si>
  <si>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</si>
  <si>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</si>
  <si>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</si>
  <si>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</si>
  <si>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</si>
  <si>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</si>
  <si>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</si>
  <si>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</si>
  <si>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</si>
  <si>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</si>
  <si>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</si>
  <si>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</si>
  <si>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</si>
  <si>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</si>
  <si>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</si>
  <si>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</si>
  <si>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</si>
  <si>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</si>
  <si>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</si>
  <si>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</si>
  <si>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</si>
  <si>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</si>
  <si>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</si>
  <si>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</si>
  <si>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</si>
  <si>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</si>
  <si>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</si>
  <si>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</si>
  <si>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</si>
  <si>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</si>
  <si>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</si>
  <si>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</si>
  <si>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</si>
  <si>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</si>
  <si>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</si>
  <si>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</si>
  <si>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</si>
  <si>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</si>
  <si>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</si>
  <si>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</si>
  <si>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</si>
  <si>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</si>
  <si>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</si>
  <si>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</si>
  <si>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</si>
  <si>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</si>
  <si>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</si>
  <si>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</si>
  <si>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</si>
  <si>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</si>
  <si>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</si>
  <si>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</si>
  <si>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</si>
  <si>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</si>
  <si>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</si>
  <si>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</si>
  <si>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</si>
  <si>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</si>
  <si>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</si>
  <si>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</si>
  <si>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</si>
  <si>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</si>
  <si>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</si>
  <si>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</si>
  <si>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</si>
  <si>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</si>
  <si>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</si>
  <si>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</si>
  <si>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</si>
  <si>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</si>
  <si>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</si>
  <si>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</si>
  <si>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</si>
  <si>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</si>
  <si>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</si>
  <si>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</si>
  <si>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</si>
  <si>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</si>
  <si>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</si>
  <si>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</si>
  <si>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</si>
  <si>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</si>
  <si>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</si>
  <si>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</si>
  <si>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</si>
  <si>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</si>
  <si>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</si>
  <si>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</si>
  <si>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</si>
  <si>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</si>
  <si>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</si>
  <si>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</si>
  <si>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</si>
  <si>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</si>
  <si>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</si>
  <si>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</si>
  <si>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</si>
  <si>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</si>
  <si>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</si>
  <si>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</si>
  <si>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</si>
  <si>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</si>
  <si>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</si>
  <si>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</si>
  <si>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</si>
  <si>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</si>
  <si>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</si>
  <si>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</si>
  <si>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</si>
  <si>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</si>
  <si>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</si>
  <si>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</si>
  <si>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</si>
  <si>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</si>
  <si>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</si>
  <si>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</si>
  <si>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</si>
  <si>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</si>
  <si>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</si>
  <si>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</si>
  <si>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</si>
  <si>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</si>
  <si>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</si>
  <si>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</si>
  <si>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</si>
  <si>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</si>
  <si>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</si>
  <si>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</si>
  <si>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</si>
  <si>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</si>
  <si>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</si>
  <si>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</si>
  <si>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</si>
  <si>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</si>
  <si>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</si>
  <si>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</si>
  <si>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</si>
  <si>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</si>
  <si>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</si>
  <si>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</si>
  <si>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</si>
  <si>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</si>
  <si>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</si>
  <si>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</si>
  <si>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</si>
  <si>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</si>
  <si>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</si>
  <si>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</si>
  <si>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</si>
  <si>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</si>
  <si>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</si>
  <si>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</si>
  <si>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</si>
  <si>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</si>
  <si>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</si>
  <si>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</si>
  <si>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</si>
  <si>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</si>
  <si>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</si>
  <si>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</si>
  <si>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</si>
  <si>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</si>
  <si>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</si>
  <si>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</si>
  <si>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</si>
  <si>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</si>
  <si>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</si>
  <si>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</si>
  <si>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</si>
  <si>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</si>
  <si>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</si>
  <si>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</si>
  <si>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</si>
  <si>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</si>
  <si>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</si>
  <si>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</si>
  <si>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</si>
  <si>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</si>
  <si>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</si>
  <si>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</si>
  <si>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</si>
  <si>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</si>
  <si>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</si>
  <si>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</si>
  <si>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</si>
  <si>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</si>
  <si>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</si>
  <si>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</si>
  <si>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</si>
  <si>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</si>
  <si>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</si>
  <si>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</si>
  <si>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</si>
  <si>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</si>
  <si>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</si>
  <si>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</si>
  <si>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</si>
  <si>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</si>
  <si>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</si>
  <si>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</si>
  <si>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</si>
  <si>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</si>
  <si>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</si>
  <si>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</si>
  <si>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</si>
  <si>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</si>
  <si>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</si>
  <si>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</si>
  <si>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</si>
  <si>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</si>
  <si>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</si>
  <si>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</si>
  <si>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</si>
  <si>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</si>
  <si>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</si>
  <si>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</si>
  <si>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</si>
  <si>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</si>
  <si>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</si>
  <si>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</si>
  <si>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</si>
  <si>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</si>
  <si>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</si>
  <si>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</si>
  <si>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</si>
  <si>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</si>
  <si>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</si>
  <si>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</si>
  <si>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</si>
  <si>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</si>
  <si>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</si>
  <si>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</si>
  <si>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</si>
  <si>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</si>
  <si>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</si>
  <si>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</si>
  <si>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</si>
  <si>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</si>
  <si>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</si>
  <si>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</si>
  <si>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</si>
  <si>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</si>
  <si>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</si>
  <si>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</si>
  <si>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</si>
  <si>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</si>
  <si>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</si>
  <si>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</si>
  <si>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</si>
  <si>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</si>
  <si>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</si>
  <si>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</si>
  <si>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</si>
  <si>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</si>
  <si>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</si>
  <si>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</si>
  <si>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</si>
  <si>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</si>
  <si>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</si>
  <si>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</si>
  <si>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</si>
  <si>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</si>
  <si>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</si>
  <si>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</si>
  <si>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</si>
  <si>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</si>
  <si>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</si>
  <si>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</si>
  <si>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</si>
  <si>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</si>
  <si>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</si>
  <si>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</si>
  <si>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</si>
  <si>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</si>
  <si>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</si>
  <si>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</si>
  <si>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</si>
  <si>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</si>
  <si>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</si>
  <si>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</si>
  <si>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</si>
  <si>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</si>
  <si>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</si>
  <si>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</si>
  <si>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</si>
  <si>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</si>
  <si>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</si>
  <si>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</si>
  <si>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</si>
  <si>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</si>
  <si>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</si>
  <si>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</si>
  <si>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</si>
  <si>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</si>
  <si>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</si>
  <si>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</si>
  <si>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</si>
  <si>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</si>
  <si>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</si>
  <si>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</si>
  <si>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</si>
  <si>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</si>
  <si>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</si>
  <si>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</si>
  <si>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</si>
  <si>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</si>
  <si>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</si>
  <si>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</si>
  <si>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</si>
  <si>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</si>
  <si>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</si>
  <si>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</si>
  <si>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</si>
  <si>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</si>
  <si>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</si>
  <si>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</si>
  <si>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</si>
  <si>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</si>
  <si>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</si>
  <si>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</si>
  <si>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</si>
  <si>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</si>
  <si>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</si>
  <si>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</si>
  <si>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</si>
  <si>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</si>
  <si>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</si>
  <si>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</si>
  <si>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</si>
  <si>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</si>
  <si>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</si>
  <si>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</si>
  <si>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</si>
  <si>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</si>
  <si>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</si>
  <si>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</si>
  <si>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</si>
  <si>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</si>
  <si>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</si>
  <si>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</si>
  <si>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</si>
  <si>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</si>
  <si>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</si>
  <si>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</si>
  <si>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</si>
  <si>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</si>
  <si>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</si>
  <si>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</si>
  <si>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</si>
  <si>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</si>
  <si>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</si>
  <si>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</si>
  <si>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</si>
  <si>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</si>
  <si>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</si>
  <si>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</si>
  <si>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</si>
  <si>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</si>
  <si>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</si>
  <si>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</si>
  <si>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</si>
  <si>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</si>
  <si>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</si>
  <si>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</si>
  <si>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</si>
  <si>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</si>
  <si>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</si>
  <si>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</si>
  <si>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</si>
  <si>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</si>
  <si>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</si>
  <si>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</si>
  <si>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</si>
  <si>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</si>
  <si>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</si>
  <si>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</si>
  <si>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</si>
  <si>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</si>
  <si>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</si>
  <si>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</si>
  <si>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</si>
  <si>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</si>
  <si>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</si>
  <si>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</si>
  <si>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</si>
  <si>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</si>
  <si>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</si>
  <si>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</si>
  <si>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</si>
  <si>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</si>
  <si>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</si>
  <si>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</si>
  <si>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</si>
  <si>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</si>
  <si>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</si>
  <si>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</si>
  <si>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</si>
  <si>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</si>
  <si>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</si>
  <si>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</si>
  <si>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</si>
  <si>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</si>
  <si>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</si>
  <si>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</si>
  <si>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</si>
  <si>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</si>
  <si>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</si>
  <si>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</si>
  <si>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</si>
  <si>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</si>
  <si>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</si>
  <si>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</si>
  <si>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</si>
  <si>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</si>
  <si>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</si>
  <si>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</si>
  <si>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</si>
  <si>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</si>
  <si>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</si>
  <si>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</si>
  <si>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</si>
  <si>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</si>
  <si>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</si>
  <si>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</si>
  <si>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</si>
  <si>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</si>
  <si>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</si>
  <si>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</si>
  <si>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</si>
  <si>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</si>
  <si>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</si>
  <si>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</si>
  <si>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</si>
  <si>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</si>
  <si>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</si>
  <si>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</si>
  <si>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</si>
  <si>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</si>
  <si>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</si>
  <si>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</si>
  <si>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</si>
  <si>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</si>
  <si>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</si>
  <si>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</si>
  <si>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</si>
  <si>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</si>
  <si>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</si>
  <si>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</si>
  <si>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</si>
  <si>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</si>
  <si>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</si>
  <si>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</si>
  <si>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</si>
  <si>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</si>
  <si>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</si>
  <si>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</si>
  <si>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</si>
  <si>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</si>
  <si>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</si>
  <si>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</si>
  <si>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</si>
  <si>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</si>
  <si>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</si>
  <si>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</si>
  <si>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</si>
  <si>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</si>
  <si>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</si>
  <si>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</si>
  <si>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</si>
  <si>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</si>
  <si>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</si>
  <si>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</si>
  <si>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</si>
  <si>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</si>
  <si>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</si>
  <si>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</si>
  <si>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</si>
  <si>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</si>
  <si>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</si>
  <si>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</si>
  <si>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</si>
  <si>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</si>
  <si>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</si>
  <si>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</si>
  <si>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</si>
  <si>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</si>
  <si>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</si>
  <si>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</si>
  <si>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</si>
  <si>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</si>
  <si>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</si>
  <si>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</si>
  <si>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</si>
  <si>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</si>
  <si>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</si>
  <si>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</si>
  <si>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</si>
  <si>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</si>
  <si>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</si>
  <si>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</si>
  <si>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</si>
  <si>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</si>
  <si>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</si>
  <si>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</si>
  <si>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</si>
  <si>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</si>
  <si>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</si>
  <si>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</si>
  <si>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</si>
  <si>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</si>
  <si>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</si>
  <si>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</si>
  <si>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</si>
  <si>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</si>
  <si>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</si>
  <si>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</si>
  <si>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</si>
  <si>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</si>
  <si>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</si>
  <si>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</si>
  <si>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</si>
  <si>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</si>
  <si>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</si>
  <si>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</si>
  <si>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</si>
  <si>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</si>
  <si>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</si>
  <si>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</si>
  <si>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</si>
  <si>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</si>
  <si>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</si>
  <si>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</si>
  <si>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</si>
  <si>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</si>
  <si>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</si>
  <si>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</si>
  <si>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</si>
  <si>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</si>
  <si>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</si>
  <si>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</si>
  <si>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</si>
  <si>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</si>
  <si>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</si>
  <si>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</si>
  <si>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</si>
  <si>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</si>
  <si>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</si>
  <si>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</si>
  <si>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</si>
  <si>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</si>
  <si>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</si>
  <si>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</si>
  <si>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</si>
  <si>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</si>
  <si>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</si>
  <si>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</si>
  <si>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</si>
  <si>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</si>
  <si>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</si>
  <si>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</si>
  <si>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</si>
  <si>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</si>
  <si>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</si>
  <si>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</si>
  <si>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</si>
  <si>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</si>
  <si>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</si>
  <si>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</si>
  <si>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</si>
  <si>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</si>
  <si>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</si>
  <si>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</si>
  <si>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</si>
  <si>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</si>
  <si>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</si>
  <si>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</si>
  <si>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</si>
  <si>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</si>
  <si>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</si>
  <si>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</si>
  <si>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</si>
  <si>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</si>
  <si>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</si>
  <si>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</si>
  <si>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</si>
  <si>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</si>
  <si>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</si>
  <si>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</si>
  <si>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</si>
  <si>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</si>
  <si>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</si>
  <si>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</si>
  <si>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</si>
  <si>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</si>
  <si>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</si>
  <si>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</si>
  <si>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</si>
  <si>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</si>
  <si>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</si>
  <si>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</si>
  <si>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</si>
  <si>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</si>
  <si>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</si>
  <si>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</si>
  <si>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</si>
  <si>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</si>
  <si>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</si>
  <si>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</si>
  <si>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</si>
  <si>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</si>
  <si>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</si>
  <si>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</si>
  <si>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</si>
  <si>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</si>
  <si>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</si>
  <si>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</si>
  <si>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</si>
  <si>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</si>
  <si>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</si>
  <si>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</si>
  <si>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</si>
  <si>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</si>
  <si>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</si>
  <si>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</si>
  <si>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</si>
  <si>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</si>
  <si>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</si>
  <si>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</si>
  <si>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</si>
  <si>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</si>
  <si>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</si>
  <si>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</si>
  <si>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</si>
  <si>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</si>
  <si>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</si>
  <si>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</si>
  <si>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</si>
  <si>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</si>
  <si>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</si>
  <si>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</si>
  <si>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</si>
  <si>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</si>
  <si>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</si>
  <si>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</si>
  <si>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</si>
  <si>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</si>
  <si>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</si>
  <si>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</si>
  <si>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</si>
  <si>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</si>
  <si>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</si>
  <si>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</si>
  <si>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</si>
  <si>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</si>
  <si>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</si>
  <si>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</si>
  <si>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</si>
  <si>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</si>
  <si>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</si>
  <si>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</si>
  <si>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</si>
  <si>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</si>
  <si>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</si>
  <si>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</si>
  <si>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</si>
  <si>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</si>
  <si>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</si>
  <si>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</si>
  <si>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</si>
  <si>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</si>
  <si>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</si>
  <si>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</si>
  <si>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</si>
  <si>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</si>
  <si>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</si>
  <si>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</si>
  <si>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</si>
  <si>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</si>
  <si>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</si>
  <si>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</si>
  <si>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</si>
  <si>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</si>
  <si>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</si>
  <si>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</si>
  <si>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</si>
  <si>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</si>
  <si>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</si>
  <si>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</si>
  <si>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</si>
  <si>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</si>
  <si>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</si>
  <si>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</si>
  <si>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</si>
  <si>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</si>
  <si>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</si>
  <si>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</si>
  <si>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</si>
  <si>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</si>
  <si>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</si>
  <si>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</si>
  <si>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</si>
  <si>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</si>
  <si>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</si>
  <si>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</si>
  <si>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</si>
  <si>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</si>
  <si>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</si>
  <si>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</si>
  <si>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</si>
  <si>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</si>
  <si>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</si>
  <si>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</si>
  <si>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</si>
  <si>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</si>
  <si>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</si>
  <si>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</si>
  <si>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</si>
  <si>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</si>
  <si>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</si>
  <si>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</si>
  <si>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</si>
  <si>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</si>
  <si>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</si>
  <si>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</si>
  <si>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</si>
  <si>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</si>
  <si>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</si>
  <si>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</si>
  <si>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</si>
  <si>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</si>
  <si>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</si>
  <si>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</si>
  <si>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</si>
  <si>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</si>
  <si>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</si>
  <si>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</si>
  <si>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</si>
  <si>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</si>
  <si>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</si>
  <si>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</si>
  <si>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</si>
  <si>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</si>
  <si>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</si>
  <si>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</si>
  <si>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</si>
  <si>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</si>
  <si>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</si>
  <si>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</si>
  <si>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</si>
  <si>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</si>
  <si>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</si>
  <si>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</si>
  <si>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</si>
  <si>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</si>
  <si>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</si>
  <si>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</si>
  <si>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</si>
  <si>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</si>
  <si>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</si>
  <si>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</si>
  <si>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</si>
  <si>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</si>
  <si>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</si>
  <si>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</si>
  <si>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</si>
  <si>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</si>
  <si>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</si>
  <si>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</si>
  <si>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</si>
  <si>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</si>
  <si>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</si>
  <si>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</si>
  <si>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</si>
  <si>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</si>
  <si>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</si>
  <si>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</si>
  <si>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</si>
  <si>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</si>
  <si>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</si>
  <si>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</si>
  <si>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</si>
  <si>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</si>
  <si>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</si>
  <si>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</si>
  <si>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</si>
  <si>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</si>
  <si>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</si>
  <si>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</si>
  <si>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</si>
  <si>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</si>
  <si>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</si>
  <si>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</si>
  <si>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</si>
  <si>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</si>
  <si>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</si>
  <si>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</si>
  <si>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</si>
  <si>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</si>
  <si>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</si>
  <si>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</si>
  <si>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</si>
  <si>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</si>
  <si>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</si>
  <si>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</si>
  <si>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</si>
  <si>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</si>
  <si>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</si>
  <si>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</si>
  <si>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</si>
  <si>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</si>
  <si>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</si>
  <si>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</si>
  <si>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</si>
  <si>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</si>
  <si>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</si>
  <si>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</si>
  <si>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</si>
  <si>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</si>
  <si>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</si>
  <si>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</si>
  <si>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</si>
  <si>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</si>
  <si>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</si>
  <si>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</si>
  <si>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</si>
  <si>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</si>
  <si>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</si>
  <si>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</si>
  <si>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</si>
  <si>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</si>
  <si>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</si>
  <si>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</si>
  <si>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</si>
  <si>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</si>
  <si>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</si>
  <si>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</si>
  <si>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</si>
  <si>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</si>
  <si>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</si>
  <si>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</si>
  <si>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</si>
  <si>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</si>
  <si>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</si>
  <si>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</si>
  <si>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</si>
  <si>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</si>
  <si>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</si>
  <si>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</si>
  <si>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</si>
  <si>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</si>
  <si>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</si>
  <si>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</si>
  <si>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</si>
  <si>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</si>
  <si>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</si>
  <si>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</si>
  <si>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</si>
  <si>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</si>
  <si>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</si>
  <si>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</si>
  <si>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</si>
  <si>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</si>
  <si>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</si>
  <si>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</si>
  <si>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</si>
  <si>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</si>
  <si>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</si>
  <si>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</si>
  <si>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</si>
  <si>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</si>
  <si>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</si>
  <si>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</si>
  <si>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</si>
  <si>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</si>
  <si>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</si>
  <si>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</si>
  <si>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</si>
  <si>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</si>
  <si>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</si>
  <si>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</si>
  <si>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</si>
  <si>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</si>
  <si>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</si>
  <si>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</si>
  <si>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</si>
  <si>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</si>
  <si>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</si>
  <si>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</si>
  <si>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</si>
  <si>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</si>
  <si>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</si>
  <si>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</si>
  <si>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</si>
  <si>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</si>
  <si>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</si>
  <si>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</si>
  <si>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</si>
  <si>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</si>
  <si>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</si>
  <si>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</si>
  <si>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</si>
  <si>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</si>
  <si>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</si>
  <si>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</si>
  <si>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</si>
  <si>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</si>
  <si>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</si>
  <si>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</si>
  <si>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</si>
  <si>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</si>
  <si>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</si>
  <si>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</si>
  <si>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</si>
  <si>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</si>
  <si>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</si>
  <si>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</si>
  <si>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</si>
  <si>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</si>
  <si>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</si>
  <si>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</si>
  <si>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</si>
  <si>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</si>
  <si>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</si>
  <si>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</si>
  <si>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</si>
  <si>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</si>
  <si>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</si>
  <si>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</si>
  <si>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</si>
  <si>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</si>
  <si>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</si>
  <si>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</si>
  <si>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</si>
  <si>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</si>
  <si>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</si>
  <si>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</si>
  <si>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</si>
  <si>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</si>
  <si>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</si>
  <si>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</si>
  <si>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</si>
  <si>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</si>
  <si>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</si>
  <si>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</si>
  <si>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</si>
  <si>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</si>
  <si>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</si>
  <si>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</si>
  <si>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</si>
  <si>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</si>
  <si>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</si>
  <si>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</si>
  <si>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</si>
  <si>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</si>
  <si>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</si>
  <si>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</si>
  <si>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</si>
  <si>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</si>
  <si>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</si>
  <si>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</si>
  <si>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</si>
  <si>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</si>
  <si>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</si>
  <si>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</si>
  <si>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</si>
  <si>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</si>
  <si>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</si>
  <si>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</si>
  <si>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</si>
  <si>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</si>
  <si>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</si>
  <si>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</si>
  <si>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</si>
  <si>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</si>
  <si>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</si>
  <si>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</si>
  <si>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</si>
  <si>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</si>
  <si>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</si>
  <si>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</si>
  <si>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</si>
  <si>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</si>
  <si>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</si>
  <si>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</si>
  <si>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</si>
  <si>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</si>
  <si>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</si>
  <si>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</si>
  <si>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</si>
  <si>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</si>
  <si>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</si>
  <si>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</si>
  <si>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</si>
  <si>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</si>
  <si>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</si>
  <si>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</si>
  <si>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</si>
  <si>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</si>
  <si>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</si>
  <si>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</si>
  <si>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</si>
  <si>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</si>
  <si>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</si>
  <si>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</si>
  <si>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</si>
  <si>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</si>
  <si>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</si>
  <si>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</si>
  <si>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</si>
  <si>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</si>
  <si>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</si>
  <si>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</si>
  <si>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</si>
  <si>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</si>
  <si>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</si>
  <si>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</si>
  <si>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</si>
  <si>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</si>
  <si>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</si>
  <si>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</si>
  <si>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</si>
  <si>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</si>
  <si>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</si>
  <si>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</si>
  <si>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</si>
  <si>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</si>
  <si>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</si>
  <si>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</si>
  <si>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</si>
  <si>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</si>
  <si>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</si>
  <si>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</si>
  <si>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</si>
  <si>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</si>
  <si>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</si>
  <si>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</si>
  <si>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</si>
  <si>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</si>
  <si>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</si>
  <si>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</si>
  <si>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</si>
  <si>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</si>
  <si>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</si>
  <si>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</si>
  <si>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</si>
  <si>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</si>
  <si>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</si>
  <si>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</si>
  <si>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</si>
  <si>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</si>
  <si>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</si>
  <si>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</si>
  <si>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</si>
  <si>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</si>
  <si>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</si>
  <si>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</si>
  <si>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</si>
  <si>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</si>
  <si>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</si>
  <si>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</si>
  <si>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</si>
  <si>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</si>
  <si>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</si>
  <si>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</si>
  <si>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</si>
  <si>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</si>
  <si>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</si>
  <si>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</si>
  <si>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</si>
  <si>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</si>
  <si>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</si>
  <si>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</si>
  <si>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</si>
  <si>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</si>
  <si>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</si>
  <si>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</si>
  <si>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</si>
  <si>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</si>
  <si>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</si>
  <si>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</si>
  <si>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</si>
  <si>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</si>
  <si>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</si>
  <si>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</si>
  <si>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</si>
  <si>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</si>
  <si>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</si>
  <si>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</si>
  <si>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</si>
  <si>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</si>
  <si>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</si>
  <si>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</si>
  <si>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</si>
  <si>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</si>
  <si>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</si>
  <si>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</si>
  <si>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</si>
  <si>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</si>
  <si>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</si>
  <si>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</si>
  <si>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</si>
  <si>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</si>
  <si>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</si>
  <si>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</si>
  <si>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</si>
  <si>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</si>
  <si>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</si>
  <si>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</si>
  <si>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</si>
  <si>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</si>
  <si>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</si>
  <si>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</si>
  <si>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</si>
  <si>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</si>
  <si>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</si>
  <si>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</si>
  <si>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</si>
  <si>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</si>
  <si>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</si>
  <si>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</si>
  <si>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</si>
  <si>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</si>
  <si>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</si>
  <si>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</si>
  <si>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</si>
  <si>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</si>
  <si>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</si>
  <si>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</si>
  <si>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</si>
  <si>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</si>
  <si>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</si>
  <si>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</si>
  <si>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</si>
  <si>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</si>
  <si>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</si>
  <si>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</si>
  <si>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</si>
  <si>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</si>
  <si>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</si>
  <si>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</si>
  <si>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</si>
  <si>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</si>
  <si>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</si>
  <si>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</si>
  <si>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</si>
  <si>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</si>
  <si>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</si>
  <si>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</si>
  <si>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</si>
  <si>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</si>
  <si>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</si>
  <si>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</si>
  <si>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</si>
  <si>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</si>
  <si>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</si>
  <si>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</si>
  <si>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</si>
  <si>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</si>
  <si>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</si>
  <si>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</si>
  <si>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</si>
  <si>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</si>
  <si>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</si>
  <si>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</si>
  <si>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</si>
  <si>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</si>
  <si>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</si>
  <si>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</si>
  <si>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</si>
  <si>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</si>
  <si>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</si>
  <si>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</si>
  <si>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</si>
  <si>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</si>
  <si>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</si>
  <si>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</si>
  <si>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</si>
  <si>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</si>
  <si>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</si>
  <si>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</si>
  <si>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</si>
  <si>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</si>
  <si>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</si>
  <si>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</si>
  <si>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</si>
  <si>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</si>
  <si>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</si>
  <si>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</si>
  <si>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</si>
  <si>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</si>
  <si>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</si>
  <si>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</si>
  <si>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</si>
  <si>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</si>
  <si>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</si>
  <si>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</si>
  <si>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</si>
  <si>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</si>
  <si>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</si>
  <si>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</si>
  <si>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</si>
  <si>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</si>
  <si>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</si>
  <si>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</si>
  <si>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</si>
  <si>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</si>
  <si>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</si>
  <si>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</si>
  <si>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</si>
  <si>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</si>
  <si>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</si>
  <si>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</si>
  <si>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</si>
  <si>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</si>
  <si>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</si>
  <si>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</si>
  <si>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</si>
  <si>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</si>
  <si>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</si>
  <si>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</si>
  <si>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</si>
  <si>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</si>
  <si>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</si>
  <si>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</si>
  <si>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</si>
  <si>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</si>
  <si>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</si>
  <si>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</si>
  <si>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</si>
  <si>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</si>
  <si>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</si>
  <si>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</si>
  <si>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</si>
  <si>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</si>
  <si>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</si>
  <si>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</si>
  <si>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</si>
  <si>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</si>
  <si>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</si>
  <si>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</si>
  <si>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</si>
  <si>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</si>
  <si>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</si>
  <si>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</si>
  <si>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</si>
  <si>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</si>
  <si>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</si>
  <si>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</si>
  <si>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</si>
  <si>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</si>
  <si>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</si>
  <si>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</si>
  <si>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</si>
  <si>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</si>
  <si>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</si>
  <si>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</si>
  <si>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</si>
  <si>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</si>
  <si>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</si>
  <si>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</si>
  <si>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</si>
  <si>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</si>
  <si>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</si>
  <si>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</si>
  <si>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</si>
  <si>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</si>
  <si>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</si>
  <si>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</si>
  <si>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</si>
  <si>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</si>
  <si>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</si>
  <si>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</si>
  <si>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</si>
  <si>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</si>
  <si>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</si>
  <si>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</si>
  <si>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</si>
  <si>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</si>
  <si>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</si>
  <si>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</si>
  <si>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</si>
  <si>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</si>
  <si>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</si>
  <si>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</si>
  <si>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</si>
  <si>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</si>
  <si>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</si>
  <si>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</si>
  <si>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</si>
  <si>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</si>
  <si>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</si>
  <si>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</si>
  <si>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</si>
  <si>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</si>
  <si>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</si>
  <si>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</si>
  <si>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</si>
  <si>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</si>
  <si>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</si>
  <si>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</si>
  <si>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</si>
  <si>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</si>
  <si>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</si>
  <si>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</si>
  <si>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</si>
  <si>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</si>
  <si>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</si>
  <si>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</si>
  <si>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</si>
  <si>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</si>
  <si>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</si>
  <si>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</si>
  <si>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</si>
  <si>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</si>
  <si>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</si>
  <si>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</si>
  <si>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</si>
  <si>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</si>
  <si>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</si>
  <si>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</si>
  <si>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</si>
  <si>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</si>
  <si>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</si>
  <si>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</si>
  <si>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</si>
  <si>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</si>
  <si>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</si>
  <si>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</si>
  <si>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</si>
  <si>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</si>
  <si>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</si>
  <si>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</si>
  <si>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</si>
  <si>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</si>
  <si>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</si>
  <si>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</si>
  <si>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</si>
  <si>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</si>
  <si>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</si>
  <si>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</si>
  <si>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</si>
  <si>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</si>
  <si>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</si>
  <si>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</si>
  <si>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</si>
  <si>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</si>
  <si>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</si>
  <si>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</si>
  <si>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</si>
  <si>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</si>
  <si>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</si>
  <si>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</si>
  <si>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</si>
  <si>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</si>
  <si>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</si>
  <si>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</si>
  <si>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</si>
  <si>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</si>
  <si>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</si>
  <si>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</si>
  <si>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</si>
  <si>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</si>
  <si>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</si>
  <si>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</si>
  <si>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</si>
  <si>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</si>
  <si>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</si>
  <si>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</si>
  <si>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</si>
  <si>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</si>
  <si>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</si>
  <si>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</si>
  <si>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</si>
  <si>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</si>
  <si>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</si>
  <si>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</si>
  <si>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</si>
  <si>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</si>
  <si>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</si>
  <si>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</si>
  <si>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</si>
  <si>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</si>
  <si>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</si>
  <si>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</si>
  <si>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</si>
  <si>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</si>
  <si>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</si>
  <si>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</si>
  <si>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</si>
  <si>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</si>
  <si>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</si>
  <si>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</si>
  <si>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</si>
  <si>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</si>
  <si>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</si>
  <si>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</si>
  <si>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</si>
  <si>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</si>
  <si>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</si>
  <si>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</si>
  <si>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</si>
  <si>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</si>
  <si>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</si>
  <si>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</si>
  <si>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</si>
  <si>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</si>
  <si>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</si>
  <si>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</si>
  <si>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</si>
  <si>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</si>
  <si>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</si>
  <si>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</si>
  <si>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</si>
  <si>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</si>
  <si>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</si>
  <si>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</si>
  <si>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</si>
  <si>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</si>
  <si>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</si>
  <si>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</si>
  <si>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</si>
  <si>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</si>
  <si>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</si>
  <si>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</si>
  <si>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</si>
  <si>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</si>
  <si>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</si>
  <si>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</si>
  <si>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</si>
  <si>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</si>
  <si>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</si>
  <si>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</si>
  <si>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</si>
  <si>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</si>
  <si>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</si>
  <si>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</si>
  <si>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</si>
  <si>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</si>
  <si>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</si>
  <si>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</si>
  <si>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</si>
  <si>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</si>
  <si>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</si>
  <si>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</si>
  <si>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</si>
  <si>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</si>
  <si>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</si>
  <si>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</si>
  <si>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</si>
  <si>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</si>
  <si>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</si>
  <si>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</si>
  <si>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</si>
  <si>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</si>
  <si>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</si>
  <si>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</si>
  <si>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</si>
  <si>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</si>
  <si>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</si>
  <si>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</si>
  <si>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</si>
  <si>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</si>
  <si>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</si>
  <si>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</si>
  <si>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</si>
  <si>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</si>
  <si>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</si>
  <si>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</si>
  <si>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</si>
  <si>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</si>
  <si>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</si>
  <si>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</si>
  <si>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</si>
  <si>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</si>
  <si>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</si>
  <si>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</si>
  <si>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</si>
  <si>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</si>
  <si>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</si>
  <si>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</si>
  <si>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</si>
  <si>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</si>
  <si>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</si>
  <si>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</si>
  <si>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</si>
  <si>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</si>
  <si>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</si>
  <si>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</si>
  <si>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</si>
  <si>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</si>
  <si>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</si>
  <si>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</si>
  <si>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</si>
  <si>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</si>
  <si>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</si>
  <si>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</si>
  <si>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</si>
  <si>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</si>
  <si>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</si>
  <si>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</si>
  <si>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</si>
  <si>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</si>
  <si>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</si>
  <si>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</si>
  <si>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</si>
  <si>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</si>
  <si>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</si>
  <si>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</si>
  <si>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</si>
  <si>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</si>
  <si>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</si>
  <si>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</si>
  <si>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</si>
  <si>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</si>
  <si>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</si>
  <si>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</si>
  <si>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</si>
  <si>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</si>
  <si>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</si>
  <si>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</si>
  <si>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</si>
  <si>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</si>
  <si>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</si>
  <si>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</si>
  <si>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</si>
  <si>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</si>
  <si>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</si>
  <si>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</si>
  <si>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</si>
  <si>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</si>
  <si>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</si>
  <si>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</si>
  <si>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</si>
  <si>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</si>
  <si>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</si>
  <si>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</si>
  <si>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</si>
  <si>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</si>
  <si>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</si>
  <si>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</si>
  <si>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</si>
  <si>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</si>
  <si>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</si>
  <si>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</si>
  <si>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</si>
  <si>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</si>
  <si>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</si>
  <si>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</si>
  <si>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</si>
  <si>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</si>
  <si>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</si>
  <si>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</si>
  <si>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</si>
  <si>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</si>
  <si>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</si>
  <si>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</si>
  <si>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</si>
  <si>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</si>
  <si>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</si>
  <si>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</si>
  <si>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</si>
  <si>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</si>
  <si>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</si>
  <si>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</si>
  <si>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</si>
  <si>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</si>
  <si>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</si>
  <si>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</si>
  <si>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</si>
  <si>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</si>
  <si>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</si>
  <si>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</si>
  <si>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</si>
  <si>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</si>
  <si>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</si>
  <si>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</si>
  <si>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</si>
  <si>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</si>
  <si>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</si>
  <si>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</si>
  <si>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</si>
  <si>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</si>
  <si>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</si>
  <si>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</si>
  <si>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</si>
  <si>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</si>
  <si>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</si>
  <si>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</si>
  <si>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</si>
  <si>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</si>
  <si>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</si>
  <si>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</si>
  <si>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</si>
  <si>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</si>
  <si>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</si>
  <si>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</si>
  <si>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</si>
  <si>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</si>
  <si>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</si>
  <si>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</si>
  <si>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</si>
  <si>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</si>
  <si>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</si>
  <si>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</si>
  <si>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</si>
  <si>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</si>
  <si>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</si>
  <si>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</si>
  <si>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</si>
  <si>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</si>
  <si>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</si>
  <si>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</si>
  <si>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</si>
  <si>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</si>
  <si>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</si>
  <si>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</si>
  <si>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</si>
  <si>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</si>
  <si>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</si>
  <si>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</si>
  <si>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</si>
  <si>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</si>
  <si>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</si>
  <si>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</si>
  <si>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</si>
  <si>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</si>
  <si>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</si>
  <si>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</si>
  <si>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</si>
  <si>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</si>
  <si>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</si>
  <si>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</si>
  <si>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</si>
  <si>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</si>
  <si>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</si>
  <si>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</si>
  <si>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</si>
  <si>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</si>
  <si>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</si>
  <si>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</si>
  <si>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</si>
  <si>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</si>
  <si>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</si>
  <si>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</si>
  <si>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</si>
  <si>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</si>
  <si>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</si>
  <si>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</si>
  <si>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</si>
  <si>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</si>
  <si>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</si>
  <si>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</si>
  <si>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</si>
  <si>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</si>
  <si>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</si>
  <si>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</si>
  <si>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</si>
  <si>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</si>
  <si>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</si>
  <si>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</si>
  <si>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</si>
  <si>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</si>
  <si>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</si>
  <si>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</si>
  <si>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</si>
  <si>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</si>
  <si>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</si>
  <si>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</si>
  <si>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</si>
  <si>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</si>
  <si>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</si>
  <si>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</si>
  <si>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</si>
  <si>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</si>
  <si>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</si>
  <si>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</si>
  <si>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</si>
  <si>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</si>
  <si>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</si>
  <si>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</si>
  <si>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</si>
  <si>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</si>
  <si>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</si>
  <si>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</si>
  <si>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</si>
  <si>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</si>
  <si>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</si>
  <si>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</si>
  <si>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</si>
  <si>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</si>
  <si>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</si>
  <si>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</si>
  <si>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</si>
  <si>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</si>
  <si>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</si>
  <si>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</si>
  <si>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</si>
  <si>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</si>
  <si>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</si>
  <si>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</si>
  <si>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</si>
  <si>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</si>
  <si>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</si>
  <si>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</si>
  <si>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</si>
  <si>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</si>
  <si>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</si>
  <si>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</si>
  <si>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</si>
  <si>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</si>
  <si>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</si>
  <si>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</si>
  <si>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</si>
  <si>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</si>
  <si>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</si>
  <si>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</si>
  <si>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</si>
  <si>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</si>
  <si>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</si>
  <si>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</si>
  <si>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</si>
  <si>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</si>
  <si>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</si>
  <si>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</si>
  <si>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</si>
  <si>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</si>
  <si>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</si>
  <si>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</si>
  <si>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</si>
  <si>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</si>
  <si>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</si>
  <si>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</si>
  <si>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</si>
  <si>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</si>
  <si>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</si>
  <si>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</si>
  <si>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</si>
  <si>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</si>
  <si>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</si>
  <si>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</si>
  <si>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</si>
  <si>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</si>
  <si>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</si>
  <si>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</si>
  <si>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</si>
  <si>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</si>
  <si>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</si>
  <si>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</si>
  <si>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</si>
  <si>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</si>
  <si>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</si>
  <si>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</si>
  <si>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</si>
  <si>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</si>
  <si>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</si>
  <si>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</si>
  <si>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</si>
  <si>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</si>
  <si>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</si>
  <si>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</si>
  <si>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</si>
  <si>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</si>
  <si>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</si>
  <si>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</si>
  <si>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</si>
  <si>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</si>
  <si>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</si>
  <si>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</si>
  <si>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</si>
  <si>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</si>
  <si>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</si>
  <si>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</si>
  <si>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</si>
  <si>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</si>
  <si>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</si>
  <si>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</si>
  <si>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</si>
  <si>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</si>
  <si>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</si>
  <si>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</si>
  <si>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</si>
  <si>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</si>
  <si>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</si>
  <si>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</si>
  <si>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</si>
  <si>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</si>
  <si>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</si>
  <si>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</si>
  <si>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</si>
  <si>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</si>
  <si>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</si>
  <si>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</si>
  <si>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</si>
  <si>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</si>
  <si>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</si>
  <si>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</si>
  <si>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</si>
  <si>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</si>
  <si>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</si>
  <si>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</si>
  <si>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</si>
  <si>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</si>
  <si>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</si>
  <si>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</si>
  <si>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</si>
  <si>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</si>
  <si>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</si>
  <si>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</si>
  <si>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</si>
  <si>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</si>
  <si>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</si>
  <si>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</si>
  <si>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</si>
  <si>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</si>
  <si>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</si>
  <si>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</si>
  <si>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</si>
  <si>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</si>
  <si>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</si>
  <si>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</si>
  <si>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</si>
  <si>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</si>
  <si>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</si>
  <si>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</si>
  <si>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</si>
  <si>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</si>
  <si>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</si>
  <si>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</si>
  <si>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</si>
  <si>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</si>
  <si>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</si>
  <si>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</si>
  <si>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</si>
  <si>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</si>
  <si>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</si>
  <si>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</si>
  <si>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</si>
  <si>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</si>
  <si>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</si>
  <si>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</si>
  <si>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</si>
  <si>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</si>
  <si>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</si>
  <si>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</si>
  <si>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</si>
  <si>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</si>
  <si>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</si>
  <si>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</si>
  <si>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</si>
  <si>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</si>
  <si>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</si>
  <si>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</si>
  <si>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</si>
  <si>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</si>
  <si>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</si>
  <si>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</si>
  <si>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</si>
  <si>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</si>
  <si>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</si>
  <si>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</si>
  <si>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</si>
  <si>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</si>
  <si>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</si>
  <si>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</si>
  <si>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</si>
  <si>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</si>
  <si>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</si>
  <si>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</si>
  <si>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</si>
  <si>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</si>
  <si>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</si>
  <si>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</si>
  <si>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</si>
  <si>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</si>
  <si>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</si>
  <si>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</si>
  <si>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</si>
  <si>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</si>
  <si>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</si>
  <si>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</si>
  <si>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</si>
  <si>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</si>
  <si>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</si>
  <si>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</si>
  <si>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</si>
  <si>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</si>
  <si>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</si>
  <si>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</si>
  <si>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</si>
  <si>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</si>
  <si>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</si>
  <si>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</si>
  <si>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</si>
  <si>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</si>
  <si>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</si>
  <si>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</si>
  <si>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</si>
  <si>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</si>
  <si>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</si>
  <si>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</si>
  <si>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</si>
  <si>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</si>
  <si>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</si>
  <si>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</si>
  <si>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</si>
  <si>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</si>
  <si>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</si>
  <si>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</si>
  <si>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</si>
  <si>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</si>
  <si>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</si>
  <si>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</si>
  <si>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</si>
  <si>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</si>
  <si>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</si>
  <si>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</si>
  <si>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</si>
  <si>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</si>
  <si>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</si>
  <si>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</si>
  <si>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</si>
  <si>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</si>
  <si>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</si>
  <si>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</si>
  <si>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</si>
  <si>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</si>
  <si>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</si>
  <si>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</si>
  <si>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</si>
  <si>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</si>
  <si>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</si>
  <si>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</si>
  <si>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</si>
  <si>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</si>
  <si>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</si>
  <si>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</si>
  <si>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</si>
  <si>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</si>
  <si>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</si>
  <si>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</si>
  <si>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</si>
  <si>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</si>
  <si>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</si>
  <si>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</si>
  <si>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</si>
  <si>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</si>
  <si>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</si>
  <si>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</si>
  <si>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</si>
  <si>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</si>
  <si>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</si>
  <si>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</si>
  <si>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</si>
  <si>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</si>
  <si>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</si>
  <si>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</si>
  <si>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</si>
  <si>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</si>
  <si>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</si>
  <si>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</si>
  <si>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</si>
  <si>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</si>
  <si>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</si>
  <si>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</si>
  <si>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</si>
  <si>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</si>
  <si>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</si>
  <si>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</si>
  <si>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</si>
  <si>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</si>
  <si>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</si>
  <si>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</si>
  <si>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</si>
  <si>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</si>
  <si>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</si>
  <si>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</si>
  <si>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</si>
  <si>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</si>
  <si>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</si>
  <si>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</si>
  <si>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</si>
  <si>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</si>
  <si>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</si>
  <si>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</si>
  <si>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</si>
  <si>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</si>
  <si>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</si>
  <si>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</si>
  <si>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</si>
  <si>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</si>
  <si>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</si>
  <si>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</si>
  <si>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</si>
  <si>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</si>
  <si>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</si>
  <si>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</si>
  <si>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</si>
  <si>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</si>
  <si>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</si>
  <si>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</si>
  <si>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</si>
  <si>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</si>
  <si>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</si>
  <si>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</si>
  <si>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</si>
  <si>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</si>
  <si>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</si>
  <si>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</si>
  <si>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</si>
  <si>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</si>
  <si>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</si>
  <si>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</si>
  <si>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</si>
  <si>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</si>
  <si>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</si>
  <si>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</si>
  <si>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</si>
  <si>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</si>
  <si>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</si>
  <si>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</si>
  <si>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</si>
  <si>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</si>
  <si>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</si>
  <si>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</si>
  <si>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</si>
  <si>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</si>
  <si>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</si>
  <si>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</si>
  <si>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</si>
  <si>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</si>
  <si>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</si>
  <si>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</si>
  <si>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</si>
  <si>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</si>
  <si>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</si>
  <si>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</si>
  <si>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</si>
  <si>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</si>
  <si>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</si>
  <si>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</si>
  <si>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</si>
  <si>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</si>
  <si>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</si>
  <si>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</si>
  <si>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</si>
  <si>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</si>
  <si>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</si>
  <si>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</si>
  <si>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</si>
  <si>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</si>
  <si>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</si>
  <si>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</si>
  <si>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</si>
  <si>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</si>
  <si>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</si>
  <si>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</si>
  <si>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</si>
  <si>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</si>
  <si>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</si>
  <si>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</si>
  <si>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</si>
  <si>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</si>
  <si>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</si>
  <si>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</si>
  <si>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</si>
  <si>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</si>
  <si>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</si>
  <si>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</si>
  <si>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</si>
  <si>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</si>
  <si>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</si>
  <si>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</si>
  <si>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</si>
  <si>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</si>
  <si>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</si>
  <si>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</si>
  <si>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</si>
  <si>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</si>
  <si>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</si>
  <si>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</si>
  <si>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</si>
  <si>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</si>
  <si>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</si>
  <si>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</si>
  <si>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</si>
  <si>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</si>
  <si>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</si>
  <si>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</si>
  <si>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</si>
  <si>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</si>
  <si>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</si>
  <si>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</si>
  <si>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</si>
  <si>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</si>
  <si>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</si>
  <si>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</si>
  <si>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</si>
  <si>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</si>
  <si>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</si>
  <si>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</si>
  <si>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</si>
  <si>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</si>
  <si>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</si>
  <si>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</si>
  <si>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</si>
  <si>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</si>
  <si>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</si>
  <si>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</si>
  <si>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</si>
  <si>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</si>
  <si>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</si>
  <si>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</si>
  <si>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</si>
  <si>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</si>
  <si>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</si>
  <si>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</si>
  <si>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</si>
  <si>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</si>
  <si>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</si>
  <si>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</si>
  <si>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</si>
  <si>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</si>
  <si>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</si>
  <si>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</si>
  <si>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</si>
  <si>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</si>
  <si>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</si>
  <si>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</si>
  <si>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</si>
  <si>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</si>
  <si>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</si>
  <si>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</si>
  <si>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</si>
  <si>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</si>
  <si>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</si>
  <si>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</si>
  <si>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</si>
  <si>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</si>
  <si>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</si>
  <si>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</si>
  <si>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</si>
  <si>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</si>
  <si>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</si>
  <si>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</si>
  <si>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</si>
  <si>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</si>
  <si>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</si>
  <si>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</si>
  <si>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</si>
  <si>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</si>
  <si>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</si>
  <si>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</si>
  <si>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</si>
  <si>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</si>
  <si>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</si>
  <si>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</si>
  <si>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</si>
  <si>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</si>
  <si>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</si>
  <si>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</si>
  <si>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</si>
  <si>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</si>
  <si>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</si>
  <si>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</si>
  <si>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</si>
  <si>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</si>
  <si>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</si>
  <si>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</si>
  <si>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</si>
  <si>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</si>
  <si>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</si>
  <si>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</si>
  <si>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</si>
  <si>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</si>
  <si>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</si>
  <si>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</si>
  <si>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</si>
  <si>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</si>
  <si>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</si>
  <si>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</si>
  <si>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</si>
  <si>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</si>
  <si>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</si>
  <si>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</si>
  <si>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</si>
  <si>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</si>
  <si>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</si>
  <si>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</si>
  <si>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</si>
  <si>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</si>
  <si>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</si>
  <si>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</si>
  <si>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</si>
  <si>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</si>
  <si>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</si>
  <si>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</si>
  <si>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</si>
  <si>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</si>
  <si>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</si>
  <si>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</si>
  <si>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</si>
  <si>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</si>
  <si>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</si>
  <si>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</si>
  <si>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</si>
  <si>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</si>
  <si>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</si>
  <si>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</si>
  <si>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</si>
  <si>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</si>
  <si>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</si>
  <si>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</si>
  <si>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</si>
  <si>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</si>
  <si>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</si>
  <si>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</si>
  <si>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</si>
  <si>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</si>
  <si>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</si>
  <si>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</si>
  <si>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</si>
  <si>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</si>
  <si>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</si>
  <si>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</si>
  <si>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</si>
  <si>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</si>
  <si>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</si>
  <si>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</si>
  <si>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</si>
  <si>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</si>
  <si>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</si>
  <si>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</si>
  <si>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</si>
  <si>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</si>
  <si>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</si>
  <si>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</si>
  <si>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</si>
  <si>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</si>
  <si>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</si>
  <si>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</si>
  <si>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</si>
  <si>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</si>
  <si>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</si>
  <si>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</si>
  <si>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</si>
  <si>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</si>
  <si>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</si>
  <si>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</si>
  <si>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</si>
  <si>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</si>
  <si>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</si>
  <si>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</si>
  <si>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</si>
  <si>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</si>
  <si>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</si>
  <si>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</si>
  <si>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</si>
  <si>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</si>
  <si>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</si>
  <si>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</si>
  <si>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</si>
  <si>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</si>
  <si>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</si>
  <si>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</si>
  <si>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</si>
  <si>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</si>
  <si>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</si>
  <si>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</si>
  <si>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</si>
  <si>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</si>
  <si>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</si>
  <si>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</si>
  <si>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</si>
  <si>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</si>
  <si>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</si>
  <si>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</si>
  <si>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</si>
  <si>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</si>
  <si>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</si>
  <si>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</si>
  <si>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</si>
  <si>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</si>
  <si>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</si>
  <si>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</si>
  <si>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</si>
  <si>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</si>
  <si>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</si>
  <si>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</si>
  <si>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</si>
  <si>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</si>
  <si>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</si>
  <si>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</si>
  <si>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</si>
  <si>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</si>
  <si>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</si>
  <si>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</si>
  <si>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</si>
  <si>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</si>
  <si>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</si>
  <si>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</si>
  <si>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</si>
  <si>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</si>
  <si>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</si>
  <si>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</si>
  <si>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</si>
  <si>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</si>
  <si>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</si>
  <si>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</si>
  <si>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</si>
  <si>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</si>
  <si>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</si>
  <si>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</si>
  <si>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</si>
  <si>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</si>
  <si>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</si>
  <si>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</si>
  <si>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</si>
  <si>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</si>
  <si>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</si>
  <si>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</si>
  <si>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</si>
  <si>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</si>
  <si>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</si>
  <si>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</si>
  <si>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</si>
  <si>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</si>
  <si>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</si>
  <si>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</si>
  <si>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</si>
  <si>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</si>
  <si>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</si>
  <si>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</si>
  <si>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</si>
  <si>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</si>
  <si>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</si>
  <si>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</si>
  <si>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</si>
  <si>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</si>
  <si>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</si>
  <si>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</si>
  <si>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</si>
  <si>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</si>
  <si>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</si>
  <si>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</si>
  <si>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</si>
  <si>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</si>
  <si>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</si>
  <si>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</si>
  <si>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</si>
  <si>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</si>
  <si>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</si>
  <si>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</si>
  <si>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</si>
  <si>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</si>
  <si>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</si>
  <si>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</si>
  <si>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</si>
  <si>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</si>
  <si>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</si>
  <si>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</si>
  <si>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</si>
  <si>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</si>
  <si>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</si>
  <si>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</si>
  <si>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</si>
  <si>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</si>
  <si>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</si>
  <si>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</si>
  <si>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</si>
  <si>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</si>
  <si>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</si>
  <si>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</si>
  <si>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</si>
  <si>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</si>
  <si>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</si>
  <si>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</si>
  <si>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</si>
  <si>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</si>
  <si>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</si>
  <si>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</si>
  <si>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</si>
  <si>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</si>
  <si>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</si>
  <si>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</si>
  <si>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</si>
  <si>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</si>
  <si>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</si>
  <si>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</si>
  <si>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</si>
  <si>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</si>
  <si>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</si>
  <si>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</si>
  <si>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</si>
  <si>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</si>
  <si>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</si>
  <si>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</si>
  <si>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</si>
  <si>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</si>
  <si>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</si>
  <si>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</si>
  <si>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</si>
  <si>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</si>
  <si>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</si>
  <si>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</si>
  <si>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</si>
  <si>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</si>
  <si>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</si>
  <si>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</si>
  <si>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</si>
  <si>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</si>
  <si>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</si>
  <si>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</si>
  <si>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</si>
  <si>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</si>
  <si>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</si>
  <si>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</si>
  <si>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</si>
  <si>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</si>
  <si>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</si>
  <si>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</si>
  <si>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</si>
  <si>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</si>
  <si>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</si>
  <si>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</si>
  <si>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</si>
  <si>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</si>
  <si>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</si>
  <si>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</si>
  <si>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</si>
  <si>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</si>
  <si>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</si>
  <si>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</si>
  <si>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</si>
  <si>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</si>
  <si>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</si>
  <si>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</si>
  <si>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</si>
  <si>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</si>
  <si>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</si>
  <si>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</si>
  <si>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</si>
  <si>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</si>
  <si>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</si>
  <si>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</si>
  <si>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</si>
  <si>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</si>
  <si>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</si>
  <si>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</si>
  <si>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</si>
  <si>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</si>
  <si>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</si>
  <si>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</si>
  <si>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</si>
  <si>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</si>
  <si>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</si>
  <si>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</si>
  <si>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</si>
  <si>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</si>
  <si>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</si>
  <si>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</si>
  <si>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</si>
  <si>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</si>
  <si>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</si>
  <si>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</si>
  <si>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</si>
  <si>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</si>
  <si>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</si>
  <si>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</si>
  <si>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</si>
  <si>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</si>
  <si>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</si>
  <si>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</si>
  <si>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</si>
  <si>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</si>
  <si>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</si>
  <si>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</si>
  <si>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</si>
  <si>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</si>
  <si>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</si>
  <si>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</si>
  <si>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</si>
  <si>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</si>
  <si>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</si>
  <si>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</si>
  <si>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</si>
  <si>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</si>
  <si>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</si>
  <si>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</si>
  <si>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</si>
  <si>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</si>
  <si>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</si>
  <si>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</si>
  <si>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</si>
  <si>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</si>
  <si>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</si>
  <si>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</si>
  <si>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</si>
  <si>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</si>
  <si>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</si>
  <si>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</si>
  <si>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</si>
  <si>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</si>
  <si>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</si>
  <si>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</si>
  <si>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</si>
  <si>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</si>
  <si>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</si>
  <si>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</si>
  <si>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</si>
  <si>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</si>
  <si>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</si>
  <si>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</si>
  <si>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</si>
  <si>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</si>
  <si>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</si>
  <si>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</si>
  <si>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</si>
  <si>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</si>
  <si>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</si>
  <si>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</si>
  <si>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</si>
  <si>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</si>
  <si>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</si>
  <si>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</si>
  <si>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</si>
  <si>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</si>
  <si>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</si>
  <si>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</si>
  <si>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</si>
  <si>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</si>
  <si>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</si>
  <si>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</si>
  <si>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</si>
  <si>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</si>
  <si>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</si>
  <si>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</si>
  <si>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</si>
  <si>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</si>
  <si>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</si>
  <si>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</si>
  <si>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</si>
  <si>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</si>
  <si>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</si>
  <si>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</si>
  <si>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</si>
  <si>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</si>
  <si>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</si>
  <si>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</si>
  <si>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</si>
  <si>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</si>
  <si>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</si>
  <si>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</si>
  <si>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</si>
  <si>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</si>
  <si>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</si>
  <si>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</si>
  <si>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</si>
  <si>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</si>
  <si>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</si>
  <si>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</si>
  <si>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</si>
  <si>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</si>
  <si>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</si>
  <si>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</si>
  <si>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</si>
  <si>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</si>
  <si>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</si>
  <si>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</si>
  <si>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</si>
  <si>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</si>
  <si>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</si>
  <si>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</si>
  <si>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</si>
  <si>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</si>
  <si>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</si>
  <si>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</si>
  <si>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</si>
  <si>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</si>
  <si>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</si>
  <si>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</si>
  <si>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</si>
  <si>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</si>
  <si>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</si>
  <si>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</si>
  <si>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</si>
  <si>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</si>
  <si>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</si>
  <si>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</si>
  <si>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</si>
  <si>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</si>
  <si>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</si>
  <si>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</si>
  <si>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</si>
  <si>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</si>
  <si>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</si>
  <si>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</si>
  <si>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</si>
  <si>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</si>
  <si>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</si>
  <si>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</si>
  <si>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</si>
  <si>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</si>
  <si>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</si>
  <si>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</si>
  <si>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</si>
  <si>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</si>
  <si>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</si>
  <si>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</si>
  <si>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</si>
  <si>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</si>
  <si>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</si>
  <si>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</si>
  <si>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</si>
  <si>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</si>
  <si>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</si>
  <si>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</si>
  <si>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</si>
  <si>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</si>
  <si>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</si>
  <si>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</si>
  <si>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</si>
  <si>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</si>
  <si>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</si>
  <si>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</si>
  <si>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</si>
  <si>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</si>
  <si>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</si>
  <si>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</si>
  <si>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</si>
  <si>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</si>
  <si>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</si>
  <si>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</si>
  <si>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</si>
  <si>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</si>
  <si>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</si>
  <si>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</si>
  <si>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</si>
  <si>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</si>
  <si>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</si>
  <si>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</si>
  <si>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</si>
  <si>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</si>
  <si>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</si>
  <si>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</si>
  <si>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</si>
  <si>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</si>
  <si>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</si>
  <si>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</si>
  <si>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</si>
  <si>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</si>
  <si>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</si>
  <si>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</si>
  <si>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</si>
  <si>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</si>
  <si>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</si>
  <si>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</si>
  <si>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</si>
  <si>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</si>
  <si>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</si>
  <si>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</si>
  <si>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</si>
  <si>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</si>
  <si>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</si>
  <si>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</si>
  <si>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</si>
  <si>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</si>
  <si>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</si>
  <si>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</si>
  <si>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</si>
  <si>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</si>
  <si>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</si>
  <si>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</si>
  <si>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</si>
  <si>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</si>
  <si>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</si>
  <si>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</si>
  <si>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</si>
  <si>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</si>
  <si>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</si>
  <si>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</si>
  <si>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</si>
  <si>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</si>
  <si>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</si>
  <si>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</si>
  <si>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</si>
  <si>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</si>
  <si>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</si>
  <si>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</si>
  <si>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</si>
  <si>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</si>
  <si>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</si>
  <si>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</si>
  <si>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</si>
  <si>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</si>
  <si>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</si>
  <si>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</si>
  <si>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</si>
  <si>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</si>
  <si>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</si>
  <si>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</si>
  <si>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</si>
  <si>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</si>
  <si>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</si>
  <si>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</si>
  <si>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</si>
  <si>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</si>
  <si>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</si>
  <si>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</si>
  <si>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</si>
  <si>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</si>
  <si>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</si>
  <si>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</si>
  <si>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</si>
  <si>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</si>
  <si>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</si>
  <si>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</si>
  <si>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</si>
  <si>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</si>
  <si>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</si>
  <si>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</si>
  <si>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</si>
  <si>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</si>
  <si>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</si>
  <si>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</si>
  <si>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</si>
  <si>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</si>
  <si>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</si>
  <si>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</si>
  <si>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</si>
  <si>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</si>
  <si>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</si>
  <si>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</si>
  <si>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</si>
  <si>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</si>
  <si>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</si>
  <si>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</si>
  <si>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</si>
  <si>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</si>
  <si>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</si>
  <si>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</si>
  <si>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</si>
  <si>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</si>
  <si>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</si>
  <si>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</si>
  <si>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</si>
  <si>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</si>
  <si>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</si>
  <si>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</si>
  <si>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</si>
  <si>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</si>
  <si>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</si>
  <si>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</si>
  <si>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</si>
  <si>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</si>
  <si>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</si>
  <si>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</si>
  <si>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</si>
  <si>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</si>
  <si>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</si>
  <si>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</si>
  <si>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</si>
  <si>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</si>
  <si>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</si>
  <si>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</si>
  <si>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</si>
  <si>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</si>
  <si>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</si>
  <si>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</si>
  <si>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</si>
  <si>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</si>
  <si>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</si>
  <si>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</si>
  <si>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</si>
  <si>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</si>
  <si>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</si>
  <si>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</si>
  <si>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</si>
  <si>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</si>
  <si>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</si>
  <si>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</si>
  <si>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</si>
  <si>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</si>
  <si>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</si>
  <si>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</si>
  <si>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</si>
  <si>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</si>
  <si>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</si>
  <si>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</si>
  <si>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</si>
  <si>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</si>
  <si>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</si>
  <si>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</si>
  <si>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</si>
  <si>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</si>
  <si>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</si>
  <si>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</si>
  <si>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</si>
  <si>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</si>
  <si>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</si>
  <si>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</si>
  <si>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</si>
  <si>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</si>
  <si>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</si>
  <si>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</si>
  <si>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</si>
  <si>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</si>
  <si>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</si>
  <si>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</si>
  <si>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</si>
  <si>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</si>
  <si>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</si>
  <si>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</si>
  <si>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</si>
  <si>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</si>
  <si>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</si>
  <si>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</si>
  <si>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</si>
  <si>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</si>
  <si>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</si>
  <si>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</si>
  <si>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</si>
  <si>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</si>
  <si>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</si>
  <si>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</si>
  <si>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</si>
  <si>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</si>
  <si>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</si>
  <si>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</si>
  <si>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</si>
  <si>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</si>
  <si>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</si>
  <si>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</si>
  <si>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</si>
  <si>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</si>
  <si>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</si>
  <si>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</si>
  <si>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</si>
  <si>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</si>
  <si>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</si>
  <si>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</si>
  <si>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</si>
  <si>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</si>
  <si>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</si>
  <si>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</si>
  <si>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</si>
  <si>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</si>
  <si>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</si>
  <si>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</si>
  <si>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</si>
  <si>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</si>
  <si>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</si>
  <si>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</si>
  <si>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</si>
  <si>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</si>
  <si>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</si>
  <si>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</si>
  <si>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</si>
  <si>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</si>
  <si>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</si>
  <si>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</si>
  <si>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</si>
  <si>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</si>
  <si>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</si>
  <si>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</si>
  <si>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</si>
  <si>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</si>
  <si>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</si>
  <si>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</si>
  <si>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</si>
  <si>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</si>
  <si>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</si>
  <si>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</si>
  <si>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</si>
  <si>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</si>
  <si>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</si>
  <si>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</si>
  <si>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</si>
  <si>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</si>
  <si>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</si>
  <si>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</si>
  <si>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</si>
  <si>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</si>
  <si>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</si>
  <si>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</si>
  <si>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</si>
  <si>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</si>
  <si>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</si>
  <si>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</si>
  <si>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</si>
  <si>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</si>
  <si>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</si>
  <si>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</si>
  <si>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</si>
  <si>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</si>
  <si>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</si>
  <si>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</si>
  <si>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</si>
  <si>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</si>
  <si>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</si>
  <si>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</si>
  <si>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</si>
  <si>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</si>
  <si>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</si>
  <si>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</si>
  <si>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</si>
  <si>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</si>
  <si>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</si>
  <si>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</si>
  <si>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</si>
  <si>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</si>
  <si>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</si>
  <si>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</si>
  <si>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</si>
  <si>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</si>
  <si>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</si>
  <si>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</si>
  <si>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</si>
  <si>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</si>
  <si>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</si>
  <si>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</si>
  <si>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</si>
  <si>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</si>
  <si>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</si>
  <si>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</si>
  <si>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</si>
  <si>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</si>
  <si>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</si>
  <si>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</si>
  <si>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</si>
  <si>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</si>
  <si>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</si>
  <si>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</si>
  <si>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</si>
  <si>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</si>
  <si>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</si>
  <si>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</si>
  <si>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</si>
  <si>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</si>
  <si>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</si>
  <si>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</si>
  <si>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</si>
  <si>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</si>
  <si>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</si>
  <si>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</si>
  <si>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</si>
  <si>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</si>
  <si>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</si>
  <si>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</si>
  <si>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</si>
  <si>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</si>
  <si>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</si>
  <si>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</si>
  <si>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</si>
  <si>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</si>
  <si>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</si>
  <si>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</si>
  <si>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</si>
  <si>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</si>
  <si>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</si>
  <si>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</si>
  <si>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</si>
  <si>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</si>
  <si>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</si>
  <si>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</si>
  <si>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</si>
  <si>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</si>
  <si>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</si>
  <si>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</si>
  <si>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</si>
  <si>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</si>
  <si>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</si>
  <si>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</si>
  <si>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</si>
  <si>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</si>
  <si>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</si>
  <si>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</si>
  <si>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</si>
  <si>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</si>
  <si>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</si>
  <si>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</si>
  <si>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</si>
  <si>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</si>
  <si>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</si>
  <si>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</si>
  <si>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</si>
  <si>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</si>
  <si>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</si>
  <si>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</si>
  <si>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</si>
  <si>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</si>
  <si>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</si>
  <si>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</si>
  <si>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</si>
  <si>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</si>
  <si>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</si>
  <si>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</si>
  <si>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</si>
  <si>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</si>
  <si>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</si>
  <si>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</si>
  <si>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</si>
  <si>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</si>
  <si>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</si>
  <si>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</si>
  <si>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</si>
  <si>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</si>
  <si>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</si>
  <si>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</si>
  <si>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</si>
  <si>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</si>
  <si>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</si>
  <si>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</si>
  <si>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</si>
  <si>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</si>
  <si>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</si>
  <si>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</si>
  <si>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</si>
  <si>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</si>
  <si>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</si>
  <si>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</si>
  <si>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</si>
  <si>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</si>
  <si>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</si>
  <si>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</si>
  <si>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</si>
  <si>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</si>
  <si>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</si>
  <si>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</si>
  <si>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</si>
  <si>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</si>
  <si>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</si>
  <si>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</si>
  <si>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</si>
  <si>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</si>
  <si>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</si>
  <si>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</si>
  <si>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</si>
  <si>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</si>
  <si>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</si>
  <si>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</si>
  <si>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</si>
  <si>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</si>
  <si>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</si>
  <si>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</si>
  <si>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</si>
  <si>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</si>
  <si>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</si>
  <si>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</si>
  <si>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</si>
  <si>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</si>
  <si>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</si>
  <si>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</si>
  <si>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</si>
  <si>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</si>
  <si>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</si>
  <si>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</si>
  <si>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</si>
  <si>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</si>
  <si>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</si>
  <si>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</si>
  <si>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</si>
  <si>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</si>
  <si>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</si>
  <si>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</si>
  <si>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</si>
  <si>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</si>
  <si>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</si>
  <si>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</si>
  <si>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</si>
  <si>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</si>
  <si>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</si>
  <si>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</si>
  <si>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</si>
  <si>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</si>
  <si>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</si>
  <si>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</si>
  <si>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</si>
  <si>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</si>
  <si>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</si>
  <si>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</si>
  <si>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</si>
  <si>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</si>
  <si>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</si>
  <si>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</si>
  <si>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</si>
  <si>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</si>
  <si>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</si>
  <si>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</si>
  <si>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</si>
  <si>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</si>
  <si>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</si>
  <si>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</si>
  <si>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</si>
  <si>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</si>
  <si>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</si>
  <si>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</si>
  <si>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</si>
  <si>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</si>
  <si>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</si>
  <si>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</si>
  <si>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</si>
  <si>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</si>
  <si>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</si>
  <si>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</si>
  <si>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</si>
  <si>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</si>
  <si>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</si>
  <si>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</si>
  <si>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</si>
  <si>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</si>
  <si>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</si>
  <si>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</si>
  <si>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</si>
  <si>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</si>
  <si>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</si>
  <si>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</si>
  <si>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</si>
  <si>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</si>
  <si>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</si>
  <si>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</si>
  <si>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</si>
  <si>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</si>
  <si>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</si>
  <si>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</si>
  <si>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</si>
  <si>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</si>
  <si>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</si>
  <si>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</si>
  <si>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</si>
  <si>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</si>
  <si>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</si>
  <si>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</si>
  <si>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</si>
  <si>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</si>
  <si>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</si>
  <si>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</si>
  <si>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</si>
  <si>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</si>
  <si>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</si>
  <si>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</si>
  <si>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</si>
  <si>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</si>
  <si>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</si>
  <si>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</si>
  <si>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</si>
  <si>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</si>
  <si>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</si>
  <si>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</si>
  <si>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</si>
  <si>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</si>
  <si>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</si>
  <si>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</si>
  <si>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</si>
  <si>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</si>
  <si>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</si>
  <si>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</si>
  <si>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</si>
  <si>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</si>
  <si>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</si>
  <si>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</si>
  <si>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</si>
  <si>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</si>
  <si>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</si>
  <si>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</si>
  <si>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</si>
  <si>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</si>
  <si>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</si>
  <si>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</si>
  <si>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</si>
  <si>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</si>
  <si>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</si>
  <si>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</si>
  <si>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</si>
  <si>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</si>
  <si>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</si>
  <si>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</si>
  <si>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</si>
  <si>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</si>
  <si>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</si>
  <si>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</si>
  <si>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</si>
  <si>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</si>
  <si>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</si>
  <si>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</si>
  <si>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</si>
  <si>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</si>
  <si>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</si>
  <si>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</si>
  <si>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</si>
  <si>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</si>
  <si>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</si>
  <si>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</si>
  <si>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</si>
  <si>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</si>
  <si>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</si>
  <si>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</si>
  <si>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</si>
  <si>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</si>
  <si>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</si>
  <si>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</si>
  <si>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</si>
  <si>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</si>
  <si>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</si>
  <si>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</si>
  <si>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</si>
  <si>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</si>
  <si>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</si>
  <si>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</si>
  <si>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</si>
  <si>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</si>
  <si>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</si>
  <si>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</si>
  <si>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</si>
  <si>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</si>
  <si>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</si>
  <si>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</si>
  <si>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</si>
  <si>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</si>
  <si>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</si>
  <si>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</si>
  <si>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</si>
  <si>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</si>
  <si>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</si>
  <si>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</si>
  <si>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</si>
  <si>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</si>
  <si>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</si>
  <si>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</si>
  <si>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</si>
  <si>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</si>
  <si>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</si>
  <si>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</si>
  <si>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</si>
  <si>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</si>
  <si>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</si>
  <si>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</si>
  <si>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</si>
  <si>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</si>
  <si>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</si>
  <si>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</si>
  <si>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</si>
  <si>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</si>
  <si>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</si>
  <si>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</si>
  <si>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</si>
  <si>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</si>
  <si>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</si>
  <si>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</si>
  <si>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</si>
  <si>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</si>
  <si>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</si>
  <si>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</si>
  <si>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</si>
  <si>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</si>
  <si>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</si>
  <si>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</si>
  <si>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</si>
  <si>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</si>
  <si>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</si>
  <si>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</si>
  <si>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</si>
  <si>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</si>
  <si>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</si>
  <si>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</si>
  <si>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</si>
  <si>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</si>
  <si>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</si>
  <si>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</si>
  <si>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</si>
  <si>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</si>
  <si>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</si>
  <si>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</si>
  <si>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</si>
  <si>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</si>
  <si>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</si>
  <si>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</si>
  <si>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</si>
  <si>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</si>
  <si>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</si>
  <si>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</si>
  <si>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</si>
  <si>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</si>
  <si>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</si>
  <si>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</si>
  <si>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</si>
  <si>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</si>
  <si>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</si>
  <si>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</si>
  <si>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</si>
  <si>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</si>
  <si>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</si>
  <si>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</si>
  <si>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</si>
  <si>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</si>
  <si>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</si>
  <si>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</si>
  <si>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</si>
  <si>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</si>
  <si>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</si>
  <si>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</si>
  <si>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</si>
  <si>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</si>
  <si>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</si>
  <si>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</si>
  <si>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</si>
  <si>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</si>
  <si>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</si>
  <si>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</si>
  <si>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</si>
  <si>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</si>
  <si>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</si>
  <si>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</si>
  <si>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</si>
  <si>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</si>
  <si>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</si>
  <si>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</si>
  <si>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</si>
  <si>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</si>
  <si>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</si>
  <si>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</si>
  <si>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</si>
  <si>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</si>
  <si>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</si>
  <si>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</si>
  <si>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</si>
  <si>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</si>
  <si>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</si>
  <si>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</si>
  <si>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</si>
  <si>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</si>
  <si>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</si>
  <si>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</si>
  <si>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</si>
  <si>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</si>
  <si>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</si>
  <si>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</si>
  <si>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</si>
  <si>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</si>
  <si>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</si>
  <si>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</si>
  <si>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</si>
  <si>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</si>
  <si>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</si>
  <si>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</si>
  <si>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</si>
  <si>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</si>
  <si>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</si>
  <si>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</si>
  <si>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</si>
  <si>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</si>
  <si>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</si>
  <si>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</si>
  <si>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</si>
  <si>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</si>
  <si>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</si>
  <si>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</si>
  <si>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</si>
  <si>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</si>
  <si>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</si>
  <si>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</si>
  <si>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</si>
  <si>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</si>
  <si>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</si>
  <si>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</si>
  <si>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</si>
  <si>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</si>
  <si>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</si>
  <si>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</si>
  <si>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</si>
  <si>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</si>
  <si>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</si>
  <si>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</si>
  <si>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</si>
  <si>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</si>
  <si>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</si>
  <si>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</si>
  <si>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</si>
  <si>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</si>
  <si>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</si>
  <si>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</si>
  <si>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</si>
  <si>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</si>
  <si>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</si>
  <si>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</si>
  <si>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</si>
  <si>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</si>
  <si>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</si>
  <si>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</si>
  <si>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</si>
  <si>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</si>
  <si>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</si>
  <si>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</si>
  <si>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</si>
  <si>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</si>
  <si>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</si>
  <si>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</si>
  <si>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</si>
  <si>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</si>
  <si>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</si>
  <si>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</si>
  <si>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</si>
  <si>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</si>
  <si>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</si>
  <si>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</si>
  <si>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</si>
  <si>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</si>
  <si>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</si>
  <si>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</si>
  <si>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</si>
  <si>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</si>
  <si>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</si>
  <si>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</si>
  <si>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</si>
  <si>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</si>
  <si>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</si>
  <si>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</si>
  <si>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</si>
  <si>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</si>
  <si>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</si>
  <si>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</si>
  <si>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</si>
  <si>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</si>
  <si>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</si>
  <si>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</si>
  <si>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</si>
  <si>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</si>
  <si>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</si>
  <si>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</si>
  <si>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</si>
  <si>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</si>
  <si>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</si>
  <si>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</si>
  <si>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</si>
  <si>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</si>
  <si>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</si>
  <si>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</si>
  <si>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</si>
  <si>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</si>
  <si>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</si>
  <si>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</si>
  <si>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</si>
  <si>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</si>
  <si>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</si>
  <si>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</si>
  <si>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</si>
  <si>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</si>
  <si>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</si>
  <si>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</si>
  <si>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</si>
  <si>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</si>
  <si>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</si>
  <si>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</si>
  <si>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</si>
  <si>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</si>
  <si>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</si>
  <si>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</si>
  <si>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</si>
  <si>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</si>
  <si>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</si>
  <si>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</si>
  <si>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</si>
  <si>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</si>
  <si>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</si>
  <si>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</si>
  <si>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</si>
  <si>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</si>
  <si>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</si>
  <si>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</si>
  <si>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</si>
  <si>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</si>
  <si>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</si>
  <si>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</si>
  <si>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</si>
  <si>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</si>
  <si>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</si>
  <si>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</si>
  <si>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</si>
  <si>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</si>
  <si>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</si>
  <si>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</si>
  <si>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</si>
  <si>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</si>
  <si>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</si>
  <si>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</si>
  <si>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</si>
  <si>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</si>
  <si>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</si>
  <si>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</si>
  <si>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</si>
  <si>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</si>
  <si>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</si>
  <si>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</si>
  <si>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</si>
  <si>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</si>
  <si>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</si>
  <si>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</si>
  <si>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</si>
  <si>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</si>
  <si>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</si>
  <si>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</si>
  <si>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</si>
  <si>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</si>
  <si>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</si>
  <si>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</si>
  <si>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</si>
  <si>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</si>
  <si>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</si>
  <si>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</si>
  <si>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</si>
  <si>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</si>
  <si>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</si>
  <si>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</si>
  <si>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</si>
  <si>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</si>
  <si>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</si>
  <si>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</si>
  <si>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</si>
  <si>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</si>
  <si>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</si>
  <si>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</si>
  <si>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</si>
  <si>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</si>
  <si>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</si>
  <si>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</si>
  <si>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</si>
  <si>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</si>
  <si>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</si>
  <si>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</si>
  <si>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</si>
  <si>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</si>
  <si>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</si>
  <si>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</si>
  <si>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</si>
  <si>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</si>
  <si>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</si>
  <si>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</si>
  <si>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</si>
  <si>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</si>
  <si>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</si>
  <si>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</si>
  <si>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</si>
  <si>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</si>
  <si>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</si>
  <si>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</si>
  <si>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</si>
  <si>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</si>
  <si>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</si>
  <si>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</si>
  <si>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</si>
  <si>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</si>
  <si>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</si>
  <si>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</si>
  <si>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</si>
  <si>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</si>
  <si>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</si>
  <si>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</si>
  <si>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</si>
  <si>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</si>
  <si>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</si>
  <si>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</si>
  <si>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</si>
  <si>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</si>
  <si>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</si>
  <si>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</si>
  <si>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</si>
  <si>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</si>
  <si>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</si>
  <si>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</si>
  <si>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</si>
  <si>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</si>
  <si>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</si>
  <si>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</si>
  <si>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</si>
  <si>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</si>
  <si>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</si>
  <si>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</si>
  <si>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</si>
  <si>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</si>
  <si>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</si>
  <si>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</si>
  <si>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</si>
  <si>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</si>
  <si>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</si>
  <si>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</si>
  <si>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</si>
  <si>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</si>
  <si>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</si>
  <si>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</si>
  <si>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</si>
  <si>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</si>
  <si>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</si>
  <si>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</si>
  <si>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</si>
  <si>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</si>
  <si>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</si>
  <si>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</si>
  <si>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</si>
  <si>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</si>
  <si>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</si>
  <si>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</si>
  <si>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</si>
  <si>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</si>
  <si>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</si>
  <si>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</si>
  <si>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</si>
  <si>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</si>
  <si>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</si>
  <si>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</si>
  <si>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</si>
  <si>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</si>
  <si>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</si>
  <si>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</si>
  <si>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</si>
  <si>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</si>
  <si>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</si>
  <si>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</si>
  <si>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</si>
  <si>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</si>
  <si>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</si>
  <si>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</si>
  <si>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</si>
  <si>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</si>
  <si>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</si>
  <si>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</si>
  <si>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</si>
  <si>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</si>
  <si>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</si>
  <si>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</si>
  <si>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</si>
  <si>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</si>
  <si>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</si>
  <si>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</si>
  <si>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</si>
  <si>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</si>
  <si>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</si>
  <si>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</si>
  <si>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</si>
  <si>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</si>
  <si>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</si>
  <si>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</si>
  <si>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</si>
  <si>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</si>
  <si>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</si>
  <si>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</si>
  <si>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</si>
  <si>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</si>
  <si>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</si>
  <si>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</si>
  <si>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</si>
  <si>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</si>
  <si>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</si>
  <si>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</si>
  <si>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</si>
  <si>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</si>
  <si>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</si>
  <si>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</si>
  <si>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</si>
  <si>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</si>
  <si>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</si>
  <si>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</si>
  <si>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</si>
  <si>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</si>
  <si>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</si>
  <si>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</si>
  <si>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</si>
  <si>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</si>
  <si>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</si>
  <si>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</si>
  <si>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</si>
  <si>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</si>
  <si>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</si>
  <si>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</si>
  <si>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</si>
  <si>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</si>
  <si>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</si>
  <si>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</si>
  <si>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</si>
  <si>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</si>
  <si>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</si>
  <si>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</si>
  <si>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</si>
  <si>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</si>
  <si>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</si>
  <si>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</si>
  <si>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</si>
  <si>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</si>
  <si>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</si>
  <si>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</si>
  <si>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</si>
  <si>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</si>
  <si>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</si>
  <si>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</si>
  <si>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</si>
  <si>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</si>
  <si>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</si>
  <si>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</si>
  <si>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</si>
  <si>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</si>
  <si>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</si>
  <si>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</si>
  <si>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</si>
  <si>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</si>
  <si>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</si>
  <si>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</si>
  <si>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</si>
  <si>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</si>
  <si>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</si>
  <si>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</si>
  <si>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</si>
  <si>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</si>
  <si>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</si>
  <si>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</si>
  <si>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</si>
  <si>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</si>
  <si>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</si>
  <si>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</si>
  <si>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</si>
  <si>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</si>
  <si>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</si>
  <si>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</si>
  <si>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</si>
  <si>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</si>
  <si>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</si>
  <si>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</si>
  <si>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</si>
  <si>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</si>
  <si>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</si>
  <si>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</si>
  <si>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</si>
  <si>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</si>
  <si>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</si>
  <si>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</si>
  <si>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</si>
  <si>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</si>
  <si>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</si>
  <si>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</si>
  <si>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</si>
  <si>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</si>
  <si>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</si>
  <si>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</si>
  <si>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</si>
  <si>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</si>
  <si>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</si>
  <si>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</si>
  <si>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</si>
  <si>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</si>
  <si>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</si>
  <si>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</si>
  <si>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</si>
  <si>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</si>
  <si>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</si>
  <si>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</si>
  <si>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</si>
  <si>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</si>
  <si>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</si>
  <si>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</si>
  <si>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</si>
  <si>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</si>
  <si>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</si>
  <si>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</si>
  <si>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</si>
  <si>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</si>
  <si>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</si>
  <si>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</si>
  <si>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</si>
  <si>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</si>
  <si>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</si>
  <si>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</si>
  <si>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</si>
  <si>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</si>
  <si>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</si>
  <si>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</si>
  <si>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</si>
  <si>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</si>
  <si>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</si>
  <si>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</si>
  <si>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</si>
  <si>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</si>
  <si>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</si>
  <si>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</si>
  <si>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</si>
  <si>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</si>
  <si>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</si>
  <si>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</si>
  <si>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</si>
  <si>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</si>
  <si>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</si>
  <si>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</si>
  <si>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</si>
  <si>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</si>
  <si>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</si>
  <si>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</si>
  <si>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</si>
  <si>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</si>
  <si>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</si>
  <si>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</si>
  <si>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</si>
  <si>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</si>
  <si>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</si>
  <si>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</si>
  <si>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</si>
  <si>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</si>
  <si>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</si>
  <si>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</si>
  <si>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</si>
  <si>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</si>
  <si>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</si>
  <si>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</si>
  <si>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</si>
  <si>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</si>
  <si>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</si>
  <si>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</si>
  <si>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</si>
  <si>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</si>
  <si>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</si>
  <si>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</si>
  <si>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</si>
  <si>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</si>
  <si>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</si>
  <si>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</si>
  <si>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</si>
  <si>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</si>
  <si>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</si>
  <si>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</si>
  <si>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</si>
  <si>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</si>
  <si>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</si>
  <si>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</si>
  <si>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</si>
  <si>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</si>
  <si>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</si>
  <si>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</si>
  <si>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</si>
  <si>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</si>
  <si>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</si>
  <si>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</si>
  <si>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</si>
  <si>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</si>
  <si>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</si>
  <si>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</si>
  <si>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</si>
  <si>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</si>
  <si>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</si>
  <si>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</si>
  <si>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</si>
  <si>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</si>
  <si>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</si>
  <si>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</si>
  <si>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</si>
  <si>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</si>
  <si>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</si>
  <si>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</si>
  <si>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</si>
  <si>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</si>
  <si>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</si>
  <si>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</si>
  <si>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</si>
  <si>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</si>
  <si>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</si>
  <si>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</si>
  <si>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</si>
  <si>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</si>
  <si>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</si>
  <si>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</si>
  <si>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</si>
  <si>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</si>
  <si>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</si>
  <si>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</si>
  <si>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</si>
  <si>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</si>
  <si>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</si>
  <si>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</si>
  <si>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</si>
  <si>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</si>
  <si>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</si>
  <si>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</si>
  <si>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</si>
  <si>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</si>
  <si>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</si>
  <si>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</si>
  <si>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</si>
  <si>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</si>
  <si>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</si>
  <si>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</si>
  <si>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</si>
  <si>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</si>
  <si>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</si>
  <si>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</si>
  <si>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</si>
  <si>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</si>
  <si>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</si>
  <si>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</si>
  <si>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</si>
  <si>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</si>
  <si>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</si>
  <si>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</si>
  <si>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</si>
  <si>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</si>
  <si>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</si>
  <si>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</si>
  <si>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</si>
  <si>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</si>
  <si>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</si>
  <si>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</si>
  <si>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</si>
  <si>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</si>
  <si>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</si>
  <si>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</si>
  <si>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</si>
  <si>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</si>
  <si>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</si>
  <si>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</si>
  <si>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</si>
  <si>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</si>
  <si>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</si>
  <si>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</si>
  <si>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</si>
  <si>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</si>
  <si>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</si>
  <si>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</si>
  <si>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</si>
  <si>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</si>
  <si>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</si>
  <si>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</si>
  <si>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</si>
  <si>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</si>
  <si>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</si>
  <si>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</si>
  <si>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</si>
  <si>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</si>
  <si>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</si>
  <si>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</si>
  <si>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</si>
  <si>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</si>
  <si>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</si>
  <si>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</si>
  <si>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</si>
  <si>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</si>
  <si>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</si>
  <si>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</si>
  <si>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</si>
  <si>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</si>
  <si>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</si>
  <si>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</si>
  <si>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</si>
  <si>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</si>
  <si>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</si>
  <si>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</si>
  <si>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</si>
  <si>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</si>
  <si>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</si>
  <si>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</si>
  <si>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</si>
  <si>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</si>
  <si>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</si>
  <si>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</si>
  <si>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</si>
  <si>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</si>
  <si>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</si>
  <si>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</si>
  <si>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</si>
  <si>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</si>
  <si>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</si>
  <si>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</si>
  <si>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</si>
  <si>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</si>
  <si>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</si>
  <si>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</si>
  <si>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</si>
  <si>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</si>
  <si>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</si>
  <si>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</si>
  <si>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</si>
  <si>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</si>
  <si>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</si>
  <si>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</si>
  <si>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</si>
  <si>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</si>
  <si>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</si>
  <si>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</si>
  <si>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</si>
  <si>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</si>
  <si>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</si>
  <si>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</si>
  <si>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</si>
  <si>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</si>
  <si>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</si>
  <si>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</si>
  <si>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</si>
  <si>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</si>
  <si>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</si>
  <si>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</si>
  <si>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</si>
  <si>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</si>
  <si>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</si>
  <si>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</si>
  <si>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</si>
  <si>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</si>
  <si>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</si>
  <si>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</si>
  <si>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</si>
  <si>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</si>
  <si>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</si>
  <si>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</si>
  <si>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</si>
  <si>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</si>
  <si>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</si>
  <si>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</si>
  <si>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</si>
  <si>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</si>
  <si>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</si>
  <si>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</si>
  <si>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</si>
  <si>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</si>
  <si>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</si>
  <si>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</si>
  <si>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</si>
  <si>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</si>
  <si>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</si>
  <si>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</si>
  <si>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</si>
  <si>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</si>
  <si>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</si>
  <si>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</si>
  <si>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</si>
  <si>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</si>
  <si>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</si>
  <si>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</si>
  <si>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</si>
  <si>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</si>
  <si>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</si>
  <si>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</si>
  <si>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</si>
  <si>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</si>
  <si>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</si>
  <si>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</si>
  <si>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</si>
  <si>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</si>
  <si>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</si>
  <si>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</si>
  <si>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</si>
  <si>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</si>
  <si>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</si>
  <si>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</si>
  <si>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</si>
  <si>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</si>
  <si>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</si>
  <si>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</si>
  <si>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</si>
  <si>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</si>
  <si>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</si>
  <si>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</si>
  <si>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</si>
  <si>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</si>
  <si>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</si>
  <si>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</si>
  <si>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</si>
  <si>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</si>
  <si>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</si>
  <si>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</si>
  <si>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</si>
  <si>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</si>
  <si>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</si>
  <si>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</si>
  <si>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</si>
  <si>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</si>
  <si>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</si>
  <si>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</si>
  <si>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</si>
  <si>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</si>
  <si>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</si>
  <si>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</si>
  <si>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</si>
  <si>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</si>
  <si>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</si>
  <si>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</si>
  <si>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</si>
  <si>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</si>
  <si>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</si>
  <si>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</si>
  <si>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</si>
  <si>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</si>
  <si>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</si>
  <si>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</si>
  <si>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</si>
  <si>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</si>
  <si>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</si>
  <si>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</si>
  <si>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</si>
  <si>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</si>
  <si>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</si>
  <si>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</si>
  <si>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</si>
  <si>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</si>
  <si>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</si>
  <si>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</si>
  <si>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</si>
  <si>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</si>
  <si>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</si>
  <si>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</si>
  <si>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</si>
  <si>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</si>
  <si>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</si>
  <si>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</si>
  <si>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</si>
  <si>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</si>
  <si>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</si>
  <si>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</si>
  <si>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</si>
  <si>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</si>
  <si>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</si>
  <si>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</si>
  <si>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</si>
  <si>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</si>
  <si>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</si>
  <si>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</si>
  <si>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</si>
  <si>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</si>
  <si>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</si>
  <si>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</si>
  <si>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</si>
  <si>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</si>
  <si>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</si>
  <si>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</si>
  <si>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</si>
  <si>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</si>
  <si>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</si>
  <si>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</si>
  <si>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</si>
  <si>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</si>
  <si>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</si>
  <si>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</si>
  <si>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</si>
  <si>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</si>
  <si>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</si>
  <si>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</si>
  <si>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</si>
  <si>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</si>
  <si>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</si>
  <si>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</si>
  <si>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</si>
  <si>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</si>
  <si>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</si>
  <si>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</si>
  <si>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</si>
  <si>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</si>
  <si>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</si>
  <si>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</si>
  <si>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</si>
  <si>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</si>
  <si>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</si>
  <si>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</si>
  <si>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</si>
  <si>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</si>
  <si>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</si>
  <si>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</si>
  <si>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</si>
  <si>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</si>
  <si>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</si>
  <si>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</si>
  <si>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</si>
  <si>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</si>
  <si>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</si>
  <si>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</si>
  <si>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</si>
  <si>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</si>
  <si>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</si>
  <si>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</si>
  <si>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</si>
  <si>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</si>
  <si>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</si>
  <si>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</si>
  <si>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</si>
  <si>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</si>
  <si>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</si>
  <si>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</si>
  <si>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</si>
  <si>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</si>
  <si>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</si>
  <si>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</si>
  <si>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</si>
  <si>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</si>
  <si>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</si>
  <si>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</si>
  <si>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</si>
  <si>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</si>
  <si>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</si>
  <si>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</si>
  <si>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</si>
  <si>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</si>
  <si>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</si>
  <si>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</si>
  <si>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</si>
  <si>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</si>
  <si>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</si>
  <si>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</si>
  <si>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</si>
  <si>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</si>
  <si>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</si>
  <si>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</si>
  <si>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</si>
  <si>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</si>
  <si>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</si>
  <si>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</si>
  <si>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</si>
  <si>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</si>
  <si>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</si>
  <si>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</si>
  <si>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</si>
  <si>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</si>
  <si>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</si>
  <si>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</si>
  <si>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</si>
  <si>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</si>
  <si>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</si>
  <si>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</si>
  <si>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</si>
  <si>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</si>
  <si>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</si>
  <si>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</si>
  <si>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</si>
  <si>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</si>
  <si>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</si>
  <si>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</si>
  <si>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</si>
  <si>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</si>
  <si>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</si>
  <si>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</si>
  <si>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</si>
  <si>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</si>
  <si>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</si>
  <si>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</si>
  <si>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</si>
  <si>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</si>
  <si>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</si>
  <si>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</si>
  <si>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</si>
  <si>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</si>
  <si>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</si>
  <si>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</si>
  <si>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</si>
  <si>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</si>
  <si>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</si>
  <si>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</si>
  <si>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</si>
  <si>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</si>
  <si>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</si>
  <si>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</si>
  <si>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</si>
  <si>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</si>
  <si>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</si>
  <si>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</si>
  <si>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</si>
  <si>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</si>
  <si>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</si>
  <si>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</si>
  <si>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</si>
  <si>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</si>
  <si>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</si>
  <si>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</si>
  <si>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</si>
  <si>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</si>
  <si>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</si>
  <si>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</si>
  <si>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</si>
  <si>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</si>
  <si>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</si>
  <si>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</si>
  <si>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</si>
  <si>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</si>
  <si>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</si>
  <si>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</si>
  <si>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</si>
  <si>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</si>
  <si>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</si>
  <si>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</si>
  <si>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</si>
  <si>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</si>
  <si>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</si>
  <si>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</si>
  <si>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</si>
  <si>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</si>
  <si>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</si>
  <si>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</si>
  <si>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</si>
  <si>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</si>
  <si>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</si>
  <si>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</si>
  <si>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</si>
  <si>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</si>
  <si>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</si>
  <si>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</si>
  <si>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</si>
  <si>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</si>
  <si>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</si>
  <si>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</si>
  <si>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</si>
  <si>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</si>
  <si>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</si>
  <si>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</si>
  <si>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</si>
  <si>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</si>
  <si>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</si>
  <si>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</si>
  <si>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</si>
  <si>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</si>
  <si>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</si>
  <si>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</si>
  <si>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</si>
  <si>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</si>
  <si>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</si>
  <si>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</si>
  <si>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</si>
  <si>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</si>
  <si>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</si>
  <si>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</si>
  <si>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</si>
  <si>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</si>
  <si>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</si>
  <si>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</si>
  <si>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</si>
  <si>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</si>
  <si>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</si>
  <si>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</si>
  <si>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</si>
  <si>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</si>
  <si>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</si>
  <si>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</si>
  <si>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</si>
  <si>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</si>
  <si>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</si>
  <si>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</si>
  <si>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</si>
  <si>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</si>
  <si>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</si>
  <si>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</si>
  <si>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</si>
  <si>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</si>
  <si>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</si>
  <si>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</si>
  <si>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</si>
  <si>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</si>
  <si>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</si>
  <si>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</si>
  <si>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</si>
  <si>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</si>
  <si>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</si>
  <si>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</si>
  <si>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</si>
  <si>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</si>
  <si>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</si>
  <si>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</si>
  <si>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</si>
  <si>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</si>
  <si>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</si>
  <si>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</si>
  <si>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</si>
  <si>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</si>
  <si>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</si>
  <si>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</si>
  <si>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</si>
  <si>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</si>
  <si>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</si>
  <si>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</si>
  <si>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</si>
  <si>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</si>
  <si>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</si>
  <si>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</si>
  <si>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</si>
  <si>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</si>
  <si>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</si>
  <si>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</si>
  <si>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</si>
  <si>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</si>
  <si>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</si>
  <si>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</si>
  <si>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</si>
  <si>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</si>
  <si>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</si>
  <si>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</si>
  <si>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</si>
  <si>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</si>
  <si>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</si>
  <si>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</si>
  <si>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</si>
  <si>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</si>
  <si>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</si>
  <si>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</si>
  <si>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</si>
  <si>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</si>
  <si>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</si>
  <si>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</si>
  <si>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</si>
  <si>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</si>
  <si>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</si>
  <si>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</si>
  <si>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</si>
  <si>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</si>
  <si>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</si>
  <si>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</si>
  <si>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</si>
  <si>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</si>
  <si>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</si>
  <si>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</si>
  <si>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</si>
  <si>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</si>
  <si>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</si>
  <si>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</si>
  <si>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</si>
  <si>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</si>
  <si>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</si>
  <si>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</si>
  <si>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</si>
  <si>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</si>
  <si>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</si>
  <si>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</si>
  <si>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</si>
  <si>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</si>
  <si>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</si>
  <si>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</si>
  <si>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</si>
  <si>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</si>
  <si>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</si>
  <si>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</si>
  <si>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</si>
  <si>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</si>
  <si>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</si>
  <si>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</si>
  <si>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</si>
  <si>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</si>
  <si>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</si>
  <si>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</si>
  <si>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</si>
  <si>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</si>
  <si>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</si>
  <si>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</si>
  <si>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</si>
  <si>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</si>
  <si>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</si>
  <si>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</si>
  <si>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</si>
  <si>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</si>
  <si>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</si>
  <si>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</si>
  <si>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</si>
  <si>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</si>
  <si>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</si>
  <si>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</si>
  <si>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</si>
  <si>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</si>
  <si>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</si>
  <si>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</si>
  <si>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</si>
  <si>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</si>
  <si>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</si>
  <si>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</si>
  <si>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</si>
  <si>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</si>
  <si>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</si>
  <si>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</si>
  <si>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</si>
  <si>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</si>
  <si>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</si>
  <si>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</si>
  <si>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</si>
  <si>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</si>
  <si>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</si>
  <si>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</si>
  <si>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</si>
  <si>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</si>
  <si>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</si>
  <si>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</si>
  <si>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</si>
  <si>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</si>
  <si>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</si>
  <si>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</si>
  <si>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</si>
  <si>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</si>
  <si>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</si>
  <si>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</si>
  <si>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</si>
  <si>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</si>
  <si>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</si>
  <si>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</si>
  <si>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</si>
  <si>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</si>
  <si>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</si>
  <si>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</si>
  <si>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</si>
  <si>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</si>
  <si>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</si>
  <si>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</si>
  <si>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</si>
  <si>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</si>
  <si>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</si>
  <si>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</si>
  <si>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</si>
  <si>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</si>
  <si>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</si>
  <si>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</si>
  <si>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</si>
  <si>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</si>
  <si>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</si>
  <si>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</si>
  <si>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</si>
  <si>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</si>
  <si>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</si>
  <si>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</si>
  <si>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</si>
  <si>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</si>
  <si>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</si>
  <si>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</si>
  <si>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</si>
  <si>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</si>
  <si>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</si>
  <si>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</si>
  <si>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</si>
  <si>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</si>
  <si>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</si>
  <si>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</si>
  <si>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</si>
  <si>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</si>
  <si>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</si>
  <si>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</si>
  <si>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</si>
  <si>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</si>
  <si>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</si>
  <si>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</si>
  <si>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</si>
  <si>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</si>
  <si>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</si>
  <si>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</si>
  <si>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</si>
  <si>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</si>
  <si>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</si>
  <si>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</si>
  <si>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</si>
  <si>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</si>
  <si>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</si>
  <si>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</si>
  <si>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</si>
  <si>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</si>
  <si>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</si>
  <si>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</si>
  <si>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</si>
  <si>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</si>
  <si>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</si>
  <si>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</si>
  <si>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</si>
  <si>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</si>
  <si>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</si>
  <si>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</si>
  <si>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</si>
  <si>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</si>
  <si>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</si>
  <si>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</si>
  <si>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</si>
  <si>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</si>
  <si>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</si>
  <si>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</si>
  <si>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</si>
  <si>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</si>
  <si>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</si>
  <si>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</si>
  <si>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</si>
  <si>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</si>
  <si>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</si>
  <si>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</si>
  <si>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</si>
  <si>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</si>
  <si>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</si>
  <si>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</si>
  <si>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</si>
  <si>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</si>
  <si>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</si>
  <si>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</si>
  <si>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</si>
  <si>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</si>
  <si>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</si>
  <si>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</si>
  <si>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</si>
  <si>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</si>
  <si>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</si>
  <si>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</si>
  <si>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</si>
  <si>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</si>
  <si>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</si>
  <si>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</si>
  <si>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</si>
  <si>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</si>
  <si>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</si>
  <si>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</si>
  <si>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</si>
  <si>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</si>
  <si>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</si>
  <si>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</si>
  <si>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</si>
  <si>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</si>
  <si>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</si>
  <si>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</si>
  <si>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</si>
  <si>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</si>
  <si>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</si>
  <si>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</si>
  <si>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</si>
  <si>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</si>
  <si>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</si>
  <si>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</si>
  <si>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</si>
  <si>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</si>
  <si>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</si>
  <si>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</si>
  <si>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</si>
  <si>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</si>
  <si>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</si>
  <si>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</si>
  <si>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</si>
  <si>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</si>
  <si>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</si>
  <si>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</si>
  <si>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</si>
  <si>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</si>
  <si>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</si>
  <si>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</si>
  <si>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</si>
  <si>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</si>
  <si>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</si>
  <si>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</si>
  <si>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</si>
  <si>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</si>
  <si>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</si>
  <si>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</si>
  <si>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</si>
  <si>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</si>
  <si>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</si>
  <si>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</si>
  <si>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</si>
  <si>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</si>
  <si>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</si>
  <si>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</si>
  <si>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</si>
  <si>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</si>
  <si>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</si>
  <si>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</si>
  <si>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</si>
  <si>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</si>
  <si>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</si>
  <si>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</si>
  <si>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</si>
  <si>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</si>
  <si>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</si>
  <si>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</si>
  <si>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</si>
  <si>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</si>
  <si>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</si>
  <si>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</si>
  <si>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</si>
  <si>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</si>
  <si>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</si>
  <si>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</si>
  <si>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</si>
  <si>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</si>
  <si>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</si>
  <si>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</si>
  <si>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</si>
  <si>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</si>
  <si>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</si>
  <si>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</si>
  <si>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</si>
  <si>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</si>
  <si>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</si>
  <si>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</si>
  <si>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</si>
  <si>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</si>
  <si>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</si>
  <si>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</si>
  <si>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</si>
  <si>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</si>
  <si>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</si>
  <si>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</si>
  <si>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</si>
  <si>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</si>
  <si>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</si>
  <si>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</si>
  <si>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</si>
  <si>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</si>
  <si>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</si>
  <si>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</si>
  <si>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</si>
  <si>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</si>
  <si>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</si>
  <si>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</si>
  <si>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</si>
  <si>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</si>
  <si>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</si>
  <si>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</si>
  <si>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</si>
  <si>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</si>
  <si>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</si>
  <si>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</si>
  <si>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</si>
  <si>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</si>
  <si>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</si>
  <si>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</si>
  <si>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</si>
  <si>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</si>
  <si>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</si>
  <si>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</si>
  <si>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</si>
  <si>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</si>
  <si>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</si>
  <si>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</si>
  <si>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</si>
  <si>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</si>
  <si>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</si>
  <si>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</si>
  <si>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</si>
  <si>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</si>
  <si>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</si>
  <si>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</si>
  <si>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</si>
  <si>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</si>
  <si>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</si>
  <si>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</si>
  <si>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</si>
  <si>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</si>
  <si>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</si>
  <si>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</si>
  <si>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</si>
  <si>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</si>
  <si>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</si>
  <si>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</si>
  <si>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</si>
  <si>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</si>
  <si>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</si>
  <si>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</si>
  <si>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</si>
  <si>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</si>
  <si>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</si>
  <si>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</si>
  <si>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</si>
  <si>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</si>
  <si>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</si>
  <si>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</si>
  <si>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</si>
  <si>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</si>
  <si>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</si>
  <si>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</si>
  <si>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</si>
  <si>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</si>
  <si>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</si>
  <si>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</si>
  <si>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</si>
  <si>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</si>
  <si>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</si>
  <si>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</si>
  <si>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</si>
  <si>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</si>
  <si>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</si>
  <si>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</si>
  <si>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</si>
  <si>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</si>
  <si>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</si>
  <si>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</si>
  <si>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</si>
  <si>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</si>
  <si>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</si>
  <si>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</si>
  <si>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</si>
  <si>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</si>
  <si>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</si>
  <si>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</si>
  <si>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</si>
  <si>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</si>
  <si>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</si>
  <si>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</si>
  <si>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</si>
  <si>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</si>
  <si>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</si>
  <si>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</si>
  <si>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</si>
  <si>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</si>
  <si>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</si>
  <si>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</si>
  <si>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</si>
  <si>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</si>
  <si>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</si>
  <si>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</si>
  <si>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</si>
  <si>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</si>
  <si>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</si>
  <si>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</si>
  <si>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</si>
  <si>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</si>
  <si>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</si>
  <si>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</si>
  <si>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</si>
  <si>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</si>
  <si>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</si>
  <si>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</si>
  <si>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</si>
  <si>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</si>
  <si>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</si>
  <si>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</si>
  <si>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</si>
  <si>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</si>
  <si>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</si>
  <si>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</si>
  <si>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</si>
  <si>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</si>
  <si>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</si>
  <si>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</si>
  <si>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</si>
  <si>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</si>
  <si>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</si>
  <si>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</si>
  <si>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</si>
  <si>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</si>
  <si>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</si>
  <si>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</si>
  <si>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</si>
  <si>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</si>
  <si>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</si>
  <si>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</si>
  <si>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</si>
  <si>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</si>
  <si>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</si>
  <si>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</si>
  <si>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</si>
  <si>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</si>
  <si>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</si>
  <si>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</si>
  <si>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</si>
  <si>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</si>
  <si>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</si>
  <si>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</si>
  <si>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</si>
  <si>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</si>
  <si>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</si>
  <si>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</si>
  <si>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</si>
  <si>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</si>
  <si>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</si>
  <si>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</si>
  <si>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</si>
  <si>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</si>
  <si>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</si>
  <si>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</si>
  <si>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</si>
  <si>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</si>
  <si>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</si>
  <si>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</si>
  <si>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</si>
  <si>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</si>
  <si>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</si>
  <si>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</si>
  <si>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</si>
  <si>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</si>
  <si>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</si>
  <si>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</si>
  <si>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</si>
  <si>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</si>
  <si>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</si>
  <si>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</si>
  <si>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</si>
  <si>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</si>
  <si>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</si>
  <si>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</si>
  <si>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</si>
  <si>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</si>
  <si>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</si>
  <si>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</si>
  <si>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</si>
  <si>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</si>
  <si>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</si>
  <si>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</si>
  <si>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</si>
  <si>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</si>
  <si>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</si>
  <si>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</si>
  <si>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</si>
  <si>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</si>
  <si>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</si>
  <si>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</si>
  <si>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</si>
  <si>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</si>
  <si>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</si>
  <si>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</si>
  <si>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</si>
  <si>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</si>
  <si>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</si>
  <si>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</si>
  <si>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</si>
  <si>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</si>
  <si>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</si>
  <si>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</si>
  <si>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</si>
  <si>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</si>
  <si>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</si>
  <si>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</si>
  <si>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</si>
  <si>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</si>
  <si>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</si>
  <si>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</si>
  <si>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</si>
  <si>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</si>
  <si>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</si>
  <si>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</si>
  <si>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</si>
  <si>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</si>
  <si>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</si>
  <si>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</si>
  <si>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</si>
  <si>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</si>
  <si>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</si>
  <si>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</si>
  <si>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</si>
  <si>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</si>
  <si>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</si>
  <si>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</si>
  <si>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</si>
  <si>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</si>
  <si>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</si>
  <si>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</si>
  <si>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</si>
  <si>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</si>
  <si>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</si>
  <si>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</si>
  <si>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</si>
  <si>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</si>
  <si>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</si>
  <si>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</si>
  <si>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</si>
  <si>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</si>
  <si>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</si>
  <si>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</si>
  <si>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</si>
  <si>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</si>
  <si>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</si>
  <si>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</si>
  <si>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</si>
  <si>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</si>
  <si>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</si>
  <si>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</si>
  <si>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</si>
  <si>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</si>
  <si>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</si>
  <si>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</si>
  <si>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</si>
  <si>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</si>
  <si>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</si>
  <si>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</si>
  <si>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</si>
  <si>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</si>
  <si>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</si>
  <si>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</si>
  <si>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</si>
  <si>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</si>
  <si>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</si>
  <si>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</si>
  <si>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</si>
  <si>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</si>
  <si>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</si>
  <si>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</si>
  <si>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</si>
  <si>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</si>
  <si>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</si>
  <si>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</si>
  <si>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</si>
  <si>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</si>
  <si>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</si>
  <si>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</si>
  <si>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</si>
  <si>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</si>
  <si>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</si>
  <si>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</si>
  <si>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</si>
  <si>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</si>
  <si>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</si>
  <si>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</si>
  <si>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</si>
  <si>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</si>
  <si>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</si>
  <si>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</si>
  <si>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</si>
  <si>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</si>
  <si>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</si>
  <si>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</si>
  <si>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</si>
  <si>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</si>
  <si>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</si>
  <si>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</si>
  <si>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</si>
  <si>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</si>
  <si>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</si>
  <si>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</si>
  <si>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</si>
  <si>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</si>
  <si>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</si>
  <si>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</si>
  <si>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</si>
  <si>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</si>
  <si>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</si>
  <si>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</si>
  <si>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</si>
  <si>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</si>
  <si>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</si>
  <si>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</si>
  <si>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</si>
  <si>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</si>
  <si>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</si>
  <si>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</si>
  <si>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</si>
  <si>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</si>
  <si>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</si>
  <si>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</si>
  <si>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</si>
  <si>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</si>
  <si>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</si>
  <si>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</si>
  <si>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</si>
  <si>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</si>
  <si>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</si>
  <si>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</si>
  <si>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</si>
  <si>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</si>
  <si>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</si>
  <si>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</si>
  <si>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</si>
  <si>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</si>
  <si>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</si>
  <si>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</si>
  <si>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</si>
  <si>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</si>
  <si>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</si>
  <si>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</si>
  <si>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</si>
  <si>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</si>
  <si>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</si>
  <si>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</si>
  <si>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</si>
  <si>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</si>
  <si>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</si>
  <si>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</si>
  <si>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</si>
  <si>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</si>
  <si>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</si>
  <si>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</si>
  <si>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</si>
  <si>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</si>
  <si>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</si>
  <si>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</si>
  <si>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</si>
  <si>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</si>
  <si>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</si>
  <si>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</si>
  <si>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</si>
  <si>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</si>
  <si>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</si>
  <si>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</si>
  <si>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</si>
  <si>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</si>
  <si>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</si>
  <si>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</si>
  <si>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</si>
  <si>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</si>
  <si>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</si>
  <si>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</si>
  <si>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</si>
  <si>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</si>
  <si>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</si>
  <si>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</si>
  <si>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</si>
  <si>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</si>
  <si>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</si>
  <si>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</si>
  <si>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</si>
  <si>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</si>
  <si>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</si>
  <si>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</si>
  <si>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</si>
  <si>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</si>
  <si>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</si>
  <si>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</si>
  <si>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</si>
  <si>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</si>
  <si>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</si>
  <si>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</si>
  <si>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</si>
  <si>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</si>
  <si>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</si>
  <si>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</si>
  <si>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</si>
  <si>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</si>
  <si>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</si>
  <si>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</si>
  <si>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</si>
  <si>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</si>
  <si>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</si>
  <si>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</si>
  <si>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</si>
  <si>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</si>
  <si>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</si>
  <si>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</si>
  <si>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</si>
  <si>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</si>
  <si>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</si>
  <si>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</si>
  <si>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</si>
  <si>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</si>
  <si>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</si>
  <si>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</si>
  <si>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</si>
  <si>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</si>
  <si>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</si>
  <si>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</si>
  <si>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</si>
  <si>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</si>
  <si>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</si>
  <si>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</si>
  <si>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</si>
  <si>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</si>
  <si>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</si>
  <si>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</si>
  <si>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</si>
  <si>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</si>
  <si>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</si>
  <si>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</si>
  <si>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</si>
  <si>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</si>
  <si>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</si>
  <si>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</si>
  <si>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</si>
  <si>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</si>
  <si>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</si>
  <si>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</si>
  <si>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</si>
  <si>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</si>
  <si>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</si>
  <si>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</si>
  <si>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</si>
  <si>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</si>
  <si>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</si>
  <si>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</si>
  <si>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</si>
  <si>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</si>
  <si>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</si>
  <si>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</si>
  <si>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</si>
  <si>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</si>
  <si>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</si>
  <si>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</si>
  <si>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</si>
  <si>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</si>
  <si>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</si>
  <si>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</si>
  <si>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</si>
  <si>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</si>
  <si>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</si>
  <si>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</si>
  <si>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</si>
  <si>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</si>
  <si>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</si>
  <si>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</si>
  <si>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</si>
  <si>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</si>
  <si>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</si>
  <si>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</si>
  <si>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</si>
  <si>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</si>
  <si>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</si>
  <si>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</si>
  <si>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</si>
  <si>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</si>
  <si>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</si>
  <si>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</si>
  <si>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</si>
  <si>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</si>
  <si>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</si>
  <si>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</si>
  <si>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</si>
  <si>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</si>
  <si>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</si>
  <si>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</si>
  <si>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</si>
  <si>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</si>
  <si>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</si>
  <si>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</si>
  <si>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</si>
  <si>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</si>
  <si>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</si>
  <si>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</si>
  <si>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</si>
  <si>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</si>
  <si>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</si>
  <si>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</si>
  <si>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</si>
  <si>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</si>
  <si>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</si>
  <si>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</si>
  <si>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</si>
  <si>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</si>
  <si>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</si>
  <si>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</si>
  <si>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</si>
  <si>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</si>
  <si>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</si>
  <si>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</si>
  <si>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</si>
  <si>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</si>
  <si>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</si>
  <si>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</si>
  <si>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</si>
  <si>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</si>
  <si>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</si>
  <si>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</si>
  <si>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</si>
  <si>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</si>
  <si>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</si>
  <si>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</si>
  <si>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</si>
  <si>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</si>
  <si>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</si>
  <si>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</si>
  <si>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</si>
  <si>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</si>
  <si>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</si>
  <si>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</si>
  <si>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</si>
  <si>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</si>
  <si>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</si>
  <si>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</si>
  <si>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</si>
  <si>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</si>
  <si>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</si>
  <si>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</si>
  <si>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</si>
  <si>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</si>
  <si>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</si>
  <si>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</si>
  <si>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</si>
  <si>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</si>
  <si>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</si>
  <si>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</si>
  <si>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</si>
  <si>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</si>
  <si>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</si>
  <si>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</si>
  <si>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</si>
  <si>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</si>
  <si>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</si>
  <si>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</si>
  <si>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</si>
  <si>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</si>
  <si>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</si>
  <si>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</si>
  <si>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</si>
  <si>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</si>
  <si>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</si>
  <si>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</si>
  <si>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</si>
  <si>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</si>
  <si>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</si>
  <si>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</si>
  <si>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</si>
  <si>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</si>
  <si>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</si>
  <si>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</si>
  <si>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</si>
  <si>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</si>
  <si>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</si>
  <si>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</si>
  <si>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</si>
  <si>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</si>
  <si>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</si>
  <si>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</si>
  <si>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</si>
  <si>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</si>
  <si>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</si>
  <si>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</si>
  <si>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</si>
  <si>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</si>
  <si>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</si>
  <si>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</si>
  <si>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</si>
  <si>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</si>
  <si>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</si>
  <si>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</si>
  <si>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</si>
  <si>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</si>
  <si>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</si>
  <si>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</si>
  <si>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</si>
  <si>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</si>
  <si>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</si>
  <si>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</si>
  <si>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</si>
  <si>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</si>
  <si>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</si>
  <si>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</si>
  <si>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</si>
  <si>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</si>
  <si>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</si>
  <si>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</si>
  <si>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</si>
  <si>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</si>
  <si>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</si>
  <si>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</si>
  <si>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</si>
  <si>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</si>
  <si>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</si>
  <si>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</si>
  <si>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</si>
  <si>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</si>
  <si>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</si>
  <si>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</si>
  <si>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</si>
  <si>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</si>
  <si>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</si>
  <si>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</si>
  <si>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</si>
  <si>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</si>
  <si>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</si>
  <si>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</si>
  <si>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</si>
  <si>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</si>
  <si>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</si>
  <si>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</si>
  <si>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</si>
  <si>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</si>
  <si>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</si>
  <si>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</si>
  <si>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</si>
  <si>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</si>
  <si>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</si>
  <si>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</si>
  <si>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</si>
  <si>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</si>
  <si>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</si>
  <si>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</si>
  <si>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</si>
  <si>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</si>
  <si>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</si>
  <si>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</si>
  <si>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</si>
  <si>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</si>
  <si>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</si>
  <si>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</si>
  <si>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</si>
  <si>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</si>
  <si>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</si>
  <si>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</si>
  <si>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</si>
  <si>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</si>
  <si>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</si>
  <si>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</si>
  <si>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</si>
  <si>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</si>
  <si>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</si>
  <si>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</si>
  <si>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</si>
  <si>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</si>
  <si>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</si>
  <si>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</si>
  <si>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</si>
  <si>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</si>
  <si>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</si>
  <si>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</si>
  <si>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</si>
  <si>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</si>
  <si>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</si>
  <si>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</si>
  <si>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</si>
  <si>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</si>
  <si>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</si>
  <si>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</si>
  <si>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</si>
  <si>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</si>
  <si>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</si>
  <si>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</si>
  <si>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</si>
  <si>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</si>
  <si>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</si>
  <si>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</si>
  <si>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</si>
  <si>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</si>
  <si>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</si>
  <si>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</si>
  <si>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</si>
  <si>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</si>
  <si>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</si>
  <si>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</si>
  <si>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</si>
  <si>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</si>
  <si>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</si>
  <si>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</si>
  <si>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</si>
  <si>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</si>
  <si>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</si>
  <si>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</si>
  <si>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</si>
  <si>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</si>
  <si>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</si>
  <si>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</si>
  <si>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</si>
  <si>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</si>
  <si>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</si>
  <si>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</si>
  <si>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</si>
  <si>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</si>
  <si>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</si>
  <si>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</si>
  <si>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</si>
  <si>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</si>
  <si>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</si>
  <si>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</si>
  <si>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</si>
  <si>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</si>
  <si>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</si>
  <si>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</si>
  <si>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</si>
  <si>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</si>
  <si>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</si>
  <si>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</si>
  <si>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</si>
  <si>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</si>
  <si>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</si>
  <si>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</si>
  <si>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</si>
  <si>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</si>
  <si>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</si>
  <si>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</si>
  <si>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</si>
  <si>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</si>
  <si>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</si>
  <si>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</si>
  <si>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</si>
  <si>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</si>
  <si>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</si>
  <si>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</si>
  <si>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</si>
  <si>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</si>
  <si>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</si>
  <si>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</si>
  <si>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</si>
  <si>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</si>
  <si>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</si>
  <si>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</si>
  <si>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</si>
  <si>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</si>
  <si>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</si>
  <si>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</si>
  <si>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</si>
  <si>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</si>
  <si>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</si>
  <si>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</si>
  <si>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</si>
  <si>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</si>
  <si>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</si>
  <si>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</si>
  <si>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</si>
  <si>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</si>
  <si>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</si>
  <si>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</si>
  <si>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</si>
  <si>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</si>
  <si>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</si>
  <si>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</si>
  <si>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</si>
  <si>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</si>
  <si>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</si>
  <si>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</si>
  <si>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</si>
  <si>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</si>
  <si>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</si>
  <si>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</si>
  <si>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</si>
  <si>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</si>
  <si>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</si>
  <si>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</si>
  <si>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</si>
  <si>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</si>
  <si>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</si>
  <si>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</si>
  <si>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</si>
  <si>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</si>
  <si>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</si>
  <si>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</si>
  <si>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</si>
  <si>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</si>
  <si>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</si>
  <si>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</si>
  <si>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</si>
  <si>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</si>
  <si>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</si>
  <si>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</si>
  <si>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</si>
  <si>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</si>
  <si>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</si>
  <si>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</si>
  <si>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</si>
  <si>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</si>
  <si>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</si>
  <si>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</si>
  <si>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</si>
  <si>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</si>
  <si>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</si>
  <si>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</si>
  <si>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</si>
  <si>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</si>
  <si>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</si>
  <si>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</si>
  <si>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</si>
  <si>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</si>
  <si>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</si>
  <si>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</si>
  <si>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</si>
  <si>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</si>
  <si>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</si>
  <si>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</si>
  <si>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</si>
  <si>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</si>
  <si>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</si>
  <si>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</si>
  <si>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</si>
  <si>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</si>
  <si>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</si>
  <si>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</si>
  <si>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</si>
  <si>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</si>
  <si>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</si>
  <si>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</si>
  <si>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</si>
  <si>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</si>
  <si>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</si>
  <si>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</si>
  <si>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</si>
  <si>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</si>
  <si>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</si>
  <si>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</si>
  <si>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</si>
  <si>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</si>
  <si>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</si>
  <si>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</si>
  <si>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</si>
  <si>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</si>
  <si>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</si>
  <si>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</si>
  <si>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</si>
  <si>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</si>
  <si>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</si>
  <si>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</si>
  <si>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</si>
  <si>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</si>
  <si>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</si>
  <si>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</si>
  <si>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</si>
  <si>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</si>
  <si>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</si>
  <si>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</si>
  <si>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</si>
  <si>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</si>
  <si>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</si>
  <si>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</si>
  <si>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</si>
  <si>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</si>
  <si>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</si>
  <si>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</si>
  <si>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</si>
  <si>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</si>
  <si>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</si>
  <si>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</si>
  <si>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</si>
  <si>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</si>
  <si>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</si>
  <si>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</si>
  <si>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</si>
  <si>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</si>
  <si>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</si>
  <si>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</si>
  <si>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</si>
  <si>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</si>
  <si>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</si>
  <si>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</si>
  <si>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</si>
  <si>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</si>
  <si>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</si>
  <si>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</si>
  <si>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</si>
  <si>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</si>
  <si>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</si>
  <si>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</si>
  <si>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</si>
  <si>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</si>
  <si>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</si>
  <si>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</si>
  <si>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</si>
  <si>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</si>
  <si>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</si>
  <si>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</si>
  <si>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</si>
  <si>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</si>
  <si>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</si>
  <si>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</si>
  <si>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</si>
  <si>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</si>
  <si>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</si>
  <si>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</si>
  <si>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</si>
  <si>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</si>
  <si>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</si>
  <si>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</si>
  <si>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</si>
  <si>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</si>
  <si>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</si>
  <si>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</si>
  <si>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</si>
  <si>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</si>
  <si>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</si>
  <si>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</si>
  <si>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</si>
  <si>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</si>
  <si>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</si>
  <si>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</si>
  <si>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</si>
  <si>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</si>
  <si>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</si>
  <si>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</si>
  <si>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</si>
  <si>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</si>
  <si>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</si>
  <si>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</si>
  <si>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</si>
  <si>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</si>
  <si>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</si>
  <si>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</si>
  <si>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</si>
  <si>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</si>
  <si>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</si>
  <si>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</si>
  <si>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</si>
  <si>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</si>
  <si>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</si>
  <si>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</si>
  <si>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</si>
  <si>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</si>
  <si>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</si>
  <si>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</si>
  <si>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</si>
  <si>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</si>
  <si>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</si>
  <si>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</si>
  <si>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</si>
  <si>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</si>
  <si>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</si>
  <si>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</si>
  <si>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</si>
  <si>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</si>
  <si>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</si>
  <si>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</si>
  <si>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</si>
  <si>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</si>
  <si>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</si>
  <si>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</si>
  <si>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</si>
  <si>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</si>
  <si>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</si>
  <si>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</si>
  <si>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</si>
  <si>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</si>
  <si>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</si>
  <si>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</si>
  <si>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</si>
  <si>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</si>
  <si>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</si>
  <si>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</si>
  <si>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</si>
  <si>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</si>
  <si>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</si>
  <si>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</si>
  <si>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</si>
  <si>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</si>
  <si>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</si>
  <si>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</si>
  <si>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</si>
  <si>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</si>
  <si>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</si>
  <si>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</si>
  <si>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</si>
  <si>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</si>
  <si>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</si>
  <si>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</si>
  <si>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</si>
  <si>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</si>
  <si>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</si>
  <si>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</si>
  <si>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</si>
  <si>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</si>
  <si>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</si>
  <si>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</si>
  <si>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</si>
  <si>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</si>
  <si>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</si>
  <si>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</si>
  <si>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</si>
  <si>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</si>
  <si>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</si>
  <si>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</si>
  <si>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</si>
  <si>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</si>
  <si>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</si>
  <si>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</si>
  <si>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</si>
  <si>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</si>
  <si>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</si>
  <si>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</si>
  <si>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</si>
  <si>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</si>
  <si>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</si>
  <si>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</si>
  <si>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</si>
  <si>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</si>
  <si>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</si>
  <si>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</si>
  <si>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</si>
  <si>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</si>
  <si>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</si>
  <si>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</si>
  <si>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</si>
  <si>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</si>
  <si>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</si>
  <si>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</si>
  <si>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</si>
  <si>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</si>
  <si>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</si>
  <si>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</si>
  <si>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</si>
  <si>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</si>
  <si>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</si>
  <si>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</si>
  <si>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</si>
  <si>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</si>
  <si>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</si>
  <si>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</si>
  <si>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</si>
  <si>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</si>
  <si>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</si>
  <si>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</si>
  <si>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</si>
  <si>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</si>
  <si>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</si>
  <si>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</si>
  <si>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</si>
  <si>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</si>
  <si>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</si>
  <si>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</si>
  <si>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</si>
  <si>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</si>
  <si>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</si>
  <si>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</si>
  <si>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</si>
  <si>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</si>
  <si>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</si>
  <si>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</si>
  <si>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</si>
  <si>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</si>
  <si>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</si>
  <si>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</si>
  <si>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</si>
  <si>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</si>
  <si>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</si>
  <si>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</si>
  <si>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</si>
  <si>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</si>
  <si>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</si>
  <si>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</si>
  <si>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</si>
  <si>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</si>
  <si>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</si>
  <si>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</si>
  <si>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</si>
  <si>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</si>
  <si>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</si>
  <si>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</si>
  <si>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</si>
  <si>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</si>
  <si>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</si>
  <si>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</si>
  <si>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</si>
  <si>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</si>
  <si>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</si>
  <si>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</si>
  <si>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</si>
  <si>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</si>
  <si>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</si>
  <si>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</si>
  <si>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</si>
  <si>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</si>
  <si>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</si>
  <si>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</si>
  <si>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</si>
  <si>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</si>
  <si>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</si>
  <si>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</si>
  <si>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</si>
  <si>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</si>
  <si>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</si>
  <si>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</si>
  <si>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</si>
  <si>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</si>
  <si>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</si>
  <si>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</si>
  <si>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</si>
  <si>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</si>
  <si>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</si>
  <si>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</si>
  <si>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</si>
  <si>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</si>
  <si>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</si>
  <si>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</si>
  <si>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</si>
  <si>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</si>
  <si>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</si>
  <si>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</si>
  <si>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</si>
  <si>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</si>
  <si>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</si>
  <si>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</si>
  <si>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</si>
  <si>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</si>
  <si>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</si>
  <si>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</si>
  <si>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</si>
  <si>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</si>
  <si>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</si>
  <si>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</si>
  <si>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</si>
  <si>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</si>
  <si>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</si>
  <si>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</si>
  <si>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</si>
  <si>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</si>
  <si>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</si>
  <si>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</si>
  <si>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</si>
  <si>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</si>
  <si>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</si>
  <si>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</si>
  <si>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</si>
  <si>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</si>
  <si>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</si>
  <si>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</si>
  <si>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</si>
  <si>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</si>
  <si>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</si>
  <si>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</si>
  <si>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</si>
  <si>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</si>
  <si>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</si>
  <si>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</si>
  <si>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</si>
  <si>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</si>
  <si>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</si>
  <si>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</si>
  <si>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</si>
  <si>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</si>
  <si>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</si>
  <si>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</si>
  <si>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</si>
  <si>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</si>
  <si>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</si>
  <si>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</si>
  <si>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</si>
  <si>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</si>
  <si>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</si>
  <si>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</si>
  <si>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</si>
  <si>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</si>
  <si>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</si>
  <si>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</si>
  <si>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</si>
  <si>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</si>
  <si>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</si>
  <si>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</si>
  <si>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</si>
  <si>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</si>
  <si>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</si>
  <si>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</si>
  <si>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</si>
  <si>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</si>
  <si>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</si>
  <si>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</si>
  <si>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</si>
  <si>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</si>
  <si>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</si>
  <si>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</si>
  <si>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</si>
  <si>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</si>
  <si>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</si>
  <si>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</si>
  <si>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</si>
  <si>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</si>
  <si>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</si>
  <si>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</si>
  <si>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</si>
  <si>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</si>
  <si>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</si>
  <si>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</si>
  <si>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</si>
  <si>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</si>
  <si>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</si>
  <si>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</si>
  <si>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</si>
  <si>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</si>
  <si>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</si>
  <si>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</si>
  <si>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</si>
  <si>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</si>
  <si>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</si>
  <si>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</si>
  <si>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</si>
  <si>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</si>
  <si>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</si>
  <si>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</si>
  <si>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</si>
  <si>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</si>
  <si>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</si>
  <si>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</si>
  <si>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</si>
  <si>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</si>
  <si>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</si>
  <si>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</si>
  <si>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</si>
  <si>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</si>
  <si>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</si>
  <si>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</si>
  <si>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</si>
  <si>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</si>
  <si>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</si>
  <si>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</si>
  <si>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</si>
  <si>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</si>
  <si>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</si>
  <si>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</si>
  <si>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</si>
  <si>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</si>
  <si>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</si>
  <si>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</si>
  <si>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</si>
  <si>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</si>
  <si>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</si>
  <si>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</si>
  <si>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</si>
  <si>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</si>
  <si>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</si>
  <si>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</si>
  <si>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</si>
  <si>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</si>
  <si>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</si>
  <si>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</si>
  <si>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</si>
  <si>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</si>
  <si>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</si>
  <si>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</si>
  <si>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</si>
  <si>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</si>
  <si>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</si>
  <si>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</si>
  <si>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</si>
  <si>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</si>
  <si>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</si>
  <si>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</si>
  <si>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</si>
  <si>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</si>
  <si>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</si>
  <si>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</si>
  <si>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</si>
  <si>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</si>
  <si>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</si>
  <si>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</si>
  <si>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</si>
  <si>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</si>
  <si>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</si>
  <si>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</si>
  <si>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</si>
  <si>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</si>
  <si>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</si>
  <si>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</si>
  <si>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</si>
  <si>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</si>
  <si>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</si>
  <si>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</si>
  <si>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</si>
  <si>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</si>
  <si>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</si>
  <si>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</si>
  <si>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</si>
  <si>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</si>
  <si>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</si>
  <si>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</si>
  <si>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</si>
  <si>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</si>
  <si>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</si>
  <si>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</si>
  <si>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</si>
  <si>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</si>
  <si>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</si>
  <si>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</si>
  <si>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</si>
  <si>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</si>
  <si>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</si>
  <si>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</si>
  <si>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</si>
  <si>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</si>
  <si>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</si>
  <si>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</si>
  <si>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</si>
  <si>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</si>
  <si>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</si>
  <si>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</si>
  <si>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</si>
  <si>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</si>
  <si>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</si>
  <si>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</si>
  <si>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</si>
  <si>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</si>
  <si>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</si>
  <si>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</si>
  <si>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</si>
  <si>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</si>
  <si>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</si>
  <si>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</si>
  <si>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</si>
  <si>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</si>
  <si>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</si>
  <si>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</si>
  <si>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</si>
  <si>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</si>
  <si>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</si>
  <si>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</si>
  <si>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</si>
  <si>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</si>
  <si>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</si>
  <si>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</si>
  <si>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</si>
  <si>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</si>
  <si>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</si>
  <si>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</si>
  <si>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</si>
  <si>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</si>
  <si>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</si>
  <si>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</si>
  <si>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</si>
  <si>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</si>
  <si>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</si>
  <si>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</si>
  <si>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</si>
  <si>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</si>
  <si>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</si>
  <si>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</si>
  <si>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</si>
  <si>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</si>
  <si>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</si>
  <si>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</si>
  <si>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</si>
  <si>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</si>
  <si>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</si>
  <si>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</si>
  <si>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</si>
  <si>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</si>
  <si>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</si>
  <si>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</si>
  <si>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</si>
  <si>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</si>
  <si>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</si>
  <si>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</si>
  <si>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</si>
  <si>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</si>
  <si>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</si>
  <si>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</si>
  <si>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</si>
  <si>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</si>
  <si>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</si>
  <si>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</si>
  <si>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</si>
  <si>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</si>
  <si>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</si>
  <si>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</si>
  <si>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</si>
  <si>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</si>
  <si>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</si>
  <si>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</si>
  <si>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</si>
  <si>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</si>
  <si>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</si>
  <si>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</si>
  <si>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</si>
  <si>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</si>
  <si>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</si>
  <si>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</si>
  <si>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</si>
  <si>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</si>
  <si>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</si>
  <si>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</si>
  <si>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</si>
  <si>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</si>
  <si>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</si>
  <si>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</si>
  <si>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</si>
  <si>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</si>
  <si>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</si>
  <si>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</si>
  <si>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</si>
  <si>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</si>
  <si>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</si>
  <si>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</si>
  <si>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</si>
  <si>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</si>
  <si>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</si>
  <si>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</si>
  <si>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</si>
  <si>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</si>
  <si>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</si>
  <si>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</si>
  <si>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</si>
  <si>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</si>
  <si>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</si>
  <si>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</si>
  <si>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</si>
  <si>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</si>
  <si>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</si>
  <si>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</si>
  <si>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</si>
  <si>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</si>
  <si>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</si>
  <si>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</si>
  <si>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</si>
  <si>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</si>
  <si>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</si>
  <si>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</si>
  <si>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</si>
  <si>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</si>
  <si>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</si>
  <si>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</si>
  <si>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</si>
  <si>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</si>
  <si>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</si>
  <si>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</si>
  <si>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</si>
  <si>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</si>
  <si>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</si>
  <si>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</si>
  <si>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</si>
  <si>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</si>
  <si>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</si>
  <si>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</si>
  <si>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</si>
  <si>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</si>
  <si>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</si>
  <si>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</si>
  <si>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</si>
  <si>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</si>
  <si>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</si>
  <si>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</si>
  <si>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</si>
  <si>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</si>
  <si>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</si>
  <si>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</si>
  <si>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</si>
  <si>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</si>
  <si>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</si>
  <si>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</si>
  <si>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</si>
  <si>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</si>
  <si>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</si>
  <si>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</si>
  <si>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</si>
  <si>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</si>
  <si>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</si>
  <si>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</si>
  <si>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</si>
  <si>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</si>
  <si>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</si>
  <si>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</si>
  <si>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</si>
  <si>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</si>
  <si>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</si>
  <si>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</si>
  <si>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</si>
  <si>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</si>
  <si>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</si>
  <si>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</si>
  <si>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</si>
  <si>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</si>
  <si>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</si>
  <si>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</si>
  <si>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</si>
  <si>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</si>
  <si>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</si>
  <si>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</si>
  <si>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</si>
  <si>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</si>
  <si>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</si>
  <si>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</si>
  <si>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</si>
  <si>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</si>
  <si>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</si>
  <si>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</si>
  <si>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</si>
  <si>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</si>
  <si>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</si>
  <si>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</si>
  <si>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</si>
  <si>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</si>
  <si>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</si>
  <si>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</si>
  <si>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</si>
  <si>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</si>
  <si>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</si>
  <si>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</si>
  <si>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</si>
  <si>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</si>
  <si>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</si>
  <si>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</si>
  <si>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</si>
  <si>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</si>
  <si>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</si>
  <si>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</si>
  <si>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</si>
  <si>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</si>
  <si>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</si>
  <si>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</si>
  <si>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</si>
  <si>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</si>
  <si>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</si>
  <si>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</si>
  <si>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</si>
  <si>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</si>
  <si>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</si>
  <si>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</si>
  <si>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</si>
  <si>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</si>
  <si>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</si>
  <si>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</si>
  <si>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</si>
  <si>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</si>
  <si>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</si>
  <si>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</si>
  <si>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</si>
  <si>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</si>
  <si>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</si>
  <si>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</si>
  <si>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</si>
  <si>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</si>
  <si>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</si>
  <si>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</si>
  <si>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</si>
  <si>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</si>
  <si>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</si>
  <si>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</si>
  <si>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</si>
  <si>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</si>
  <si>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</si>
  <si>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</si>
  <si>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</si>
  <si>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</si>
  <si>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</si>
  <si>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</si>
  <si>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</si>
  <si>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</si>
  <si>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</si>
  <si>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</si>
  <si>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</si>
  <si>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</si>
  <si>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</si>
  <si>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</si>
  <si>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</si>
  <si>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</si>
  <si>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</si>
  <si>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</si>
  <si>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</si>
  <si>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</si>
  <si>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</si>
  <si>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</si>
  <si>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</si>
  <si>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</si>
  <si>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</si>
  <si>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</si>
  <si>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</si>
  <si>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</si>
  <si>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</si>
  <si>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</si>
  <si>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</si>
  <si>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</si>
  <si>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</si>
  <si>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</si>
  <si>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</si>
  <si>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</si>
  <si>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</si>
  <si>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</si>
  <si>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</si>
  <si>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</si>
  <si>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</si>
  <si>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</si>
  <si>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</si>
  <si>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</si>
  <si>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</si>
  <si>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</si>
  <si>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</si>
  <si>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</si>
  <si>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</si>
  <si>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</si>
  <si>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</si>
  <si>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</si>
  <si>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</si>
  <si>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</si>
  <si>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</si>
  <si>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</si>
  <si>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</si>
  <si>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</si>
  <si>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</si>
  <si>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</si>
  <si>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</si>
  <si>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</si>
  <si>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</si>
  <si>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</si>
  <si>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</si>
  <si>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</si>
  <si>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</si>
  <si>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</si>
  <si>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</si>
  <si>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</si>
  <si>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</si>
  <si>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</si>
  <si>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</si>
  <si>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</si>
  <si>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</si>
  <si>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</si>
  <si>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</si>
  <si>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</si>
  <si>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</si>
  <si>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</si>
  <si>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</si>
  <si>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</si>
  <si>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</si>
  <si>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</si>
  <si>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</si>
  <si>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</si>
  <si>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</si>
  <si>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</si>
  <si>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</si>
  <si>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</si>
  <si>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</si>
  <si>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</si>
  <si>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</si>
  <si>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</si>
  <si>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</si>
  <si>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</si>
  <si>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</si>
  <si>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</si>
  <si>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</si>
  <si>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</si>
  <si>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</si>
  <si>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</si>
  <si>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</si>
  <si>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</si>
  <si>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</si>
  <si>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</si>
  <si>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</si>
  <si>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</si>
  <si>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</si>
  <si>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</si>
  <si>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</si>
  <si>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</si>
  <si>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</si>
  <si>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</si>
  <si>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</si>
  <si>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</si>
  <si>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</si>
  <si>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</si>
  <si>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</si>
  <si>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</si>
  <si>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</si>
  <si>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</si>
  <si>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</si>
  <si>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</si>
  <si>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</si>
  <si>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</si>
  <si>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</si>
  <si>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</si>
  <si>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</si>
  <si>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</si>
  <si>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</si>
  <si>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</si>
  <si>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</si>
  <si>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</si>
  <si>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</si>
  <si>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</si>
  <si>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</si>
  <si>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</si>
  <si>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</si>
  <si>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</si>
  <si>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</si>
  <si>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</si>
  <si>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</si>
  <si>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</si>
  <si>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</si>
  <si>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</si>
  <si>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</si>
  <si>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</si>
  <si>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</si>
  <si>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</si>
  <si>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</si>
  <si>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</si>
  <si>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</si>
  <si>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</si>
  <si>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</si>
  <si>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</si>
  <si>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</si>
  <si>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</si>
  <si>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</si>
  <si>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</si>
  <si>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</si>
  <si>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</si>
  <si>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</si>
  <si>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</si>
  <si>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</si>
  <si>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</si>
  <si>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</si>
  <si>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</si>
  <si>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</si>
  <si>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</si>
  <si>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</si>
  <si>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</si>
  <si>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</si>
  <si>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</si>
  <si>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</si>
  <si>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</si>
  <si>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</si>
  <si>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</si>
  <si>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</si>
  <si>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</si>
  <si>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</si>
  <si>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</si>
  <si>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</si>
  <si>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</si>
  <si>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</si>
  <si>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</si>
  <si>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</si>
  <si>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</si>
  <si>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</si>
  <si>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</si>
  <si>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</si>
  <si>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</si>
  <si>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</si>
  <si>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</si>
  <si>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</si>
  <si>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</si>
  <si>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</si>
  <si>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</si>
  <si>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</si>
  <si>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</si>
  <si>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</si>
  <si>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</si>
  <si>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</si>
  <si>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</si>
  <si>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</si>
  <si>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</si>
  <si>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</si>
  <si>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</si>
  <si>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</si>
  <si>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</si>
  <si>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</si>
  <si>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</si>
  <si>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</si>
  <si>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</si>
  <si>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</si>
  <si>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</si>
  <si>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</si>
  <si>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</si>
  <si>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</si>
  <si>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</si>
  <si>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</si>
  <si>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</si>
  <si>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</si>
  <si>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</si>
  <si>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</si>
  <si>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</si>
  <si>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</si>
  <si>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</si>
  <si>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</si>
  <si>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</si>
  <si>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</si>
  <si>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</si>
  <si>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</si>
  <si>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</si>
  <si>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</si>
  <si>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</si>
  <si>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</si>
  <si>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</si>
  <si>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</si>
  <si>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</si>
  <si>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</si>
  <si>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</si>
  <si>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</si>
  <si>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</si>
  <si>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</si>
  <si>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</si>
  <si>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</si>
  <si>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</si>
  <si>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</si>
  <si>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</si>
  <si>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</si>
  <si>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</si>
  <si>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</si>
  <si>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</si>
  <si>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</si>
  <si>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</si>
  <si>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</si>
  <si>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</si>
  <si>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</si>
  <si>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</si>
  <si>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</si>
  <si>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</si>
  <si>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</si>
  <si>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</si>
  <si>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</si>
  <si>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</si>
  <si>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</si>
  <si>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</si>
  <si>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</si>
  <si>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</si>
  <si>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</si>
  <si>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</si>
  <si>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</si>
  <si>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</si>
  <si>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</si>
  <si>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</si>
  <si>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</si>
  <si>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</si>
  <si>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</si>
  <si>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</si>
  <si>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</si>
  <si>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</si>
  <si>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</si>
  <si>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</si>
  <si>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</si>
  <si>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</si>
  <si>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</si>
  <si>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</si>
  <si>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</si>
  <si>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</si>
  <si>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</si>
  <si>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</si>
  <si>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</si>
  <si>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</si>
  <si>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</si>
  <si>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</si>
  <si>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</si>
  <si>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</si>
  <si>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</si>
  <si>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</si>
  <si>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</si>
  <si>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</si>
  <si>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</si>
  <si>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</si>
  <si>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</si>
  <si>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</si>
  <si>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</si>
  <si>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</si>
  <si>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</si>
  <si>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</si>
  <si>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</si>
  <si>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</si>
  <si>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</si>
  <si>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</si>
  <si>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</si>
  <si>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</si>
  <si>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</si>
  <si>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</si>
  <si>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</si>
  <si>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</si>
  <si>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</si>
  <si>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</si>
  <si>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</si>
  <si>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</si>
  <si>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</si>
  <si>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</si>
  <si>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</si>
  <si>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</si>
  <si>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</si>
  <si>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</si>
  <si>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</si>
  <si>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</si>
  <si>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</si>
  <si>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</si>
  <si>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</si>
  <si>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</si>
  <si>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</si>
  <si>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</si>
  <si>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</si>
  <si>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</si>
  <si>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</si>
  <si>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</si>
  <si>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</si>
  <si>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</si>
  <si>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</si>
  <si>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</si>
  <si>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</si>
  <si>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</si>
  <si>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</si>
  <si>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</si>
  <si>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</si>
  <si>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</si>
  <si>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</si>
  <si>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</si>
  <si>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</si>
  <si>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</si>
  <si>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</si>
  <si>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</si>
  <si>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</si>
  <si>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</si>
  <si>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</si>
  <si>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</si>
  <si>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</si>
  <si>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</si>
  <si>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</si>
  <si>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</si>
  <si>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</si>
  <si>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</si>
  <si>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</si>
  <si>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</si>
  <si>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</si>
  <si>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</si>
  <si>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</si>
  <si>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</si>
  <si>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</si>
  <si>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</si>
  <si>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</si>
  <si>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</si>
  <si>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</si>
  <si>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</si>
  <si>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</si>
  <si>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</si>
  <si>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</si>
  <si>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</si>
  <si>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</si>
  <si>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</si>
  <si>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</si>
  <si>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</si>
  <si>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</si>
  <si>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</si>
  <si>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</si>
  <si>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</si>
  <si>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</si>
  <si>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</si>
  <si>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</si>
  <si>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</si>
  <si>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</si>
  <si>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</si>
  <si>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</si>
  <si>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</si>
  <si>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</si>
  <si>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</si>
  <si>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</si>
  <si>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</si>
  <si>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</si>
  <si>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</si>
  <si>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</si>
  <si>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</si>
  <si>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</si>
  <si>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</si>
  <si>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</si>
  <si>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</si>
  <si>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</si>
  <si>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</si>
  <si>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</si>
  <si>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</si>
  <si>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</si>
  <si>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</si>
  <si>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</si>
  <si>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</si>
  <si>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</si>
  <si>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</si>
  <si>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</si>
  <si>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</si>
  <si>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</si>
  <si>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</si>
  <si>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</si>
  <si>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</si>
  <si>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</si>
  <si>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</si>
  <si>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</si>
  <si>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</si>
  <si>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</si>
  <si>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</si>
  <si>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</si>
  <si>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</si>
  <si>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</si>
  <si>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</si>
  <si>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</si>
  <si>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</si>
  <si>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</si>
  <si>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</si>
  <si>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</si>
  <si>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</si>
  <si>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</si>
  <si>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</si>
  <si>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</si>
  <si>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</si>
  <si>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</si>
  <si>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</si>
  <si>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</si>
  <si>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</si>
  <si>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</si>
  <si>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</si>
  <si>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</si>
  <si>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</si>
  <si>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</si>
  <si>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</si>
  <si>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</si>
  <si>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</si>
  <si>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</si>
  <si>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</si>
  <si>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</si>
  <si>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</si>
  <si>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</si>
  <si>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</si>
  <si>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</si>
  <si>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</si>
  <si>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</si>
  <si>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</si>
  <si>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</si>
  <si>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</si>
  <si>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</si>
  <si>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</si>
  <si>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</si>
  <si>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</si>
  <si>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</si>
  <si>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</si>
  <si>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</si>
  <si>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</si>
  <si>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</si>
  <si>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</si>
  <si>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</si>
  <si>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</si>
  <si>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</si>
  <si>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</si>
  <si>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</si>
  <si>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</si>
  <si>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</si>
  <si>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</si>
  <si>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</si>
  <si>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</si>
  <si>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</si>
  <si>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</si>
  <si>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</si>
  <si>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</si>
  <si>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</si>
  <si>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</si>
  <si>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</si>
  <si>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</si>
  <si>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</si>
  <si>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</si>
  <si>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</si>
  <si>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</si>
  <si>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</si>
  <si>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</si>
  <si>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</si>
  <si>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</si>
  <si>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</si>
  <si>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</si>
  <si>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</si>
  <si>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</si>
  <si>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</si>
  <si>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</si>
  <si>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</si>
  <si>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</si>
  <si>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</si>
  <si>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</si>
  <si>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</si>
  <si>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</si>
  <si>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</si>
  <si>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</si>
  <si>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</si>
  <si>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</si>
  <si>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</si>
  <si>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</si>
  <si>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</si>
  <si>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</si>
  <si>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</si>
  <si>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</si>
  <si>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</si>
  <si>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</si>
  <si>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</si>
  <si>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</si>
  <si>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</si>
  <si>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</si>
  <si>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</si>
  <si>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</si>
  <si>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</si>
  <si>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</si>
  <si>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</si>
  <si>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</si>
  <si>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</si>
  <si>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</si>
  <si>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</si>
  <si>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</si>
  <si>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</si>
  <si>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</si>
  <si>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</si>
  <si>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</si>
  <si>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</si>
  <si>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</si>
  <si>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</si>
  <si>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</si>
  <si>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</si>
  <si>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</si>
  <si>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</si>
  <si>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</si>
  <si>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</si>
  <si>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</si>
  <si>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</si>
  <si>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</si>
  <si>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</si>
  <si>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</si>
  <si>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</si>
  <si>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</si>
  <si>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</si>
  <si>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</si>
  <si>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</si>
  <si>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</si>
  <si>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</si>
  <si>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</si>
  <si>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</si>
  <si>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</si>
  <si>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</si>
  <si>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</si>
  <si>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</si>
  <si>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</si>
  <si>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</si>
  <si>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</si>
  <si>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</si>
  <si>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</si>
  <si>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</si>
  <si>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</si>
  <si>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</si>
  <si>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</si>
  <si>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</si>
  <si>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</si>
  <si>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</si>
  <si>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</si>
  <si>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</si>
  <si>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</si>
  <si>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</si>
  <si>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</si>
  <si>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</si>
  <si>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</si>
  <si>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</si>
  <si>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</si>
  <si>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</si>
  <si>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</si>
  <si>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</si>
  <si>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</si>
  <si>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</si>
  <si>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</si>
  <si>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</si>
  <si>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</si>
  <si>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</si>
  <si>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</si>
  <si>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</si>
  <si>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</si>
  <si>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</si>
  <si>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</si>
  <si>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</si>
  <si>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</si>
  <si>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</si>
  <si>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</si>
  <si>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</si>
  <si>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</si>
  <si>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</si>
  <si>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</si>
  <si>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</si>
  <si>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</si>
  <si>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</si>
  <si>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</si>
  <si>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</si>
  <si>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</si>
  <si>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</si>
  <si>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</si>
  <si>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</si>
  <si>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</si>
  <si>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</si>
  <si>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</si>
  <si>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</si>
  <si>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</si>
  <si>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</si>
  <si>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</si>
  <si>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</si>
  <si>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</si>
  <si>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</si>
  <si>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</si>
  <si>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</si>
  <si>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</si>
  <si>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</si>
  <si>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</si>
  <si>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</si>
  <si>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</si>
  <si>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</si>
  <si>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</si>
  <si>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</si>
  <si>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</si>
  <si>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</si>
  <si>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</si>
  <si>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</si>
  <si>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</si>
  <si>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</si>
  <si>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</si>
  <si>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</si>
  <si>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</si>
  <si>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</si>
  <si>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</si>
  <si>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</si>
  <si>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</si>
  <si>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</si>
  <si>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</si>
  <si>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</si>
  <si>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</si>
  <si>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</si>
  <si>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</si>
  <si>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</si>
  <si>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</si>
  <si>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</si>
  <si>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</si>
  <si>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</si>
  <si>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</si>
  <si>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</si>
  <si>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</si>
  <si>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</si>
  <si>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</si>
  <si>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</si>
  <si>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</si>
  <si>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</si>
  <si>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</si>
  <si>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</si>
  <si>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</si>
  <si>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</si>
  <si>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</si>
  <si>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</si>
  <si>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</si>
  <si>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</si>
  <si>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</si>
  <si>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</si>
  <si>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</si>
  <si>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</si>
  <si>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</si>
  <si>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</si>
  <si>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</si>
  <si>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</si>
  <si>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</si>
  <si>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</si>
  <si>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</si>
  <si>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</si>
  <si>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</si>
  <si>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</si>
  <si>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</si>
  <si>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</si>
  <si>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</si>
  <si>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</si>
  <si>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</si>
  <si>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</si>
  <si>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</si>
  <si>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</si>
  <si>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</si>
  <si>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</si>
  <si>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</si>
  <si>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</si>
  <si>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</si>
  <si>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</si>
  <si>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</si>
  <si>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</si>
  <si>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</si>
  <si>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</si>
  <si>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</si>
  <si>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</si>
  <si>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</si>
  <si>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</si>
  <si>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</si>
  <si>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</si>
  <si>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</si>
  <si>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</si>
  <si>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</si>
  <si>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</si>
  <si>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</si>
  <si>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</si>
  <si>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</si>
  <si>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</si>
  <si>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</si>
  <si>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</si>
  <si>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</si>
  <si>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</si>
  <si>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</si>
  <si>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</si>
  <si>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</si>
  <si>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</si>
  <si>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</si>
  <si>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</si>
  <si>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</si>
  <si>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</si>
  <si>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</si>
  <si>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</si>
  <si>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</si>
  <si>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</si>
  <si>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</si>
  <si>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</si>
  <si>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</si>
  <si>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</si>
  <si>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</si>
  <si>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</si>
  <si>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</si>
  <si>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</si>
  <si>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</si>
  <si>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</si>
  <si>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</si>
  <si>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</si>
  <si>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</si>
  <si>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</si>
  <si>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</si>
  <si>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</si>
  <si>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</si>
  <si>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</si>
  <si>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</si>
  <si>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</si>
  <si>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</si>
  <si>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</si>
  <si>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</si>
  <si>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</si>
  <si>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</si>
  <si>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</si>
  <si>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</si>
  <si>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</si>
  <si>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</si>
  <si>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</si>
  <si>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</si>
  <si>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</si>
  <si>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</si>
  <si>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</si>
  <si>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</si>
  <si>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</si>
  <si>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</si>
  <si>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</si>
  <si>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</si>
  <si>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</si>
  <si>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</si>
  <si>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</si>
  <si>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</si>
  <si>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</si>
  <si>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</si>
  <si>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</si>
  <si>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</si>
  <si>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</si>
  <si>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</si>
  <si>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</si>
  <si>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</si>
  <si>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</si>
  <si>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</si>
  <si>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</si>
  <si>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</si>
  <si>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</si>
  <si>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</si>
  <si>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</si>
  <si>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</si>
  <si>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</si>
  <si>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</si>
  <si>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</si>
  <si>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</si>
  <si>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</si>
  <si>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</si>
  <si>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</si>
  <si>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</si>
  <si>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</si>
  <si>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</si>
  <si>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</si>
  <si>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</si>
  <si>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</si>
  <si>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</si>
  <si>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</si>
  <si>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</si>
  <si>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</si>
  <si>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</si>
  <si>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</si>
  <si>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</si>
  <si>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</si>
  <si>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</si>
  <si>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</si>
  <si>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</si>
  <si>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</si>
  <si>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</si>
  <si>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</si>
  <si>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</si>
  <si>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</si>
  <si>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</si>
  <si>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</si>
  <si>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</si>
  <si>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</si>
  <si>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</si>
  <si>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</si>
  <si>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</si>
  <si>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</si>
  <si>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</si>
  <si>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</si>
  <si>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</si>
  <si>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</si>
  <si>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</si>
  <si>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</si>
  <si>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</si>
  <si>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</si>
  <si>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</si>
  <si>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</si>
  <si>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</si>
  <si>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</si>
  <si>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</si>
  <si>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</si>
  <si>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</si>
  <si>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</si>
  <si>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</si>
  <si>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</si>
  <si>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</si>
  <si>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</si>
  <si>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</si>
  <si>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</si>
  <si>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</si>
  <si>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</si>
  <si>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</si>
  <si>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</si>
  <si>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</si>
  <si>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</si>
  <si>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</si>
  <si>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</si>
  <si>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</si>
  <si>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</si>
  <si>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</si>
  <si>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</si>
  <si>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</si>
  <si>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</si>
  <si>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</si>
  <si>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</si>
  <si>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</si>
  <si>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</si>
  <si>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</si>
  <si>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</si>
  <si>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</si>
  <si>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</si>
  <si>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</si>
  <si>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</si>
  <si>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</si>
  <si>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</si>
  <si>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</si>
  <si>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</si>
  <si>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</si>
  <si>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</si>
  <si>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</si>
  <si>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</si>
  <si>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</si>
  <si>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</si>
  <si>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</si>
  <si>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</si>
  <si>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</si>
  <si>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</si>
  <si>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</si>
  <si>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</si>
  <si>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</si>
  <si>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</si>
  <si>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</si>
  <si>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</si>
  <si>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</si>
  <si>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</si>
  <si>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</si>
  <si>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</si>
  <si>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</si>
  <si>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</si>
  <si>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</si>
  <si>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</si>
  <si>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</si>
  <si>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</si>
  <si>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</si>
  <si>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</si>
  <si>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</si>
  <si>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</si>
  <si>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</si>
  <si>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</si>
  <si>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</si>
  <si>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</si>
  <si>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</si>
  <si>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</si>
  <si>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</si>
  <si>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</si>
  <si>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</si>
  <si>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</si>
  <si>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</si>
  <si>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</si>
  <si>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</si>
  <si>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</si>
  <si>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</si>
  <si>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</si>
  <si>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</si>
  <si>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</si>
  <si>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</si>
  <si>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</si>
  <si>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</si>
  <si>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</si>
  <si>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</si>
  <si>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</si>
  <si>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</si>
  <si>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</si>
  <si>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</si>
  <si>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</si>
  <si>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</si>
  <si>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</si>
  <si>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</si>
  <si>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</si>
  <si>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</si>
  <si>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</si>
  <si>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</si>
  <si>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</si>
  <si>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</si>
  <si>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</si>
  <si>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</si>
  <si>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</si>
  <si>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</si>
  <si>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</si>
  <si>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</si>
  <si>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</si>
  <si>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</si>
  <si>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</si>
  <si>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</si>
  <si>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</si>
  <si>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</si>
  <si>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</si>
  <si>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</si>
  <si>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</si>
  <si>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</si>
  <si>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</si>
  <si>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</si>
  <si>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</si>
  <si>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</si>
  <si>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</si>
  <si>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</si>
  <si>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</si>
  <si>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</si>
  <si>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</si>
  <si>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</si>
  <si>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</si>
  <si>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</si>
  <si>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</si>
  <si>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</si>
  <si>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</si>
  <si>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</si>
  <si>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</si>
  <si>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</si>
  <si>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</si>
  <si>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</si>
  <si>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</si>
  <si>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</si>
  <si>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</si>
  <si>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</si>
  <si>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</si>
  <si>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</si>
  <si>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</si>
  <si>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</si>
  <si>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</si>
  <si>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</si>
  <si>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</si>
  <si>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</si>
  <si>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</si>
  <si>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</si>
  <si>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</si>
  <si>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</si>
  <si>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</si>
  <si>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</si>
  <si>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</si>
  <si>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</si>
  <si>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</si>
  <si>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</si>
  <si>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</si>
  <si>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</si>
  <si>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</si>
  <si>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</si>
  <si>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</si>
  <si>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</si>
  <si>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</si>
  <si>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</si>
  <si>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</si>
  <si>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</si>
  <si>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</si>
  <si>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</si>
  <si>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</si>
  <si>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</si>
  <si>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</si>
  <si>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</si>
  <si>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</si>
  <si>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</si>
  <si>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</si>
  <si>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</si>
  <si>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</si>
  <si>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</si>
  <si>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</si>
  <si>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</si>
  <si>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</si>
  <si>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</si>
  <si>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</si>
  <si>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</si>
  <si>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</si>
  <si>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</si>
  <si>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</si>
  <si>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</si>
  <si>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</si>
  <si>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</si>
  <si>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</si>
  <si>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</si>
  <si>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</si>
  <si>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</si>
  <si>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</si>
  <si>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</si>
  <si>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</si>
  <si>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</si>
  <si>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</si>
  <si>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</si>
  <si>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</si>
  <si>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</si>
  <si>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</si>
  <si>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</si>
  <si>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</si>
  <si>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</si>
  <si>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</si>
  <si>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</si>
  <si>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</si>
  <si>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</si>
  <si>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</si>
  <si>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</si>
  <si>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</si>
  <si>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</si>
  <si>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</si>
  <si>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</si>
  <si>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</si>
  <si>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</si>
  <si>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</si>
  <si>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</si>
  <si>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</si>
  <si>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</si>
  <si>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</si>
  <si>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</si>
  <si>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</si>
  <si>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</si>
  <si>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</si>
  <si>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</si>
  <si>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</si>
  <si>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</si>
  <si>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</si>
  <si>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</si>
  <si>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</si>
  <si>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</si>
  <si>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</si>
  <si>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</si>
  <si>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</si>
  <si>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</si>
  <si>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</si>
  <si>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</si>
  <si>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</si>
  <si>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</si>
  <si>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</si>
  <si>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</si>
  <si>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</si>
  <si>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</si>
  <si>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</si>
  <si>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</si>
  <si>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</si>
  <si>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</si>
  <si>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</si>
  <si>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</si>
  <si>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</si>
  <si>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</si>
  <si>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</si>
  <si>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</si>
  <si>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</si>
  <si>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</si>
  <si>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</si>
  <si>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</si>
  <si>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</si>
  <si>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</si>
  <si>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</si>
  <si>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</si>
  <si>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</si>
  <si>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</si>
  <si>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</si>
  <si>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</si>
  <si>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</si>
  <si>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</si>
  <si>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</si>
  <si>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</si>
  <si>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</si>
  <si>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</si>
  <si>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</si>
  <si>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</si>
  <si>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</si>
  <si>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</si>
  <si>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</si>
  <si>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</si>
  <si>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</si>
  <si>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</si>
  <si>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</si>
  <si>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</si>
  <si>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</si>
  <si>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</si>
  <si>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</si>
  <si>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</si>
  <si>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</si>
  <si>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</si>
  <si>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</si>
  <si>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</si>
  <si>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</si>
  <si>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</si>
  <si>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</si>
  <si>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</si>
  <si>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</si>
  <si>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</si>
  <si>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</si>
  <si>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</si>
  <si>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</si>
  <si>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</si>
  <si>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</si>
  <si>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</si>
  <si>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</si>
  <si>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</si>
  <si>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</si>
  <si>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</si>
  <si>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</si>
  <si>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</si>
  <si>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</si>
  <si>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</si>
  <si>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</si>
  <si>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</si>
  <si>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</si>
  <si>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</si>
  <si>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</si>
  <si>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</si>
  <si>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</si>
  <si>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</si>
  <si>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</si>
  <si>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</si>
  <si>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</si>
  <si>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</si>
  <si>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</si>
  <si>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</si>
  <si>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</si>
  <si>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</si>
  <si>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</si>
  <si>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</si>
  <si>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</si>
  <si>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</si>
  <si>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</si>
  <si>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</si>
  <si>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</si>
  <si>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</si>
  <si>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</si>
  <si>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</si>
  <si>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</si>
  <si>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</si>
  <si>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</si>
  <si>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</si>
  <si>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</si>
  <si>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</si>
  <si>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</si>
  <si>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</si>
  <si>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</si>
  <si>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</si>
  <si>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</si>
  <si>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</si>
  <si>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</si>
  <si>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</si>
  <si>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</si>
  <si>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</si>
  <si>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</si>
  <si>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</si>
  <si>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</si>
  <si>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</si>
  <si>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</si>
  <si>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</si>
  <si>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</si>
  <si>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</si>
  <si>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</si>
  <si>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</si>
  <si>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</si>
  <si>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</si>
  <si>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</si>
  <si>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</si>
  <si>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</si>
  <si>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</si>
  <si>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</si>
  <si>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</si>
  <si>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</si>
  <si>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</si>
  <si>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</si>
  <si>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</si>
  <si>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</si>
  <si>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</si>
  <si>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</si>
  <si>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</si>
  <si>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</si>
  <si>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</si>
  <si>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</si>
  <si>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</si>
  <si>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</si>
  <si>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</si>
  <si>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</si>
  <si>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</si>
  <si>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</si>
  <si>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</si>
  <si>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</si>
  <si>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</si>
  <si>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</si>
  <si>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</si>
  <si>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</si>
  <si>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</si>
  <si>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</si>
  <si>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</si>
  <si>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</si>
  <si>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</si>
  <si>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</si>
  <si>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</si>
  <si>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</si>
  <si>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</si>
  <si>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</si>
  <si>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</si>
  <si>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</si>
  <si>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</si>
  <si>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</si>
  <si>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</si>
  <si>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</si>
  <si>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</si>
  <si>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</si>
  <si>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</si>
  <si>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</si>
  <si>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</si>
  <si>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</si>
  <si>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</si>
  <si>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</si>
  <si>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</si>
  <si>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</si>
  <si>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</si>
  <si>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</si>
  <si>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</si>
  <si>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</si>
  <si>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</si>
  <si>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</si>
  <si>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</si>
  <si>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</si>
  <si>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</si>
  <si>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</si>
  <si>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</si>
  <si>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</si>
  <si>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</si>
  <si>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</si>
  <si>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</si>
  <si>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</si>
  <si>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</si>
  <si>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</si>
  <si>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</si>
  <si>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</si>
  <si>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</si>
  <si>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</si>
  <si>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</si>
  <si>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</si>
  <si>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</si>
  <si>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</si>
  <si>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</si>
  <si>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</si>
  <si>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</si>
  <si>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</si>
  <si>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</si>
  <si>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</si>
  <si>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</si>
  <si>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</si>
  <si>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</si>
  <si>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</si>
  <si>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</si>
  <si>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</si>
  <si>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</si>
  <si>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</si>
  <si>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</si>
  <si>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</si>
  <si>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</si>
  <si>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</si>
  <si>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</si>
  <si>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</si>
  <si>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</si>
  <si>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</si>
  <si>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</si>
  <si>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</si>
  <si>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</si>
  <si>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</si>
  <si>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</si>
  <si>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</si>
  <si>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</si>
  <si>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</si>
  <si>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</si>
  <si>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</si>
  <si>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</si>
  <si>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</si>
  <si>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</si>
  <si>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</si>
  <si>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</si>
  <si>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</si>
  <si>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</si>
  <si>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</si>
  <si>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</si>
  <si>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</si>
  <si>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</si>
  <si>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</si>
  <si>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</si>
  <si>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</si>
  <si>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</si>
  <si>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</si>
  <si>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</si>
  <si>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</si>
  <si>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</si>
  <si>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</si>
  <si>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</si>
  <si>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</si>
  <si>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</si>
  <si>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</si>
  <si>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</si>
  <si>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</si>
  <si>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</si>
  <si>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</si>
  <si>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</si>
  <si>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</si>
  <si>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</si>
  <si>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</si>
  <si>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</si>
  <si>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</si>
  <si>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</si>
  <si>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</si>
  <si>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</si>
  <si>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</si>
  <si>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</si>
  <si>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</si>
  <si>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</si>
  <si>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</si>
  <si>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</si>
  <si>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</si>
  <si>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</si>
  <si>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</si>
  <si>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</si>
  <si>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</si>
  <si>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</si>
  <si>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</si>
  <si>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</si>
  <si>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</si>
  <si>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</si>
  <si>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</si>
  <si>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</si>
  <si>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</si>
  <si>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</si>
  <si>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</si>
  <si>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</si>
  <si>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</si>
  <si>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</si>
  <si>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</si>
  <si>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</si>
  <si>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</si>
  <si>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</si>
  <si>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</si>
  <si>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</si>
  <si>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</si>
  <si>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</si>
  <si>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</si>
  <si>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</si>
  <si>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</si>
  <si>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</si>
  <si>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</si>
  <si>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</si>
  <si>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</si>
  <si>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</si>
  <si>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</si>
  <si>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</si>
  <si>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</si>
  <si>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</si>
  <si>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</si>
  <si>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</si>
  <si>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</si>
  <si>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</si>
  <si>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</si>
  <si>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</si>
  <si>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</si>
  <si>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</si>
  <si>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</si>
  <si>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</si>
  <si>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</si>
  <si>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</si>
  <si>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</si>
  <si>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</si>
  <si>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</si>
  <si>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</si>
  <si>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</si>
  <si>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</si>
  <si>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</si>
  <si>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</si>
  <si>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</si>
  <si>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</si>
  <si>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</si>
  <si>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</si>
  <si>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</si>
  <si>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</si>
  <si>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</si>
  <si>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</si>
  <si>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</si>
  <si>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</si>
  <si>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</si>
  <si>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</si>
  <si>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</si>
  <si>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</si>
  <si>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</si>
  <si>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</si>
  <si>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</si>
  <si>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</si>
  <si>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</si>
  <si>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</si>
  <si>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</si>
  <si>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</si>
  <si>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</si>
  <si>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</si>
  <si>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</si>
  <si>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</si>
  <si>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</si>
  <si>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</si>
  <si>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</si>
  <si>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</si>
  <si>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</si>
  <si>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</si>
  <si>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</si>
  <si>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</si>
  <si>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</si>
  <si>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</si>
  <si>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</si>
  <si>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</si>
  <si>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</si>
  <si>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</si>
  <si>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</si>
  <si>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</si>
  <si>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</si>
  <si>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</si>
  <si>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</si>
  <si>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</si>
  <si>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</si>
  <si>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</si>
  <si>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</si>
  <si>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</si>
  <si>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</si>
  <si>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</si>
  <si>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</si>
  <si>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</si>
  <si>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</si>
  <si>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</si>
  <si>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Succesful</t>
  </si>
  <si>
    <t>Failed</t>
  </si>
  <si>
    <t>Mean Goal</t>
  </si>
  <si>
    <t>Median Goal</t>
  </si>
  <si>
    <t>Mean Pledged</t>
  </si>
  <si>
    <t>Median Pledged</t>
  </si>
  <si>
    <t>Space Exploration</t>
  </si>
  <si>
    <t>Plays</t>
  </si>
  <si>
    <t>Successful</t>
  </si>
  <si>
    <t>Failure</t>
  </si>
  <si>
    <t>Standard Deviation of Goal</t>
  </si>
  <si>
    <t>Upper Quartile of Goal</t>
  </si>
  <si>
    <t>Lower Quartile of Goal</t>
  </si>
  <si>
    <t>IQR of Pledged</t>
  </si>
  <si>
    <t>Lower Quartile of Pledged</t>
  </si>
  <si>
    <t>Standard Deviation of Pledged</t>
  </si>
  <si>
    <t>Upper Quartile of Pledged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</si>
  <si>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</si>
  <si>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</si>
  <si>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</si>
  <si>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</si>
  <si>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</si>
  <si>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</si>
  <si>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</si>
  <si>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</si>
  <si>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</si>
  <si>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</si>
  <si>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</si>
  <si>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</si>
  <si>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</si>
  <si>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</si>
  <si>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</si>
  <si>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</si>
  <si>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</si>
  <si>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</si>
  <si>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</si>
  <si>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</si>
  <si>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Canceled</t>
  </si>
  <si>
    <t xml:space="preserve">Failed </t>
  </si>
  <si>
    <t>January</t>
  </si>
  <si>
    <t>February</t>
  </si>
  <si>
    <t>March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</si>
</sst>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&quot;$&quot;* #,##0.0_);_(&quot;$&quot;* \(#,##0.0\);_(&quot;$&quot;* &quot;-&quot;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44" fontId="1" fillId="0" borderId="0" xfId="0" applyNumberFormat="1" applyFont="1" applyAlignment="1">
      <alignment horizontal="left" vertical="center"/>
    </xf>
    <xf numFmtId="164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44" fontId="0" fillId="0" borderId="0" xfId="0" applyNumberFormat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 wrapText="1"/>
    </xf>
    <xf numFmtId="2" fontId="0" fillId="0" borderId="0" xfId="0" applyNumberFormat="1"/>
    <xf numFmtId="49" fontId="1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 vertical="top"/>
    </xf>
    <xf numFmtId="0" fontId="2" fillId="2" borderId="0" xfId="0" applyFont="1" applyFill="1" applyAlignment="1">
      <alignment horizontal="left" vertical="top"/>
    </xf>
    <xf numFmtId="2" fontId="0" fillId="0" borderId="0" xfId="0" applyNumberFormat="1" applyAlignment="1">
      <alignment horizontal="left" vertical="top"/>
    </xf>
  </cellXfs>
  <cellStyles count="1">
    <cellStyle name="Normal" xfId="0" builtinId="0"/>
  </cellStyles>
  <dxfs count="12">
    <dxf>
      <font>
        <color auto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2-487E-8309-E277DC04A6B4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E2-487E-8309-E277DC04A6B4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E2-487E-8309-E277DC04A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522688"/>
        <c:axId val="987518528"/>
      </c:lineChart>
      <c:catAx>
        <c:axId val="98752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18528"/>
        <c:crosses val="autoZero"/>
        <c:auto val="1"/>
        <c:lblAlgn val="ctr"/>
        <c:lblOffset val="100"/>
        <c:noMultiLvlLbl val="0"/>
      </c:catAx>
      <c:valAx>
        <c:axId val="98751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2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Alternative 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 by Launch Date'!$A$36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Date'!$B$35:$D$35</c:f>
              <c:strCache>
                <c:ptCount val="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</c:strCache>
            </c:strRef>
          </c:cat>
          <c:val>
            <c:numRef>
              <c:f>'Theater Outcomes by Launch Date'!$B$36:$D$36</c:f>
              <c:numCache>
                <c:formatCode>0.00</c:formatCode>
                <c:ptCount val="3"/>
                <c:pt idx="0">
                  <c:v>58.333333333333336</c:v>
                </c:pt>
                <c:pt idx="1">
                  <c:v>60.824742268041234</c:v>
                </c:pt>
                <c:pt idx="2">
                  <c:v>56.521739130434781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7-4B9C-B78D-874EEFE123F6}"/>
            </c:ext>
          </c:extLst>
        </c:ser>
        <c:ser>
          <c:idx val="1"/>
          <c:order val="1"/>
          <c:tx>
            <c:strRef>
              <c:f>'Theater Outcomes by Launch Date'!$A$37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Date'!$B$35:$D$35</c:f>
              <c:strCache>
                <c:ptCount val="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</c:strCache>
            </c:strRef>
          </c:cat>
          <c:val>
            <c:numRef>
              <c:f>'Theater Outcomes by Launch Date'!$B$37:$D$37</c:f>
              <c:numCache>
                <c:formatCode>0.00</c:formatCode>
                <c:ptCount val="3"/>
                <c:pt idx="0">
                  <c:v>34.375</c:v>
                </c:pt>
                <c:pt idx="1">
                  <c:v>34.513274336283182</c:v>
                </c:pt>
                <c:pt idx="2">
                  <c:v>35.869565217391305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B7-4B9C-B78D-874EEFE123F6}"/>
            </c:ext>
          </c:extLst>
        </c:ser>
        <c:ser>
          <c:idx val="2"/>
          <c:order val="2"/>
          <c:tx>
            <c:strRef>
              <c:f>'Theater Outcomes by Launch Date'!$A$38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Date'!$B$35:$D$35</c:f>
              <c:strCache>
                <c:ptCount val="3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</c:strCache>
            </c:strRef>
          </c:cat>
          <c:val>
            <c:numRef>
              <c:f>'Theater Outcomes by Launch Date'!$B$38:$D$38</c:f>
              <c:numCache>
                <c:formatCode>0.00</c:formatCode>
                <c:ptCount val="3"/>
                <c:pt idx="0">
                  <c:v>7.291666666666667</c:v>
                </c:pt>
                <c:pt idx="1">
                  <c:v>2.6548672566371683</c:v>
                </c:pt>
                <c:pt idx="2">
                  <c:v>3.2608695652173911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B7-4B9C-B78D-874EEFE123F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65787504"/>
        <c:axId val="1265794160"/>
      </c:barChart>
      <c:catAx>
        <c:axId val="126578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94160"/>
        <c:crosses val="autoZero"/>
        <c:auto val="1"/>
        <c:lblAlgn val="ctr"/>
        <c:lblOffset val="100"/>
        <c:noMultiLvlLbl val="0"/>
      </c:catAx>
      <c:valAx>
        <c:axId val="12657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A6-4135-96AA-1B2ECA036AB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A6-4135-96AA-1B2ECA036AB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A6-4135-96AA-1B2ECA036A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785008"/>
        <c:axId val="12657916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1A6-4135-96AA-1B2ECA036AB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1A6-4135-96AA-1B2ECA036AB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1A6-4135-96AA-1B2ECA036AB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1A6-4135-96AA-1B2ECA036AB7}"/>
                  </c:ext>
                </c:extLst>
              </c15:ser>
            </c15:filteredLineSeries>
          </c:ext>
        </c:extLst>
      </c:lineChart>
      <c:catAx>
        <c:axId val="126578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91664"/>
        <c:crosses val="autoZero"/>
        <c:auto val="1"/>
        <c:lblAlgn val="ctr"/>
        <c:lblOffset val="100"/>
        <c:noMultiLvlLbl val="0"/>
      </c:catAx>
      <c:valAx>
        <c:axId val="126579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78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8.134841379712873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5-423B-A7BD-291F5D8A6A4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5-423B-A7BD-291F5D8A6A4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5-423B-A7BD-291F5D8A6A4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5-423B-A7BD-291F5D8A6A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8967424"/>
        <c:axId val="868973664"/>
      </c:barChart>
      <c:catAx>
        <c:axId val="86896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73664"/>
        <c:crosses val="autoZero"/>
        <c:auto val="1"/>
        <c:lblAlgn val="ctr"/>
        <c:lblOffset val="100"/>
        <c:noMultiLvlLbl val="0"/>
      </c:catAx>
      <c:valAx>
        <c:axId val="8689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6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98-49A0-AF6B-473C432E71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98-49A0-AF6B-473C432E71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98-49A0-AF6B-473C432E713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98-49A0-AF6B-473C432E7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68921248"/>
        <c:axId val="868914176"/>
      </c:barChart>
      <c:catAx>
        <c:axId val="86892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14176"/>
        <c:crosses val="autoZero"/>
        <c:auto val="1"/>
        <c:lblAlgn val="ctr"/>
        <c:lblOffset val="100"/>
        <c:noMultiLvlLbl val="0"/>
      </c:catAx>
      <c:valAx>
        <c:axId val="86891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92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8-4B96-9245-C409BB72D40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8-4B96-9245-C409BB72D40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78-4B96-9245-C409BB72D40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78-4B96-9245-C409BB72D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908976"/>
        <c:axId val="926914800"/>
      </c:lineChart>
      <c:catAx>
        <c:axId val="92690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14800"/>
        <c:crosses val="autoZero"/>
        <c:auto val="1"/>
        <c:lblAlgn val="ctr"/>
        <c:lblOffset val="100"/>
        <c:noMultiLvlLbl val="0"/>
      </c:catAx>
      <c:valAx>
        <c:axId val="92691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90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FE42D60-1B3D-44D5-AAF5-DF547EA5625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9EE4AE4-6345-4816-96EB-088C5E619BF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l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184E14-AD44-49E2-82CE-71E54194EBA7}">
  <sheetPr/>
  <sheetViews>
    <sheetView zoomScale="55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3</xdr:row>
      <xdr:rowOff>133350</xdr:rowOff>
    </xdr:from>
    <xdr:to>
      <xdr:col>10</xdr:col>
      <xdr:colOff>274320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D4CBD3-D731-4700-AF2F-A7055C443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516255</xdr:colOff>
      <xdr:row>24</xdr:row>
      <xdr:rowOff>8572</xdr:rowOff>
    </xdr:from>
    <xdr:to>
      <xdr:col>12</xdr:col>
      <xdr:colOff>262890</xdr:colOff>
      <xdr:row>39</xdr:row>
      <xdr:rowOff>31432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ACE1B2-CFFE-4D3D-B7A4-E4DDD63931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541020</xdr:colOff>
      <xdr:row>4</xdr:row>
      <xdr:rowOff>80010</xdr:rowOff>
    </xdr:from>
    <xdr:to>
      <xdr:col>16</xdr:col>
      <xdr:colOff>236220</xdr:colOff>
      <xdr:row>19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D8C95-1449-40AF-BB31-6CCED7D0B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250772E-0677-4865-AE3C-4E2081E18DD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D68CDFA-A830-4C5A-B11B-EE21D1F1FB0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12</xdr:row>
      <xdr:rowOff>90487</xdr:rowOff>
    </xdr:from>
    <xdr:to>
      <xdr:col>14</xdr:col>
      <xdr:colOff>257175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38EF0C-2BE2-4097-98BD-C9D50D1205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</xdr:row>
      <xdr:rowOff>152400</xdr:rowOff>
    </xdr:from>
    <xdr:to>
      <xdr:col>19</xdr:col>
      <xdr:colOff>245745</xdr:colOff>
      <xdr:row>26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F37B6-9280-4ADC-B24C-A29E40AD0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588645</xdr:colOff>
      <xdr:row>2</xdr:row>
      <xdr:rowOff>132397</xdr:rowOff>
    </xdr:from>
    <xdr:to>
      <xdr:col>15</xdr:col>
      <xdr:colOff>283845</xdr:colOff>
      <xdr:row>17</xdr:row>
      <xdr:rowOff>164782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9FDF2-ED51-4DB0-971D-5A178A63B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hane" refreshedDate="44243.527685416666" createdVersion="6" refreshedVersion="6" minRefreshableVersion="3" recordCount="4114" xr:uid="{F23E4E7C-A3A4-489F-B1C6-0A7F46A0A59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hane" refreshedDate="44243.540904861111" createdVersion="6" refreshedVersion="6" minRefreshableVersion="3" recordCount="4114" xr:uid="{6A459AB5-F22A-4E1C-8A68-D8CB4DF1AAB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Shane" refreshedDate="44249.560701736111" createdVersion="6" refreshedVersion="6" minRefreshableVersion="3" recordCount="4114" xr:uid="{C19D61CF-DA32-4760-8FBB-94D1F4AA0A1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0BE34D-D7E3-41D1-89B2-E8B279876BE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BEF51-823F-4E2D-B878-4B418868CC7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B74968-35B6-4649-9A39-AC13735D39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095255-5973-4792-8CE4-2D35AC1D880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55" zoomScaleNormal="55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I1" sqref="I1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2" bestFit="1" customWidth="1"/>
    <col min="5" max="5" width="16.44140625" style="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1.33203125" bestFit="1" customWidth="1"/>
    <col min="17" max="17" width="41.109375" customWidth="1"/>
    <col min="19" max="19" width="22.77734375" bestFit="1" customWidth="1"/>
    <col min="20" max="20" width="24.6640625" bestFit="1" customWidth="1"/>
  </cols>
  <sheetData>
    <row r="1" spans="1:21" x14ac:dyDescent="0.3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8306</v>
      </c>
      <c r="P1" s="4" t="s">
        <v>8307</v>
      </c>
      <c r="Q1" s="14" t="s">
        <v>8358</v>
      </c>
      <c r="R1" s="4" t="s">
        <v>8359</v>
      </c>
      <c r="S1" s="4" t="s">
        <v>8365</v>
      </c>
      <c r="T1" s="4" t="s">
        <v>8366</v>
      </c>
      <c r="U1" s="4" t="s">
        <v>8379</v>
      </c>
    </row>
    <row r="2" spans="1:21" ht="43.2" hidden="1" x14ac:dyDescent="0.3">
      <c r="A2" s="8">
        <v>0</v>
      </c>
      <c r="B2" s="9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  <c r="O2">
        <f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28.8" hidden="1" x14ac:dyDescent="0.3">
      <c r="A3" s="8">
        <v>1</v>
      </c>
      <c r="B3" s="9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  <c r="O3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 s="8">
        <v>2</v>
      </c>
      <c r="B4" s="9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  <c r="O4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28.8" hidden="1" x14ac:dyDescent="0.3">
      <c r="A5" s="8">
        <v>3</v>
      </c>
      <c r="B5" s="9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  <c r="O5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57.6" hidden="1" x14ac:dyDescent="0.3">
      <c r="A6" s="8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  <c r="O6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3.2" x14ac:dyDescent="0.3">
      <c r="A7" s="8">
        <v>5</v>
      </c>
      <c r="B7" s="9" t="s">
        <v>7</v>
      </c>
      <c r="C7" s="9" t="s">
        <v>4116</v>
      </c>
      <c r="D7" s="10">
        <v>3999</v>
      </c>
      <c r="E7" s="11">
        <v>4390</v>
      </c>
      <c r="F7" s="8" t="s">
        <v>8218</v>
      </c>
      <c r="G7" s="8" t="s">
        <v>8223</v>
      </c>
      <c r="H7" s="8" t="s">
        <v>8245</v>
      </c>
      <c r="I7" s="8">
        <v>1469770500</v>
      </c>
      <c r="J7" s="8">
        <v>1468362207</v>
      </c>
      <c r="K7" s="8" t="b">
        <v>0</v>
      </c>
      <c r="L7" s="8">
        <v>47</v>
      </c>
      <c r="M7" s="8" t="b">
        <v>1</v>
      </c>
      <c r="N7" s="8" t="s">
        <v>8263</v>
      </c>
      <c r="O7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3.2" hidden="1" x14ac:dyDescent="0.3">
      <c r="A8" s="8">
        <v>6</v>
      </c>
      <c r="B8" s="9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  <c r="O8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57.6" hidden="1" x14ac:dyDescent="0.3">
      <c r="A9" s="8">
        <v>7</v>
      </c>
      <c r="B9" s="9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  <c r="O9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28.8" x14ac:dyDescent="0.3">
      <c r="A10" s="8">
        <v>8</v>
      </c>
      <c r="B10" s="9" t="s">
        <v>10</v>
      </c>
      <c r="C10" s="9" t="s">
        <v>4119</v>
      </c>
      <c r="D10" s="10">
        <v>3500</v>
      </c>
      <c r="E10" s="11">
        <v>3501.52</v>
      </c>
      <c r="F10" s="8" t="s">
        <v>8218</v>
      </c>
      <c r="G10" s="8" t="s">
        <v>8223</v>
      </c>
      <c r="H10" s="8" t="s">
        <v>8245</v>
      </c>
      <c r="I10" s="8">
        <v>1460754000</v>
      </c>
      <c r="J10" s="8">
        <v>1460155212</v>
      </c>
      <c r="K10" s="8" t="b">
        <v>0</v>
      </c>
      <c r="L10" s="8">
        <v>12</v>
      </c>
      <c r="M10" s="8" t="b">
        <v>1</v>
      </c>
      <c r="N10" s="8" t="s">
        <v>8263</v>
      </c>
      <c r="O10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3.2" hidden="1" x14ac:dyDescent="0.3">
      <c r="A11" s="8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  <c r="O11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3.2" x14ac:dyDescent="0.3">
      <c r="A12" s="8">
        <v>10</v>
      </c>
      <c r="B12" s="9" t="s">
        <v>12</v>
      </c>
      <c r="C12" s="9" t="s">
        <v>4121</v>
      </c>
      <c r="D12" s="10">
        <v>3000</v>
      </c>
      <c r="E12" s="11">
        <v>3015</v>
      </c>
      <c r="F12" s="8" t="s">
        <v>8218</v>
      </c>
      <c r="G12" s="8" t="s">
        <v>8223</v>
      </c>
      <c r="H12" s="8" t="s">
        <v>8245</v>
      </c>
      <c r="I12" s="8">
        <v>1403660279</v>
      </c>
      <c r="J12" s="8">
        <v>1400636279</v>
      </c>
      <c r="K12" s="8" t="b">
        <v>0</v>
      </c>
      <c r="L12" s="8">
        <v>19</v>
      </c>
      <c r="M12" s="8" t="b">
        <v>1</v>
      </c>
      <c r="N12" s="8" t="s">
        <v>8263</v>
      </c>
      <c r="O12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57.6" hidden="1" x14ac:dyDescent="0.3">
      <c r="A13" s="8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  <c r="O13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57.6" hidden="1" x14ac:dyDescent="0.3">
      <c r="A14" s="8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  <c r="O14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43.2" x14ac:dyDescent="0.3">
      <c r="A15" s="8">
        <v>13</v>
      </c>
      <c r="B15" s="9" t="s">
        <v>15</v>
      </c>
      <c r="C15" s="9" t="s">
        <v>4124</v>
      </c>
      <c r="D15" s="10">
        <v>3500</v>
      </c>
      <c r="E15" s="11">
        <v>5599</v>
      </c>
      <c r="F15" s="8" t="s">
        <v>8218</v>
      </c>
      <c r="G15" s="8" t="s">
        <v>8223</v>
      </c>
      <c r="H15" s="8" t="s">
        <v>8245</v>
      </c>
      <c r="I15" s="8">
        <v>1466713620</v>
      </c>
      <c r="J15" s="8">
        <v>1463588109</v>
      </c>
      <c r="K15" s="8" t="b">
        <v>0</v>
      </c>
      <c r="L15" s="8">
        <v>51</v>
      </c>
      <c r="M15" s="8" t="b">
        <v>1</v>
      </c>
      <c r="N15" s="8" t="s">
        <v>8263</v>
      </c>
      <c r="O15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28.8" hidden="1" x14ac:dyDescent="0.3">
      <c r="A16" s="8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  <c r="O16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3.2" x14ac:dyDescent="0.3">
      <c r="A17" s="8">
        <v>15</v>
      </c>
      <c r="B17" s="9" t="s">
        <v>17</v>
      </c>
      <c r="C17" s="9" t="s">
        <v>4126</v>
      </c>
      <c r="D17" s="10">
        <v>2000</v>
      </c>
      <c r="E17" s="11">
        <v>2132</v>
      </c>
      <c r="F17" s="8" t="s">
        <v>8218</v>
      </c>
      <c r="G17" s="8" t="s">
        <v>8226</v>
      </c>
      <c r="H17" s="8" t="s">
        <v>8248</v>
      </c>
      <c r="I17" s="8">
        <v>1443384840</v>
      </c>
      <c r="J17" s="8">
        <v>1441790658</v>
      </c>
      <c r="K17" s="8" t="b">
        <v>0</v>
      </c>
      <c r="L17" s="8">
        <v>98</v>
      </c>
      <c r="M17" s="8" t="b">
        <v>1</v>
      </c>
      <c r="N17" s="8" t="s">
        <v>8263</v>
      </c>
      <c r="O17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3.2" hidden="1" x14ac:dyDescent="0.3">
      <c r="A18" s="8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  <c r="O18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3.2" x14ac:dyDescent="0.3">
      <c r="A19" s="8">
        <v>17</v>
      </c>
      <c r="B19" s="9" t="s">
        <v>19</v>
      </c>
      <c r="C19" s="9" t="s">
        <v>4128</v>
      </c>
      <c r="D19" s="10">
        <v>1500</v>
      </c>
      <c r="E19" s="11">
        <v>1510</v>
      </c>
      <c r="F19" s="8" t="s">
        <v>8218</v>
      </c>
      <c r="G19" s="8" t="s">
        <v>8224</v>
      </c>
      <c r="H19" s="8" t="s">
        <v>8246</v>
      </c>
      <c r="I19" s="8">
        <v>1415126022</v>
      </c>
      <c r="J19" s="8">
        <v>1412530422</v>
      </c>
      <c r="K19" s="8" t="b">
        <v>0</v>
      </c>
      <c r="L19" s="8">
        <v>36</v>
      </c>
      <c r="M19" s="8" t="b">
        <v>1</v>
      </c>
      <c r="N19" s="8" t="s">
        <v>8263</v>
      </c>
      <c r="O19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3.2" hidden="1" x14ac:dyDescent="0.3">
      <c r="A20" s="8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  <c r="O20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3.2" hidden="1" x14ac:dyDescent="0.3">
      <c r="A21" s="8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  <c r="O21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3.2" x14ac:dyDescent="0.3">
      <c r="A22" s="8">
        <v>20</v>
      </c>
      <c r="B22" s="9" t="s">
        <v>22</v>
      </c>
      <c r="C22" s="9" t="s">
        <v>4131</v>
      </c>
      <c r="D22" s="10">
        <v>2000</v>
      </c>
      <c r="E22" s="11">
        <v>2004</v>
      </c>
      <c r="F22" s="8" t="s">
        <v>8218</v>
      </c>
      <c r="G22" s="8" t="s">
        <v>8223</v>
      </c>
      <c r="H22" s="8" t="s">
        <v>8245</v>
      </c>
      <c r="I22" s="8">
        <v>1442167912</v>
      </c>
      <c r="J22" s="8">
        <v>1436983912</v>
      </c>
      <c r="K22" s="8" t="b">
        <v>0</v>
      </c>
      <c r="L22" s="8">
        <v>25</v>
      </c>
      <c r="M22" s="8" t="b">
        <v>1</v>
      </c>
      <c r="N22" s="8" t="s">
        <v>8263</v>
      </c>
      <c r="O22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3.2" hidden="1" x14ac:dyDescent="0.3">
      <c r="A23" s="8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  <c r="O23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28.8" hidden="1" x14ac:dyDescent="0.3">
      <c r="A24" s="8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  <c r="O24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3.2" x14ac:dyDescent="0.3">
      <c r="A25" s="8">
        <v>23</v>
      </c>
      <c r="B25" s="9" t="s">
        <v>25</v>
      </c>
      <c r="C25" s="9" t="s">
        <v>4134</v>
      </c>
      <c r="D25" s="10">
        <v>2000</v>
      </c>
      <c r="E25" s="11">
        <v>2370</v>
      </c>
      <c r="F25" s="8" t="s">
        <v>8218</v>
      </c>
      <c r="G25" s="8" t="s">
        <v>8223</v>
      </c>
      <c r="H25" s="8" t="s">
        <v>8245</v>
      </c>
      <c r="I25" s="8">
        <v>1430407200</v>
      </c>
      <c r="J25" s="8">
        <v>1428086501</v>
      </c>
      <c r="K25" s="8" t="b">
        <v>0</v>
      </c>
      <c r="L25" s="8">
        <v>23</v>
      </c>
      <c r="M25" s="8" t="b">
        <v>1</v>
      </c>
      <c r="N25" s="8" t="s">
        <v>8263</v>
      </c>
      <c r="O25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28.8" hidden="1" x14ac:dyDescent="0.3">
      <c r="A26" s="8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  <c r="O26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3.2" hidden="1" x14ac:dyDescent="0.3">
      <c r="A27" s="8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  <c r="O27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3.2" x14ac:dyDescent="0.3">
      <c r="A28" s="8">
        <v>26</v>
      </c>
      <c r="B28" s="9" t="s">
        <v>28</v>
      </c>
      <c r="C28" s="9" t="s">
        <v>4137</v>
      </c>
      <c r="D28" s="10">
        <v>1250</v>
      </c>
      <c r="E28" s="11">
        <v>1940</v>
      </c>
      <c r="F28" s="8" t="s">
        <v>8218</v>
      </c>
      <c r="G28" s="8" t="s">
        <v>8223</v>
      </c>
      <c r="H28" s="8" t="s">
        <v>8245</v>
      </c>
      <c r="I28" s="8">
        <v>1408278144</v>
      </c>
      <c r="J28" s="8">
        <v>1404822144</v>
      </c>
      <c r="K28" s="8" t="b">
        <v>0</v>
      </c>
      <c r="L28" s="8">
        <v>19</v>
      </c>
      <c r="M28" s="8" t="b">
        <v>1</v>
      </c>
      <c r="N28" s="8" t="s">
        <v>8263</v>
      </c>
      <c r="O28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3.2" hidden="1" x14ac:dyDescent="0.3">
      <c r="A29" s="8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  <c r="O29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28.8" hidden="1" x14ac:dyDescent="0.3">
      <c r="A30" s="8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  <c r="O30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3.2" x14ac:dyDescent="0.3">
      <c r="A31" s="8">
        <v>29</v>
      </c>
      <c r="B31" s="9" t="s">
        <v>31</v>
      </c>
      <c r="C31" s="9" t="s">
        <v>4140</v>
      </c>
      <c r="D31" s="10">
        <v>3000</v>
      </c>
      <c r="E31" s="11">
        <v>3700</v>
      </c>
      <c r="F31" s="8" t="s">
        <v>8218</v>
      </c>
      <c r="G31" s="8" t="s">
        <v>8224</v>
      </c>
      <c r="H31" s="8" t="s">
        <v>8246</v>
      </c>
      <c r="I31" s="8">
        <v>1406045368</v>
      </c>
      <c r="J31" s="8">
        <v>1403453368</v>
      </c>
      <c r="K31" s="8" t="b">
        <v>0</v>
      </c>
      <c r="L31" s="8">
        <v>117</v>
      </c>
      <c r="M31" s="8" t="b">
        <v>1</v>
      </c>
      <c r="N31" s="8" t="s">
        <v>8263</v>
      </c>
      <c r="O31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3.2" x14ac:dyDescent="0.3">
      <c r="A32" s="8">
        <v>30</v>
      </c>
      <c r="B32" s="9" t="s">
        <v>32</v>
      </c>
      <c r="C32" s="9" t="s">
        <v>4141</v>
      </c>
      <c r="D32" s="10">
        <v>4000</v>
      </c>
      <c r="E32" s="11">
        <v>4051.99</v>
      </c>
      <c r="F32" s="8" t="s">
        <v>8218</v>
      </c>
      <c r="G32" s="8" t="s">
        <v>8223</v>
      </c>
      <c r="H32" s="8" t="s">
        <v>8245</v>
      </c>
      <c r="I32" s="8">
        <v>1408604515</v>
      </c>
      <c r="J32" s="8">
        <v>1406012515</v>
      </c>
      <c r="K32" s="8" t="b">
        <v>0</v>
      </c>
      <c r="L32" s="8">
        <v>53</v>
      </c>
      <c r="M32" s="8" t="b">
        <v>1</v>
      </c>
      <c r="N32" s="8" t="s">
        <v>8263</v>
      </c>
      <c r="O32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3.2" hidden="1" x14ac:dyDescent="0.3">
      <c r="A33" s="8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  <c r="O33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57.6" hidden="1" x14ac:dyDescent="0.3">
      <c r="A34" s="8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  <c r="O34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3.2" hidden="1" x14ac:dyDescent="0.3">
      <c r="A35" s="8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  <c r="O35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3.2" x14ac:dyDescent="0.3">
      <c r="A36" s="8">
        <v>34</v>
      </c>
      <c r="B36" s="9" t="s">
        <v>36</v>
      </c>
      <c r="C36" s="9" t="s">
        <v>4145</v>
      </c>
      <c r="D36" s="10">
        <v>2600</v>
      </c>
      <c r="E36" s="11">
        <v>3392</v>
      </c>
      <c r="F36" s="8" t="s">
        <v>8218</v>
      </c>
      <c r="G36" s="8" t="s">
        <v>8223</v>
      </c>
      <c r="H36" s="8" t="s">
        <v>8245</v>
      </c>
      <c r="I36" s="8">
        <v>1407224601</v>
      </c>
      <c r="J36" s="8">
        <v>1405928601</v>
      </c>
      <c r="K36" s="8" t="b">
        <v>0</v>
      </c>
      <c r="L36" s="8">
        <v>68</v>
      </c>
      <c r="M36" s="8" t="b">
        <v>1</v>
      </c>
      <c r="N36" s="8" t="s">
        <v>8263</v>
      </c>
      <c r="O36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43.2" x14ac:dyDescent="0.3">
      <c r="A37" s="8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  <c r="O37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28.8" hidden="1" x14ac:dyDescent="0.3">
      <c r="A38" s="8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  <c r="O38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3.2" hidden="1" x14ac:dyDescent="0.3">
      <c r="A39" s="8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  <c r="O39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3.2" x14ac:dyDescent="0.3">
      <c r="A40" s="8">
        <v>38</v>
      </c>
      <c r="B40" s="9" t="s">
        <v>40</v>
      </c>
      <c r="C40" s="9" t="s">
        <v>4149</v>
      </c>
      <c r="D40" s="10">
        <v>2500</v>
      </c>
      <c r="E40" s="11">
        <v>2751</v>
      </c>
      <c r="F40" s="8" t="s">
        <v>8218</v>
      </c>
      <c r="G40" s="8" t="s">
        <v>8223</v>
      </c>
      <c r="H40" s="8" t="s">
        <v>8245</v>
      </c>
      <c r="I40" s="8">
        <v>1368235344</v>
      </c>
      <c r="J40" s="8">
        <v>1365643344</v>
      </c>
      <c r="K40" s="8" t="b">
        <v>0</v>
      </c>
      <c r="L40" s="8">
        <v>66</v>
      </c>
      <c r="M40" s="8" t="b">
        <v>1</v>
      </c>
      <c r="N40" s="8" t="s">
        <v>8263</v>
      </c>
      <c r="O40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57.6" hidden="1" x14ac:dyDescent="0.3">
      <c r="A41" s="8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  <c r="O41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43.2" x14ac:dyDescent="0.3">
      <c r="A42" s="8">
        <v>40</v>
      </c>
      <c r="B42" s="9" t="s">
        <v>42</v>
      </c>
      <c r="C42" s="9" t="s">
        <v>4151</v>
      </c>
      <c r="D42" s="10">
        <v>2000</v>
      </c>
      <c r="E42" s="11">
        <v>2027</v>
      </c>
      <c r="F42" s="8" t="s">
        <v>8218</v>
      </c>
      <c r="G42" s="8" t="s">
        <v>8223</v>
      </c>
      <c r="H42" s="8" t="s">
        <v>8245</v>
      </c>
      <c r="I42" s="8">
        <v>1403150400</v>
      </c>
      <c r="J42" s="8">
        <v>1401426488</v>
      </c>
      <c r="K42" s="8" t="b">
        <v>0</v>
      </c>
      <c r="L42" s="8">
        <v>16</v>
      </c>
      <c r="M42" s="8" t="b">
        <v>1</v>
      </c>
      <c r="N42" s="8" t="s">
        <v>8263</v>
      </c>
      <c r="O42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3.2" x14ac:dyDescent="0.3">
      <c r="A43" s="8">
        <v>41</v>
      </c>
      <c r="B43" s="9" t="s">
        <v>43</v>
      </c>
      <c r="C43" s="9" t="s">
        <v>4152</v>
      </c>
      <c r="D43" s="10">
        <v>2000</v>
      </c>
      <c r="E43" s="11">
        <v>2000</v>
      </c>
      <c r="F43" s="8" t="s">
        <v>8218</v>
      </c>
      <c r="G43" s="8" t="s">
        <v>8223</v>
      </c>
      <c r="H43" s="8" t="s">
        <v>8245</v>
      </c>
      <c r="I43" s="8">
        <v>1412516354</v>
      </c>
      <c r="J43" s="8">
        <v>1409924354</v>
      </c>
      <c r="K43" s="8" t="b">
        <v>0</v>
      </c>
      <c r="L43" s="8">
        <v>19</v>
      </c>
      <c r="M43" s="8" t="b">
        <v>1</v>
      </c>
      <c r="N43" s="8" t="s">
        <v>8263</v>
      </c>
      <c r="O43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3.2" hidden="1" x14ac:dyDescent="0.3">
      <c r="A44" s="8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  <c r="O44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3.2" hidden="1" x14ac:dyDescent="0.3">
      <c r="A45" s="8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  <c r="O45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57.6" x14ac:dyDescent="0.3">
      <c r="A46" s="8">
        <v>44</v>
      </c>
      <c r="B46" s="9" t="s">
        <v>46</v>
      </c>
      <c r="C46" s="9" t="s">
        <v>4155</v>
      </c>
      <c r="D46" s="10">
        <v>2000</v>
      </c>
      <c r="E46" s="11">
        <v>2000</v>
      </c>
      <c r="F46" s="8" t="s">
        <v>8218</v>
      </c>
      <c r="G46" s="8" t="s">
        <v>8223</v>
      </c>
      <c r="H46" s="8" t="s">
        <v>8245</v>
      </c>
      <c r="I46" s="8">
        <v>1412648537</v>
      </c>
      <c r="J46" s="8">
        <v>1408760537</v>
      </c>
      <c r="K46" s="8" t="b">
        <v>0</v>
      </c>
      <c r="L46" s="8">
        <v>15</v>
      </c>
      <c r="M46" s="8" t="b">
        <v>1</v>
      </c>
      <c r="N46" s="8" t="s">
        <v>8263</v>
      </c>
      <c r="O46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3.2" hidden="1" x14ac:dyDescent="0.3">
      <c r="A47" s="8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  <c r="O47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3.2" hidden="1" x14ac:dyDescent="0.3">
      <c r="A48" s="8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  <c r="O48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57.6" hidden="1" x14ac:dyDescent="0.3">
      <c r="A49" s="8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  <c r="O49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3.2" x14ac:dyDescent="0.3">
      <c r="A50" s="8">
        <v>48</v>
      </c>
      <c r="B50" s="9" t="s">
        <v>50</v>
      </c>
      <c r="C50" s="9" t="s">
        <v>4159</v>
      </c>
      <c r="D50" s="10">
        <v>2000</v>
      </c>
      <c r="E50" s="11">
        <v>2159</v>
      </c>
      <c r="F50" s="8" t="s">
        <v>8218</v>
      </c>
      <c r="G50" s="8" t="s">
        <v>8224</v>
      </c>
      <c r="H50" s="8" t="s">
        <v>8246</v>
      </c>
      <c r="I50" s="8">
        <v>1425211200</v>
      </c>
      <c r="J50" s="8">
        <v>1422534260</v>
      </c>
      <c r="K50" s="8" t="b">
        <v>0</v>
      </c>
      <c r="L50" s="8">
        <v>38</v>
      </c>
      <c r="M50" s="8" t="b">
        <v>1</v>
      </c>
      <c r="N50" s="8" t="s">
        <v>8263</v>
      </c>
      <c r="O50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idden="1" x14ac:dyDescent="0.3">
      <c r="A51" s="8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  <c r="O51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3.2" hidden="1" x14ac:dyDescent="0.3">
      <c r="A52" s="8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  <c r="O52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43.2" hidden="1" x14ac:dyDescent="0.3">
      <c r="A53" s="8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  <c r="O53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3.2" hidden="1" x14ac:dyDescent="0.3">
      <c r="A54" s="8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  <c r="O54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28.8" x14ac:dyDescent="0.3">
      <c r="A55" s="8">
        <v>53</v>
      </c>
      <c r="B55" s="9" t="s">
        <v>55</v>
      </c>
      <c r="C55" s="9" t="s">
        <v>4164</v>
      </c>
      <c r="D55" s="10">
        <v>3000</v>
      </c>
      <c r="E55" s="11">
        <v>3289</v>
      </c>
      <c r="F55" s="8" t="s">
        <v>8218</v>
      </c>
      <c r="G55" s="8" t="s">
        <v>8223</v>
      </c>
      <c r="H55" s="8" t="s">
        <v>8245</v>
      </c>
      <c r="I55" s="8">
        <v>1396648800</v>
      </c>
      <c r="J55" s="8">
        <v>1395407445</v>
      </c>
      <c r="K55" s="8" t="b">
        <v>0</v>
      </c>
      <c r="L55" s="8">
        <v>117</v>
      </c>
      <c r="M55" s="8" t="b">
        <v>1</v>
      </c>
      <c r="N55" s="8" t="s">
        <v>8263</v>
      </c>
      <c r="O55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57.6" hidden="1" x14ac:dyDescent="0.3">
      <c r="A56" s="8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  <c r="O56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3.2" hidden="1" x14ac:dyDescent="0.3">
      <c r="A57" s="8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  <c r="O57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28.8" hidden="1" x14ac:dyDescent="0.3">
      <c r="A58" s="8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  <c r="O58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3.2" hidden="1" x14ac:dyDescent="0.3">
      <c r="A59" s="8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  <c r="O59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43.2" hidden="1" x14ac:dyDescent="0.3">
      <c r="A60" s="8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  <c r="O60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3.2" hidden="1" x14ac:dyDescent="0.3">
      <c r="A61" s="8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  <c r="O61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3.2" x14ac:dyDescent="0.3">
      <c r="A62" s="8">
        <v>60</v>
      </c>
      <c r="B62" s="9" t="s">
        <v>62</v>
      </c>
      <c r="C62" s="9" t="s">
        <v>4171</v>
      </c>
      <c r="D62" s="10">
        <v>4500</v>
      </c>
      <c r="E62" s="11">
        <v>4648.33</v>
      </c>
      <c r="F62" s="8" t="s">
        <v>8218</v>
      </c>
      <c r="G62" s="8" t="s">
        <v>8224</v>
      </c>
      <c r="H62" s="8" t="s">
        <v>8246</v>
      </c>
      <c r="I62" s="8">
        <v>1395532800</v>
      </c>
      <c r="J62" s="8">
        <v>1393882717</v>
      </c>
      <c r="K62" s="8" t="b">
        <v>0</v>
      </c>
      <c r="L62" s="8">
        <v>108</v>
      </c>
      <c r="M62" s="8" t="b">
        <v>1</v>
      </c>
      <c r="N62" s="8" t="s">
        <v>8264</v>
      </c>
      <c r="O62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3.2" hidden="1" x14ac:dyDescent="0.3">
      <c r="A63" s="8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  <c r="O63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3.2" x14ac:dyDescent="0.3">
      <c r="A64" s="8">
        <v>62</v>
      </c>
      <c r="B64" s="9" t="s">
        <v>64</v>
      </c>
      <c r="C64" s="9" t="s">
        <v>4173</v>
      </c>
      <c r="D64" s="10">
        <v>3000</v>
      </c>
      <c r="E64" s="11">
        <v>4642</v>
      </c>
      <c r="F64" s="8" t="s">
        <v>8218</v>
      </c>
      <c r="G64" s="8" t="s">
        <v>8223</v>
      </c>
      <c r="H64" s="8" t="s">
        <v>8245</v>
      </c>
      <c r="I64" s="8">
        <v>1362337878</v>
      </c>
      <c r="J64" s="8">
        <v>1360177878</v>
      </c>
      <c r="K64" s="8" t="b">
        <v>0</v>
      </c>
      <c r="L64" s="8">
        <v>48</v>
      </c>
      <c r="M64" s="8" t="b">
        <v>1</v>
      </c>
      <c r="N64" s="8" t="s">
        <v>8264</v>
      </c>
      <c r="O64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3.2" x14ac:dyDescent="0.3">
      <c r="A65" s="8">
        <v>63</v>
      </c>
      <c r="B65" s="9" t="s">
        <v>65</v>
      </c>
      <c r="C65" s="9" t="s">
        <v>4174</v>
      </c>
      <c r="D65" s="10">
        <v>2000</v>
      </c>
      <c r="E65" s="11">
        <v>2270.37</v>
      </c>
      <c r="F65" s="8" t="s">
        <v>8218</v>
      </c>
      <c r="G65" s="8" t="s">
        <v>8223</v>
      </c>
      <c r="H65" s="8" t="s">
        <v>8245</v>
      </c>
      <c r="I65" s="8">
        <v>1388206740</v>
      </c>
      <c r="J65" s="8">
        <v>1386194013</v>
      </c>
      <c r="K65" s="8" t="b">
        <v>0</v>
      </c>
      <c r="L65" s="8">
        <v>64</v>
      </c>
      <c r="M65" s="8" t="b">
        <v>1</v>
      </c>
      <c r="N65" s="8" t="s">
        <v>8264</v>
      </c>
      <c r="O65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43.2" x14ac:dyDescent="0.3">
      <c r="A66" s="8">
        <v>64</v>
      </c>
      <c r="B66" s="9" t="s">
        <v>66</v>
      </c>
      <c r="C66" s="9" t="s">
        <v>4175</v>
      </c>
      <c r="D66" s="10">
        <v>1200</v>
      </c>
      <c r="E66" s="11">
        <v>2080</v>
      </c>
      <c r="F66" s="8" t="s">
        <v>8218</v>
      </c>
      <c r="G66" s="8" t="s">
        <v>8223</v>
      </c>
      <c r="H66" s="8" t="s">
        <v>8245</v>
      </c>
      <c r="I66" s="8">
        <v>1373243181</v>
      </c>
      <c r="J66" s="8">
        <v>1370651181</v>
      </c>
      <c r="K66" s="8" t="b">
        <v>0</v>
      </c>
      <c r="L66" s="8">
        <v>24</v>
      </c>
      <c r="M66" s="8" t="b">
        <v>1</v>
      </c>
      <c r="N66" s="8" t="s">
        <v>8264</v>
      </c>
      <c r="O66">
        <f t="shared" si="0"/>
        <v>173</v>
      </c>
      <c r="P66" s="13">
        <f t="shared" si="1"/>
        <v>86.67</v>
      </c>
      <c r="Q66" s="15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43.2" hidden="1" x14ac:dyDescent="0.3">
      <c r="A67" s="8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  <c r="O67">
        <f t="shared" ref="O67:O130" si="5">ROUND(E67/D67*100,0)</f>
        <v>108</v>
      </c>
      <c r="P67" s="13">
        <f t="shared" ref="P67:P130" si="6">IFERROR(ROUND(E67/L67,2),0)</f>
        <v>132.05000000000001</v>
      </c>
      <c r="Q67" s="15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 s="8">
        <v>66</v>
      </c>
      <c r="B68" s="9" t="s">
        <v>68</v>
      </c>
      <c r="C68" s="9" t="s">
        <v>4177</v>
      </c>
      <c r="D68" s="10">
        <v>2000</v>
      </c>
      <c r="E68" s="11">
        <v>2372</v>
      </c>
      <c r="F68" s="8" t="s">
        <v>8218</v>
      </c>
      <c r="G68" s="8" t="s">
        <v>8223</v>
      </c>
      <c r="H68" s="8" t="s">
        <v>8245</v>
      </c>
      <c r="I68" s="8">
        <v>1468873420</v>
      </c>
      <c r="J68" s="8">
        <v>1466281420</v>
      </c>
      <c r="K68" s="8" t="b">
        <v>0</v>
      </c>
      <c r="L68" s="8">
        <v>26</v>
      </c>
      <c r="M68" s="8" t="b">
        <v>1</v>
      </c>
      <c r="N68" s="8" t="s">
        <v>8264</v>
      </c>
      <c r="O68">
        <f t="shared" si="5"/>
        <v>119</v>
      </c>
      <c r="P68" s="13">
        <f t="shared" si="6"/>
        <v>91.23</v>
      </c>
      <c r="Q68" s="15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3.2" x14ac:dyDescent="0.3">
      <c r="A69" s="8">
        <v>67</v>
      </c>
      <c r="B69" s="9" t="s">
        <v>69</v>
      </c>
      <c r="C69" s="9" t="s">
        <v>4178</v>
      </c>
      <c r="D69" s="10">
        <v>2000</v>
      </c>
      <c r="E69" s="11">
        <v>2325</v>
      </c>
      <c r="F69" s="8" t="s">
        <v>8218</v>
      </c>
      <c r="G69" s="8" t="s">
        <v>8223</v>
      </c>
      <c r="H69" s="8" t="s">
        <v>8245</v>
      </c>
      <c r="I69" s="8">
        <v>1342360804</v>
      </c>
      <c r="J69" s="8">
        <v>1339768804</v>
      </c>
      <c r="K69" s="8" t="b">
        <v>0</v>
      </c>
      <c r="L69" s="8">
        <v>20</v>
      </c>
      <c r="M69" s="8" t="b">
        <v>1</v>
      </c>
      <c r="N69" s="8" t="s">
        <v>8264</v>
      </c>
      <c r="O69">
        <f t="shared" si="5"/>
        <v>116</v>
      </c>
      <c r="P69" s="13">
        <f t="shared" si="6"/>
        <v>116.25</v>
      </c>
      <c r="Q69" s="15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57.6" hidden="1" x14ac:dyDescent="0.3">
      <c r="A70" s="8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  <c r="O70">
        <f t="shared" si="5"/>
        <v>127</v>
      </c>
      <c r="P70" s="13">
        <f t="shared" si="6"/>
        <v>21.19</v>
      </c>
      <c r="Q70" s="15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3.2" hidden="1" x14ac:dyDescent="0.3">
      <c r="A71" s="8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  <c r="O71">
        <f t="shared" si="5"/>
        <v>111</v>
      </c>
      <c r="P71" s="13">
        <f t="shared" si="6"/>
        <v>62.33</v>
      </c>
      <c r="Q71" s="15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3.2" hidden="1" x14ac:dyDescent="0.3">
      <c r="A72" s="8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  <c r="O72">
        <f t="shared" si="5"/>
        <v>127</v>
      </c>
      <c r="P72" s="13">
        <f t="shared" si="6"/>
        <v>37.409999999999997</v>
      </c>
      <c r="Q72" s="15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3.2" x14ac:dyDescent="0.3">
      <c r="A73" s="8">
        <v>71</v>
      </c>
      <c r="B73" s="9" t="s">
        <v>73</v>
      </c>
      <c r="C73" s="9" t="s">
        <v>4182</v>
      </c>
      <c r="D73" s="10">
        <v>1800</v>
      </c>
      <c r="E73" s="11">
        <v>2231</v>
      </c>
      <c r="F73" s="8" t="s">
        <v>8218</v>
      </c>
      <c r="G73" s="8" t="s">
        <v>8223</v>
      </c>
      <c r="H73" s="8" t="s">
        <v>8245</v>
      </c>
      <c r="I73" s="8">
        <v>1338186657</v>
      </c>
      <c r="J73" s="8">
        <v>1333002657</v>
      </c>
      <c r="K73" s="8" t="b">
        <v>0</v>
      </c>
      <c r="L73" s="8">
        <v>32</v>
      </c>
      <c r="M73" s="8" t="b">
        <v>1</v>
      </c>
      <c r="N73" s="8" t="s">
        <v>8264</v>
      </c>
      <c r="O73">
        <f t="shared" si="5"/>
        <v>124</v>
      </c>
      <c r="P73" s="13">
        <f t="shared" si="6"/>
        <v>69.72</v>
      </c>
      <c r="Q73" s="15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3.2" x14ac:dyDescent="0.3">
      <c r="A74" s="8">
        <v>72</v>
      </c>
      <c r="B74" s="9" t="s">
        <v>74</v>
      </c>
      <c r="C74" s="9" t="s">
        <v>4183</v>
      </c>
      <c r="D74" s="10">
        <v>2200</v>
      </c>
      <c r="E74" s="11">
        <v>2385</v>
      </c>
      <c r="F74" s="8" t="s">
        <v>8218</v>
      </c>
      <c r="G74" s="8" t="s">
        <v>8223</v>
      </c>
      <c r="H74" s="8" t="s">
        <v>8245</v>
      </c>
      <c r="I74" s="8">
        <v>1352937600</v>
      </c>
      <c r="J74" s="8">
        <v>1351210481</v>
      </c>
      <c r="K74" s="8" t="b">
        <v>0</v>
      </c>
      <c r="L74" s="8">
        <v>41</v>
      </c>
      <c r="M74" s="8" t="b">
        <v>1</v>
      </c>
      <c r="N74" s="8" t="s">
        <v>8264</v>
      </c>
      <c r="O74">
        <f t="shared" si="5"/>
        <v>108</v>
      </c>
      <c r="P74" s="13">
        <f t="shared" si="6"/>
        <v>58.17</v>
      </c>
      <c r="Q74" s="15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3.2" hidden="1" x14ac:dyDescent="0.3">
      <c r="A75" s="8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  <c r="O75">
        <f t="shared" si="5"/>
        <v>100</v>
      </c>
      <c r="P75" s="13">
        <f t="shared" si="6"/>
        <v>50</v>
      </c>
      <c r="Q75" s="15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3.2" hidden="1" x14ac:dyDescent="0.3">
      <c r="A76" s="8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  <c r="O76">
        <f t="shared" si="5"/>
        <v>113</v>
      </c>
      <c r="P76" s="13">
        <f t="shared" si="6"/>
        <v>19.47</v>
      </c>
      <c r="Q76" s="15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3.2" x14ac:dyDescent="0.3">
      <c r="A77" s="8">
        <v>75</v>
      </c>
      <c r="B77" s="9" t="s">
        <v>77</v>
      </c>
      <c r="C77" s="9" t="s">
        <v>4186</v>
      </c>
      <c r="D77" s="10">
        <v>3500</v>
      </c>
      <c r="E77" s="11">
        <v>4040</v>
      </c>
      <c r="F77" s="8" t="s">
        <v>8218</v>
      </c>
      <c r="G77" s="8" t="s">
        <v>8223</v>
      </c>
      <c r="H77" s="8" t="s">
        <v>8245</v>
      </c>
      <c r="I77" s="8">
        <v>1366693272</v>
      </c>
      <c r="J77" s="8">
        <v>1364101272</v>
      </c>
      <c r="K77" s="8" t="b">
        <v>0</v>
      </c>
      <c r="L77" s="8">
        <v>47</v>
      </c>
      <c r="M77" s="8" t="b">
        <v>1</v>
      </c>
      <c r="N77" s="8" t="s">
        <v>8264</v>
      </c>
      <c r="O77">
        <f t="shared" si="5"/>
        <v>115</v>
      </c>
      <c r="P77" s="13">
        <f t="shared" si="6"/>
        <v>85.96</v>
      </c>
      <c r="Q77" s="15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3.2" hidden="1" x14ac:dyDescent="0.3">
      <c r="A78" s="8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  <c r="O78">
        <f t="shared" si="5"/>
        <v>153</v>
      </c>
      <c r="P78" s="13">
        <f t="shared" si="6"/>
        <v>30.67</v>
      </c>
      <c r="Q78" s="15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3.2" hidden="1" x14ac:dyDescent="0.3">
      <c r="A79" s="8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  <c r="O79">
        <f t="shared" si="5"/>
        <v>393</v>
      </c>
      <c r="P79" s="13">
        <f t="shared" si="6"/>
        <v>60.38</v>
      </c>
      <c r="Q79" s="15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86.4" hidden="1" x14ac:dyDescent="0.3">
      <c r="A80" s="8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  <c r="O80">
        <f t="shared" si="5"/>
        <v>2702</v>
      </c>
      <c r="P80" s="13">
        <f t="shared" si="6"/>
        <v>38.6</v>
      </c>
      <c r="Q80" s="15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3.2" x14ac:dyDescent="0.3">
      <c r="A81" s="8">
        <v>79</v>
      </c>
      <c r="B81" s="9" t="s">
        <v>81</v>
      </c>
      <c r="C81" s="9" t="s">
        <v>4190</v>
      </c>
      <c r="D81" s="10">
        <v>1300</v>
      </c>
      <c r="E81" s="11">
        <v>1651</v>
      </c>
      <c r="F81" s="8" t="s">
        <v>8218</v>
      </c>
      <c r="G81" s="8" t="s">
        <v>8224</v>
      </c>
      <c r="H81" s="8" t="s">
        <v>8246</v>
      </c>
      <c r="I81" s="8">
        <v>1398451093</v>
      </c>
      <c r="J81" s="8">
        <v>1395859093</v>
      </c>
      <c r="K81" s="8" t="b">
        <v>0</v>
      </c>
      <c r="L81" s="8">
        <v>41</v>
      </c>
      <c r="M81" s="8" t="b">
        <v>1</v>
      </c>
      <c r="N81" s="8" t="s">
        <v>8264</v>
      </c>
      <c r="O81">
        <f t="shared" si="5"/>
        <v>127</v>
      </c>
      <c r="P81" s="13">
        <f t="shared" si="6"/>
        <v>40.270000000000003</v>
      </c>
      <c r="Q81" s="15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3.2" hidden="1" x14ac:dyDescent="0.3">
      <c r="A82" s="8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  <c r="O82">
        <f t="shared" si="5"/>
        <v>107</v>
      </c>
      <c r="P82" s="13">
        <f t="shared" si="6"/>
        <v>273.83</v>
      </c>
      <c r="Q82" s="15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3.2" hidden="1" x14ac:dyDescent="0.3">
      <c r="A83" s="8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  <c r="O83">
        <f t="shared" si="5"/>
        <v>198</v>
      </c>
      <c r="P83" s="13">
        <f t="shared" si="6"/>
        <v>53.04</v>
      </c>
      <c r="Q83" s="15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3.2" x14ac:dyDescent="0.3">
      <c r="A84" s="8">
        <v>82</v>
      </c>
      <c r="B84" s="9" t="s">
        <v>84</v>
      </c>
      <c r="C84" s="9" t="s">
        <v>4193</v>
      </c>
      <c r="D84" s="10">
        <v>4000</v>
      </c>
      <c r="E84" s="11">
        <v>4000.5</v>
      </c>
      <c r="F84" s="8" t="s">
        <v>8218</v>
      </c>
      <c r="G84" s="8" t="s">
        <v>8223</v>
      </c>
      <c r="H84" s="8" t="s">
        <v>8245</v>
      </c>
      <c r="I84" s="8">
        <v>1318189261</v>
      </c>
      <c r="J84" s="8">
        <v>1315597261</v>
      </c>
      <c r="K84" s="8" t="b">
        <v>0</v>
      </c>
      <c r="L84" s="8">
        <v>100</v>
      </c>
      <c r="M84" s="8" t="b">
        <v>1</v>
      </c>
      <c r="N84" s="8" t="s">
        <v>8264</v>
      </c>
      <c r="O84">
        <f t="shared" si="5"/>
        <v>100</v>
      </c>
      <c r="P84" s="13">
        <f t="shared" si="6"/>
        <v>40.01</v>
      </c>
      <c r="Q84" s="15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3.2" hidden="1" x14ac:dyDescent="0.3">
      <c r="A85" s="8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  <c r="O85">
        <f t="shared" si="5"/>
        <v>103</v>
      </c>
      <c r="P85" s="13">
        <f t="shared" si="6"/>
        <v>15.77</v>
      </c>
      <c r="Q85" s="15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3.2" hidden="1" x14ac:dyDescent="0.3">
      <c r="A86" s="8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  <c r="O86">
        <f t="shared" si="5"/>
        <v>100</v>
      </c>
      <c r="P86" s="13">
        <f t="shared" si="6"/>
        <v>71.430000000000007</v>
      </c>
      <c r="Q86" s="15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3.2" x14ac:dyDescent="0.3">
      <c r="A87" s="8">
        <v>85</v>
      </c>
      <c r="B87" s="9" t="s">
        <v>87</v>
      </c>
      <c r="C87" s="9" t="s">
        <v>4196</v>
      </c>
      <c r="D87" s="10">
        <v>1200</v>
      </c>
      <c r="E87" s="11">
        <v>1506</v>
      </c>
      <c r="F87" s="8" t="s">
        <v>8218</v>
      </c>
      <c r="G87" s="8" t="s">
        <v>8223</v>
      </c>
      <c r="H87" s="8" t="s">
        <v>8245</v>
      </c>
      <c r="I87" s="8">
        <v>1316746837</v>
      </c>
      <c r="J87" s="8">
        <v>1314154837</v>
      </c>
      <c r="K87" s="8" t="b">
        <v>0</v>
      </c>
      <c r="L87" s="8">
        <v>21</v>
      </c>
      <c r="M87" s="8" t="b">
        <v>1</v>
      </c>
      <c r="N87" s="8" t="s">
        <v>8264</v>
      </c>
      <c r="O87">
        <f t="shared" si="5"/>
        <v>126</v>
      </c>
      <c r="P87" s="13">
        <f t="shared" si="6"/>
        <v>71.709999999999994</v>
      </c>
      <c r="Q87" s="15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57.6" hidden="1" x14ac:dyDescent="0.3">
      <c r="A88" s="8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  <c r="O88">
        <f t="shared" si="5"/>
        <v>106</v>
      </c>
      <c r="P88" s="13">
        <f t="shared" si="6"/>
        <v>375.76</v>
      </c>
      <c r="Q88" s="15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3.2" x14ac:dyDescent="0.3">
      <c r="A89" s="8">
        <v>87</v>
      </c>
      <c r="B89" s="9" t="s">
        <v>89</v>
      </c>
      <c r="C89" s="9" t="s">
        <v>4198</v>
      </c>
      <c r="D89" s="10">
        <v>2500</v>
      </c>
      <c r="E89" s="11">
        <v>2615</v>
      </c>
      <c r="F89" s="8" t="s">
        <v>8218</v>
      </c>
      <c r="G89" s="8" t="s">
        <v>8223</v>
      </c>
      <c r="H89" s="8" t="s">
        <v>8245</v>
      </c>
      <c r="I89" s="8">
        <v>1275529260</v>
      </c>
      <c r="J89" s="8">
        <v>1274705803</v>
      </c>
      <c r="K89" s="8" t="b">
        <v>0</v>
      </c>
      <c r="L89" s="8">
        <v>25</v>
      </c>
      <c r="M89" s="8" t="b">
        <v>1</v>
      </c>
      <c r="N89" s="8" t="s">
        <v>8264</v>
      </c>
      <c r="O89">
        <f t="shared" si="5"/>
        <v>105</v>
      </c>
      <c r="P89" s="13">
        <f t="shared" si="6"/>
        <v>104.6</v>
      </c>
      <c r="Q89" s="15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43.2" x14ac:dyDescent="0.3">
      <c r="A90" s="8">
        <v>88</v>
      </c>
      <c r="B90" s="9" t="s">
        <v>90</v>
      </c>
      <c r="C90" s="9" t="s">
        <v>4199</v>
      </c>
      <c r="D90" s="10">
        <v>3500</v>
      </c>
      <c r="E90" s="11">
        <v>3600</v>
      </c>
      <c r="F90" s="8" t="s">
        <v>8218</v>
      </c>
      <c r="G90" s="8" t="s">
        <v>8223</v>
      </c>
      <c r="H90" s="8" t="s">
        <v>8245</v>
      </c>
      <c r="I90" s="8">
        <v>1403452131</v>
      </c>
      <c r="J90" s="8">
        <v>1401205731</v>
      </c>
      <c r="K90" s="8" t="b">
        <v>0</v>
      </c>
      <c r="L90" s="8">
        <v>60</v>
      </c>
      <c r="M90" s="8" t="b">
        <v>1</v>
      </c>
      <c r="N90" s="8" t="s">
        <v>8264</v>
      </c>
      <c r="O90">
        <f t="shared" si="5"/>
        <v>103</v>
      </c>
      <c r="P90" s="13">
        <f t="shared" si="6"/>
        <v>60</v>
      </c>
      <c r="Q90" s="15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3.2" hidden="1" x14ac:dyDescent="0.3">
      <c r="A91" s="8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  <c r="O91">
        <f t="shared" si="5"/>
        <v>115</v>
      </c>
      <c r="P91" s="13">
        <f t="shared" si="6"/>
        <v>123.29</v>
      </c>
      <c r="Q91" s="15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28.8" hidden="1" x14ac:dyDescent="0.3">
      <c r="A92" s="8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  <c r="O92">
        <f t="shared" si="5"/>
        <v>100</v>
      </c>
      <c r="P92" s="13">
        <f t="shared" si="6"/>
        <v>31.38</v>
      </c>
      <c r="Q92" s="15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3.2" x14ac:dyDescent="0.3">
      <c r="A93" s="8">
        <v>91</v>
      </c>
      <c r="B93" s="9" t="s">
        <v>93</v>
      </c>
      <c r="C93" s="9" t="s">
        <v>4202</v>
      </c>
      <c r="D93" s="10">
        <v>3000</v>
      </c>
      <c r="E93" s="11">
        <v>3600</v>
      </c>
      <c r="F93" s="8" t="s">
        <v>8218</v>
      </c>
      <c r="G93" s="8" t="s">
        <v>8223</v>
      </c>
      <c r="H93" s="8" t="s">
        <v>8245</v>
      </c>
      <c r="I93" s="8">
        <v>1305625164</v>
      </c>
      <c r="J93" s="8">
        <v>1300354764</v>
      </c>
      <c r="K93" s="8" t="b">
        <v>0</v>
      </c>
      <c r="L93" s="8">
        <v>46</v>
      </c>
      <c r="M93" s="8" t="b">
        <v>1</v>
      </c>
      <c r="N93" s="8" t="s">
        <v>8264</v>
      </c>
      <c r="O93">
        <f t="shared" si="5"/>
        <v>120</v>
      </c>
      <c r="P93" s="13">
        <f t="shared" si="6"/>
        <v>78.260000000000005</v>
      </c>
      <c r="Q93" s="15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3.2" hidden="1" x14ac:dyDescent="0.3">
      <c r="A94" s="8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  <c r="O94">
        <f t="shared" si="5"/>
        <v>105</v>
      </c>
      <c r="P94" s="13">
        <f t="shared" si="6"/>
        <v>122.33</v>
      </c>
      <c r="Q94" s="15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57.6" x14ac:dyDescent="0.3">
      <c r="A95" s="8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  <c r="O95">
        <f t="shared" si="5"/>
        <v>111</v>
      </c>
      <c r="P95" s="13">
        <f t="shared" si="6"/>
        <v>73.73</v>
      </c>
      <c r="Q95" s="15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3.2" hidden="1" x14ac:dyDescent="0.3">
      <c r="A96" s="8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  <c r="O96">
        <f t="shared" si="5"/>
        <v>104</v>
      </c>
      <c r="P96" s="13">
        <f t="shared" si="6"/>
        <v>21.67</v>
      </c>
      <c r="Q96" s="15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3.2" hidden="1" x14ac:dyDescent="0.3">
      <c r="A97" s="8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  <c r="O97">
        <f t="shared" si="5"/>
        <v>131</v>
      </c>
      <c r="P97" s="13">
        <f t="shared" si="6"/>
        <v>21.9</v>
      </c>
      <c r="Q97" s="15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57.6" x14ac:dyDescent="0.3">
      <c r="A98" s="8">
        <v>96</v>
      </c>
      <c r="B98" s="9" t="s">
        <v>98</v>
      </c>
      <c r="C98" s="9" t="s">
        <v>4207</v>
      </c>
      <c r="D98" s="10">
        <v>1500</v>
      </c>
      <c r="E98" s="11">
        <v>1720</v>
      </c>
      <c r="F98" s="8" t="s">
        <v>8218</v>
      </c>
      <c r="G98" s="8" t="s">
        <v>8223</v>
      </c>
      <c r="H98" s="8" t="s">
        <v>8245</v>
      </c>
      <c r="I98" s="8">
        <v>1280631600</v>
      </c>
      <c r="J98" s="8">
        <v>1274889241</v>
      </c>
      <c r="K98" s="8" t="b">
        <v>0</v>
      </c>
      <c r="L98" s="8">
        <v>34</v>
      </c>
      <c r="M98" s="8" t="b">
        <v>1</v>
      </c>
      <c r="N98" s="8" t="s">
        <v>8264</v>
      </c>
      <c r="O98">
        <f t="shared" si="5"/>
        <v>115</v>
      </c>
      <c r="P98" s="13">
        <f t="shared" si="6"/>
        <v>50.59</v>
      </c>
      <c r="Q98" s="15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3.2" hidden="1" x14ac:dyDescent="0.3">
      <c r="A99" s="8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  <c r="O99">
        <f t="shared" si="5"/>
        <v>106</v>
      </c>
      <c r="P99" s="13">
        <f t="shared" si="6"/>
        <v>53.13</v>
      </c>
      <c r="Q99" s="15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3.2" x14ac:dyDescent="0.3">
      <c r="A100" s="8">
        <v>98</v>
      </c>
      <c r="B100" s="9" t="s">
        <v>100</v>
      </c>
      <c r="C100" s="9" t="s">
        <v>4209</v>
      </c>
      <c r="D100" s="10">
        <v>3200</v>
      </c>
      <c r="E100" s="11">
        <v>3400</v>
      </c>
      <c r="F100" s="8" t="s">
        <v>8218</v>
      </c>
      <c r="G100" s="8" t="s">
        <v>8223</v>
      </c>
      <c r="H100" s="8" t="s">
        <v>8245</v>
      </c>
      <c r="I100" s="8">
        <v>1354923000</v>
      </c>
      <c r="J100" s="8">
        <v>1351796674</v>
      </c>
      <c r="K100" s="8" t="b">
        <v>0</v>
      </c>
      <c r="L100" s="8">
        <v>60</v>
      </c>
      <c r="M100" s="8" t="b">
        <v>1</v>
      </c>
      <c r="N100" s="8" t="s">
        <v>8264</v>
      </c>
      <c r="O100">
        <f t="shared" si="5"/>
        <v>106</v>
      </c>
      <c r="P100" s="13">
        <f t="shared" si="6"/>
        <v>56.67</v>
      </c>
      <c r="Q100" s="15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28.8" x14ac:dyDescent="0.3">
      <c r="A101" s="8">
        <v>99</v>
      </c>
      <c r="B101" s="9" t="s">
        <v>101</v>
      </c>
      <c r="C101" s="9" t="s">
        <v>4210</v>
      </c>
      <c r="D101" s="10">
        <v>1500</v>
      </c>
      <c r="E101" s="11">
        <v>1590.29</v>
      </c>
      <c r="F101" s="8" t="s">
        <v>8218</v>
      </c>
      <c r="G101" s="8" t="s">
        <v>8223</v>
      </c>
      <c r="H101" s="8" t="s">
        <v>8245</v>
      </c>
      <c r="I101" s="8">
        <v>1390426799</v>
      </c>
      <c r="J101" s="8">
        <v>1387834799</v>
      </c>
      <c r="K101" s="8" t="b">
        <v>0</v>
      </c>
      <c r="L101" s="8">
        <v>39</v>
      </c>
      <c r="M101" s="8" t="b">
        <v>1</v>
      </c>
      <c r="N101" s="8" t="s">
        <v>8264</v>
      </c>
      <c r="O101">
        <f t="shared" si="5"/>
        <v>106</v>
      </c>
      <c r="P101" s="13">
        <f t="shared" si="6"/>
        <v>40.78</v>
      </c>
      <c r="Q101" s="15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43.2" hidden="1" x14ac:dyDescent="0.3">
      <c r="A102" s="8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  <c r="O102">
        <f t="shared" si="5"/>
        <v>100</v>
      </c>
      <c r="P102" s="13">
        <f t="shared" si="6"/>
        <v>192.31</v>
      </c>
      <c r="Q102" s="15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3.2" x14ac:dyDescent="0.3">
      <c r="A103" s="8">
        <v>101</v>
      </c>
      <c r="B103" s="9" t="s">
        <v>103</v>
      </c>
      <c r="C103" s="9" t="s">
        <v>4212</v>
      </c>
      <c r="D103" s="10">
        <v>3500</v>
      </c>
      <c r="E103" s="11">
        <v>3500</v>
      </c>
      <c r="F103" s="8" t="s">
        <v>8218</v>
      </c>
      <c r="G103" s="8" t="s">
        <v>8223</v>
      </c>
      <c r="H103" s="8" t="s">
        <v>8245</v>
      </c>
      <c r="I103" s="8">
        <v>1359052710</v>
      </c>
      <c r="J103" s="8">
        <v>1356979110</v>
      </c>
      <c r="K103" s="8" t="b">
        <v>0</v>
      </c>
      <c r="L103" s="8">
        <v>35</v>
      </c>
      <c r="M103" s="8" t="b">
        <v>1</v>
      </c>
      <c r="N103" s="8" t="s">
        <v>8264</v>
      </c>
      <c r="O103">
        <f t="shared" si="5"/>
        <v>100</v>
      </c>
      <c r="P103" s="13">
        <f t="shared" si="6"/>
        <v>100</v>
      </c>
      <c r="Q103" s="15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43.2" hidden="1" x14ac:dyDescent="0.3">
      <c r="A104" s="8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  <c r="O104">
        <f t="shared" si="5"/>
        <v>128</v>
      </c>
      <c r="P104" s="13">
        <f t="shared" si="6"/>
        <v>117.92</v>
      </c>
      <c r="Q104" s="15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43.2" x14ac:dyDescent="0.3">
      <c r="A105" s="8">
        <v>103</v>
      </c>
      <c r="B105" s="9" t="s">
        <v>105</v>
      </c>
      <c r="C105" s="9" t="s">
        <v>4214</v>
      </c>
      <c r="D105" s="10">
        <v>1300</v>
      </c>
      <c r="E105" s="11">
        <v>1367</v>
      </c>
      <c r="F105" s="8" t="s">
        <v>8218</v>
      </c>
      <c r="G105" s="8" t="s">
        <v>8224</v>
      </c>
      <c r="H105" s="8" t="s">
        <v>8246</v>
      </c>
      <c r="I105" s="8">
        <v>1394220030</v>
      </c>
      <c r="J105" s="8">
        <v>1392232830</v>
      </c>
      <c r="K105" s="8" t="b">
        <v>0</v>
      </c>
      <c r="L105" s="8">
        <v>49</v>
      </c>
      <c r="M105" s="8" t="b">
        <v>1</v>
      </c>
      <c r="N105" s="8" t="s">
        <v>8264</v>
      </c>
      <c r="O105">
        <f t="shared" si="5"/>
        <v>105</v>
      </c>
      <c r="P105" s="13">
        <f t="shared" si="6"/>
        <v>27.9</v>
      </c>
      <c r="Q105" s="15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28.8" hidden="1" x14ac:dyDescent="0.3">
      <c r="A106" s="8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  <c r="O106">
        <f t="shared" si="5"/>
        <v>120</v>
      </c>
      <c r="P106" s="13">
        <f t="shared" si="6"/>
        <v>60</v>
      </c>
      <c r="Q106" s="15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3.2" x14ac:dyDescent="0.3">
      <c r="A107" s="8">
        <v>105</v>
      </c>
      <c r="B107" s="9" t="s">
        <v>107</v>
      </c>
      <c r="C107" s="9" t="s">
        <v>4216</v>
      </c>
      <c r="D107" s="10">
        <v>2200</v>
      </c>
      <c r="E107" s="11">
        <v>2363</v>
      </c>
      <c r="F107" s="8" t="s">
        <v>8218</v>
      </c>
      <c r="G107" s="8" t="s">
        <v>8223</v>
      </c>
      <c r="H107" s="8" t="s">
        <v>8245</v>
      </c>
      <c r="I107" s="8">
        <v>1463184000</v>
      </c>
      <c r="J107" s="8">
        <v>1461605020</v>
      </c>
      <c r="K107" s="8" t="b">
        <v>0</v>
      </c>
      <c r="L107" s="8">
        <v>60</v>
      </c>
      <c r="M107" s="8" t="b">
        <v>1</v>
      </c>
      <c r="N107" s="8" t="s">
        <v>8264</v>
      </c>
      <c r="O107">
        <f t="shared" si="5"/>
        <v>107</v>
      </c>
      <c r="P107" s="13">
        <f t="shared" si="6"/>
        <v>39.380000000000003</v>
      </c>
      <c r="Q107" s="15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idden="1" x14ac:dyDescent="0.3">
      <c r="A108" s="8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  <c r="O108">
        <f t="shared" si="5"/>
        <v>101</v>
      </c>
      <c r="P108" s="13">
        <f t="shared" si="6"/>
        <v>186.11</v>
      </c>
      <c r="Q108" s="15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3.2" hidden="1" x14ac:dyDescent="0.3">
      <c r="A109" s="8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  <c r="O109">
        <f t="shared" si="5"/>
        <v>102</v>
      </c>
      <c r="P109" s="13">
        <f t="shared" si="6"/>
        <v>111.38</v>
      </c>
      <c r="Q109" s="15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3.2" x14ac:dyDescent="0.3">
      <c r="A110" s="8">
        <v>108</v>
      </c>
      <c r="B110" s="9" t="s">
        <v>110</v>
      </c>
      <c r="C110" s="9" t="s">
        <v>4219</v>
      </c>
      <c r="D110" s="10">
        <v>1500</v>
      </c>
      <c r="E110" s="11">
        <v>3700</v>
      </c>
      <c r="F110" s="8" t="s">
        <v>8218</v>
      </c>
      <c r="G110" s="8" t="s">
        <v>8223</v>
      </c>
      <c r="H110" s="8" t="s">
        <v>8245</v>
      </c>
      <c r="I110" s="8">
        <v>1370011370</v>
      </c>
      <c r="J110" s="8">
        <v>1364827370</v>
      </c>
      <c r="K110" s="8" t="b">
        <v>0</v>
      </c>
      <c r="L110" s="8">
        <v>47</v>
      </c>
      <c r="M110" s="8" t="b">
        <v>1</v>
      </c>
      <c r="N110" s="8" t="s">
        <v>8264</v>
      </c>
      <c r="O110">
        <f t="shared" si="5"/>
        <v>247</v>
      </c>
      <c r="P110" s="13">
        <f t="shared" si="6"/>
        <v>78.72</v>
      </c>
      <c r="Q110" s="15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3.2" x14ac:dyDescent="0.3">
      <c r="A111" s="8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  <c r="O111">
        <f t="shared" si="5"/>
        <v>220</v>
      </c>
      <c r="P111" s="13">
        <f t="shared" si="6"/>
        <v>46.7</v>
      </c>
      <c r="Q111" s="15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3.2" x14ac:dyDescent="0.3">
      <c r="A112" s="8">
        <v>110</v>
      </c>
      <c r="B112" s="9" t="s">
        <v>112</v>
      </c>
      <c r="C112" s="9" t="s">
        <v>4221</v>
      </c>
      <c r="D112" s="10">
        <v>1300</v>
      </c>
      <c r="E112" s="11">
        <v>1700</v>
      </c>
      <c r="F112" s="8" t="s">
        <v>8218</v>
      </c>
      <c r="G112" s="8" t="s">
        <v>8223</v>
      </c>
      <c r="H112" s="8" t="s">
        <v>8245</v>
      </c>
      <c r="I112" s="8">
        <v>1384408740</v>
      </c>
      <c r="J112" s="8">
        <v>1381445253</v>
      </c>
      <c r="K112" s="8" t="b">
        <v>0</v>
      </c>
      <c r="L112" s="8">
        <v>26</v>
      </c>
      <c r="M112" s="8" t="b">
        <v>1</v>
      </c>
      <c r="N112" s="8" t="s">
        <v>8264</v>
      </c>
      <c r="O112">
        <f t="shared" si="5"/>
        <v>131</v>
      </c>
      <c r="P112" s="13">
        <f t="shared" si="6"/>
        <v>65.38</v>
      </c>
      <c r="Q112" s="15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3.2" x14ac:dyDescent="0.3">
      <c r="A113" s="8">
        <v>111</v>
      </c>
      <c r="B113" s="9" t="s">
        <v>113</v>
      </c>
      <c r="C113" s="9" t="s">
        <v>4222</v>
      </c>
      <c r="D113" s="10">
        <v>3500</v>
      </c>
      <c r="E113" s="11">
        <v>5410</v>
      </c>
      <c r="F113" s="8" t="s">
        <v>8218</v>
      </c>
      <c r="G113" s="8" t="s">
        <v>8225</v>
      </c>
      <c r="H113" s="8" t="s">
        <v>8247</v>
      </c>
      <c r="I113" s="8">
        <v>1433059187</v>
      </c>
      <c r="J113" s="8">
        <v>1430467187</v>
      </c>
      <c r="K113" s="8" t="b">
        <v>0</v>
      </c>
      <c r="L113" s="8">
        <v>53</v>
      </c>
      <c r="M113" s="8" t="b">
        <v>1</v>
      </c>
      <c r="N113" s="8" t="s">
        <v>8264</v>
      </c>
      <c r="O113">
        <f t="shared" si="5"/>
        <v>155</v>
      </c>
      <c r="P113" s="13">
        <f t="shared" si="6"/>
        <v>102.08</v>
      </c>
      <c r="Q113" s="15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3.2" hidden="1" x14ac:dyDescent="0.3">
      <c r="A114" s="8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  <c r="O114">
        <f t="shared" si="5"/>
        <v>104</v>
      </c>
      <c r="P114" s="13">
        <f t="shared" si="6"/>
        <v>64.2</v>
      </c>
      <c r="Q114" s="15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28.8" hidden="1" x14ac:dyDescent="0.3">
      <c r="A115" s="8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  <c r="O115">
        <f t="shared" si="5"/>
        <v>141</v>
      </c>
      <c r="P115" s="13">
        <f t="shared" si="6"/>
        <v>90.38</v>
      </c>
      <c r="Q115" s="15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3.2" x14ac:dyDescent="0.3">
      <c r="A116" s="8">
        <v>114</v>
      </c>
      <c r="B116" s="9" t="s">
        <v>116</v>
      </c>
      <c r="C116" s="9" t="s">
        <v>4225</v>
      </c>
      <c r="D116" s="10">
        <v>3000</v>
      </c>
      <c r="E116" s="11">
        <v>3100</v>
      </c>
      <c r="F116" s="8" t="s">
        <v>8218</v>
      </c>
      <c r="G116" s="8" t="s">
        <v>8223</v>
      </c>
      <c r="H116" s="8" t="s">
        <v>8245</v>
      </c>
      <c r="I116" s="8">
        <v>1326436488</v>
      </c>
      <c r="J116" s="8">
        <v>1321252488</v>
      </c>
      <c r="K116" s="8" t="b">
        <v>0</v>
      </c>
      <c r="L116" s="8">
        <v>35</v>
      </c>
      <c r="M116" s="8" t="b">
        <v>1</v>
      </c>
      <c r="N116" s="8" t="s">
        <v>8264</v>
      </c>
      <c r="O116">
        <f t="shared" si="5"/>
        <v>103</v>
      </c>
      <c r="P116" s="13">
        <f t="shared" si="6"/>
        <v>88.57</v>
      </c>
      <c r="Q116" s="15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idden="1" x14ac:dyDescent="0.3">
      <c r="A117" s="8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  <c r="O117">
        <f t="shared" si="5"/>
        <v>140</v>
      </c>
      <c r="P117" s="13">
        <f t="shared" si="6"/>
        <v>28.73</v>
      </c>
      <c r="Q117" s="15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3.2" x14ac:dyDescent="0.3">
      <c r="A118" s="8">
        <v>116</v>
      </c>
      <c r="B118" s="9" t="s">
        <v>118</v>
      </c>
      <c r="C118" s="9" t="s">
        <v>4227</v>
      </c>
      <c r="D118" s="10">
        <v>3500</v>
      </c>
      <c r="E118" s="11">
        <v>3978</v>
      </c>
      <c r="F118" s="8" t="s">
        <v>8218</v>
      </c>
      <c r="G118" s="8" t="s">
        <v>8223</v>
      </c>
      <c r="H118" s="8" t="s">
        <v>8245</v>
      </c>
      <c r="I118" s="8">
        <v>1302260155</v>
      </c>
      <c r="J118" s="8">
        <v>1298289355</v>
      </c>
      <c r="K118" s="8" t="b">
        <v>0</v>
      </c>
      <c r="L118" s="8">
        <v>57</v>
      </c>
      <c r="M118" s="8" t="b">
        <v>1</v>
      </c>
      <c r="N118" s="8" t="s">
        <v>8264</v>
      </c>
      <c r="O118">
        <f t="shared" si="5"/>
        <v>114</v>
      </c>
      <c r="P118" s="13">
        <f t="shared" si="6"/>
        <v>69.790000000000006</v>
      </c>
      <c r="Q118" s="15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57.6" x14ac:dyDescent="0.3">
      <c r="A119" s="8">
        <v>117</v>
      </c>
      <c r="B119" s="9" t="s">
        <v>119</v>
      </c>
      <c r="C119" s="9" t="s">
        <v>4228</v>
      </c>
      <c r="D119" s="10">
        <v>4500</v>
      </c>
      <c r="E119" s="11">
        <v>4522.22</v>
      </c>
      <c r="F119" s="8" t="s">
        <v>8218</v>
      </c>
      <c r="G119" s="8" t="s">
        <v>8223</v>
      </c>
      <c r="H119" s="8" t="s">
        <v>8245</v>
      </c>
      <c r="I119" s="8">
        <v>1276110000</v>
      </c>
      <c r="J119" s="8">
        <v>1268337744</v>
      </c>
      <c r="K119" s="8" t="b">
        <v>0</v>
      </c>
      <c r="L119" s="8">
        <v>27</v>
      </c>
      <c r="M119" s="8" t="b">
        <v>1</v>
      </c>
      <c r="N119" s="8" t="s">
        <v>8264</v>
      </c>
      <c r="O119">
        <f t="shared" si="5"/>
        <v>100</v>
      </c>
      <c r="P119" s="13">
        <f t="shared" si="6"/>
        <v>167.49</v>
      </c>
      <c r="Q119" s="15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28.8" hidden="1" x14ac:dyDescent="0.3">
      <c r="A120" s="8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  <c r="O120">
        <f t="shared" si="5"/>
        <v>113</v>
      </c>
      <c r="P120" s="13">
        <f t="shared" si="6"/>
        <v>144.91</v>
      </c>
      <c r="Q120" s="15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3.2" x14ac:dyDescent="0.3">
      <c r="A121" s="8">
        <v>119</v>
      </c>
      <c r="B121" s="9" t="s">
        <v>121</v>
      </c>
      <c r="C121" s="9" t="s">
        <v>4230</v>
      </c>
      <c r="D121" s="10">
        <v>3250</v>
      </c>
      <c r="E121" s="11">
        <v>3398.1</v>
      </c>
      <c r="F121" s="8" t="s">
        <v>8218</v>
      </c>
      <c r="G121" s="8" t="s">
        <v>8223</v>
      </c>
      <c r="H121" s="8" t="s">
        <v>8245</v>
      </c>
      <c r="I121" s="8">
        <v>1313276400</v>
      </c>
      <c r="J121" s="8">
        <v>1310693986</v>
      </c>
      <c r="K121" s="8" t="b">
        <v>0</v>
      </c>
      <c r="L121" s="8">
        <v>37</v>
      </c>
      <c r="M121" s="8" t="b">
        <v>1</v>
      </c>
      <c r="N121" s="8" t="s">
        <v>8264</v>
      </c>
      <c r="O121">
        <f t="shared" si="5"/>
        <v>105</v>
      </c>
      <c r="P121" s="13">
        <f t="shared" si="6"/>
        <v>91.84</v>
      </c>
      <c r="Q121" s="15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57.6" hidden="1" x14ac:dyDescent="0.3">
      <c r="A122" s="8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  <c r="O122">
        <f t="shared" si="5"/>
        <v>0</v>
      </c>
      <c r="P122" s="13">
        <f t="shared" si="6"/>
        <v>10</v>
      </c>
      <c r="Q122" s="15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57.6" x14ac:dyDescent="0.3">
      <c r="A123" s="8">
        <v>121</v>
      </c>
      <c r="B123" s="9" t="s">
        <v>123</v>
      </c>
      <c r="C123" s="9" t="s">
        <v>4232</v>
      </c>
      <c r="D123" s="10">
        <v>3000</v>
      </c>
      <c r="E123" s="11">
        <v>1</v>
      </c>
      <c r="F123" s="8" t="s">
        <v>8219</v>
      </c>
      <c r="G123" s="8" t="s">
        <v>8223</v>
      </c>
      <c r="H123" s="8" t="s">
        <v>8245</v>
      </c>
      <c r="I123" s="8">
        <v>1429352160</v>
      </c>
      <c r="J123" s="8">
        <v>1427993710</v>
      </c>
      <c r="K123" s="8" t="b">
        <v>0</v>
      </c>
      <c r="L123" s="8">
        <v>1</v>
      </c>
      <c r="M123" s="8" t="b">
        <v>0</v>
      </c>
      <c r="N123" s="8" t="s">
        <v>8265</v>
      </c>
      <c r="O123">
        <f t="shared" si="5"/>
        <v>0</v>
      </c>
      <c r="P123" s="13">
        <f t="shared" si="6"/>
        <v>1</v>
      </c>
      <c r="Q123" s="15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28.8" hidden="1" x14ac:dyDescent="0.3">
      <c r="A124" s="8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  <c r="O124">
        <f t="shared" si="5"/>
        <v>0</v>
      </c>
      <c r="P124" s="13">
        <f t="shared" si="6"/>
        <v>0</v>
      </c>
      <c r="Q124" s="15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43.2" hidden="1" x14ac:dyDescent="0.3">
      <c r="A125" s="8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  <c r="O125">
        <f t="shared" si="5"/>
        <v>0</v>
      </c>
      <c r="P125" s="13">
        <f t="shared" si="6"/>
        <v>25.17</v>
      </c>
      <c r="Q125" s="15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3.2" x14ac:dyDescent="0.3">
      <c r="A126" s="8">
        <v>124</v>
      </c>
      <c r="B126" s="9" t="s">
        <v>126</v>
      </c>
      <c r="C126" s="9" t="s">
        <v>4235</v>
      </c>
      <c r="D126" s="10">
        <v>4000</v>
      </c>
      <c r="E126" s="11">
        <v>0</v>
      </c>
      <c r="F126" s="8" t="s">
        <v>8219</v>
      </c>
      <c r="G126" s="8" t="s">
        <v>8223</v>
      </c>
      <c r="H126" s="8" t="s">
        <v>8245</v>
      </c>
      <c r="I126" s="8">
        <v>1431728242</v>
      </c>
      <c r="J126" s="8">
        <v>1429568242</v>
      </c>
      <c r="K126" s="8" t="b">
        <v>0</v>
      </c>
      <c r="L126" s="8">
        <v>0</v>
      </c>
      <c r="M126" s="8" t="b">
        <v>0</v>
      </c>
      <c r="N126" s="8" t="s">
        <v>8265</v>
      </c>
      <c r="O126">
        <f t="shared" si="5"/>
        <v>0</v>
      </c>
      <c r="P126" s="13">
        <f t="shared" si="6"/>
        <v>0</v>
      </c>
      <c r="Q126" s="15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3.2" hidden="1" x14ac:dyDescent="0.3">
      <c r="A127" s="8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  <c r="O127">
        <f t="shared" si="5"/>
        <v>14</v>
      </c>
      <c r="P127" s="13">
        <f t="shared" si="6"/>
        <v>11.67</v>
      </c>
      <c r="Q127" s="15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43.2" hidden="1" x14ac:dyDescent="0.3">
      <c r="A128" s="8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  <c r="O128">
        <f t="shared" si="5"/>
        <v>6</v>
      </c>
      <c r="P128" s="13">
        <f t="shared" si="6"/>
        <v>106.69</v>
      </c>
      <c r="Q128" s="15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3.2" hidden="1" x14ac:dyDescent="0.3">
      <c r="A129" s="8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  <c r="O129">
        <f t="shared" si="5"/>
        <v>2</v>
      </c>
      <c r="P129" s="13">
        <f t="shared" si="6"/>
        <v>47.5</v>
      </c>
      <c r="Q129" s="15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28.8" hidden="1" x14ac:dyDescent="0.3">
      <c r="A130" s="8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  <c r="O130">
        <f t="shared" si="5"/>
        <v>2</v>
      </c>
      <c r="P130" s="13">
        <f t="shared" si="6"/>
        <v>311.17</v>
      </c>
      <c r="Q130" s="15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57.6" hidden="1" x14ac:dyDescent="0.3">
      <c r="A131" s="8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  <c r="O131">
        <f t="shared" ref="O131:O194" si="10">ROUND(E131/D131*100,0)</f>
        <v>0</v>
      </c>
      <c r="P131" s="13">
        <f t="shared" ref="P131:P194" si="11">IFERROR(ROUND(E131/L131,2),0)</f>
        <v>0</v>
      </c>
      <c r="Q131" s="15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 s="8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  <c r="O132">
        <f t="shared" si="10"/>
        <v>0</v>
      </c>
      <c r="P132" s="13">
        <f t="shared" si="11"/>
        <v>0</v>
      </c>
      <c r="Q132" s="15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x14ac:dyDescent="0.3">
      <c r="A133" s="8">
        <v>131</v>
      </c>
      <c r="B133" s="9" t="s">
        <v>133</v>
      </c>
      <c r="C133" s="9" t="s">
        <v>4242</v>
      </c>
      <c r="D133" s="10">
        <v>1200</v>
      </c>
      <c r="E133" s="11">
        <v>0</v>
      </c>
      <c r="F133" s="8" t="s">
        <v>8219</v>
      </c>
      <c r="G133" s="8" t="s">
        <v>8223</v>
      </c>
      <c r="H133" s="8" t="s">
        <v>8245</v>
      </c>
      <c r="I133" s="8">
        <v>1467763200</v>
      </c>
      <c r="J133" s="8">
        <v>1466453161</v>
      </c>
      <c r="K133" s="8" t="b">
        <v>0</v>
      </c>
      <c r="L133" s="8">
        <v>0</v>
      </c>
      <c r="M133" s="8" t="b">
        <v>0</v>
      </c>
      <c r="N133" s="8" t="s">
        <v>8265</v>
      </c>
      <c r="O133">
        <f t="shared" si="10"/>
        <v>0</v>
      </c>
      <c r="P133" s="13">
        <f t="shared" si="11"/>
        <v>0</v>
      </c>
      <c r="Q133" s="15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43.2" hidden="1" x14ac:dyDescent="0.3">
      <c r="A134" s="8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  <c r="O134">
        <f t="shared" si="10"/>
        <v>10</v>
      </c>
      <c r="P134" s="13">
        <f t="shared" si="11"/>
        <v>94.51</v>
      </c>
      <c r="Q134" s="15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28.8" hidden="1" x14ac:dyDescent="0.3">
      <c r="A135" s="8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  <c r="O135">
        <f t="shared" si="10"/>
        <v>0</v>
      </c>
      <c r="P135" s="13">
        <f t="shared" si="11"/>
        <v>0</v>
      </c>
      <c r="Q135" s="15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28.8" hidden="1" x14ac:dyDescent="0.3">
      <c r="A136" s="8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  <c r="O136">
        <f t="shared" si="10"/>
        <v>0</v>
      </c>
      <c r="P136" s="13">
        <f t="shared" si="11"/>
        <v>0</v>
      </c>
      <c r="Q136" s="15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3.2" x14ac:dyDescent="0.3">
      <c r="A137" s="8">
        <v>135</v>
      </c>
      <c r="B137" s="9" t="s">
        <v>137</v>
      </c>
      <c r="C137" s="9" t="s">
        <v>4246</v>
      </c>
      <c r="D137" s="10">
        <v>3000</v>
      </c>
      <c r="E137" s="11">
        <v>403</v>
      </c>
      <c r="F137" s="8" t="s">
        <v>8219</v>
      </c>
      <c r="G137" s="8" t="s">
        <v>8223</v>
      </c>
      <c r="H137" s="8" t="s">
        <v>8245</v>
      </c>
      <c r="I137" s="8">
        <v>1404241200</v>
      </c>
      <c r="J137" s="8">
        <v>1401354597</v>
      </c>
      <c r="K137" s="8" t="b">
        <v>0</v>
      </c>
      <c r="L137" s="8">
        <v>5</v>
      </c>
      <c r="M137" s="8" t="b">
        <v>0</v>
      </c>
      <c r="N137" s="8" t="s">
        <v>8265</v>
      </c>
      <c r="O137">
        <f t="shared" si="10"/>
        <v>13</v>
      </c>
      <c r="P137" s="13">
        <f t="shared" si="11"/>
        <v>80.599999999999994</v>
      </c>
      <c r="Q137" s="15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57.6" x14ac:dyDescent="0.3">
      <c r="A138" s="8">
        <v>136</v>
      </c>
      <c r="B138" s="9" t="s">
        <v>138</v>
      </c>
      <c r="C138" s="9" t="s">
        <v>4232</v>
      </c>
      <c r="D138" s="10">
        <v>3000</v>
      </c>
      <c r="E138" s="11">
        <v>0</v>
      </c>
      <c r="F138" s="8" t="s">
        <v>8219</v>
      </c>
      <c r="G138" s="8" t="s">
        <v>8223</v>
      </c>
      <c r="H138" s="8" t="s">
        <v>8245</v>
      </c>
      <c r="I138" s="8">
        <v>1431771360</v>
      </c>
      <c r="J138" s="8">
        <v>1427968234</v>
      </c>
      <c r="K138" s="8" t="b">
        <v>0</v>
      </c>
      <c r="L138" s="8">
        <v>0</v>
      </c>
      <c r="M138" s="8" t="b">
        <v>0</v>
      </c>
      <c r="N138" s="8" t="s">
        <v>8265</v>
      </c>
      <c r="O138">
        <f t="shared" si="10"/>
        <v>0</v>
      </c>
      <c r="P138" s="13">
        <f t="shared" si="11"/>
        <v>0</v>
      </c>
      <c r="Q138" s="15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3.2" hidden="1" x14ac:dyDescent="0.3">
      <c r="A139" s="8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  <c r="O139">
        <f t="shared" si="10"/>
        <v>0</v>
      </c>
      <c r="P139" s="13">
        <f t="shared" si="11"/>
        <v>0</v>
      </c>
      <c r="Q139" s="15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3.2" hidden="1" x14ac:dyDescent="0.3">
      <c r="A140" s="8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  <c r="O140">
        <f t="shared" si="10"/>
        <v>3</v>
      </c>
      <c r="P140" s="13">
        <f t="shared" si="11"/>
        <v>81.239999999999995</v>
      </c>
      <c r="Q140" s="15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43.2" hidden="1" x14ac:dyDescent="0.3">
      <c r="A141" s="8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  <c r="O141">
        <f t="shared" si="10"/>
        <v>100</v>
      </c>
      <c r="P141" s="13">
        <f t="shared" si="11"/>
        <v>500</v>
      </c>
      <c r="Q141" s="15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3.2" hidden="1" x14ac:dyDescent="0.3">
      <c r="A142" s="8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  <c r="O142">
        <f t="shared" si="10"/>
        <v>0</v>
      </c>
      <c r="P142" s="13">
        <f t="shared" si="11"/>
        <v>0</v>
      </c>
      <c r="Q142" s="15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3.2" hidden="1" x14ac:dyDescent="0.3">
      <c r="A143" s="8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  <c r="O143">
        <f t="shared" si="10"/>
        <v>11</v>
      </c>
      <c r="P143" s="13">
        <f t="shared" si="11"/>
        <v>46.18</v>
      </c>
      <c r="Q143" s="15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3.2" x14ac:dyDescent="0.3">
      <c r="A144" s="8">
        <v>142</v>
      </c>
      <c r="B144" s="9" t="s">
        <v>144</v>
      </c>
      <c r="C144" s="9" t="s">
        <v>4252</v>
      </c>
      <c r="D144" s="10">
        <v>3000</v>
      </c>
      <c r="E144" s="11">
        <v>10</v>
      </c>
      <c r="F144" s="8" t="s">
        <v>8219</v>
      </c>
      <c r="G144" s="8" t="s">
        <v>8223</v>
      </c>
      <c r="H144" s="8" t="s">
        <v>8245</v>
      </c>
      <c r="I144" s="8">
        <v>1416176778</v>
      </c>
      <c r="J144" s="8">
        <v>1414358778</v>
      </c>
      <c r="K144" s="8" t="b">
        <v>0</v>
      </c>
      <c r="L144" s="8">
        <v>1</v>
      </c>
      <c r="M144" s="8" t="b">
        <v>0</v>
      </c>
      <c r="N144" s="8" t="s">
        <v>8265</v>
      </c>
      <c r="O144">
        <f t="shared" si="10"/>
        <v>0</v>
      </c>
      <c r="P144" s="13">
        <f t="shared" si="11"/>
        <v>10</v>
      </c>
      <c r="Q144" s="15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3.2" hidden="1" x14ac:dyDescent="0.3">
      <c r="A145" s="8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  <c r="O145">
        <f t="shared" si="10"/>
        <v>0</v>
      </c>
      <c r="P145" s="13">
        <f t="shared" si="11"/>
        <v>0</v>
      </c>
      <c r="Q145" s="15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3.2" hidden="1" x14ac:dyDescent="0.3">
      <c r="A146" s="8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  <c r="O146">
        <f t="shared" si="10"/>
        <v>28</v>
      </c>
      <c r="P146" s="13">
        <f t="shared" si="11"/>
        <v>55.95</v>
      </c>
      <c r="Q146" s="15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3.2" x14ac:dyDescent="0.3">
      <c r="A147" s="8">
        <v>145</v>
      </c>
      <c r="B147" s="9" t="s">
        <v>147</v>
      </c>
      <c r="C147" s="9" t="s">
        <v>4255</v>
      </c>
      <c r="D147" s="10">
        <v>4500</v>
      </c>
      <c r="E147" s="11">
        <v>338</v>
      </c>
      <c r="F147" s="8" t="s">
        <v>8219</v>
      </c>
      <c r="G147" s="8" t="s">
        <v>8223</v>
      </c>
      <c r="H147" s="8" t="s">
        <v>8245</v>
      </c>
      <c r="I147" s="8">
        <v>1439298052</v>
      </c>
      <c r="J147" s="8">
        <v>1436965252</v>
      </c>
      <c r="K147" s="8" t="b">
        <v>0</v>
      </c>
      <c r="L147" s="8">
        <v>9</v>
      </c>
      <c r="M147" s="8" t="b">
        <v>0</v>
      </c>
      <c r="N147" s="8" t="s">
        <v>8265</v>
      </c>
      <c r="O147">
        <f t="shared" si="10"/>
        <v>8</v>
      </c>
      <c r="P147" s="13">
        <f t="shared" si="11"/>
        <v>37.56</v>
      </c>
      <c r="Q147" s="15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3.2" hidden="1" x14ac:dyDescent="0.3">
      <c r="A148" s="8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  <c r="O148">
        <f t="shared" si="10"/>
        <v>1</v>
      </c>
      <c r="P148" s="13">
        <f t="shared" si="11"/>
        <v>38.33</v>
      </c>
      <c r="Q148" s="15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28.8" hidden="1" x14ac:dyDescent="0.3">
      <c r="A149" s="8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  <c r="O149">
        <f t="shared" si="10"/>
        <v>0</v>
      </c>
      <c r="P149" s="13">
        <f t="shared" si="11"/>
        <v>0</v>
      </c>
      <c r="Q149" s="15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43.2" hidden="1" x14ac:dyDescent="0.3">
      <c r="A150" s="8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  <c r="O150">
        <f t="shared" si="10"/>
        <v>0</v>
      </c>
      <c r="P150" s="13">
        <f t="shared" si="11"/>
        <v>20</v>
      </c>
      <c r="Q150" s="15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3.2" hidden="1" x14ac:dyDescent="0.3">
      <c r="A151" s="8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  <c r="O151">
        <f t="shared" si="10"/>
        <v>1</v>
      </c>
      <c r="P151" s="13">
        <f t="shared" si="11"/>
        <v>15.33</v>
      </c>
      <c r="Q151" s="15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3.2" hidden="1" x14ac:dyDescent="0.3">
      <c r="A152" s="8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  <c r="O152">
        <f t="shared" si="10"/>
        <v>23</v>
      </c>
      <c r="P152" s="13">
        <f t="shared" si="11"/>
        <v>449.43</v>
      </c>
      <c r="Q152" s="15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3.2" hidden="1" x14ac:dyDescent="0.3">
      <c r="A153" s="8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  <c r="O153">
        <f t="shared" si="10"/>
        <v>0</v>
      </c>
      <c r="P153" s="13">
        <f t="shared" si="11"/>
        <v>28</v>
      </c>
      <c r="Q153" s="15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28.8" hidden="1" x14ac:dyDescent="0.3">
      <c r="A154" s="8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  <c r="O154">
        <f t="shared" si="10"/>
        <v>0</v>
      </c>
      <c r="P154" s="13">
        <f t="shared" si="11"/>
        <v>15</v>
      </c>
      <c r="Q154" s="15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3.2" hidden="1" x14ac:dyDescent="0.3">
      <c r="A155" s="8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  <c r="O155">
        <f t="shared" si="10"/>
        <v>1</v>
      </c>
      <c r="P155" s="13">
        <f t="shared" si="11"/>
        <v>35.9</v>
      </c>
      <c r="Q155" s="15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43.2" x14ac:dyDescent="0.3">
      <c r="A156" s="8">
        <v>154</v>
      </c>
      <c r="B156" s="9" t="s">
        <v>156</v>
      </c>
      <c r="C156" s="9" t="s">
        <v>4264</v>
      </c>
      <c r="D156" s="10">
        <v>1500</v>
      </c>
      <c r="E156" s="11">
        <v>40</v>
      </c>
      <c r="F156" s="8" t="s">
        <v>8219</v>
      </c>
      <c r="G156" s="8" t="s">
        <v>8223</v>
      </c>
      <c r="H156" s="8" t="s">
        <v>8245</v>
      </c>
      <c r="I156" s="8">
        <v>1433336895</v>
      </c>
      <c r="J156" s="8">
        <v>1429621695</v>
      </c>
      <c r="K156" s="8" t="b">
        <v>0</v>
      </c>
      <c r="L156" s="8">
        <v>3</v>
      </c>
      <c r="M156" s="8" t="b">
        <v>0</v>
      </c>
      <c r="N156" s="8" t="s">
        <v>8265</v>
      </c>
      <c r="O156">
        <f t="shared" si="10"/>
        <v>3</v>
      </c>
      <c r="P156" s="13">
        <f t="shared" si="11"/>
        <v>13.33</v>
      </c>
      <c r="Q156" s="15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57.6" hidden="1" x14ac:dyDescent="0.3">
      <c r="A157" s="8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  <c r="O157">
        <f t="shared" si="10"/>
        <v>0</v>
      </c>
      <c r="P157" s="13">
        <f t="shared" si="11"/>
        <v>20.25</v>
      </c>
      <c r="Q157" s="15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57.6" hidden="1" x14ac:dyDescent="0.3">
      <c r="A158" s="8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  <c r="O158">
        <f t="shared" si="10"/>
        <v>5</v>
      </c>
      <c r="P158" s="13">
        <f t="shared" si="11"/>
        <v>119</v>
      </c>
      <c r="Q158" s="15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3.2" x14ac:dyDescent="0.3">
      <c r="A159" s="8">
        <v>157</v>
      </c>
      <c r="B159" s="9" t="s">
        <v>159</v>
      </c>
      <c r="C159" s="9" t="s">
        <v>4267</v>
      </c>
      <c r="D159" s="10">
        <v>2995</v>
      </c>
      <c r="E159" s="11">
        <v>8</v>
      </c>
      <c r="F159" s="8" t="s">
        <v>8219</v>
      </c>
      <c r="G159" s="8" t="s">
        <v>8223</v>
      </c>
      <c r="H159" s="8" t="s">
        <v>8245</v>
      </c>
      <c r="I159" s="8">
        <v>1456523572</v>
      </c>
      <c r="J159" s="8">
        <v>1453931572</v>
      </c>
      <c r="K159" s="8" t="b">
        <v>0</v>
      </c>
      <c r="L159" s="8">
        <v>2</v>
      </c>
      <c r="M159" s="8" t="b">
        <v>0</v>
      </c>
      <c r="N159" s="8" t="s">
        <v>8265</v>
      </c>
      <c r="O159">
        <f t="shared" si="10"/>
        <v>0</v>
      </c>
      <c r="P159" s="13">
        <f t="shared" si="11"/>
        <v>4</v>
      </c>
      <c r="Q159" s="15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3.2" hidden="1" x14ac:dyDescent="0.3">
      <c r="A160" s="8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  <c r="O160">
        <f t="shared" si="10"/>
        <v>0</v>
      </c>
      <c r="P160" s="13">
        <f t="shared" si="11"/>
        <v>0</v>
      </c>
      <c r="Q160" s="15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3.2" hidden="1" x14ac:dyDescent="0.3">
      <c r="A161" s="8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  <c r="O161">
        <f t="shared" si="10"/>
        <v>0</v>
      </c>
      <c r="P161" s="13">
        <f t="shared" si="11"/>
        <v>10</v>
      </c>
      <c r="Q161" s="15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3.2" hidden="1" x14ac:dyDescent="0.3">
      <c r="A162" s="8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  <c r="O162">
        <f t="shared" si="10"/>
        <v>0</v>
      </c>
      <c r="P162" s="13">
        <f t="shared" si="11"/>
        <v>0</v>
      </c>
      <c r="Q162" s="15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3.2" hidden="1" x14ac:dyDescent="0.3">
      <c r="A163" s="8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  <c r="O163">
        <f t="shared" si="10"/>
        <v>0</v>
      </c>
      <c r="P163" s="13">
        <f t="shared" si="11"/>
        <v>5</v>
      </c>
      <c r="Q163" s="15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3.2" x14ac:dyDescent="0.3">
      <c r="A164" s="8">
        <v>162</v>
      </c>
      <c r="B164" s="9" t="s">
        <v>164</v>
      </c>
      <c r="C164" s="9" t="s">
        <v>4272</v>
      </c>
      <c r="D164" s="10">
        <v>2800</v>
      </c>
      <c r="E164" s="11">
        <v>435</v>
      </c>
      <c r="F164" s="8" t="s">
        <v>8220</v>
      </c>
      <c r="G164" s="8" t="s">
        <v>8223</v>
      </c>
      <c r="H164" s="8" t="s">
        <v>8245</v>
      </c>
      <c r="I164" s="8">
        <v>1408232520</v>
      </c>
      <c r="J164" s="8">
        <v>1405393356</v>
      </c>
      <c r="K164" s="8" t="b">
        <v>0</v>
      </c>
      <c r="L164" s="8">
        <v>10</v>
      </c>
      <c r="M164" s="8" t="b">
        <v>0</v>
      </c>
      <c r="N164" s="8" t="s">
        <v>8266</v>
      </c>
      <c r="O164">
        <f t="shared" si="10"/>
        <v>16</v>
      </c>
      <c r="P164" s="13">
        <f t="shared" si="11"/>
        <v>43.5</v>
      </c>
      <c r="Q164" s="15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57.6" hidden="1" x14ac:dyDescent="0.3">
      <c r="A165" s="8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  <c r="O165">
        <f t="shared" si="10"/>
        <v>0</v>
      </c>
      <c r="P165" s="13">
        <f t="shared" si="11"/>
        <v>0</v>
      </c>
      <c r="Q165" s="15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43.2" hidden="1" x14ac:dyDescent="0.3">
      <c r="A166" s="8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  <c r="O166">
        <f t="shared" si="10"/>
        <v>1</v>
      </c>
      <c r="P166" s="13">
        <f t="shared" si="11"/>
        <v>91.43</v>
      </c>
      <c r="Q166" s="15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28.8" hidden="1" x14ac:dyDescent="0.3">
      <c r="A167" s="8">
        <v>165</v>
      </c>
      <c r="B167" s="9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  <c r="O167">
        <f t="shared" si="10"/>
        <v>0</v>
      </c>
      <c r="P167" s="13">
        <f t="shared" si="11"/>
        <v>0</v>
      </c>
      <c r="Q167" s="15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3.2" hidden="1" x14ac:dyDescent="0.3">
      <c r="A168" s="8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  <c r="O168">
        <f t="shared" si="10"/>
        <v>60</v>
      </c>
      <c r="P168" s="13">
        <f t="shared" si="11"/>
        <v>3000</v>
      </c>
      <c r="Q168" s="15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3.2" hidden="1" x14ac:dyDescent="0.3">
      <c r="A169" s="8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  <c r="O169">
        <f t="shared" si="10"/>
        <v>0</v>
      </c>
      <c r="P169" s="13">
        <f t="shared" si="11"/>
        <v>5.5</v>
      </c>
      <c r="Q169" s="15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3.2" hidden="1" x14ac:dyDescent="0.3">
      <c r="A170" s="8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  <c r="O170">
        <f t="shared" si="10"/>
        <v>4</v>
      </c>
      <c r="P170" s="13">
        <f t="shared" si="11"/>
        <v>108.33</v>
      </c>
      <c r="Q170" s="15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3.2" x14ac:dyDescent="0.3">
      <c r="A171" s="8">
        <v>169</v>
      </c>
      <c r="B171" s="9" t="s">
        <v>171</v>
      </c>
      <c r="C171" s="9" t="s">
        <v>4279</v>
      </c>
      <c r="D171" s="10">
        <v>2500</v>
      </c>
      <c r="E171" s="11">
        <v>560</v>
      </c>
      <c r="F171" s="8" t="s">
        <v>8220</v>
      </c>
      <c r="G171" s="8" t="s">
        <v>8224</v>
      </c>
      <c r="H171" s="8" t="s">
        <v>8246</v>
      </c>
      <c r="I171" s="8">
        <v>1413634059</v>
      </c>
      <c r="J171" s="8">
        <v>1411042059</v>
      </c>
      <c r="K171" s="8" t="b">
        <v>0</v>
      </c>
      <c r="L171" s="8">
        <v>10</v>
      </c>
      <c r="M171" s="8" t="b">
        <v>0</v>
      </c>
      <c r="N171" s="8" t="s">
        <v>8266</v>
      </c>
      <c r="O171">
        <f t="shared" si="10"/>
        <v>22</v>
      </c>
      <c r="P171" s="13">
        <f t="shared" si="11"/>
        <v>56</v>
      </c>
      <c r="Q171" s="15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43.2" hidden="1" x14ac:dyDescent="0.3">
      <c r="A172" s="8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  <c r="O172">
        <f t="shared" si="10"/>
        <v>3</v>
      </c>
      <c r="P172" s="13">
        <f t="shared" si="11"/>
        <v>32.5</v>
      </c>
      <c r="Q172" s="15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3.2" hidden="1" x14ac:dyDescent="0.3">
      <c r="A173" s="8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  <c r="O173">
        <f t="shared" si="10"/>
        <v>0</v>
      </c>
      <c r="P173" s="13">
        <f t="shared" si="11"/>
        <v>1</v>
      </c>
      <c r="Q173" s="15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3.2" hidden="1" x14ac:dyDescent="0.3">
      <c r="A174" s="8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  <c r="O174">
        <f t="shared" si="10"/>
        <v>0</v>
      </c>
      <c r="P174" s="13">
        <f t="shared" si="11"/>
        <v>0</v>
      </c>
      <c r="Q174" s="15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3.2" x14ac:dyDescent="0.3">
      <c r="A175" s="8">
        <v>173</v>
      </c>
      <c r="B175" s="9" t="s">
        <v>175</v>
      </c>
      <c r="C175" s="9" t="s">
        <v>4283</v>
      </c>
      <c r="D175" s="10">
        <v>1110</v>
      </c>
      <c r="E175" s="11">
        <v>0</v>
      </c>
      <c r="F175" s="8" t="s">
        <v>8220</v>
      </c>
      <c r="G175" s="8" t="s">
        <v>8224</v>
      </c>
      <c r="H175" s="8" t="s">
        <v>8246</v>
      </c>
      <c r="I175" s="8">
        <v>1425131108</v>
      </c>
      <c r="J175" s="8">
        <v>1422539108</v>
      </c>
      <c r="K175" s="8" t="b">
        <v>0</v>
      </c>
      <c r="L175" s="8">
        <v>0</v>
      </c>
      <c r="M175" s="8" t="b">
        <v>0</v>
      </c>
      <c r="N175" s="8" t="s">
        <v>8266</v>
      </c>
      <c r="O175">
        <f t="shared" si="10"/>
        <v>0</v>
      </c>
      <c r="P175" s="13">
        <f t="shared" si="11"/>
        <v>0</v>
      </c>
      <c r="Q175" s="15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3.2" hidden="1" x14ac:dyDescent="0.3">
      <c r="A176" s="8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  <c r="O176">
        <f t="shared" si="10"/>
        <v>0</v>
      </c>
      <c r="P176" s="13">
        <f t="shared" si="11"/>
        <v>0</v>
      </c>
      <c r="Q176" s="15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43.2" hidden="1" x14ac:dyDescent="0.3">
      <c r="A177" s="8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  <c r="O177">
        <f t="shared" si="10"/>
        <v>6</v>
      </c>
      <c r="P177" s="13">
        <f t="shared" si="11"/>
        <v>49.88</v>
      </c>
      <c r="Q177" s="15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3.2" x14ac:dyDescent="0.3">
      <c r="A178" s="8">
        <v>176</v>
      </c>
      <c r="B178" s="9" t="s">
        <v>178</v>
      </c>
      <c r="C178" s="9" t="s">
        <v>4286</v>
      </c>
      <c r="D178" s="10">
        <v>1500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1438803999</v>
      </c>
      <c r="J178" s="8">
        <v>1436211999</v>
      </c>
      <c r="K178" s="8" t="b">
        <v>0</v>
      </c>
      <c r="L178" s="8">
        <v>0</v>
      </c>
      <c r="M178" s="8" t="b">
        <v>0</v>
      </c>
      <c r="N178" s="8" t="s">
        <v>8266</v>
      </c>
      <c r="O178">
        <f t="shared" si="10"/>
        <v>0</v>
      </c>
      <c r="P178" s="13">
        <f t="shared" si="11"/>
        <v>0</v>
      </c>
      <c r="Q178" s="15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28.8" hidden="1" x14ac:dyDescent="0.3">
      <c r="A179" s="8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  <c r="O179">
        <f t="shared" si="10"/>
        <v>40</v>
      </c>
      <c r="P179" s="13">
        <f t="shared" si="11"/>
        <v>25.71</v>
      </c>
      <c r="Q179" s="15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28.8" hidden="1" x14ac:dyDescent="0.3">
      <c r="A180" s="8">
        <v>178</v>
      </c>
      <c r="B180" s="9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  <c r="O180">
        <f t="shared" si="10"/>
        <v>0</v>
      </c>
      <c r="P180" s="13">
        <f t="shared" si="11"/>
        <v>0</v>
      </c>
      <c r="Q180" s="15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28.8" x14ac:dyDescent="0.3">
      <c r="A181" s="8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  <c r="O181">
        <f t="shared" si="10"/>
        <v>20</v>
      </c>
      <c r="P181" s="13">
        <f t="shared" si="11"/>
        <v>100</v>
      </c>
      <c r="Q181" s="15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3.2" x14ac:dyDescent="0.3">
      <c r="A182" s="8">
        <v>180</v>
      </c>
      <c r="B182" s="9" t="s">
        <v>182</v>
      </c>
      <c r="C182" s="9" t="s">
        <v>4290</v>
      </c>
      <c r="D182" s="10">
        <v>1200</v>
      </c>
      <c r="E182" s="11">
        <v>401</v>
      </c>
      <c r="F182" s="8" t="s">
        <v>8220</v>
      </c>
      <c r="G182" s="8" t="s">
        <v>8224</v>
      </c>
      <c r="H182" s="8" t="s">
        <v>8246</v>
      </c>
      <c r="I182" s="8">
        <v>1428951600</v>
      </c>
      <c r="J182" s="8">
        <v>1425512843</v>
      </c>
      <c r="K182" s="8" t="b">
        <v>0</v>
      </c>
      <c r="L182" s="8">
        <v>13</v>
      </c>
      <c r="M182" s="8" t="b">
        <v>0</v>
      </c>
      <c r="N182" s="8" t="s">
        <v>8266</v>
      </c>
      <c r="O182">
        <f t="shared" si="10"/>
        <v>33</v>
      </c>
      <c r="P182" s="13">
        <f t="shared" si="11"/>
        <v>30.85</v>
      </c>
      <c r="Q182" s="15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3.2" x14ac:dyDescent="0.3">
      <c r="A183" s="8">
        <v>181</v>
      </c>
      <c r="B183" s="9" t="s">
        <v>183</v>
      </c>
      <c r="C183" s="9" t="s">
        <v>4291</v>
      </c>
      <c r="D183" s="10">
        <v>3423</v>
      </c>
      <c r="E183" s="11">
        <v>722</v>
      </c>
      <c r="F183" s="8" t="s">
        <v>8220</v>
      </c>
      <c r="G183" s="8" t="s">
        <v>8224</v>
      </c>
      <c r="H183" s="8" t="s">
        <v>8246</v>
      </c>
      <c r="I183" s="8">
        <v>1434995295</v>
      </c>
      <c r="J183" s="8">
        <v>1432403295</v>
      </c>
      <c r="K183" s="8" t="b">
        <v>0</v>
      </c>
      <c r="L183" s="8">
        <v>4</v>
      </c>
      <c r="M183" s="8" t="b">
        <v>0</v>
      </c>
      <c r="N183" s="8" t="s">
        <v>8266</v>
      </c>
      <c r="O183">
        <f t="shared" si="10"/>
        <v>21</v>
      </c>
      <c r="P183" s="13">
        <f t="shared" si="11"/>
        <v>180.5</v>
      </c>
      <c r="Q183" s="15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43.2" x14ac:dyDescent="0.3">
      <c r="A184" s="8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  <c r="O184">
        <f t="shared" si="10"/>
        <v>0</v>
      </c>
      <c r="P184" s="13">
        <f t="shared" si="11"/>
        <v>0</v>
      </c>
      <c r="Q184" s="15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idden="1" x14ac:dyDescent="0.3">
      <c r="A185" s="8">
        <v>183</v>
      </c>
      <c r="B185" s="9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  <c r="O185">
        <f t="shared" si="10"/>
        <v>36</v>
      </c>
      <c r="P185" s="13">
        <f t="shared" si="11"/>
        <v>373.5</v>
      </c>
      <c r="Q185" s="15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43.2" x14ac:dyDescent="0.3">
      <c r="A186" s="8">
        <v>184</v>
      </c>
      <c r="B186" s="9" t="s">
        <v>186</v>
      </c>
      <c r="C186" s="9" t="s">
        <v>4294</v>
      </c>
      <c r="D186" s="10">
        <v>1500</v>
      </c>
      <c r="E186" s="11">
        <v>51</v>
      </c>
      <c r="F186" s="8" t="s">
        <v>8220</v>
      </c>
      <c r="G186" s="8" t="s">
        <v>8228</v>
      </c>
      <c r="H186" s="8" t="s">
        <v>8250</v>
      </c>
      <c r="I186" s="8">
        <v>1409543940</v>
      </c>
      <c r="J186" s="8">
        <v>1404586762</v>
      </c>
      <c r="K186" s="8" t="b">
        <v>0</v>
      </c>
      <c r="L186" s="8">
        <v>2</v>
      </c>
      <c r="M186" s="8" t="b">
        <v>0</v>
      </c>
      <c r="N186" s="8" t="s">
        <v>8266</v>
      </c>
      <c r="O186">
        <f t="shared" si="10"/>
        <v>3</v>
      </c>
      <c r="P186" s="13">
        <f t="shared" si="11"/>
        <v>25.5</v>
      </c>
      <c r="Q186" s="15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idden="1" x14ac:dyDescent="0.3">
      <c r="A187" s="8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  <c r="O187">
        <f t="shared" si="10"/>
        <v>6</v>
      </c>
      <c r="P187" s="13">
        <f t="shared" si="11"/>
        <v>220</v>
      </c>
      <c r="Q187" s="15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3.2" hidden="1" x14ac:dyDescent="0.3">
      <c r="A188" s="8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  <c r="O188">
        <f t="shared" si="10"/>
        <v>0</v>
      </c>
      <c r="P188" s="13">
        <f t="shared" si="11"/>
        <v>0</v>
      </c>
      <c r="Q188" s="15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43.2" hidden="1" x14ac:dyDescent="0.3">
      <c r="A189" s="8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  <c r="O189">
        <f t="shared" si="10"/>
        <v>16</v>
      </c>
      <c r="P189" s="13">
        <f t="shared" si="11"/>
        <v>160</v>
      </c>
      <c r="Q189" s="15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43.2" x14ac:dyDescent="0.3">
      <c r="A190" s="8">
        <v>188</v>
      </c>
      <c r="B190" s="9" t="s">
        <v>190</v>
      </c>
      <c r="C190" s="9" t="s">
        <v>4298</v>
      </c>
      <c r="D190" s="10">
        <v>1500</v>
      </c>
      <c r="E190" s="11">
        <v>0</v>
      </c>
      <c r="F190" s="8" t="s">
        <v>8220</v>
      </c>
      <c r="G190" s="8" t="s">
        <v>8223</v>
      </c>
      <c r="H190" s="8" t="s">
        <v>8245</v>
      </c>
      <c r="I190" s="8">
        <v>1409891015</v>
      </c>
      <c r="J190" s="8">
        <v>1407299015</v>
      </c>
      <c r="K190" s="8" t="b">
        <v>0</v>
      </c>
      <c r="L190" s="8">
        <v>0</v>
      </c>
      <c r="M190" s="8" t="b">
        <v>0</v>
      </c>
      <c r="N190" s="8" t="s">
        <v>8266</v>
      </c>
      <c r="O190">
        <f t="shared" si="10"/>
        <v>0</v>
      </c>
      <c r="P190" s="13">
        <f t="shared" si="11"/>
        <v>0</v>
      </c>
      <c r="Q190" s="15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3.2" hidden="1" x14ac:dyDescent="0.3">
      <c r="A191" s="8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  <c r="O191">
        <f t="shared" si="10"/>
        <v>0</v>
      </c>
      <c r="P191" s="13">
        <f t="shared" si="11"/>
        <v>69</v>
      </c>
      <c r="Q191" s="15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idden="1" x14ac:dyDescent="0.3">
      <c r="A192" s="8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  <c r="O192">
        <f t="shared" si="10"/>
        <v>0</v>
      </c>
      <c r="P192" s="13">
        <f t="shared" si="11"/>
        <v>50</v>
      </c>
      <c r="Q192" s="15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3.2" hidden="1" x14ac:dyDescent="0.3">
      <c r="A193" s="8">
        <v>191</v>
      </c>
      <c r="B193" s="9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  <c r="O193">
        <f t="shared" si="10"/>
        <v>5</v>
      </c>
      <c r="P193" s="13">
        <f t="shared" si="11"/>
        <v>83.33</v>
      </c>
      <c r="Q193" s="15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57.6" hidden="1" x14ac:dyDescent="0.3">
      <c r="A194" s="8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  <c r="O194">
        <f t="shared" si="10"/>
        <v>0</v>
      </c>
      <c r="P194" s="13">
        <f t="shared" si="11"/>
        <v>5.67</v>
      </c>
      <c r="Q194" s="15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57.6" x14ac:dyDescent="0.3">
      <c r="A195" s="8">
        <v>193</v>
      </c>
      <c r="B195" s="9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  <c r="O195">
        <f t="shared" ref="O195:O258" si="15">ROUND(E195/D195*100,0)</f>
        <v>0</v>
      </c>
      <c r="P195" s="13">
        <f t="shared" ref="P195:P258" si="16">IFERROR(ROUND(E195/L195,2),0)</f>
        <v>0</v>
      </c>
      <c r="Q195" s="15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 s="8">
        <v>194</v>
      </c>
      <c r="B196" s="9" t="s">
        <v>196</v>
      </c>
      <c r="C196" s="9" t="s">
        <v>4304</v>
      </c>
      <c r="D196" s="10">
        <v>2500</v>
      </c>
      <c r="E196" s="11">
        <v>3</v>
      </c>
      <c r="F196" s="8" t="s">
        <v>8220</v>
      </c>
      <c r="G196" s="8" t="s">
        <v>8224</v>
      </c>
      <c r="H196" s="8" t="s">
        <v>8246</v>
      </c>
      <c r="I196" s="8">
        <v>1457308531</v>
      </c>
      <c r="J196" s="8">
        <v>1452124531</v>
      </c>
      <c r="K196" s="8" t="b">
        <v>0</v>
      </c>
      <c r="L196" s="8">
        <v>3</v>
      </c>
      <c r="M196" s="8" t="b">
        <v>0</v>
      </c>
      <c r="N196" s="8" t="s">
        <v>8266</v>
      </c>
      <c r="O196">
        <f t="shared" si="15"/>
        <v>0</v>
      </c>
      <c r="P196" s="13">
        <f t="shared" si="16"/>
        <v>1</v>
      </c>
      <c r="Q196" s="15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3.2" hidden="1" x14ac:dyDescent="0.3">
      <c r="A197" s="8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  <c r="O197">
        <f t="shared" si="15"/>
        <v>0</v>
      </c>
      <c r="P197" s="13">
        <f t="shared" si="16"/>
        <v>0</v>
      </c>
      <c r="Q197" s="15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3.2" x14ac:dyDescent="0.3">
      <c r="A198" s="8">
        <v>196</v>
      </c>
      <c r="B198" s="9" t="s">
        <v>198</v>
      </c>
      <c r="C198" s="9" t="s">
        <v>4306</v>
      </c>
      <c r="D198" s="10">
        <v>3500</v>
      </c>
      <c r="E198" s="11">
        <v>1465</v>
      </c>
      <c r="F198" s="8" t="s">
        <v>8220</v>
      </c>
      <c r="G198" s="8" t="s">
        <v>8224</v>
      </c>
      <c r="H198" s="8" t="s">
        <v>8246</v>
      </c>
      <c r="I198" s="8">
        <v>1444510800</v>
      </c>
      <c r="J198" s="8">
        <v>1442062898</v>
      </c>
      <c r="K198" s="8" t="b">
        <v>0</v>
      </c>
      <c r="L198" s="8">
        <v>19</v>
      </c>
      <c r="M198" s="8" t="b">
        <v>0</v>
      </c>
      <c r="N198" s="8" t="s">
        <v>8266</v>
      </c>
      <c r="O198">
        <f t="shared" si="15"/>
        <v>42</v>
      </c>
      <c r="P198" s="13">
        <f t="shared" si="16"/>
        <v>77.11</v>
      </c>
      <c r="Q198" s="15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3.2" x14ac:dyDescent="0.3">
      <c r="A199" s="8">
        <v>197</v>
      </c>
      <c r="B199" s="9" t="s">
        <v>199</v>
      </c>
      <c r="C199" s="9" t="s">
        <v>4307</v>
      </c>
      <c r="D199" s="10">
        <v>2500</v>
      </c>
      <c r="E199" s="11">
        <v>262</v>
      </c>
      <c r="F199" s="8" t="s">
        <v>8220</v>
      </c>
      <c r="G199" s="8" t="s">
        <v>8224</v>
      </c>
      <c r="H199" s="8" t="s">
        <v>8246</v>
      </c>
      <c r="I199" s="8">
        <v>1487365200</v>
      </c>
      <c r="J199" s="8">
        <v>1483734100</v>
      </c>
      <c r="K199" s="8" t="b">
        <v>0</v>
      </c>
      <c r="L199" s="8">
        <v>8</v>
      </c>
      <c r="M199" s="8" t="b">
        <v>0</v>
      </c>
      <c r="N199" s="8" t="s">
        <v>8266</v>
      </c>
      <c r="O199">
        <f t="shared" si="15"/>
        <v>10</v>
      </c>
      <c r="P199" s="13">
        <f t="shared" si="16"/>
        <v>32.75</v>
      </c>
      <c r="Q199" s="15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3.2" hidden="1" x14ac:dyDescent="0.3">
      <c r="A200" s="8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  <c r="O200">
        <f t="shared" si="15"/>
        <v>1</v>
      </c>
      <c r="P200" s="13">
        <f t="shared" si="16"/>
        <v>46.5</v>
      </c>
      <c r="Q200" s="15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3.2" hidden="1" x14ac:dyDescent="0.3">
      <c r="A201" s="8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  <c r="O201">
        <f t="shared" si="15"/>
        <v>0</v>
      </c>
      <c r="P201" s="13">
        <f t="shared" si="16"/>
        <v>0</v>
      </c>
      <c r="Q201" s="15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28.8" hidden="1" x14ac:dyDescent="0.3">
      <c r="A202" s="8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  <c r="O202">
        <f t="shared" si="15"/>
        <v>26</v>
      </c>
      <c r="P202" s="13">
        <f t="shared" si="16"/>
        <v>87.31</v>
      </c>
      <c r="Q202" s="15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3.2" hidden="1" x14ac:dyDescent="0.3">
      <c r="A203" s="8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  <c r="O203">
        <f t="shared" si="15"/>
        <v>58</v>
      </c>
      <c r="P203" s="13">
        <f t="shared" si="16"/>
        <v>54.29</v>
      </c>
      <c r="Q203" s="15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idden="1" x14ac:dyDescent="0.3">
      <c r="A204" s="8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  <c r="O204">
        <f t="shared" si="15"/>
        <v>0</v>
      </c>
      <c r="P204" s="13">
        <f t="shared" si="16"/>
        <v>0</v>
      </c>
      <c r="Q204" s="15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3.2" x14ac:dyDescent="0.3">
      <c r="A205" s="8">
        <v>203</v>
      </c>
      <c r="B205" s="9" t="s">
        <v>205</v>
      </c>
      <c r="C205" s="9" t="s">
        <v>4313</v>
      </c>
      <c r="D205" s="10">
        <v>2500</v>
      </c>
      <c r="E205" s="11">
        <v>746</v>
      </c>
      <c r="F205" s="8" t="s">
        <v>8220</v>
      </c>
      <c r="G205" s="8" t="s">
        <v>8224</v>
      </c>
      <c r="H205" s="8" t="s">
        <v>8246</v>
      </c>
      <c r="I205" s="8">
        <v>1422562864</v>
      </c>
      <c r="J205" s="8">
        <v>1417378864</v>
      </c>
      <c r="K205" s="8" t="b">
        <v>0</v>
      </c>
      <c r="L205" s="8">
        <v>8</v>
      </c>
      <c r="M205" s="8" t="b">
        <v>0</v>
      </c>
      <c r="N205" s="8" t="s">
        <v>8266</v>
      </c>
      <c r="O205">
        <f t="shared" si="15"/>
        <v>30</v>
      </c>
      <c r="P205" s="13">
        <f t="shared" si="16"/>
        <v>93.25</v>
      </c>
      <c r="Q205" s="15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43.2" hidden="1" x14ac:dyDescent="0.3">
      <c r="A206" s="8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  <c r="O206">
        <f t="shared" si="15"/>
        <v>51</v>
      </c>
      <c r="P206" s="13">
        <f t="shared" si="16"/>
        <v>117.68</v>
      </c>
      <c r="Q206" s="15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3.2" hidden="1" x14ac:dyDescent="0.3">
      <c r="A207" s="8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  <c r="O207">
        <f t="shared" si="15"/>
        <v>16</v>
      </c>
      <c r="P207" s="13">
        <f t="shared" si="16"/>
        <v>76.47</v>
      </c>
      <c r="Q207" s="15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3.2" hidden="1" x14ac:dyDescent="0.3">
      <c r="A208" s="8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  <c r="O208">
        <f t="shared" si="15"/>
        <v>0</v>
      </c>
      <c r="P208" s="13">
        <f t="shared" si="16"/>
        <v>0</v>
      </c>
      <c r="Q208" s="15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3.2" hidden="1" x14ac:dyDescent="0.3">
      <c r="A209" s="8">
        <v>207</v>
      </c>
      <c r="B209" s="9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  <c r="O209">
        <f t="shared" si="15"/>
        <v>15</v>
      </c>
      <c r="P209" s="13">
        <f t="shared" si="16"/>
        <v>163.85</v>
      </c>
      <c r="Q209" s="15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43.2" hidden="1" x14ac:dyDescent="0.3">
      <c r="A210" s="8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  <c r="O210">
        <f t="shared" si="15"/>
        <v>0</v>
      </c>
      <c r="P210" s="13">
        <f t="shared" si="16"/>
        <v>0</v>
      </c>
      <c r="Q210" s="15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43.2" hidden="1" x14ac:dyDescent="0.3">
      <c r="A211" s="8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  <c r="O211">
        <f t="shared" si="15"/>
        <v>0</v>
      </c>
      <c r="P211" s="13">
        <f t="shared" si="16"/>
        <v>0</v>
      </c>
      <c r="Q211" s="15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3.2" hidden="1" x14ac:dyDescent="0.3">
      <c r="A212" s="8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  <c r="O212">
        <f t="shared" si="15"/>
        <v>25</v>
      </c>
      <c r="P212" s="13">
        <f t="shared" si="16"/>
        <v>91.82</v>
      </c>
      <c r="Q212" s="15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3.2" hidden="1" x14ac:dyDescent="0.3">
      <c r="A213" s="8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  <c r="O213">
        <f t="shared" si="15"/>
        <v>45</v>
      </c>
      <c r="P213" s="13">
        <f t="shared" si="16"/>
        <v>185.83</v>
      </c>
      <c r="Q213" s="15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28.8" hidden="1" x14ac:dyDescent="0.3">
      <c r="A214" s="8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  <c r="O214">
        <f t="shared" si="15"/>
        <v>0</v>
      </c>
      <c r="P214" s="13">
        <f t="shared" si="16"/>
        <v>1</v>
      </c>
      <c r="Q214" s="15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3.2" hidden="1" x14ac:dyDescent="0.3">
      <c r="A215" s="8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  <c r="O215">
        <f t="shared" si="15"/>
        <v>0</v>
      </c>
      <c r="P215" s="13">
        <f t="shared" si="16"/>
        <v>20</v>
      </c>
      <c r="Q215" s="15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43.2" hidden="1" x14ac:dyDescent="0.3">
      <c r="A216" s="8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  <c r="O216">
        <f t="shared" si="15"/>
        <v>0</v>
      </c>
      <c r="P216" s="13">
        <f t="shared" si="16"/>
        <v>1</v>
      </c>
      <c r="Q216" s="15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3.2" x14ac:dyDescent="0.3">
      <c r="A217" s="8">
        <v>215</v>
      </c>
      <c r="B217" s="9" t="s">
        <v>217</v>
      </c>
      <c r="C217" s="9" t="s">
        <v>4325</v>
      </c>
      <c r="D217" s="10">
        <v>4400</v>
      </c>
      <c r="E217" s="11">
        <v>10</v>
      </c>
      <c r="F217" s="8" t="s">
        <v>8220</v>
      </c>
      <c r="G217" s="8" t="s">
        <v>8224</v>
      </c>
      <c r="H217" s="8" t="s">
        <v>8246</v>
      </c>
      <c r="I217" s="8">
        <v>1455753540</v>
      </c>
      <c r="J217" s="8">
        <v>1452058282</v>
      </c>
      <c r="K217" s="8" t="b">
        <v>0</v>
      </c>
      <c r="L217" s="8">
        <v>1</v>
      </c>
      <c r="M217" s="8" t="b">
        <v>0</v>
      </c>
      <c r="N217" s="8" t="s">
        <v>8266</v>
      </c>
      <c r="O217">
        <f t="shared" si="15"/>
        <v>0</v>
      </c>
      <c r="P217" s="13">
        <f t="shared" si="16"/>
        <v>10</v>
      </c>
      <c r="Q217" s="15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3.2" hidden="1" x14ac:dyDescent="0.3">
      <c r="A218" s="8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  <c r="O218">
        <f t="shared" si="15"/>
        <v>56</v>
      </c>
      <c r="P218" s="13">
        <f t="shared" si="16"/>
        <v>331.54</v>
      </c>
      <c r="Q218" s="15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idden="1" x14ac:dyDescent="0.3">
      <c r="A219" s="8">
        <v>217</v>
      </c>
      <c r="B219" s="9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  <c r="O219">
        <f t="shared" si="15"/>
        <v>12</v>
      </c>
      <c r="P219" s="13">
        <f t="shared" si="16"/>
        <v>314.29000000000002</v>
      </c>
      <c r="Q219" s="15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3.2" hidden="1" x14ac:dyDescent="0.3">
      <c r="A220" s="8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  <c r="O220">
        <f t="shared" si="15"/>
        <v>2</v>
      </c>
      <c r="P220" s="13">
        <f t="shared" si="16"/>
        <v>100</v>
      </c>
      <c r="Q220" s="15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28.8" hidden="1" x14ac:dyDescent="0.3">
      <c r="A221" s="8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  <c r="O221">
        <f t="shared" si="15"/>
        <v>18</v>
      </c>
      <c r="P221" s="13">
        <f t="shared" si="16"/>
        <v>115.99</v>
      </c>
      <c r="Q221" s="15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3.2" hidden="1" x14ac:dyDescent="0.3">
      <c r="A222" s="8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  <c r="O222">
        <f t="shared" si="15"/>
        <v>1</v>
      </c>
      <c r="P222" s="13">
        <f t="shared" si="16"/>
        <v>120</v>
      </c>
      <c r="Q222" s="15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idden="1" x14ac:dyDescent="0.3">
      <c r="A223" s="8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  <c r="O223">
        <f t="shared" si="15"/>
        <v>0</v>
      </c>
      <c r="P223" s="13">
        <f t="shared" si="16"/>
        <v>0</v>
      </c>
      <c r="Q223" s="15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3.2" x14ac:dyDescent="0.3">
      <c r="A224" s="8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  <c r="O224">
        <f t="shared" si="15"/>
        <v>13</v>
      </c>
      <c r="P224" s="13">
        <f t="shared" si="16"/>
        <v>65</v>
      </c>
      <c r="Q224" s="15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43.2" hidden="1" x14ac:dyDescent="0.3">
      <c r="A225" s="8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  <c r="O225">
        <f t="shared" si="15"/>
        <v>0</v>
      </c>
      <c r="P225" s="13">
        <f t="shared" si="16"/>
        <v>0</v>
      </c>
      <c r="Q225" s="15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43.2" hidden="1" x14ac:dyDescent="0.3">
      <c r="A226" s="8">
        <v>224</v>
      </c>
      <c r="B226" s="9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  <c r="O226">
        <f t="shared" si="15"/>
        <v>0</v>
      </c>
      <c r="P226" s="13">
        <f t="shared" si="16"/>
        <v>0</v>
      </c>
      <c r="Q226" s="15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3.2" hidden="1" x14ac:dyDescent="0.3">
      <c r="A227" s="8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  <c r="O227">
        <f t="shared" si="15"/>
        <v>0</v>
      </c>
      <c r="P227" s="13">
        <f t="shared" si="16"/>
        <v>0</v>
      </c>
      <c r="Q227" s="15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43.2" hidden="1" x14ac:dyDescent="0.3">
      <c r="A228" s="8">
        <v>226</v>
      </c>
      <c r="B228" s="9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  <c r="O228">
        <f t="shared" si="15"/>
        <v>1</v>
      </c>
      <c r="P228" s="13">
        <f t="shared" si="16"/>
        <v>125</v>
      </c>
      <c r="Q228" s="15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3.2" hidden="1" x14ac:dyDescent="0.3">
      <c r="A229" s="8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  <c r="O229">
        <f t="shared" si="15"/>
        <v>0</v>
      </c>
      <c r="P229" s="13">
        <f t="shared" si="16"/>
        <v>0</v>
      </c>
      <c r="Q229" s="15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28.8" hidden="1" x14ac:dyDescent="0.3">
      <c r="A230" s="8">
        <v>228</v>
      </c>
      <c r="B230" s="9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  <c r="O230">
        <f t="shared" si="15"/>
        <v>0</v>
      </c>
      <c r="P230" s="13">
        <f t="shared" si="16"/>
        <v>0</v>
      </c>
      <c r="Q230" s="15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3.2" x14ac:dyDescent="0.3">
      <c r="A231" s="8">
        <v>229</v>
      </c>
      <c r="B231" s="9" t="s">
        <v>231</v>
      </c>
      <c r="C231" s="9" t="s">
        <v>4339</v>
      </c>
      <c r="D231" s="10">
        <v>3000</v>
      </c>
      <c r="E231" s="11">
        <v>0</v>
      </c>
      <c r="F231" s="8" t="s">
        <v>8220</v>
      </c>
      <c r="G231" s="8" t="s">
        <v>8235</v>
      </c>
      <c r="H231" s="8" t="s">
        <v>8248</v>
      </c>
      <c r="I231" s="8">
        <v>1455402297</v>
      </c>
      <c r="J231" s="8">
        <v>1452810297</v>
      </c>
      <c r="K231" s="8" t="b">
        <v>0</v>
      </c>
      <c r="L231" s="8">
        <v>0</v>
      </c>
      <c r="M231" s="8" t="b">
        <v>0</v>
      </c>
      <c r="N231" s="8" t="s">
        <v>8266</v>
      </c>
      <c r="O231">
        <f t="shared" si="15"/>
        <v>0</v>
      </c>
      <c r="P231" s="13">
        <f t="shared" si="16"/>
        <v>0</v>
      </c>
      <c r="Q231" s="15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3.2" hidden="1" x14ac:dyDescent="0.3">
      <c r="A232" s="8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  <c r="O232">
        <f t="shared" si="15"/>
        <v>0</v>
      </c>
      <c r="P232" s="13">
        <f t="shared" si="16"/>
        <v>30</v>
      </c>
      <c r="Q232" s="15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3.2" hidden="1" x14ac:dyDescent="0.3">
      <c r="A233" s="8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  <c r="O233">
        <f t="shared" si="15"/>
        <v>0</v>
      </c>
      <c r="P233" s="13">
        <f t="shared" si="16"/>
        <v>0</v>
      </c>
      <c r="Q233" s="15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43.2" x14ac:dyDescent="0.3">
      <c r="A234" s="8">
        <v>232</v>
      </c>
      <c r="B234" s="9" t="s">
        <v>234</v>
      </c>
      <c r="C234" s="9" t="s">
        <v>4342</v>
      </c>
      <c r="D234" s="10">
        <v>4000</v>
      </c>
      <c r="E234" s="11">
        <v>110</v>
      </c>
      <c r="F234" s="8" t="s">
        <v>8220</v>
      </c>
      <c r="G234" s="8" t="s">
        <v>8224</v>
      </c>
      <c r="H234" s="8" t="s">
        <v>8246</v>
      </c>
      <c r="I234" s="8">
        <v>1425066546</v>
      </c>
      <c r="J234" s="8">
        <v>1422474546</v>
      </c>
      <c r="K234" s="8" t="b">
        <v>0</v>
      </c>
      <c r="L234" s="8">
        <v>7</v>
      </c>
      <c r="M234" s="8" t="b">
        <v>0</v>
      </c>
      <c r="N234" s="8" t="s">
        <v>8266</v>
      </c>
      <c r="O234">
        <f t="shared" si="15"/>
        <v>3</v>
      </c>
      <c r="P234" s="13">
        <f t="shared" si="16"/>
        <v>15.71</v>
      </c>
      <c r="Q234" s="15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3.2" hidden="1" x14ac:dyDescent="0.3">
      <c r="A235" s="8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  <c r="O235">
        <f t="shared" si="15"/>
        <v>0</v>
      </c>
      <c r="P235" s="13">
        <f t="shared" si="16"/>
        <v>0</v>
      </c>
      <c r="Q235" s="15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43.2" x14ac:dyDescent="0.3">
      <c r="A236" s="8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  <c r="O236">
        <f t="shared" si="15"/>
        <v>40</v>
      </c>
      <c r="P236" s="13">
        <f t="shared" si="16"/>
        <v>80.2</v>
      </c>
      <c r="Q236" s="15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43.2" hidden="1" x14ac:dyDescent="0.3">
      <c r="A237" s="8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  <c r="O237">
        <f t="shared" si="15"/>
        <v>0</v>
      </c>
      <c r="P237" s="13">
        <f t="shared" si="16"/>
        <v>0</v>
      </c>
      <c r="Q237" s="15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3.2" hidden="1" x14ac:dyDescent="0.3">
      <c r="A238" s="8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  <c r="O238">
        <f t="shared" si="15"/>
        <v>0</v>
      </c>
      <c r="P238" s="13">
        <f t="shared" si="16"/>
        <v>0</v>
      </c>
      <c r="Q238" s="15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28.8" hidden="1" x14ac:dyDescent="0.3">
      <c r="A239" s="8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  <c r="O239">
        <f t="shared" si="15"/>
        <v>0</v>
      </c>
      <c r="P239" s="13">
        <f t="shared" si="16"/>
        <v>50</v>
      </c>
      <c r="Q239" s="15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3.2" hidden="1" x14ac:dyDescent="0.3">
      <c r="A240" s="8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  <c r="O240">
        <f t="shared" si="15"/>
        <v>0</v>
      </c>
      <c r="P240" s="13">
        <f t="shared" si="16"/>
        <v>0</v>
      </c>
      <c r="Q240" s="15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3.2" x14ac:dyDescent="0.3">
      <c r="A241" s="8">
        <v>239</v>
      </c>
      <c r="B241" s="9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  <c r="O241">
        <f t="shared" si="15"/>
        <v>25</v>
      </c>
      <c r="P241" s="13">
        <f t="shared" si="16"/>
        <v>50</v>
      </c>
      <c r="Q241" s="15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57.6" hidden="1" x14ac:dyDescent="0.3">
      <c r="A242" s="8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  <c r="O242">
        <f t="shared" si="15"/>
        <v>108</v>
      </c>
      <c r="P242" s="13">
        <f t="shared" si="16"/>
        <v>117.85</v>
      </c>
      <c r="Q242" s="15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3.2" hidden="1" x14ac:dyDescent="0.3">
      <c r="A243" s="8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  <c r="O243">
        <f t="shared" si="15"/>
        <v>113</v>
      </c>
      <c r="P243" s="13">
        <f t="shared" si="16"/>
        <v>109.04</v>
      </c>
      <c r="Q243" s="15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3.2" hidden="1" x14ac:dyDescent="0.3">
      <c r="A244" s="8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  <c r="O244">
        <f t="shared" si="15"/>
        <v>113</v>
      </c>
      <c r="P244" s="13">
        <f t="shared" si="16"/>
        <v>73.02</v>
      </c>
      <c r="Q244" s="15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3.2" hidden="1" x14ac:dyDescent="0.3">
      <c r="A245" s="8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  <c r="O245">
        <f t="shared" si="15"/>
        <v>103</v>
      </c>
      <c r="P245" s="13">
        <f t="shared" si="16"/>
        <v>78.2</v>
      </c>
      <c r="Q245" s="15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57.6" x14ac:dyDescent="0.3">
      <c r="A246" s="8">
        <v>244</v>
      </c>
      <c r="B246" s="12">
        <v>39756</v>
      </c>
      <c r="C246" s="9" t="s">
        <v>4354</v>
      </c>
      <c r="D246" s="10">
        <v>3500</v>
      </c>
      <c r="E246" s="11">
        <v>3981.5</v>
      </c>
      <c r="F246" s="8" t="s">
        <v>8218</v>
      </c>
      <c r="G246" s="8" t="s">
        <v>8223</v>
      </c>
      <c r="H246" s="8" t="s">
        <v>8245</v>
      </c>
      <c r="I246" s="8">
        <v>1268723160</v>
      </c>
      <c r="J246" s="8">
        <v>1265269559</v>
      </c>
      <c r="K246" s="8" t="b">
        <v>1</v>
      </c>
      <c r="L246" s="8">
        <v>84</v>
      </c>
      <c r="M246" s="8" t="b">
        <v>1</v>
      </c>
      <c r="N246" s="8" t="s">
        <v>8267</v>
      </c>
      <c r="O246">
        <f t="shared" si="15"/>
        <v>114</v>
      </c>
      <c r="P246" s="13">
        <f t="shared" si="16"/>
        <v>47.4</v>
      </c>
      <c r="Q246" s="15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3.2" hidden="1" x14ac:dyDescent="0.3">
      <c r="A247" s="8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  <c r="O247">
        <f t="shared" si="15"/>
        <v>104</v>
      </c>
      <c r="P247" s="13">
        <f t="shared" si="16"/>
        <v>54.02</v>
      </c>
      <c r="Q247" s="15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3.2" hidden="1" x14ac:dyDescent="0.3">
      <c r="A248" s="8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  <c r="O248">
        <f t="shared" si="15"/>
        <v>305</v>
      </c>
      <c r="P248" s="13">
        <f t="shared" si="16"/>
        <v>68.489999999999995</v>
      </c>
      <c r="Q248" s="15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57.6" hidden="1" x14ac:dyDescent="0.3">
      <c r="A249" s="8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  <c r="O249">
        <f t="shared" si="15"/>
        <v>134</v>
      </c>
      <c r="P249" s="13">
        <f t="shared" si="16"/>
        <v>108.15</v>
      </c>
      <c r="Q249" s="15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3.2" hidden="1" x14ac:dyDescent="0.3">
      <c r="A250" s="8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  <c r="O250">
        <f t="shared" si="15"/>
        <v>101</v>
      </c>
      <c r="P250" s="13">
        <f t="shared" si="16"/>
        <v>589.95000000000005</v>
      </c>
      <c r="Q250" s="15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57.6" hidden="1" x14ac:dyDescent="0.3">
      <c r="A251" s="8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  <c r="O251">
        <f t="shared" si="15"/>
        <v>113</v>
      </c>
      <c r="P251" s="13">
        <f t="shared" si="16"/>
        <v>48.05</v>
      </c>
      <c r="Q251" s="15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3.2" hidden="1" x14ac:dyDescent="0.3">
      <c r="A252" s="8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  <c r="O252">
        <f t="shared" si="15"/>
        <v>106</v>
      </c>
      <c r="P252" s="13">
        <f t="shared" si="16"/>
        <v>72.48</v>
      </c>
      <c r="Q252" s="15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3.2" x14ac:dyDescent="0.3">
      <c r="A253" s="8">
        <v>251</v>
      </c>
      <c r="B253" s="9" t="s">
        <v>252</v>
      </c>
      <c r="C253" s="9" t="s">
        <v>4361</v>
      </c>
      <c r="D253" s="10">
        <v>3500</v>
      </c>
      <c r="E253" s="11">
        <v>4395</v>
      </c>
      <c r="F253" s="8" t="s">
        <v>8218</v>
      </c>
      <c r="G253" s="8" t="s">
        <v>8223</v>
      </c>
      <c r="H253" s="8" t="s">
        <v>8245</v>
      </c>
      <c r="I253" s="8">
        <v>1337194800</v>
      </c>
      <c r="J253" s="8">
        <v>1334429646</v>
      </c>
      <c r="K253" s="8" t="b">
        <v>1</v>
      </c>
      <c r="L253" s="8">
        <v>77</v>
      </c>
      <c r="M253" s="8" t="b">
        <v>1</v>
      </c>
      <c r="N253" s="8" t="s">
        <v>8267</v>
      </c>
      <c r="O253">
        <f t="shared" si="15"/>
        <v>126</v>
      </c>
      <c r="P253" s="13">
        <f t="shared" si="16"/>
        <v>57.08</v>
      </c>
      <c r="Q253" s="15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3.2" hidden="1" x14ac:dyDescent="0.3">
      <c r="A254" s="8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  <c r="O254">
        <f t="shared" si="15"/>
        <v>185</v>
      </c>
      <c r="P254" s="13">
        <f t="shared" si="16"/>
        <v>85.44</v>
      </c>
      <c r="Q254" s="15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57.6" x14ac:dyDescent="0.3">
      <c r="A255" s="8">
        <v>253</v>
      </c>
      <c r="B255" s="9" t="s">
        <v>254</v>
      </c>
      <c r="C255" s="9" t="s">
        <v>4363</v>
      </c>
      <c r="D255" s="10">
        <v>1500</v>
      </c>
      <c r="E255" s="11">
        <v>1511</v>
      </c>
      <c r="F255" s="8" t="s">
        <v>8218</v>
      </c>
      <c r="G255" s="8" t="s">
        <v>8223</v>
      </c>
      <c r="H255" s="8" t="s">
        <v>8245</v>
      </c>
      <c r="I255" s="8">
        <v>1329320235</v>
      </c>
      <c r="J255" s="8">
        <v>1326728235</v>
      </c>
      <c r="K255" s="8" t="b">
        <v>1</v>
      </c>
      <c r="L255" s="8">
        <v>7</v>
      </c>
      <c r="M255" s="8" t="b">
        <v>1</v>
      </c>
      <c r="N255" s="8" t="s">
        <v>8267</v>
      </c>
      <c r="O255">
        <f t="shared" si="15"/>
        <v>101</v>
      </c>
      <c r="P255" s="13">
        <f t="shared" si="16"/>
        <v>215.86</v>
      </c>
      <c r="Q255" s="15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3.2" hidden="1" x14ac:dyDescent="0.3">
      <c r="A256" s="8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  <c r="O256">
        <f t="shared" si="15"/>
        <v>117</v>
      </c>
      <c r="P256" s="13">
        <f t="shared" si="16"/>
        <v>89.39</v>
      </c>
      <c r="Q256" s="15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28.8" hidden="1" x14ac:dyDescent="0.3">
      <c r="A257" s="8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  <c r="O257">
        <f t="shared" si="15"/>
        <v>107</v>
      </c>
      <c r="P257" s="13">
        <f t="shared" si="16"/>
        <v>45.42</v>
      </c>
      <c r="Q257" s="15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43.2" hidden="1" x14ac:dyDescent="0.3">
      <c r="A258" s="8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  <c r="O258">
        <f t="shared" si="15"/>
        <v>139</v>
      </c>
      <c r="P258" s="13">
        <f t="shared" si="16"/>
        <v>65.760000000000005</v>
      </c>
      <c r="Q258" s="15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3.2" hidden="1" x14ac:dyDescent="0.3">
      <c r="A259" s="8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  <c r="O259">
        <f t="shared" ref="O259:O322" si="20">ROUND(E259/D259*100,0)</f>
        <v>107</v>
      </c>
      <c r="P259" s="13">
        <f t="shared" ref="P259:P322" si="21">IFERROR(ROUND(E259/L259,2),0)</f>
        <v>66.7</v>
      </c>
      <c r="Q259" s="15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 s="8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  <c r="O260">
        <f t="shared" si="20"/>
        <v>191</v>
      </c>
      <c r="P260" s="13">
        <f t="shared" si="21"/>
        <v>83.35</v>
      </c>
      <c r="Q260" s="15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57.6" hidden="1" x14ac:dyDescent="0.3">
      <c r="A261" s="8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  <c r="O261">
        <f t="shared" si="20"/>
        <v>132</v>
      </c>
      <c r="P261" s="13">
        <f t="shared" si="21"/>
        <v>105.05</v>
      </c>
      <c r="Q261" s="15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43.2" hidden="1" x14ac:dyDescent="0.3">
      <c r="A262" s="8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  <c r="O262">
        <f t="shared" si="20"/>
        <v>106</v>
      </c>
      <c r="P262" s="13">
        <f t="shared" si="21"/>
        <v>120.91</v>
      </c>
      <c r="Q262" s="15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28.8" hidden="1" x14ac:dyDescent="0.3">
      <c r="A263" s="8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  <c r="O263">
        <f t="shared" si="20"/>
        <v>107</v>
      </c>
      <c r="P263" s="13">
        <f t="shared" si="21"/>
        <v>97.64</v>
      </c>
      <c r="Q263" s="15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28.8" x14ac:dyDescent="0.3">
      <c r="A264" s="8">
        <v>262</v>
      </c>
      <c r="B264" s="9" t="s">
        <v>263</v>
      </c>
      <c r="C264" s="9" t="s">
        <v>4372</v>
      </c>
      <c r="D264" s="10">
        <v>2500</v>
      </c>
      <c r="E264" s="11">
        <v>6000</v>
      </c>
      <c r="F264" s="8" t="s">
        <v>8218</v>
      </c>
      <c r="G264" s="8" t="s">
        <v>8223</v>
      </c>
      <c r="H264" s="8" t="s">
        <v>8245</v>
      </c>
      <c r="I264" s="8">
        <v>1298699828</v>
      </c>
      <c r="J264" s="8">
        <v>1294811828</v>
      </c>
      <c r="K264" s="8" t="b">
        <v>1</v>
      </c>
      <c r="L264" s="8">
        <v>145</v>
      </c>
      <c r="M264" s="8" t="b">
        <v>1</v>
      </c>
      <c r="N264" s="8" t="s">
        <v>8267</v>
      </c>
      <c r="O264">
        <f t="shared" si="20"/>
        <v>240</v>
      </c>
      <c r="P264" s="13">
        <f t="shared" si="21"/>
        <v>41.38</v>
      </c>
      <c r="Q264" s="15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57.6" hidden="1" x14ac:dyDescent="0.3">
      <c r="A265" s="8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  <c r="O265">
        <f t="shared" si="20"/>
        <v>118</v>
      </c>
      <c r="P265" s="13">
        <f t="shared" si="21"/>
        <v>30.65</v>
      </c>
      <c r="Q265" s="15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57.6" hidden="1" x14ac:dyDescent="0.3">
      <c r="A266" s="8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  <c r="O266">
        <f t="shared" si="20"/>
        <v>118</v>
      </c>
      <c r="P266" s="13">
        <f t="shared" si="21"/>
        <v>64.95</v>
      </c>
      <c r="Q266" s="15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57.6" hidden="1" x14ac:dyDescent="0.3">
      <c r="A267" s="8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  <c r="O267">
        <f t="shared" si="20"/>
        <v>111</v>
      </c>
      <c r="P267" s="13">
        <f t="shared" si="21"/>
        <v>95.78</v>
      </c>
      <c r="Q267" s="15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57.6" x14ac:dyDescent="0.3">
      <c r="A268" s="8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  <c r="O268">
        <f t="shared" si="20"/>
        <v>146</v>
      </c>
      <c r="P268" s="13">
        <f t="shared" si="21"/>
        <v>40.42</v>
      </c>
      <c r="Q268" s="15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3.2" hidden="1" x14ac:dyDescent="0.3">
      <c r="A269" s="8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  <c r="O269">
        <f t="shared" si="20"/>
        <v>132</v>
      </c>
      <c r="P269" s="13">
        <f t="shared" si="21"/>
        <v>78.58</v>
      </c>
      <c r="Q269" s="15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3.2" hidden="1" x14ac:dyDescent="0.3">
      <c r="A270" s="8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  <c r="O270">
        <f t="shared" si="20"/>
        <v>111</v>
      </c>
      <c r="P270" s="13">
        <f t="shared" si="21"/>
        <v>50.18</v>
      </c>
      <c r="Q270" s="15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3.2" hidden="1" x14ac:dyDescent="0.3">
      <c r="A271" s="8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  <c r="O271">
        <f t="shared" si="20"/>
        <v>147</v>
      </c>
      <c r="P271" s="13">
        <f t="shared" si="21"/>
        <v>92.25</v>
      </c>
      <c r="Q271" s="15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3.2" x14ac:dyDescent="0.3">
      <c r="A272" s="8">
        <v>270</v>
      </c>
      <c r="B272" s="9" t="s">
        <v>271</v>
      </c>
      <c r="C272" s="9" t="s">
        <v>4380</v>
      </c>
      <c r="D272" s="10">
        <v>2300</v>
      </c>
      <c r="E272" s="11">
        <v>3510</v>
      </c>
      <c r="F272" s="8" t="s">
        <v>8218</v>
      </c>
      <c r="G272" s="8" t="s">
        <v>8223</v>
      </c>
      <c r="H272" s="8" t="s">
        <v>8245</v>
      </c>
      <c r="I272" s="8">
        <v>1306296000</v>
      </c>
      <c r="J272" s="8">
        <v>1301950070</v>
      </c>
      <c r="K272" s="8" t="b">
        <v>1</v>
      </c>
      <c r="L272" s="8">
        <v>61</v>
      </c>
      <c r="M272" s="8" t="b">
        <v>1</v>
      </c>
      <c r="N272" s="8" t="s">
        <v>8267</v>
      </c>
      <c r="O272">
        <f t="shared" si="20"/>
        <v>153</v>
      </c>
      <c r="P272" s="13">
        <f t="shared" si="21"/>
        <v>57.54</v>
      </c>
      <c r="Q272" s="15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3.2" hidden="1" x14ac:dyDescent="0.3">
      <c r="A273" s="8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  <c r="O273">
        <f t="shared" si="20"/>
        <v>105</v>
      </c>
      <c r="P273" s="13">
        <f t="shared" si="21"/>
        <v>109.42</v>
      </c>
      <c r="Q273" s="15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43.2" x14ac:dyDescent="0.3">
      <c r="A274" s="8">
        <v>272</v>
      </c>
      <c r="B274" s="9" t="s">
        <v>273</v>
      </c>
      <c r="C274" s="9" t="s">
        <v>4382</v>
      </c>
      <c r="D274" s="10">
        <v>3000</v>
      </c>
      <c r="E274" s="11">
        <v>5323.01</v>
      </c>
      <c r="F274" s="8" t="s">
        <v>8218</v>
      </c>
      <c r="G274" s="8" t="s">
        <v>8223</v>
      </c>
      <c r="H274" s="8" t="s">
        <v>8245</v>
      </c>
      <c r="I274" s="8">
        <v>1272480540</v>
      </c>
      <c r="J274" s="8">
        <v>1267220191</v>
      </c>
      <c r="K274" s="8" t="b">
        <v>1</v>
      </c>
      <c r="L274" s="8">
        <v>65</v>
      </c>
      <c r="M274" s="8" t="b">
        <v>1</v>
      </c>
      <c r="N274" s="8" t="s">
        <v>8267</v>
      </c>
      <c r="O274">
        <f t="shared" si="20"/>
        <v>177</v>
      </c>
      <c r="P274" s="13">
        <f t="shared" si="21"/>
        <v>81.89</v>
      </c>
      <c r="Q274" s="15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43.2" hidden="1" x14ac:dyDescent="0.3">
      <c r="A275" s="8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  <c r="O275">
        <f t="shared" si="20"/>
        <v>108</v>
      </c>
      <c r="P275" s="13">
        <f t="shared" si="21"/>
        <v>45.67</v>
      </c>
      <c r="Q275" s="15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3.2" x14ac:dyDescent="0.3">
      <c r="A276" s="8">
        <v>274</v>
      </c>
      <c r="B276" s="9" t="s">
        <v>275</v>
      </c>
      <c r="C276" s="9" t="s">
        <v>4384</v>
      </c>
      <c r="D276" s="10">
        <v>4000</v>
      </c>
      <c r="E276" s="11">
        <v>6240</v>
      </c>
      <c r="F276" s="8" t="s">
        <v>8218</v>
      </c>
      <c r="G276" s="8" t="s">
        <v>8223</v>
      </c>
      <c r="H276" s="8" t="s">
        <v>8245</v>
      </c>
      <c r="I276" s="8">
        <v>1333609140</v>
      </c>
      <c r="J276" s="8">
        <v>1330638829</v>
      </c>
      <c r="K276" s="8" t="b">
        <v>1</v>
      </c>
      <c r="L276" s="8">
        <v>113</v>
      </c>
      <c r="M276" s="8" t="b">
        <v>1</v>
      </c>
      <c r="N276" s="8" t="s">
        <v>8267</v>
      </c>
      <c r="O276">
        <f t="shared" si="20"/>
        <v>156</v>
      </c>
      <c r="P276" s="13">
        <f t="shared" si="21"/>
        <v>55.22</v>
      </c>
      <c r="Q276" s="15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3.2" hidden="1" x14ac:dyDescent="0.3">
      <c r="A277" s="8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  <c r="O277">
        <f t="shared" si="20"/>
        <v>108</v>
      </c>
      <c r="P277" s="13">
        <f t="shared" si="21"/>
        <v>65.3</v>
      </c>
      <c r="Q277" s="15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3.2" x14ac:dyDescent="0.3">
      <c r="A278" s="8">
        <v>276</v>
      </c>
      <c r="B278" s="9" t="s">
        <v>277</v>
      </c>
      <c r="C278" s="9" t="s">
        <v>4386</v>
      </c>
      <c r="D278" s="10">
        <v>4000</v>
      </c>
      <c r="E278" s="11">
        <v>5904</v>
      </c>
      <c r="F278" s="8" t="s">
        <v>8218</v>
      </c>
      <c r="G278" s="8" t="s">
        <v>8223</v>
      </c>
      <c r="H278" s="8" t="s">
        <v>8245</v>
      </c>
      <c r="I278" s="8">
        <v>1335574674</v>
      </c>
      <c r="J278" s="8">
        <v>1330394274</v>
      </c>
      <c r="K278" s="8" t="b">
        <v>1</v>
      </c>
      <c r="L278" s="8">
        <v>62</v>
      </c>
      <c r="M278" s="8" t="b">
        <v>1</v>
      </c>
      <c r="N278" s="8" t="s">
        <v>8267</v>
      </c>
      <c r="O278">
        <f t="shared" si="20"/>
        <v>148</v>
      </c>
      <c r="P278" s="13">
        <f t="shared" si="21"/>
        <v>95.23</v>
      </c>
      <c r="Q278" s="15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43.2" hidden="1" x14ac:dyDescent="0.3">
      <c r="A279" s="8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  <c r="O279">
        <f t="shared" si="20"/>
        <v>110</v>
      </c>
      <c r="P279" s="13">
        <f t="shared" si="21"/>
        <v>75.44</v>
      </c>
      <c r="Q279" s="15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28.8" hidden="1" x14ac:dyDescent="0.3">
      <c r="A280" s="8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  <c r="O280">
        <f t="shared" si="20"/>
        <v>150</v>
      </c>
      <c r="P280" s="13">
        <f t="shared" si="21"/>
        <v>97.82</v>
      </c>
      <c r="Q280" s="15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3.2" hidden="1" x14ac:dyDescent="0.3">
      <c r="A281" s="8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  <c r="O281">
        <f t="shared" si="20"/>
        <v>157</v>
      </c>
      <c r="P281" s="13">
        <f t="shared" si="21"/>
        <v>87.69</v>
      </c>
      <c r="Q281" s="15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3.2" hidden="1" x14ac:dyDescent="0.3">
      <c r="A282" s="8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  <c r="O282">
        <f t="shared" si="20"/>
        <v>156</v>
      </c>
      <c r="P282" s="13">
        <f t="shared" si="21"/>
        <v>54.75</v>
      </c>
      <c r="Q282" s="15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3.2" hidden="1" x14ac:dyDescent="0.3">
      <c r="A283" s="8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  <c r="O283">
        <f t="shared" si="20"/>
        <v>121</v>
      </c>
      <c r="P283" s="13">
        <f t="shared" si="21"/>
        <v>83.95</v>
      </c>
      <c r="Q283" s="15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3.2" hidden="1" x14ac:dyDescent="0.3">
      <c r="A284" s="8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  <c r="O284">
        <f t="shared" si="20"/>
        <v>101</v>
      </c>
      <c r="P284" s="13">
        <f t="shared" si="21"/>
        <v>254.39</v>
      </c>
      <c r="Q284" s="15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28.8" hidden="1" x14ac:dyDescent="0.3">
      <c r="A285" s="8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  <c r="O285">
        <f t="shared" si="20"/>
        <v>114</v>
      </c>
      <c r="P285" s="13">
        <f t="shared" si="21"/>
        <v>101.83</v>
      </c>
      <c r="Q285" s="15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3.2" hidden="1" x14ac:dyDescent="0.3">
      <c r="A286" s="8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  <c r="O286">
        <f t="shared" si="20"/>
        <v>105</v>
      </c>
      <c r="P286" s="13">
        <f t="shared" si="21"/>
        <v>55.07</v>
      </c>
      <c r="Q286" s="15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3.2" hidden="1" x14ac:dyDescent="0.3">
      <c r="A287" s="8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  <c r="O287">
        <f t="shared" si="20"/>
        <v>229</v>
      </c>
      <c r="P287" s="13">
        <f t="shared" si="21"/>
        <v>56.9</v>
      </c>
      <c r="Q287" s="15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3.2" hidden="1" x14ac:dyDescent="0.3">
      <c r="A288" s="8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  <c r="O288">
        <f t="shared" si="20"/>
        <v>109</v>
      </c>
      <c r="P288" s="13">
        <f t="shared" si="21"/>
        <v>121.28</v>
      </c>
      <c r="Q288" s="15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28.8" hidden="1" x14ac:dyDescent="0.3">
      <c r="A289" s="8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  <c r="O289">
        <f t="shared" si="20"/>
        <v>176</v>
      </c>
      <c r="P289" s="13">
        <f t="shared" si="21"/>
        <v>91.19</v>
      </c>
      <c r="Q289" s="15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57.6" hidden="1" x14ac:dyDescent="0.3">
      <c r="A290" s="8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  <c r="O290">
        <f t="shared" si="20"/>
        <v>103</v>
      </c>
      <c r="P290" s="13">
        <f t="shared" si="21"/>
        <v>115.45</v>
      </c>
      <c r="Q290" s="15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3.2" hidden="1" x14ac:dyDescent="0.3">
      <c r="A291" s="8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  <c r="O291">
        <f t="shared" si="20"/>
        <v>105</v>
      </c>
      <c r="P291" s="13">
        <f t="shared" si="21"/>
        <v>67.77</v>
      </c>
      <c r="Q291" s="15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28.8" x14ac:dyDescent="0.3">
      <c r="A292" s="8">
        <v>290</v>
      </c>
      <c r="B292" s="9" t="s">
        <v>291</v>
      </c>
      <c r="C292" s="9" t="s">
        <v>4400</v>
      </c>
      <c r="D292" s="10">
        <v>4500</v>
      </c>
      <c r="E292" s="11">
        <v>4800.8</v>
      </c>
      <c r="F292" s="8" t="s">
        <v>8218</v>
      </c>
      <c r="G292" s="8" t="s">
        <v>8223</v>
      </c>
      <c r="H292" s="8" t="s">
        <v>8245</v>
      </c>
      <c r="I292" s="8">
        <v>1296633540</v>
      </c>
      <c r="J292" s="8">
        <v>1292316697</v>
      </c>
      <c r="K292" s="8" t="b">
        <v>1</v>
      </c>
      <c r="L292" s="8">
        <v>168</v>
      </c>
      <c r="M292" s="8" t="b">
        <v>1</v>
      </c>
      <c r="N292" s="8" t="s">
        <v>8267</v>
      </c>
      <c r="O292">
        <f t="shared" si="20"/>
        <v>107</v>
      </c>
      <c r="P292" s="13">
        <f t="shared" si="21"/>
        <v>28.58</v>
      </c>
      <c r="Q292" s="15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3.2" hidden="1" x14ac:dyDescent="0.3">
      <c r="A293" s="8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  <c r="O293">
        <f t="shared" si="20"/>
        <v>120</v>
      </c>
      <c r="P293" s="13">
        <f t="shared" si="21"/>
        <v>46.88</v>
      </c>
      <c r="Q293" s="15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57.6" hidden="1" x14ac:dyDescent="0.3">
      <c r="A294" s="8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  <c r="O294">
        <f t="shared" si="20"/>
        <v>102</v>
      </c>
      <c r="P294" s="13">
        <f t="shared" si="21"/>
        <v>154.41999999999999</v>
      </c>
      <c r="Q294" s="15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3.2" hidden="1" x14ac:dyDescent="0.3">
      <c r="A295" s="8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  <c r="O295">
        <f t="shared" si="20"/>
        <v>101</v>
      </c>
      <c r="P295" s="13">
        <f t="shared" si="21"/>
        <v>201.22</v>
      </c>
      <c r="Q295" s="15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72" hidden="1" x14ac:dyDescent="0.3">
      <c r="A296" s="8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  <c r="O296">
        <f t="shared" si="20"/>
        <v>100</v>
      </c>
      <c r="P296" s="13">
        <f t="shared" si="21"/>
        <v>100</v>
      </c>
      <c r="Q296" s="15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3.2" hidden="1" x14ac:dyDescent="0.3">
      <c r="A297" s="8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  <c r="O297">
        <f t="shared" si="20"/>
        <v>133</v>
      </c>
      <c r="P297" s="13">
        <f t="shared" si="21"/>
        <v>100.08</v>
      </c>
      <c r="Q297" s="15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3.2" hidden="1" x14ac:dyDescent="0.3">
      <c r="A298" s="8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  <c r="O298">
        <f t="shared" si="20"/>
        <v>119</v>
      </c>
      <c r="P298" s="13">
        <f t="shared" si="21"/>
        <v>230.09</v>
      </c>
      <c r="Q298" s="15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3.2" hidden="1" x14ac:dyDescent="0.3">
      <c r="A299" s="8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  <c r="O299">
        <f t="shared" si="20"/>
        <v>101</v>
      </c>
      <c r="P299" s="13">
        <f t="shared" si="21"/>
        <v>141.75</v>
      </c>
      <c r="Q299" s="15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28.8" hidden="1" x14ac:dyDescent="0.3">
      <c r="A300" s="8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  <c r="O300">
        <f t="shared" si="20"/>
        <v>109</v>
      </c>
      <c r="P300" s="13">
        <f t="shared" si="21"/>
        <v>56.34</v>
      </c>
      <c r="Q300" s="15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57.6" hidden="1" x14ac:dyDescent="0.3">
      <c r="A301" s="8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  <c r="O301">
        <f t="shared" si="20"/>
        <v>179</v>
      </c>
      <c r="P301" s="13">
        <f t="shared" si="21"/>
        <v>73.34</v>
      </c>
      <c r="Q301" s="15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3.2" hidden="1" x14ac:dyDescent="0.3">
      <c r="A302" s="8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  <c r="O302">
        <f t="shared" si="20"/>
        <v>102</v>
      </c>
      <c r="P302" s="13">
        <f t="shared" si="21"/>
        <v>85.34</v>
      </c>
      <c r="Q302" s="15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3.2" hidden="1" x14ac:dyDescent="0.3">
      <c r="A303" s="8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  <c r="O303">
        <f t="shared" si="20"/>
        <v>119</v>
      </c>
      <c r="P303" s="13">
        <f t="shared" si="21"/>
        <v>61.5</v>
      </c>
      <c r="Q303" s="15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57.6" hidden="1" x14ac:dyDescent="0.3">
      <c r="A304" s="8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  <c r="O304">
        <f t="shared" si="20"/>
        <v>100</v>
      </c>
      <c r="P304" s="13">
        <f t="shared" si="21"/>
        <v>93.02</v>
      </c>
      <c r="Q304" s="15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3.2" x14ac:dyDescent="0.3">
      <c r="A305" s="8">
        <v>303</v>
      </c>
      <c r="B305" s="9" t="s">
        <v>304</v>
      </c>
      <c r="C305" s="9" t="s">
        <v>4413</v>
      </c>
      <c r="D305" s="10">
        <v>3000</v>
      </c>
      <c r="E305" s="11">
        <v>4124</v>
      </c>
      <c r="F305" s="8" t="s">
        <v>8218</v>
      </c>
      <c r="G305" s="8" t="s">
        <v>8223</v>
      </c>
      <c r="H305" s="8" t="s">
        <v>8245</v>
      </c>
      <c r="I305" s="8">
        <v>1338601346</v>
      </c>
      <c r="J305" s="8">
        <v>1336009346</v>
      </c>
      <c r="K305" s="8" t="b">
        <v>1</v>
      </c>
      <c r="L305" s="8">
        <v>82</v>
      </c>
      <c r="M305" s="8" t="b">
        <v>1</v>
      </c>
      <c r="N305" s="8" t="s">
        <v>8267</v>
      </c>
      <c r="O305">
        <f t="shared" si="20"/>
        <v>137</v>
      </c>
      <c r="P305" s="13">
        <f t="shared" si="21"/>
        <v>50.29</v>
      </c>
      <c r="Q305" s="15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28.8" x14ac:dyDescent="0.3">
      <c r="A306" s="8">
        <v>304</v>
      </c>
      <c r="B306" s="9" t="s">
        <v>305</v>
      </c>
      <c r="C306" s="9" t="s">
        <v>4414</v>
      </c>
      <c r="D306" s="10">
        <v>3400</v>
      </c>
      <c r="E306" s="11">
        <v>7876</v>
      </c>
      <c r="F306" s="8" t="s">
        <v>8218</v>
      </c>
      <c r="G306" s="8" t="s">
        <v>8223</v>
      </c>
      <c r="H306" s="8" t="s">
        <v>8245</v>
      </c>
      <c r="I306" s="8">
        <v>1346464800</v>
      </c>
      <c r="J306" s="8">
        <v>1343096197</v>
      </c>
      <c r="K306" s="8" t="b">
        <v>1</v>
      </c>
      <c r="L306" s="8">
        <v>74</v>
      </c>
      <c r="M306" s="8" t="b">
        <v>1</v>
      </c>
      <c r="N306" s="8" t="s">
        <v>8267</v>
      </c>
      <c r="O306">
        <f t="shared" si="20"/>
        <v>232</v>
      </c>
      <c r="P306" s="13">
        <f t="shared" si="21"/>
        <v>106.43</v>
      </c>
      <c r="Q306" s="15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43.2" hidden="1" x14ac:dyDescent="0.3">
      <c r="A307" s="8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  <c r="O307">
        <f t="shared" si="20"/>
        <v>130</v>
      </c>
      <c r="P307" s="13">
        <f t="shared" si="21"/>
        <v>51.72</v>
      </c>
      <c r="Q307" s="15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28.8" x14ac:dyDescent="0.3">
      <c r="A308" s="8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  <c r="O308">
        <f t="shared" si="20"/>
        <v>293</v>
      </c>
      <c r="P308" s="13">
        <f t="shared" si="21"/>
        <v>36.61</v>
      </c>
      <c r="Q308" s="15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idden="1" x14ac:dyDescent="0.3">
      <c r="A309" s="8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  <c r="O309">
        <f t="shared" si="20"/>
        <v>111</v>
      </c>
      <c r="P309" s="13">
        <f t="shared" si="21"/>
        <v>42.52</v>
      </c>
      <c r="Q309" s="15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3.2" hidden="1" x14ac:dyDescent="0.3">
      <c r="A310" s="8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  <c r="O310">
        <f t="shared" si="20"/>
        <v>106</v>
      </c>
      <c r="P310" s="13">
        <f t="shared" si="21"/>
        <v>62.71</v>
      </c>
      <c r="Q310" s="15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3.2" hidden="1" x14ac:dyDescent="0.3">
      <c r="A311" s="8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  <c r="O311">
        <f t="shared" si="20"/>
        <v>119</v>
      </c>
      <c r="P311" s="13">
        <f t="shared" si="21"/>
        <v>89.96</v>
      </c>
      <c r="Q311" s="15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3.2" x14ac:dyDescent="0.3">
      <c r="A312" s="8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  <c r="O312">
        <f t="shared" si="20"/>
        <v>104</v>
      </c>
      <c r="P312" s="13">
        <f t="shared" si="21"/>
        <v>28.92</v>
      </c>
      <c r="Q312" s="15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3.2" hidden="1" x14ac:dyDescent="0.3">
      <c r="A313" s="8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  <c r="O313">
        <f t="shared" si="20"/>
        <v>104</v>
      </c>
      <c r="P313" s="13">
        <f t="shared" si="21"/>
        <v>138.80000000000001</v>
      </c>
      <c r="Q313" s="15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57.6" hidden="1" x14ac:dyDescent="0.3">
      <c r="A314" s="8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  <c r="O314">
        <f t="shared" si="20"/>
        <v>112</v>
      </c>
      <c r="P314" s="13">
        <f t="shared" si="21"/>
        <v>61.3</v>
      </c>
      <c r="Q314" s="15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57.6" hidden="1" x14ac:dyDescent="0.3">
      <c r="A315" s="8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  <c r="O315">
        <f t="shared" si="20"/>
        <v>105</v>
      </c>
      <c r="P315" s="13">
        <f t="shared" si="21"/>
        <v>80.2</v>
      </c>
      <c r="Q315" s="15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3.2" x14ac:dyDescent="0.3">
      <c r="A316" s="8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  <c r="O316">
        <f t="shared" si="20"/>
        <v>385</v>
      </c>
      <c r="P316" s="13">
        <f t="shared" si="21"/>
        <v>32.1</v>
      </c>
      <c r="Q316" s="15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3.2" hidden="1" x14ac:dyDescent="0.3">
      <c r="A317" s="8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  <c r="O317">
        <f t="shared" si="20"/>
        <v>101</v>
      </c>
      <c r="P317" s="13">
        <f t="shared" si="21"/>
        <v>200.89</v>
      </c>
      <c r="Q317" s="15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28.8" hidden="1" x14ac:dyDescent="0.3">
      <c r="A318" s="8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  <c r="O318">
        <f t="shared" si="20"/>
        <v>114</v>
      </c>
      <c r="P318" s="13">
        <f t="shared" si="21"/>
        <v>108.01</v>
      </c>
      <c r="Q318" s="15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43.2" hidden="1" x14ac:dyDescent="0.3">
      <c r="A319" s="8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  <c r="O319">
        <f t="shared" si="20"/>
        <v>101</v>
      </c>
      <c r="P319" s="13">
        <f t="shared" si="21"/>
        <v>95.7</v>
      </c>
      <c r="Q319" s="15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3.2" hidden="1" x14ac:dyDescent="0.3">
      <c r="A320" s="8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  <c r="O320">
        <f t="shared" si="20"/>
        <v>283</v>
      </c>
      <c r="P320" s="13">
        <f t="shared" si="21"/>
        <v>49.88</v>
      </c>
      <c r="Q320" s="15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57.6" hidden="1" x14ac:dyDescent="0.3">
      <c r="A321" s="8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  <c r="O321">
        <f t="shared" si="20"/>
        <v>113</v>
      </c>
      <c r="P321" s="13">
        <f t="shared" si="21"/>
        <v>110.47</v>
      </c>
      <c r="Q321" s="15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43.2" hidden="1" x14ac:dyDescent="0.3">
      <c r="A322" s="8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  <c r="O322">
        <f t="shared" si="20"/>
        <v>107</v>
      </c>
      <c r="P322" s="13">
        <f t="shared" si="21"/>
        <v>134.91</v>
      </c>
      <c r="Q322" s="15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3.2" hidden="1" x14ac:dyDescent="0.3">
      <c r="A323" s="8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  <c r="O323">
        <f t="shared" ref="O323:O386" si="25">ROUND(E323/D323*100,0)</f>
        <v>103</v>
      </c>
      <c r="P323" s="13">
        <f t="shared" ref="P323:P386" si="26">IFERROR(ROUND(E323/L323,2),0)</f>
        <v>106.62</v>
      </c>
      <c r="Q323" s="15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 s="8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  <c r="O324">
        <f t="shared" si="25"/>
        <v>108</v>
      </c>
      <c r="P324" s="13">
        <f t="shared" si="26"/>
        <v>145.04</v>
      </c>
      <c r="Q324" s="15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3.2" hidden="1" x14ac:dyDescent="0.3">
      <c r="A325" s="8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  <c r="O325">
        <f t="shared" si="25"/>
        <v>123</v>
      </c>
      <c r="P325" s="13">
        <f t="shared" si="26"/>
        <v>114.59</v>
      </c>
      <c r="Q325" s="15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3.2" hidden="1" x14ac:dyDescent="0.3">
      <c r="A326" s="8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  <c r="O326">
        <f t="shared" si="25"/>
        <v>102</v>
      </c>
      <c r="P326" s="13">
        <f t="shared" si="26"/>
        <v>105.32</v>
      </c>
      <c r="Q326" s="15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3.2" hidden="1" x14ac:dyDescent="0.3">
      <c r="A327" s="8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  <c r="O327">
        <f t="shared" si="25"/>
        <v>104</v>
      </c>
      <c r="P327" s="13">
        <f t="shared" si="26"/>
        <v>70.92</v>
      </c>
      <c r="Q327" s="15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3.2" hidden="1" x14ac:dyDescent="0.3">
      <c r="A328" s="8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  <c r="O328">
        <f t="shared" si="25"/>
        <v>113</v>
      </c>
      <c r="P328" s="13">
        <f t="shared" si="26"/>
        <v>147.16999999999999</v>
      </c>
      <c r="Q328" s="15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3.2" x14ac:dyDescent="0.3">
      <c r="A329" s="8">
        <v>327</v>
      </c>
      <c r="B329" s="9" t="s">
        <v>328</v>
      </c>
      <c r="C329" s="9" t="s">
        <v>4437</v>
      </c>
      <c r="D329" s="10">
        <v>4000</v>
      </c>
      <c r="E329" s="11">
        <v>5456</v>
      </c>
      <c r="F329" s="8" t="s">
        <v>8218</v>
      </c>
      <c r="G329" s="8" t="s">
        <v>8223</v>
      </c>
      <c r="H329" s="8" t="s">
        <v>8245</v>
      </c>
      <c r="I329" s="8">
        <v>1427011200</v>
      </c>
      <c r="J329" s="8">
        <v>1424669929</v>
      </c>
      <c r="K329" s="8" t="b">
        <v>1</v>
      </c>
      <c r="L329" s="8">
        <v>34</v>
      </c>
      <c r="M329" s="8" t="b">
        <v>1</v>
      </c>
      <c r="N329" s="8" t="s">
        <v>8267</v>
      </c>
      <c r="O329">
        <f t="shared" si="25"/>
        <v>136</v>
      </c>
      <c r="P329" s="13">
        <f t="shared" si="26"/>
        <v>160.47</v>
      </c>
      <c r="Q329" s="15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3.2" hidden="1" x14ac:dyDescent="0.3">
      <c r="A330" s="8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  <c r="O330">
        <f t="shared" si="25"/>
        <v>104</v>
      </c>
      <c r="P330" s="13">
        <f t="shared" si="26"/>
        <v>156.05000000000001</v>
      </c>
      <c r="Q330" s="15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3.2" hidden="1" x14ac:dyDescent="0.3">
      <c r="A331" s="8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  <c r="O331">
        <f t="shared" si="25"/>
        <v>106</v>
      </c>
      <c r="P331" s="13">
        <f t="shared" si="26"/>
        <v>63.17</v>
      </c>
      <c r="Q331" s="15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3.2" hidden="1" x14ac:dyDescent="0.3">
      <c r="A332" s="8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  <c r="O332">
        <f t="shared" si="25"/>
        <v>102</v>
      </c>
      <c r="P332" s="13">
        <f t="shared" si="26"/>
        <v>104.82</v>
      </c>
      <c r="Q332" s="15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3.2" hidden="1" x14ac:dyDescent="0.3">
      <c r="A333" s="8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  <c r="O333">
        <f t="shared" si="25"/>
        <v>107</v>
      </c>
      <c r="P333" s="13">
        <f t="shared" si="26"/>
        <v>97.36</v>
      </c>
      <c r="Q333" s="15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3.2" hidden="1" x14ac:dyDescent="0.3">
      <c r="A334" s="8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  <c r="O334">
        <f t="shared" si="25"/>
        <v>113</v>
      </c>
      <c r="P334" s="13">
        <f t="shared" si="26"/>
        <v>203.63</v>
      </c>
      <c r="Q334" s="15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3.2" hidden="1" x14ac:dyDescent="0.3">
      <c r="A335" s="8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  <c r="O335">
        <f t="shared" si="25"/>
        <v>125</v>
      </c>
      <c r="P335" s="13">
        <f t="shared" si="26"/>
        <v>188.31</v>
      </c>
      <c r="Q335" s="15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57.6" hidden="1" x14ac:dyDescent="0.3">
      <c r="A336" s="8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  <c r="O336">
        <f t="shared" si="25"/>
        <v>101</v>
      </c>
      <c r="P336" s="13">
        <f t="shared" si="26"/>
        <v>146.65</v>
      </c>
      <c r="Q336" s="15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3.2" hidden="1" x14ac:dyDescent="0.3">
      <c r="A337" s="8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  <c r="O337">
        <f t="shared" si="25"/>
        <v>103</v>
      </c>
      <c r="P337" s="13">
        <f t="shared" si="26"/>
        <v>109.19</v>
      </c>
      <c r="Q337" s="15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3.2" hidden="1" x14ac:dyDescent="0.3">
      <c r="A338" s="8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  <c r="O338">
        <f t="shared" si="25"/>
        <v>117</v>
      </c>
      <c r="P338" s="13">
        <f t="shared" si="26"/>
        <v>59.25</v>
      </c>
      <c r="Q338" s="15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3.2" x14ac:dyDescent="0.3">
      <c r="A339" s="8">
        <v>337</v>
      </c>
      <c r="B339" s="9" t="s">
        <v>338</v>
      </c>
      <c r="C339" s="9" t="s">
        <v>4447</v>
      </c>
      <c r="D339" s="10">
        <v>3000</v>
      </c>
      <c r="E339" s="11">
        <v>3035.05</v>
      </c>
      <c r="F339" s="8" t="s">
        <v>8218</v>
      </c>
      <c r="G339" s="8" t="s">
        <v>8223</v>
      </c>
      <c r="H339" s="8" t="s">
        <v>8245</v>
      </c>
      <c r="I339" s="8">
        <v>1426298708</v>
      </c>
      <c r="J339" s="8">
        <v>1423710308</v>
      </c>
      <c r="K339" s="8" t="b">
        <v>1</v>
      </c>
      <c r="L339" s="8">
        <v>31</v>
      </c>
      <c r="M339" s="8" t="b">
        <v>1</v>
      </c>
      <c r="N339" s="8" t="s">
        <v>8267</v>
      </c>
      <c r="O339">
        <f t="shared" si="25"/>
        <v>101</v>
      </c>
      <c r="P339" s="13">
        <f t="shared" si="26"/>
        <v>97.9</v>
      </c>
      <c r="Q339" s="15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3.2" hidden="1" x14ac:dyDescent="0.3">
      <c r="A340" s="8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  <c r="O340">
        <f t="shared" si="25"/>
        <v>110</v>
      </c>
      <c r="P340" s="13">
        <f t="shared" si="26"/>
        <v>70</v>
      </c>
      <c r="Q340" s="15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3.2" hidden="1" x14ac:dyDescent="0.3">
      <c r="A341" s="8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  <c r="O341">
        <f t="shared" si="25"/>
        <v>108</v>
      </c>
      <c r="P341" s="13">
        <f t="shared" si="26"/>
        <v>72.87</v>
      </c>
      <c r="Q341" s="15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3.2" hidden="1" x14ac:dyDescent="0.3">
      <c r="A342" s="8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  <c r="O342">
        <f t="shared" si="25"/>
        <v>125</v>
      </c>
      <c r="P342" s="13">
        <f t="shared" si="26"/>
        <v>146.35</v>
      </c>
      <c r="Q342" s="15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3.2" x14ac:dyDescent="0.3">
      <c r="A343" s="8">
        <v>341</v>
      </c>
      <c r="B343" s="9" t="s">
        <v>342</v>
      </c>
      <c r="C343" s="9" t="s">
        <v>4451</v>
      </c>
      <c r="D343" s="10">
        <v>3500</v>
      </c>
      <c r="E343" s="11">
        <v>3735</v>
      </c>
      <c r="F343" s="8" t="s">
        <v>8218</v>
      </c>
      <c r="G343" s="8" t="s">
        <v>8223</v>
      </c>
      <c r="H343" s="8" t="s">
        <v>8245</v>
      </c>
      <c r="I343" s="8">
        <v>1412135940</v>
      </c>
      <c r="J343" s="8">
        <v>1410555998</v>
      </c>
      <c r="K343" s="8" t="b">
        <v>1</v>
      </c>
      <c r="L343" s="8">
        <v>55</v>
      </c>
      <c r="M343" s="8" t="b">
        <v>1</v>
      </c>
      <c r="N343" s="8" t="s">
        <v>8267</v>
      </c>
      <c r="O343">
        <f t="shared" si="25"/>
        <v>107</v>
      </c>
      <c r="P343" s="13">
        <f t="shared" si="26"/>
        <v>67.91</v>
      </c>
      <c r="Q343" s="15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28.8" hidden="1" x14ac:dyDescent="0.3">
      <c r="A344" s="8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  <c r="O344">
        <f t="shared" si="25"/>
        <v>100</v>
      </c>
      <c r="P344" s="13">
        <f t="shared" si="26"/>
        <v>169.85</v>
      </c>
      <c r="Q344" s="15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3.2" hidden="1" x14ac:dyDescent="0.3">
      <c r="A345" s="8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  <c r="O345">
        <f t="shared" si="25"/>
        <v>102</v>
      </c>
      <c r="P345" s="13">
        <f t="shared" si="26"/>
        <v>58.41</v>
      </c>
      <c r="Q345" s="15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43.2" hidden="1" x14ac:dyDescent="0.3">
      <c r="A346" s="8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  <c r="O346">
        <f t="shared" si="25"/>
        <v>102</v>
      </c>
      <c r="P346" s="13">
        <f t="shared" si="26"/>
        <v>119.99</v>
      </c>
      <c r="Q346" s="15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3.2" hidden="1" x14ac:dyDescent="0.3">
      <c r="A347" s="8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  <c r="O347">
        <f t="shared" si="25"/>
        <v>123</v>
      </c>
      <c r="P347" s="13">
        <f t="shared" si="26"/>
        <v>99.86</v>
      </c>
      <c r="Q347" s="15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3.2" hidden="1" x14ac:dyDescent="0.3">
      <c r="A348" s="8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  <c r="O348">
        <f t="shared" si="25"/>
        <v>170</v>
      </c>
      <c r="P348" s="13">
        <f t="shared" si="26"/>
        <v>90.58</v>
      </c>
      <c r="Q348" s="15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3.2" hidden="1" x14ac:dyDescent="0.3">
      <c r="A349" s="8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  <c r="O349">
        <f t="shared" si="25"/>
        <v>112</v>
      </c>
      <c r="P349" s="13">
        <f t="shared" si="26"/>
        <v>117.77</v>
      </c>
      <c r="Q349" s="15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3.2" hidden="1" x14ac:dyDescent="0.3">
      <c r="A350" s="8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  <c r="O350">
        <f t="shared" si="25"/>
        <v>103</v>
      </c>
      <c r="P350" s="13">
        <f t="shared" si="26"/>
        <v>86.55</v>
      </c>
      <c r="Q350" s="15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43.2" hidden="1" x14ac:dyDescent="0.3">
      <c r="A351" s="8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  <c r="O351">
        <f t="shared" si="25"/>
        <v>107</v>
      </c>
      <c r="P351" s="13">
        <f t="shared" si="26"/>
        <v>71.900000000000006</v>
      </c>
      <c r="Q351" s="15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3.2" hidden="1" x14ac:dyDescent="0.3">
      <c r="A352" s="8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  <c r="O352">
        <f t="shared" si="25"/>
        <v>115</v>
      </c>
      <c r="P352" s="13">
        <f t="shared" si="26"/>
        <v>129.82</v>
      </c>
      <c r="Q352" s="15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43.2" hidden="1" x14ac:dyDescent="0.3">
      <c r="A353" s="8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  <c r="O353">
        <f t="shared" si="25"/>
        <v>127</v>
      </c>
      <c r="P353" s="13">
        <f t="shared" si="26"/>
        <v>44.91</v>
      </c>
      <c r="Q353" s="15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3.2" hidden="1" x14ac:dyDescent="0.3">
      <c r="A354" s="8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  <c r="O354">
        <f t="shared" si="25"/>
        <v>117</v>
      </c>
      <c r="P354" s="13">
        <f t="shared" si="26"/>
        <v>40.76</v>
      </c>
      <c r="Q354" s="15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43.2" hidden="1" x14ac:dyDescent="0.3">
      <c r="A355" s="8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  <c r="O355">
        <f t="shared" si="25"/>
        <v>109</v>
      </c>
      <c r="P355" s="13">
        <f t="shared" si="26"/>
        <v>103.52</v>
      </c>
      <c r="Q355" s="15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3.2" x14ac:dyDescent="0.3">
      <c r="A356" s="8">
        <v>354</v>
      </c>
      <c r="B356" s="9" t="s">
        <v>355</v>
      </c>
      <c r="C356" s="9" t="s">
        <v>4464</v>
      </c>
      <c r="D356" s="10">
        <v>3500</v>
      </c>
      <c r="E356" s="11">
        <v>3638</v>
      </c>
      <c r="F356" s="8" t="s">
        <v>8218</v>
      </c>
      <c r="G356" s="8" t="s">
        <v>8223</v>
      </c>
      <c r="H356" s="8" t="s">
        <v>8245</v>
      </c>
      <c r="I356" s="8">
        <v>1460141521</v>
      </c>
      <c r="J356" s="8">
        <v>1457553121</v>
      </c>
      <c r="K356" s="8" t="b">
        <v>1</v>
      </c>
      <c r="L356" s="8">
        <v>29</v>
      </c>
      <c r="M356" s="8" t="b">
        <v>1</v>
      </c>
      <c r="N356" s="8" t="s">
        <v>8267</v>
      </c>
      <c r="O356">
        <f t="shared" si="25"/>
        <v>104</v>
      </c>
      <c r="P356" s="13">
        <f t="shared" si="26"/>
        <v>125.45</v>
      </c>
      <c r="Q356" s="15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43.2" hidden="1" x14ac:dyDescent="0.3">
      <c r="A357" s="8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  <c r="O357">
        <f t="shared" si="25"/>
        <v>116</v>
      </c>
      <c r="P357" s="13">
        <f t="shared" si="26"/>
        <v>246.61</v>
      </c>
      <c r="Q357" s="15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43.2" hidden="1" x14ac:dyDescent="0.3">
      <c r="A358" s="8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  <c r="O358">
        <f t="shared" si="25"/>
        <v>103</v>
      </c>
      <c r="P358" s="13">
        <f t="shared" si="26"/>
        <v>79.400000000000006</v>
      </c>
      <c r="Q358" s="15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43.2" hidden="1" x14ac:dyDescent="0.3">
      <c r="A359" s="8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  <c r="O359">
        <f t="shared" si="25"/>
        <v>174</v>
      </c>
      <c r="P359" s="13">
        <f t="shared" si="26"/>
        <v>86.14</v>
      </c>
      <c r="Q359" s="15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3.2" hidden="1" x14ac:dyDescent="0.3">
      <c r="A360" s="8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  <c r="O360">
        <f t="shared" si="25"/>
        <v>103</v>
      </c>
      <c r="P360" s="13">
        <f t="shared" si="26"/>
        <v>193.05</v>
      </c>
      <c r="Q360" s="15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3.2" hidden="1" x14ac:dyDescent="0.3">
      <c r="A361" s="8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  <c r="O361">
        <f t="shared" si="25"/>
        <v>105</v>
      </c>
      <c r="P361" s="13">
        <f t="shared" si="26"/>
        <v>84.02</v>
      </c>
      <c r="Q361" s="15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3.2" hidden="1" x14ac:dyDescent="0.3">
      <c r="A362" s="8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  <c r="O362">
        <f t="shared" si="25"/>
        <v>101</v>
      </c>
      <c r="P362" s="13">
        <f t="shared" si="26"/>
        <v>139.83000000000001</v>
      </c>
      <c r="Q362" s="15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3.2" hidden="1" x14ac:dyDescent="0.3">
      <c r="A363" s="8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  <c r="O363">
        <f t="shared" si="25"/>
        <v>111</v>
      </c>
      <c r="P363" s="13">
        <f t="shared" si="26"/>
        <v>109.82</v>
      </c>
      <c r="Q363" s="15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57.6" hidden="1" x14ac:dyDescent="0.3">
      <c r="A364" s="8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  <c r="O364">
        <f t="shared" si="25"/>
        <v>124</v>
      </c>
      <c r="P364" s="13">
        <f t="shared" si="26"/>
        <v>139.53</v>
      </c>
      <c r="Q364" s="15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57.6" hidden="1" x14ac:dyDescent="0.3">
      <c r="A365" s="8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  <c r="O365">
        <f t="shared" si="25"/>
        <v>101</v>
      </c>
      <c r="P365" s="13">
        <f t="shared" si="26"/>
        <v>347.85</v>
      </c>
      <c r="Q365" s="15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3.2" hidden="1" x14ac:dyDescent="0.3">
      <c r="A366" s="8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  <c r="O366">
        <f t="shared" si="25"/>
        <v>110</v>
      </c>
      <c r="P366" s="13">
        <f t="shared" si="26"/>
        <v>68.239999999999995</v>
      </c>
      <c r="Q366" s="15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3.2" hidden="1" x14ac:dyDescent="0.3">
      <c r="A367" s="8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  <c r="O367">
        <f t="shared" si="25"/>
        <v>104</v>
      </c>
      <c r="P367" s="13">
        <f t="shared" si="26"/>
        <v>239.94</v>
      </c>
      <c r="Q367" s="15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3.2" hidden="1" x14ac:dyDescent="0.3">
      <c r="A368" s="8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  <c r="O368">
        <f t="shared" si="25"/>
        <v>101</v>
      </c>
      <c r="P368" s="13">
        <f t="shared" si="26"/>
        <v>287.31</v>
      </c>
      <c r="Q368" s="15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3.2" hidden="1" x14ac:dyDescent="0.3">
      <c r="A369" s="8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  <c r="O369">
        <f t="shared" si="25"/>
        <v>103</v>
      </c>
      <c r="P369" s="13">
        <f t="shared" si="26"/>
        <v>86.85</v>
      </c>
      <c r="Q369" s="15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3.2" hidden="1" x14ac:dyDescent="0.3">
      <c r="A370" s="8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  <c r="O370">
        <f t="shared" si="25"/>
        <v>104</v>
      </c>
      <c r="P370" s="13">
        <f t="shared" si="26"/>
        <v>81.849999999999994</v>
      </c>
      <c r="Q370" s="15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3.2" hidden="1" x14ac:dyDescent="0.3">
      <c r="A371" s="8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  <c r="O371">
        <f t="shared" si="25"/>
        <v>110</v>
      </c>
      <c r="P371" s="13">
        <f t="shared" si="26"/>
        <v>42.87</v>
      </c>
      <c r="Q371" s="15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43.2" hidden="1" x14ac:dyDescent="0.3">
      <c r="A372" s="8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  <c r="O372">
        <f t="shared" si="25"/>
        <v>122</v>
      </c>
      <c r="P372" s="13">
        <f t="shared" si="26"/>
        <v>709.42</v>
      </c>
      <c r="Q372" s="15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43.2" hidden="1" x14ac:dyDescent="0.3">
      <c r="A373" s="8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  <c r="O373">
        <f t="shared" si="25"/>
        <v>114</v>
      </c>
      <c r="P373" s="13">
        <f t="shared" si="26"/>
        <v>161.26</v>
      </c>
      <c r="Q373" s="15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28.8" hidden="1" x14ac:dyDescent="0.3">
      <c r="A374" s="8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  <c r="O374">
        <f t="shared" si="25"/>
        <v>125</v>
      </c>
      <c r="P374" s="13">
        <f t="shared" si="26"/>
        <v>41.78</v>
      </c>
      <c r="Q374" s="15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3.2" hidden="1" x14ac:dyDescent="0.3">
      <c r="A375" s="8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  <c r="O375">
        <f t="shared" si="25"/>
        <v>107</v>
      </c>
      <c r="P375" s="13">
        <f t="shared" si="26"/>
        <v>89.89</v>
      </c>
      <c r="Q375" s="15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3.2" hidden="1" x14ac:dyDescent="0.3">
      <c r="A376" s="8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  <c r="O376">
        <f t="shared" si="25"/>
        <v>131</v>
      </c>
      <c r="P376" s="13">
        <f t="shared" si="26"/>
        <v>45.05</v>
      </c>
      <c r="Q376" s="15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3.2" hidden="1" x14ac:dyDescent="0.3">
      <c r="A377" s="8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  <c r="O377">
        <f t="shared" si="25"/>
        <v>120</v>
      </c>
      <c r="P377" s="13">
        <f t="shared" si="26"/>
        <v>42.86</v>
      </c>
      <c r="Q377" s="15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3.2" x14ac:dyDescent="0.3">
      <c r="A378" s="8">
        <v>376</v>
      </c>
      <c r="B378" s="9" t="s">
        <v>377</v>
      </c>
      <c r="C378" s="9" t="s">
        <v>4486</v>
      </c>
      <c r="D378" s="10">
        <v>2450</v>
      </c>
      <c r="E378" s="11">
        <v>2596</v>
      </c>
      <c r="F378" s="8" t="s">
        <v>8218</v>
      </c>
      <c r="G378" s="8" t="s">
        <v>8224</v>
      </c>
      <c r="H378" s="8" t="s">
        <v>8246</v>
      </c>
      <c r="I378" s="8">
        <v>1472122316</v>
      </c>
      <c r="J378" s="8">
        <v>1469443916</v>
      </c>
      <c r="K378" s="8" t="b">
        <v>0</v>
      </c>
      <c r="L378" s="8">
        <v>48</v>
      </c>
      <c r="M378" s="8" t="b">
        <v>1</v>
      </c>
      <c r="N378" s="8" t="s">
        <v>8267</v>
      </c>
      <c r="O378">
        <f t="shared" si="25"/>
        <v>106</v>
      </c>
      <c r="P378" s="13">
        <f t="shared" si="26"/>
        <v>54.08</v>
      </c>
      <c r="Q378" s="15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3.2" hidden="1" x14ac:dyDescent="0.3">
      <c r="A379" s="8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  <c r="O379">
        <f t="shared" si="25"/>
        <v>114</v>
      </c>
      <c r="P379" s="13">
        <f t="shared" si="26"/>
        <v>103.22</v>
      </c>
      <c r="Q379" s="15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57.6" x14ac:dyDescent="0.3">
      <c r="A380" s="8">
        <v>378</v>
      </c>
      <c r="B380" s="9" t="s">
        <v>379</v>
      </c>
      <c r="C380" s="9" t="s">
        <v>4488</v>
      </c>
      <c r="D380" s="10">
        <v>3000</v>
      </c>
      <c r="E380" s="11">
        <v>3353</v>
      </c>
      <c r="F380" s="8" t="s">
        <v>8218</v>
      </c>
      <c r="G380" s="8" t="s">
        <v>8228</v>
      </c>
      <c r="H380" s="8" t="s">
        <v>8250</v>
      </c>
      <c r="I380" s="8">
        <v>1453765920</v>
      </c>
      <c r="J380" s="8">
        <v>1451655808</v>
      </c>
      <c r="K380" s="8" t="b">
        <v>0</v>
      </c>
      <c r="L380" s="8">
        <v>83</v>
      </c>
      <c r="M380" s="8" t="b">
        <v>1</v>
      </c>
      <c r="N380" s="8" t="s">
        <v>8267</v>
      </c>
      <c r="O380">
        <f t="shared" si="25"/>
        <v>112</v>
      </c>
      <c r="P380" s="13">
        <f t="shared" si="26"/>
        <v>40.4</v>
      </c>
      <c r="Q380" s="15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3.2" hidden="1" x14ac:dyDescent="0.3">
      <c r="A381" s="8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  <c r="O381">
        <f t="shared" si="25"/>
        <v>116</v>
      </c>
      <c r="P381" s="13">
        <f t="shared" si="26"/>
        <v>116.86</v>
      </c>
      <c r="Q381" s="15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57.6" x14ac:dyDescent="0.3">
      <c r="A382" s="8">
        <v>380</v>
      </c>
      <c r="B382" s="9" t="s">
        <v>381</v>
      </c>
      <c r="C382" s="9" t="s">
        <v>4490</v>
      </c>
      <c r="D382" s="10">
        <v>4000</v>
      </c>
      <c r="E382" s="11">
        <v>5660</v>
      </c>
      <c r="F382" s="8" t="s">
        <v>8218</v>
      </c>
      <c r="G382" s="8" t="s">
        <v>8223</v>
      </c>
      <c r="H382" s="8" t="s">
        <v>8245</v>
      </c>
      <c r="I382" s="8">
        <v>1453569392</v>
      </c>
      <c r="J382" s="8">
        <v>1451409392</v>
      </c>
      <c r="K382" s="8" t="b">
        <v>0</v>
      </c>
      <c r="L382" s="8">
        <v>49</v>
      </c>
      <c r="M382" s="8" t="b">
        <v>1</v>
      </c>
      <c r="N382" s="8" t="s">
        <v>8267</v>
      </c>
      <c r="O382">
        <f t="shared" si="25"/>
        <v>142</v>
      </c>
      <c r="P382" s="13">
        <f t="shared" si="26"/>
        <v>115.51</v>
      </c>
      <c r="Q382" s="15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3.2" hidden="1" x14ac:dyDescent="0.3">
      <c r="A383" s="8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  <c r="O383">
        <f t="shared" si="25"/>
        <v>105</v>
      </c>
      <c r="P383" s="13">
        <f t="shared" si="26"/>
        <v>104.31</v>
      </c>
      <c r="Q383" s="15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57.6" hidden="1" x14ac:dyDescent="0.3">
      <c r="A384" s="8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  <c r="O384">
        <f t="shared" si="25"/>
        <v>256</v>
      </c>
      <c r="P384" s="13">
        <f t="shared" si="26"/>
        <v>69.77</v>
      </c>
      <c r="Q384" s="15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3.2" hidden="1" x14ac:dyDescent="0.3">
      <c r="A385" s="8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  <c r="O385">
        <f t="shared" si="25"/>
        <v>207</v>
      </c>
      <c r="P385" s="13">
        <f t="shared" si="26"/>
        <v>43.02</v>
      </c>
      <c r="Q385" s="15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3.2" hidden="1" x14ac:dyDescent="0.3">
      <c r="A386" s="8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  <c r="O386">
        <f t="shared" si="25"/>
        <v>112</v>
      </c>
      <c r="P386" s="13">
        <f t="shared" si="26"/>
        <v>58.54</v>
      </c>
      <c r="Q386" s="15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43.2" hidden="1" x14ac:dyDescent="0.3">
      <c r="A387" s="8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  <c r="O387">
        <f t="shared" ref="O387:O450" si="30">ROUND(E387/D387*100,0)</f>
        <v>106</v>
      </c>
      <c r="P387" s="13">
        <f t="shared" ref="P387:P450" si="31">IFERROR(ROUND(E387/L387,2),0)</f>
        <v>111.8</v>
      </c>
      <c r="Q387" s="15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 s="8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  <c r="O388">
        <f t="shared" si="30"/>
        <v>100</v>
      </c>
      <c r="P388" s="13">
        <f t="shared" si="31"/>
        <v>46.23</v>
      </c>
      <c r="Q388" s="15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57.6" hidden="1" x14ac:dyDescent="0.3">
      <c r="A389" s="8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  <c r="O389">
        <f t="shared" si="30"/>
        <v>214</v>
      </c>
      <c r="P389" s="13">
        <f t="shared" si="31"/>
        <v>144.69</v>
      </c>
      <c r="Q389" s="15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3.2" hidden="1" x14ac:dyDescent="0.3">
      <c r="A390" s="8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  <c r="O390">
        <f t="shared" si="30"/>
        <v>126</v>
      </c>
      <c r="P390" s="13">
        <f t="shared" si="31"/>
        <v>88.85</v>
      </c>
      <c r="Q390" s="15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57.6" hidden="1" x14ac:dyDescent="0.3">
      <c r="A391" s="8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  <c r="O391">
        <f t="shared" si="30"/>
        <v>182</v>
      </c>
      <c r="P391" s="13">
        <f t="shared" si="31"/>
        <v>81.75</v>
      </c>
      <c r="Q391" s="15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3.2" x14ac:dyDescent="0.3">
      <c r="A392" s="8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  <c r="O392">
        <f t="shared" si="30"/>
        <v>100</v>
      </c>
      <c r="P392" s="13">
        <f t="shared" si="31"/>
        <v>71.430000000000007</v>
      </c>
      <c r="Q392" s="15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3.2" hidden="1" x14ac:dyDescent="0.3">
      <c r="A393" s="8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  <c r="O393">
        <f t="shared" si="30"/>
        <v>101</v>
      </c>
      <c r="P393" s="13">
        <f t="shared" si="31"/>
        <v>104.26</v>
      </c>
      <c r="Q393" s="15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3.2" hidden="1" x14ac:dyDescent="0.3">
      <c r="A394" s="8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  <c r="O394">
        <f t="shared" si="30"/>
        <v>101</v>
      </c>
      <c r="P394" s="13">
        <f t="shared" si="31"/>
        <v>90.62</v>
      </c>
      <c r="Q394" s="15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43.2" hidden="1" x14ac:dyDescent="0.3">
      <c r="A395" s="8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  <c r="O395">
        <f t="shared" si="30"/>
        <v>110</v>
      </c>
      <c r="P395" s="13">
        <f t="shared" si="31"/>
        <v>157.33000000000001</v>
      </c>
      <c r="Q395" s="15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3.2" x14ac:dyDescent="0.3">
      <c r="A396" s="8">
        <v>394</v>
      </c>
      <c r="B396" s="9" t="s">
        <v>395</v>
      </c>
      <c r="C396" s="9" t="s">
        <v>4504</v>
      </c>
      <c r="D396" s="10">
        <v>4700</v>
      </c>
      <c r="E396" s="11">
        <v>5259</v>
      </c>
      <c r="F396" s="8" t="s">
        <v>8218</v>
      </c>
      <c r="G396" s="8" t="s">
        <v>8226</v>
      </c>
      <c r="H396" s="8" t="s">
        <v>8248</v>
      </c>
      <c r="I396" s="8">
        <v>1460918282</v>
      </c>
      <c r="J396" s="8">
        <v>1455737882</v>
      </c>
      <c r="K396" s="8" t="b">
        <v>0</v>
      </c>
      <c r="L396" s="8">
        <v>50</v>
      </c>
      <c r="M396" s="8" t="b">
        <v>1</v>
      </c>
      <c r="N396" s="8" t="s">
        <v>8267</v>
      </c>
      <c r="O396">
        <f t="shared" si="30"/>
        <v>112</v>
      </c>
      <c r="P396" s="13">
        <f t="shared" si="31"/>
        <v>105.18</v>
      </c>
      <c r="Q396" s="15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3.2" hidden="1" x14ac:dyDescent="0.3">
      <c r="A397" s="8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  <c r="O397">
        <f t="shared" si="30"/>
        <v>108</v>
      </c>
      <c r="P397" s="13">
        <f t="shared" si="31"/>
        <v>58.72</v>
      </c>
      <c r="Q397" s="15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3.2" hidden="1" x14ac:dyDescent="0.3">
      <c r="A398" s="8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  <c r="O398">
        <f t="shared" si="30"/>
        <v>107</v>
      </c>
      <c r="P398" s="13">
        <f t="shared" si="31"/>
        <v>81.63</v>
      </c>
      <c r="Q398" s="15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57.6" hidden="1" x14ac:dyDescent="0.3">
      <c r="A399" s="8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  <c r="O399">
        <f t="shared" si="30"/>
        <v>104</v>
      </c>
      <c r="P399" s="13">
        <f t="shared" si="31"/>
        <v>56.46</v>
      </c>
      <c r="Q399" s="15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3.2" hidden="1" x14ac:dyDescent="0.3">
      <c r="A400" s="8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  <c r="O400">
        <f t="shared" si="30"/>
        <v>125</v>
      </c>
      <c r="P400" s="13">
        <f t="shared" si="31"/>
        <v>140.1</v>
      </c>
      <c r="Q400" s="15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43.2" hidden="1" x14ac:dyDescent="0.3">
      <c r="A401" s="8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  <c r="O401">
        <f t="shared" si="30"/>
        <v>107</v>
      </c>
      <c r="P401" s="13">
        <f t="shared" si="31"/>
        <v>224.85</v>
      </c>
      <c r="Q401" s="15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3.2" hidden="1" x14ac:dyDescent="0.3">
      <c r="A402" s="8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  <c r="O402">
        <f t="shared" si="30"/>
        <v>112</v>
      </c>
      <c r="P402" s="13">
        <f t="shared" si="31"/>
        <v>181.13</v>
      </c>
      <c r="Q402" s="15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3.2" hidden="1" x14ac:dyDescent="0.3">
      <c r="A403" s="8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  <c r="O403">
        <f t="shared" si="30"/>
        <v>104</v>
      </c>
      <c r="P403" s="13">
        <f t="shared" si="31"/>
        <v>711.04</v>
      </c>
      <c r="Q403" s="15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3.2" x14ac:dyDescent="0.3">
      <c r="A404" s="8">
        <v>402</v>
      </c>
      <c r="B404" s="9" t="s">
        <v>403</v>
      </c>
      <c r="C404" s="9" t="s">
        <v>4512</v>
      </c>
      <c r="D404" s="10">
        <v>2000</v>
      </c>
      <c r="E404" s="11">
        <v>2833</v>
      </c>
      <c r="F404" s="8" t="s">
        <v>8218</v>
      </c>
      <c r="G404" s="8" t="s">
        <v>8223</v>
      </c>
      <c r="H404" s="8" t="s">
        <v>8245</v>
      </c>
      <c r="I404" s="8">
        <v>1446731817</v>
      </c>
      <c r="J404" s="8">
        <v>1444913817</v>
      </c>
      <c r="K404" s="8" t="b">
        <v>0</v>
      </c>
      <c r="L404" s="8">
        <v>43</v>
      </c>
      <c r="M404" s="8" t="b">
        <v>1</v>
      </c>
      <c r="N404" s="8" t="s">
        <v>8267</v>
      </c>
      <c r="O404">
        <f t="shared" si="30"/>
        <v>142</v>
      </c>
      <c r="P404" s="13">
        <f t="shared" si="31"/>
        <v>65.88</v>
      </c>
      <c r="Q404" s="15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3.2" hidden="1" x14ac:dyDescent="0.3">
      <c r="A405" s="8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  <c r="O405">
        <f t="shared" si="30"/>
        <v>105</v>
      </c>
      <c r="P405" s="13">
        <f t="shared" si="31"/>
        <v>75.19</v>
      </c>
      <c r="Q405" s="15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3.2" hidden="1" x14ac:dyDescent="0.3">
      <c r="A406" s="8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  <c r="O406">
        <f t="shared" si="30"/>
        <v>103</v>
      </c>
      <c r="P406" s="13">
        <f t="shared" si="31"/>
        <v>133.13999999999999</v>
      </c>
      <c r="Q406" s="15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28.8" x14ac:dyDescent="0.3">
      <c r="A407" s="8">
        <v>405</v>
      </c>
      <c r="B407" s="9" t="s">
        <v>406</v>
      </c>
      <c r="C407" s="9" t="s">
        <v>4515</v>
      </c>
      <c r="D407" s="10">
        <v>2820</v>
      </c>
      <c r="E407" s="11">
        <v>3036</v>
      </c>
      <c r="F407" s="8" t="s">
        <v>8218</v>
      </c>
      <c r="G407" s="8" t="s">
        <v>8223</v>
      </c>
      <c r="H407" s="8" t="s">
        <v>8245</v>
      </c>
      <c r="I407" s="8">
        <v>1394071339</v>
      </c>
      <c r="J407" s="8">
        <v>1391479339</v>
      </c>
      <c r="K407" s="8" t="b">
        <v>0</v>
      </c>
      <c r="L407" s="8">
        <v>55</v>
      </c>
      <c r="M407" s="8" t="b">
        <v>1</v>
      </c>
      <c r="N407" s="8" t="s">
        <v>8267</v>
      </c>
      <c r="O407">
        <f t="shared" si="30"/>
        <v>108</v>
      </c>
      <c r="P407" s="13">
        <f t="shared" si="31"/>
        <v>55.2</v>
      </c>
      <c r="Q407" s="15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3.2" x14ac:dyDescent="0.3">
      <c r="A408" s="8">
        <v>406</v>
      </c>
      <c r="B408" s="9" t="s">
        <v>407</v>
      </c>
      <c r="C408" s="9" t="s">
        <v>4516</v>
      </c>
      <c r="D408" s="10">
        <v>2800</v>
      </c>
      <c r="E408" s="11">
        <v>3015.73</v>
      </c>
      <c r="F408" s="8" t="s">
        <v>8218</v>
      </c>
      <c r="G408" s="8" t="s">
        <v>8223</v>
      </c>
      <c r="H408" s="8" t="s">
        <v>8245</v>
      </c>
      <c r="I408" s="8">
        <v>1304920740</v>
      </c>
      <c r="J408" s="8">
        <v>1301975637</v>
      </c>
      <c r="K408" s="8" t="b">
        <v>0</v>
      </c>
      <c r="L408" s="8">
        <v>35</v>
      </c>
      <c r="M408" s="8" t="b">
        <v>1</v>
      </c>
      <c r="N408" s="8" t="s">
        <v>8267</v>
      </c>
      <c r="O408">
        <f t="shared" si="30"/>
        <v>108</v>
      </c>
      <c r="P408" s="13">
        <f t="shared" si="31"/>
        <v>86.16</v>
      </c>
      <c r="Q408" s="15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3.2" x14ac:dyDescent="0.3">
      <c r="A409" s="8">
        <v>407</v>
      </c>
      <c r="B409" s="9" t="s">
        <v>408</v>
      </c>
      <c r="C409" s="9" t="s">
        <v>4517</v>
      </c>
      <c r="D409" s="10">
        <v>2000</v>
      </c>
      <c r="E409" s="11">
        <v>2031</v>
      </c>
      <c r="F409" s="8" t="s">
        <v>8218</v>
      </c>
      <c r="G409" s="8" t="s">
        <v>8223</v>
      </c>
      <c r="H409" s="8" t="s">
        <v>8245</v>
      </c>
      <c r="I409" s="8">
        <v>1321739650</v>
      </c>
      <c r="J409" s="8">
        <v>1316552050</v>
      </c>
      <c r="K409" s="8" t="b">
        <v>0</v>
      </c>
      <c r="L409" s="8">
        <v>22</v>
      </c>
      <c r="M409" s="8" t="b">
        <v>1</v>
      </c>
      <c r="N409" s="8" t="s">
        <v>8267</v>
      </c>
      <c r="O409">
        <f t="shared" si="30"/>
        <v>102</v>
      </c>
      <c r="P409" s="13">
        <f t="shared" si="31"/>
        <v>92.32</v>
      </c>
      <c r="Q409" s="15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3.2" hidden="1" x14ac:dyDescent="0.3">
      <c r="A410" s="8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  <c r="O410">
        <f t="shared" si="30"/>
        <v>101</v>
      </c>
      <c r="P410" s="13">
        <f t="shared" si="31"/>
        <v>160.16</v>
      </c>
      <c r="Q410" s="15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3.2" hidden="1" x14ac:dyDescent="0.3">
      <c r="A411" s="8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  <c r="O411">
        <f t="shared" si="30"/>
        <v>137</v>
      </c>
      <c r="P411" s="13">
        <f t="shared" si="31"/>
        <v>45.6</v>
      </c>
      <c r="Q411" s="15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3.2" x14ac:dyDescent="0.3">
      <c r="A412" s="8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  <c r="O412">
        <f t="shared" si="30"/>
        <v>128</v>
      </c>
      <c r="P412" s="13">
        <f t="shared" si="31"/>
        <v>183.29</v>
      </c>
      <c r="Q412" s="15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3.2" hidden="1" x14ac:dyDescent="0.3">
      <c r="A413" s="8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  <c r="O413">
        <f t="shared" si="30"/>
        <v>101</v>
      </c>
      <c r="P413" s="13">
        <f t="shared" si="31"/>
        <v>125.79</v>
      </c>
      <c r="Q413" s="15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3.2" x14ac:dyDescent="0.3">
      <c r="A414" s="8">
        <v>412</v>
      </c>
      <c r="B414" s="9" t="s">
        <v>413</v>
      </c>
      <c r="C414" s="9" t="s">
        <v>4522</v>
      </c>
      <c r="D414" s="10">
        <v>2500</v>
      </c>
      <c r="E414" s="11">
        <v>3171</v>
      </c>
      <c r="F414" s="8" t="s">
        <v>8218</v>
      </c>
      <c r="G414" s="8" t="s">
        <v>8223</v>
      </c>
      <c r="H414" s="8" t="s">
        <v>8245</v>
      </c>
      <c r="I414" s="8">
        <v>1343238578</v>
      </c>
      <c r="J414" s="8">
        <v>1341856178</v>
      </c>
      <c r="K414" s="8" t="b">
        <v>0</v>
      </c>
      <c r="L414" s="8">
        <v>55</v>
      </c>
      <c r="M414" s="8" t="b">
        <v>1</v>
      </c>
      <c r="N414" s="8" t="s">
        <v>8267</v>
      </c>
      <c r="O414">
        <f t="shared" si="30"/>
        <v>127</v>
      </c>
      <c r="P414" s="13">
        <f t="shared" si="31"/>
        <v>57.65</v>
      </c>
      <c r="Q414" s="15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3.2" hidden="1" x14ac:dyDescent="0.3">
      <c r="A415" s="8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  <c r="O415">
        <f t="shared" si="30"/>
        <v>105</v>
      </c>
      <c r="P415" s="13">
        <f t="shared" si="31"/>
        <v>78.66</v>
      </c>
      <c r="Q415" s="15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3.2" hidden="1" x14ac:dyDescent="0.3">
      <c r="A416" s="8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  <c r="O416">
        <f t="shared" si="30"/>
        <v>103</v>
      </c>
      <c r="P416" s="13">
        <f t="shared" si="31"/>
        <v>91.48</v>
      </c>
      <c r="Q416" s="15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57.6" x14ac:dyDescent="0.3">
      <c r="A417" s="8">
        <v>415</v>
      </c>
      <c r="B417" s="9" t="s">
        <v>416</v>
      </c>
      <c r="C417" s="9" t="s">
        <v>4525</v>
      </c>
      <c r="D417" s="10">
        <v>1400</v>
      </c>
      <c r="E417" s="11">
        <v>1430.06</v>
      </c>
      <c r="F417" s="8" t="s">
        <v>8218</v>
      </c>
      <c r="G417" s="8" t="s">
        <v>8228</v>
      </c>
      <c r="H417" s="8" t="s">
        <v>8250</v>
      </c>
      <c r="I417" s="8">
        <v>1413547200</v>
      </c>
      <c r="J417" s="8">
        <v>1411417602</v>
      </c>
      <c r="K417" s="8" t="b">
        <v>0</v>
      </c>
      <c r="L417" s="8">
        <v>21</v>
      </c>
      <c r="M417" s="8" t="b">
        <v>1</v>
      </c>
      <c r="N417" s="8" t="s">
        <v>8267</v>
      </c>
      <c r="O417">
        <f t="shared" si="30"/>
        <v>102</v>
      </c>
      <c r="P417" s="13">
        <f t="shared" si="31"/>
        <v>68.099999999999994</v>
      </c>
      <c r="Q417" s="15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43.2" x14ac:dyDescent="0.3">
      <c r="A418" s="8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  <c r="O418">
        <f t="shared" si="30"/>
        <v>120</v>
      </c>
      <c r="P418" s="13">
        <f t="shared" si="31"/>
        <v>48.09</v>
      </c>
      <c r="Q418" s="15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3.2" hidden="1" x14ac:dyDescent="0.3">
      <c r="A419" s="8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  <c r="O419">
        <f t="shared" si="30"/>
        <v>100</v>
      </c>
      <c r="P419" s="13">
        <f t="shared" si="31"/>
        <v>202.42</v>
      </c>
      <c r="Q419" s="15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3.2" hidden="1" x14ac:dyDescent="0.3">
      <c r="A420" s="8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  <c r="O420">
        <f t="shared" si="30"/>
        <v>101</v>
      </c>
      <c r="P420" s="13">
        <f t="shared" si="31"/>
        <v>216.75</v>
      </c>
      <c r="Q420" s="15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3.2" hidden="1" x14ac:dyDescent="0.3">
      <c r="A421" s="8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  <c r="O421">
        <f t="shared" si="30"/>
        <v>100</v>
      </c>
      <c r="P421" s="13">
        <f t="shared" si="31"/>
        <v>110.07</v>
      </c>
      <c r="Q421" s="15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3.2" x14ac:dyDescent="0.3">
      <c r="A422" s="8">
        <v>420</v>
      </c>
      <c r="B422" s="9" t="s">
        <v>421</v>
      </c>
      <c r="C422" s="9" t="s">
        <v>4530</v>
      </c>
      <c r="D422" s="10">
        <v>3300</v>
      </c>
      <c r="E422" s="11">
        <v>14.5</v>
      </c>
      <c r="F422" s="8" t="s">
        <v>8220</v>
      </c>
      <c r="G422" s="8" t="s">
        <v>8223</v>
      </c>
      <c r="H422" s="8" t="s">
        <v>8245</v>
      </c>
      <c r="I422" s="8">
        <v>1394772031</v>
      </c>
      <c r="J422" s="8">
        <v>1392183631</v>
      </c>
      <c r="K422" s="8" t="b">
        <v>0</v>
      </c>
      <c r="L422" s="8">
        <v>3</v>
      </c>
      <c r="M422" s="8" t="b">
        <v>0</v>
      </c>
      <c r="N422" s="8" t="s">
        <v>8268</v>
      </c>
      <c r="O422">
        <f t="shared" si="30"/>
        <v>0</v>
      </c>
      <c r="P422" s="13">
        <f t="shared" si="31"/>
        <v>4.83</v>
      </c>
      <c r="Q422" s="15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43.2" hidden="1" x14ac:dyDescent="0.3">
      <c r="A423" s="8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  <c r="O423">
        <f t="shared" si="30"/>
        <v>2</v>
      </c>
      <c r="P423" s="13">
        <f t="shared" si="31"/>
        <v>50.17</v>
      </c>
      <c r="Q423" s="15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3.2" hidden="1" x14ac:dyDescent="0.3">
      <c r="A424" s="8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  <c r="O424">
        <f t="shared" si="30"/>
        <v>1</v>
      </c>
      <c r="P424" s="13">
        <f t="shared" si="31"/>
        <v>35.83</v>
      </c>
      <c r="Q424" s="15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3.2" hidden="1" x14ac:dyDescent="0.3">
      <c r="A425" s="8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  <c r="O425">
        <f t="shared" si="30"/>
        <v>1</v>
      </c>
      <c r="P425" s="13">
        <f t="shared" si="31"/>
        <v>11.77</v>
      </c>
      <c r="Q425" s="15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3.2" x14ac:dyDescent="0.3">
      <c r="A426" s="8">
        <v>424</v>
      </c>
      <c r="B426" s="9" t="s">
        <v>425</v>
      </c>
      <c r="C426" s="9" t="s">
        <v>4534</v>
      </c>
      <c r="D426" s="10">
        <v>3000</v>
      </c>
      <c r="E426" s="11">
        <v>203.9</v>
      </c>
      <c r="F426" s="8" t="s">
        <v>8220</v>
      </c>
      <c r="G426" s="8" t="s">
        <v>8223</v>
      </c>
      <c r="H426" s="8" t="s">
        <v>8245</v>
      </c>
      <c r="I426" s="8">
        <v>1332748899</v>
      </c>
      <c r="J426" s="8">
        <v>1327568499</v>
      </c>
      <c r="K426" s="8" t="b">
        <v>0</v>
      </c>
      <c r="L426" s="8">
        <v>5</v>
      </c>
      <c r="M426" s="8" t="b">
        <v>0</v>
      </c>
      <c r="N426" s="8" t="s">
        <v>8268</v>
      </c>
      <c r="O426">
        <f t="shared" si="30"/>
        <v>7</v>
      </c>
      <c r="P426" s="13">
        <f t="shared" si="31"/>
        <v>40.78</v>
      </c>
      <c r="Q426" s="15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3.2" hidden="1" x14ac:dyDescent="0.3">
      <c r="A427" s="8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  <c r="O427">
        <f t="shared" si="30"/>
        <v>0</v>
      </c>
      <c r="P427" s="13">
        <f t="shared" si="31"/>
        <v>3</v>
      </c>
      <c r="Q427" s="15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3.2" hidden="1" x14ac:dyDescent="0.3">
      <c r="A428" s="8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  <c r="O428">
        <f t="shared" si="30"/>
        <v>1</v>
      </c>
      <c r="P428" s="13">
        <f t="shared" si="31"/>
        <v>16.63</v>
      </c>
      <c r="Q428" s="15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57.6" hidden="1" x14ac:dyDescent="0.3">
      <c r="A429" s="8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  <c r="O429">
        <f t="shared" si="30"/>
        <v>0</v>
      </c>
      <c r="P429" s="13">
        <f t="shared" si="31"/>
        <v>0</v>
      </c>
      <c r="Q429" s="15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28.8" hidden="1" x14ac:dyDescent="0.3">
      <c r="A430" s="8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  <c r="O430">
        <f t="shared" si="30"/>
        <v>6</v>
      </c>
      <c r="P430" s="13">
        <f t="shared" si="31"/>
        <v>52</v>
      </c>
      <c r="Q430" s="15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57.6" hidden="1" x14ac:dyDescent="0.3">
      <c r="A431" s="8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  <c r="O431">
        <f t="shared" si="30"/>
        <v>0</v>
      </c>
      <c r="P431" s="13">
        <f t="shared" si="31"/>
        <v>0</v>
      </c>
      <c r="Q431" s="15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43.2" x14ac:dyDescent="0.3">
      <c r="A432" s="8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  <c r="O432">
        <f t="shared" si="30"/>
        <v>2</v>
      </c>
      <c r="P432" s="13">
        <f t="shared" si="31"/>
        <v>4.8</v>
      </c>
      <c r="Q432" s="15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3.2" x14ac:dyDescent="0.3">
      <c r="A433" s="8">
        <v>431</v>
      </c>
      <c r="B433" s="9" t="s">
        <v>432</v>
      </c>
      <c r="C433" s="9" t="s">
        <v>4541</v>
      </c>
      <c r="D433" s="10">
        <v>3000</v>
      </c>
      <c r="E433" s="11">
        <v>415</v>
      </c>
      <c r="F433" s="8" t="s">
        <v>8220</v>
      </c>
      <c r="G433" s="8" t="s">
        <v>8224</v>
      </c>
      <c r="H433" s="8" t="s">
        <v>8246</v>
      </c>
      <c r="I433" s="8">
        <v>1467752083</v>
      </c>
      <c r="J433" s="8">
        <v>1465160083</v>
      </c>
      <c r="K433" s="8" t="b">
        <v>0</v>
      </c>
      <c r="L433" s="8">
        <v>8</v>
      </c>
      <c r="M433" s="8" t="b">
        <v>0</v>
      </c>
      <c r="N433" s="8" t="s">
        <v>8268</v>
      </c>
      <c r="O433">
        <f t="shared" si="30"/>
        <v>14</v>
      </c>
      <c r="P433" s="13">
        <f t="shared" si="31"/>
        <v>51.88</v>
      </c>
      <c r="Q433" s="15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57.6" hidden="1" x14ac:dyDescent="0.3">
      <c r="A434" s="8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  <c r="O434">
        <f t="shared" si="30"/>
        <v>10</v>
      </c>
      <c r="P434" s="13">
        <f t="shared" si="31"/>
        <v>71.25</v>
      </c>
      <c r="Q434" s="15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57.6" x14ac:dyDescent="0.3">
      <c r="A435" s="8">
        <v>433</v>
      </c>
      <c r="B435" s="9" t="s">
        <v>434</v>
      </c>
      <c r="C435" s="9" t="s">
        <v>4543</v>
      </c>
      <c r="D435" s="10">
        <v>3000</v>
      </c>
      <c r="E435" s="11">
        <v>0</v>
      </c>
      <c r="F435" s="8" t="s">
        <v>8220</v>
      </c>
      <c r="G435" s="8" t="s">
        <v>8223</v>
      </c>
      <c r="H435" s="8" t="s">
        <v>8245</v>
      </c>
      <c r="I435" s="8">
        <v>1444576022</v>
      </c>
      <c r="J435" s="8">
        <v>1439392022</v>
      </c>
      <c r="K435" s="8" t="b">
        <v>0</v>
      </c>
      <c r="L435" s="8">
        <v>0</v>
      </c>
      <c r="M435" s="8" t="b">
        <v>0</v>
      </c>
      <c r="N435" s="8" t="s">
        <v>8268</v>
      </c>
      <c r="O435">
        <f t="shared" si="30"/>
        <v>0</v>
      </c>
      <c r="P435" s="13">
        <f t="shared" si="31"/>
        <v>0</v>
      </c>
      <c r="Q435" s="15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57.6" x14ac:dyDescent="0.3">
      <c r="A436" s="8">
        <v>434</v>
      </c>
      <c r="B436" s="9" t="s">
        <v>435</v>
      </c>
      <c r="C436" s="9" t="s">
        <v>4544</v>
      </c>
      <c r="D436" s="10">
        <v>2500</v>
      </c>
      <c r="E436" s="11">
        <v>125</v>
      </c>
      <c r="F436" s="8" t="s">
        <v>8220</v>
      </c>
      <c r="G436" s="8" t="s">
        <v>8223</v>
      </c>
      <c r="H436" s="8" t="s">
        <v>8245</v>
      </c>
      <c r="I436" s="8">
        <v>1385931702</v>
      </c>
      <c r="J436" s="8">
        <v>1383076902</v>
      </c>
      <c r="K436" s="8" t="b">
        <v>0</v>
      </c>
      <c r="L436" s="8">
        <v>2</v>
      </c>
      <c r="M436" s="8" t="b">
        <v>0</v>
      </c>
      <c r="N436" s="8" t="s">
        <v>8268</v>
      </c>
      <c r="O436">
        <f t="shared" si="30"/>
        <v>5</v>
      </c>
      <c r="P436" s="13">
        <f t="shared" si="31"/>
        <v>62.5</v>
      </c>
      <c r="Q436" s="15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57.6" hidden="1" x14ac:dyDescent="0.3">
      <c r="A437" s="8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  <c r="O437">
        <f t="shared" si="30"/>
        <v>0</v>
      </c>
      <c r="P437" s="13">
        <f t="shared" si="31"/>
        <v>1</v>
      </c>
      <c r="Q437" s="15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3.2" x14ac:dyDescent="0.3">
      <c r="A438" s="8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  <c r="O438">
        <f t="shared" si="30"/>
        <v>0</v>
      </c>
      <c r="P438" s="13">
        <f t="shared" si="31"/>
        <v>0</v>
      </c>
      <c r="Q438" s="15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3.2" hidden="1" x14ac:dyDescent="0.3">
      <c r="A439" s="8">
        <v>437</v>
      </c>
      <c r="B439" s="9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  <c r="O439">
        <f t="shared" si="30"/>
        <v>0</v>
      </c>
      <c r="P439" s="13">
        <f t="shared" si="31"/>
        <v>0</v>
      </c>
      <c r="Q439" s="15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3.2" hidden="1" x14ac:dyDescent="0.3">
      <c r="A440" s="8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  <c r="O440">
        <f t="shared" si="30"/>
        <v>9</v>
      </c>
      <c r="P440" s="13">
        <f t="shared" si="31"/>
        <v>170.55</v>
      </c>
      <c r="Q440" s="15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3.2" hidden="1" x14ac:dyDescent="0.3">
      <c r="A441" s="8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  <c r="O441">
        <f t="shared" si="30"/>
        <v>0</v>
      </c>
      <c r="P441" s="13">
        <f t="shared" si="31"/>
        <v>0</v>
      </c>
      <c r="Q441" s="15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3.2" hidden="1" x14ac:dyDescent="0.3">
      <c r="A442" s="8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  <c r="O442">
        <f t="shared" si="30"/>
        <v>0</v>
      </c>
      <c r="P442" s="13">
        <f t="shared" si="31"/>
        <v>5</v>
      </c>
      <c r="Q442" s="15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3.2" hidden="1" x14ac:dyDescent="0.3">
      <c r="A443" s="8">
        <v>441</v>
      </c>
      <c r="B443" s="9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  <c r="O443">
        <f t="shared" si="30"/>
        <v>0</v>
      </c>
      <c r="P443" s="13">
        <f t="shared" si="31"/>
        <v>0</v>
      </c>
      <c r="Q443" s="15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idden="1" x14ac:dyDescent="0.3">
      <c r="A444" s="8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  <c r="O444">
        <f t="shared" si="30"/>
        <v>39</v>
      </c>
      <c r="P444" s="13">
        <f t="shared" si="31"/>
        <v>393.59</v>
      </c>
      <c r="Q444" s="15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3.2" hidden="1" x14ac:dyDescent="0.3">
      <c r="A445" s="8">
        <v>443</v>
      </c>
      <c r="B445" s="9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  <c r="O445">
        <f t="shared" si="30"/>
        <v>0</v>
      </c>
      <c r="P445" s="13">
        <f t="shared" si="31"/>
        <v>5</v>
      </c>
      <c r="Q445" s="15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43.2" x14ac:dyDescent="0.3">
      <c r="A446" s="8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  <c r="O446">
        <f t="shared" si="30"/>
        <v>5</v>
      </c>
      <c r="P446" s="13">
        <f t="shared" si="31"/>
        <v>50</v>
      </c>
      <c r="Q446" s="15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3.2" hidden="1" x14ac:dyDescent="0.3">
      <c r="A447" s="8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  <c r="O447">
        <f t="shared" si="30"/>
        <v>0</v>
      </c>
      <c r="P447" s="13">
        <f t="shared" si="31"/>
        <v>1</v>
      </c>
      <c r="Q447" s="15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3.2" hidden="1" x14ac:dyDescent="0.3">
      <c r="A448" s="8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  <c r="O448">
        <f t="shared" si="30"/>
        <v>7</v>
      </c>
      <c r="P448" s="13">
        <f t="shared" si="31"/>
        <v>47.88</v>
      </c>
      <c r="Q448" s="15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43.2" hidden="1" x14ac:dyDescent="0.3">
      <c r="A449" s="8">
        <v>447</v>
      </c>
      <c r="B449" s="9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  <c r="O449">
        <f t="shared" si="30"/>
        <v>0</v>
      </c>
      <c r="P449" s="13">
        <f t="shared" si="31"/>
        <v>5</v>
      </c>
      <c r="Q449" s="15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3.2" x14ac:dyDescent="0.3">
      <c r="A450" s="8">
        <v>448</v>
      </c>
      <c r="B450" s="9" t="s">
        <v>449</v>
      </c>
      <c r="C450" s="9" t="s">
        <v>4558</v>
      </c>
      <c r="D450" s="10">
        <v>2500</v>
      </c>
      <c r="E450" s="11">
        <v>82.01</v>
      </c>
      <c r="F450" s="8" t="s">
        <v>8220</v>
      </c>
      <c r="G450" s="8" t="s">
        <v>8223</v>
      </c>
      <c r="H450" s="8" t="s">
        <v>8245</v>
      </c>
      <c r="I450" s="8">
        <v>1400091095</v>
      </c>
      <c r="J450" s="8">
        <v>1398363095</v>
      </c>
      <c r="K450" s="8" t="b">
        <v>0</v>
      </c>
      <c r="L450" s="8">
        <v>4</v>
      </c>
      <c r="M450" s="8" t="b">
        <v>0</v>
      </c>
      <c r="N450" s="8" t="s">
        <v>8268</v>
      </c>
      <c r="O450">
        <f t="shared" si="30"/>
        <v>3</v>
      </c>
      <c r="P450" s="13">
        <f t="shared" si="31"/>
        <v>20.5</v>
      </c>
      <c r="Q450" s="15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3.2" x14ac:dyDescent="0.3">
      <c r="A451" s="8">
        <v>449</v>
      </c>
      <c r="B451" s="9" t="s">
        <v>450</v>
      </c>
      <c r="C451" s="9" t="s">
        <v>4559</v>
      </c>
      <c r="D451" s="10">
        <v>2000</v>
      </c>
      <c r="E451" s="11">
        <v>45</v>
      </c>
      <c r="F451" s="8" t="s">
        <v>8220</v>
      </c>
      <c r="G451" s="8" t="s">
        <v>8224</v>
      </c>
      <c r="H451" s="8" t="s">
        <v>8246</v>
      </c>
      <c r="I451" s="8">
        <v>1382017085</v>
      </c>
      <c r="J451" s="8">
        <v>1379425085</v>
      </c>
      <c r="K451" s="8" t="b">
        <v>0</v>
      </c>
      <c r="L451" s="8">
        <v>5</v>
      </c>
      <c r="M451" s="8" t="b">
        <v>0</v>
      </c>
      <c r="N451" s="8" t="s">
        <v>8268</v>
      </c>
      <c r="O451">
        <f t="shared" ref="O451:O514" si="35">ROUND(E451/D451*100,0)</f>
        <v>2</v>
      </c>
      <c r="P451" s="13">
        <f t="shared" ref="P451:P514" si="36">IFERROR(ROUND(E451/L451,2),0)</f>
        <v>9</v>
      </c>
      <c r="Q451" s="15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 s="8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  <c r="O452">
        <f t="shared" si="35"/>
        <v>1</v>
      </c>
      <c r="P452" s="13">
        <f t="shared" si="36"/>
        <v>56.57</v>
      </c>
      <c r="Q452" s="15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3.2" hidden="1" x14ac:dyDescent="0.3">
      <c r="A453" s="8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  <c r="O453">
        <f t="shared" si="35"/>
        <v>0</v>
      </c>
      <c r="P453" s="13">
        <f t="shared" si="36"/>
        <v>0</v>
      </c>
      <c r="Q453" s="15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28.8" hidden="1" x14ac:dyDescent="0.3">
      <c r="A454" s="8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  <c r="O454">
        <f t="shared" si="35"/>
        <v>64</v>
      </c>
      <c r="P454" s="13">
        <f t="shared" si="36"/>
        <v>40</v>
      </c>
      <c r="Q454" s="15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3.2" hidden="1" x14ac:dyDescent="0.3">
      <c r="A455" s="8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  <c r="O455">
        <f t="shared" si="35"/>
        <v>0</v>
      </c>
      <c r="P455" s="13">
        <f t="shared" si="36"/>
        <v>13</v>
      </c>
      <c r="Q455" s="15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3.2" hidden="1" x14ac:dyDescent="0.3">
      <c r="A456" s="8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  <c r="O456">
        <f t="shared" si="35"/>
        <v>1</v>
      </c>
      <c r="P456" s="13">
        <f t="shared" si="36"/>
        <v>16.399999999999999</v>
      </c>
      <c r="Q456" s="15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3.2" hidden="1" x14ac:dyDescent="0.3">
      <c r="A457" s="8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  <c r="O457">
        <f t="shared" si="35"/>
        <v>0</v>
      </c>
      <c r="P457" s="13">
        <f t="shared" si="36"/>
        <v>22.5</v>
      </c>
      <c r="Q457" s="15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43.2" hidden="1" x14ac:dyDescent="0.3">
      <c r="A458" s="8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  <c r="O458">
        <f t="shared" si="35"/>
        <v>1</v>
      </c>
      <c r="P458" s="13">
        <f t="shared" si="36"/>
        <v>20.329999999999998</v>
      </c>
      <c r="Q458" s="15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3.2" hidden="1" x14ac:dyDescent="0.3">
      <c r="A459" s="8">
        <v>457</v>
      </c>
      <c r="B459" s="9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  <c r="O459">
        <f t="shared" si="35"/>
        <v>0</v>
      </c>
      <c r="P459" s="13">
        <f t="shared" si="36"/>
        <v>0</v>
      </c>
      <c r="Q459" s="15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3.2" hidden="1" x14ac:dyDescent="0.3">
      <c r="A460" s="8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  <c r="O460">
        <f t="shared" si="35"/>
        <v>8</v>
      </c>
      <c r="P460" s="13">
        <f t="shared" si="36"/>
        <v>16.760000000000002</v>
      </c>
      <c r="Q460" s="15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3.2" hidden="1" x14ac:dyDescent="0.3">
      <c r="A461" s="8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  <c r="O461">
        <f t="shared" si="35"/>
        <v>0</v>
      </c>
      <c r="P461" s="13">
        <f t="shared" si="36"/>
        <v>25</v>
      </c>
      <c r="Q461" s="15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28.8" hidden="1" x14ac:dyDescent="0.3">
      <c r="A462" s="8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  <c r="O462">
        <f t="shared" si="35"/>
        <v>0</v>
      </c>
      <c r="P462" s="13">
        <f t="shared" si="36"/>
        <v>12.5</v>
      </c>
      <c r="Q462" s="15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3.2" hidden="1" x14ac:dyDescent="0.3">
      <c r="A463" s="8">
        <v>461</v>
      </c>
      <c r="B463" s="9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  <c r="O463">
        <f t="shared" si="35"/>
        <v>0</v>
      </c>
      <c r="P463" s="13">
        <f t="shared" si="36"/>
        <v>0</v>
      </c>
      <c r="Q463" s="15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43.2" hidden="1" x14ac:dyDescent="0.3">
      <c r="A464" s="8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  <c r="O464">
        <f t="shared" si="35"/>
        <v>0</v>
      </c>
      <c r="P464" s="13">
        <f t="shared" si="36"/>
        <v>0</v>
      </c>
      <c r="Q464" s="15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3.2" hidden="1" x14ac:dyDescent="0.3">
      <c r="A465" s="8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  <c r="O465">
        <f t="shared" si="35"/>
        <v>2</v>
      </c>
      <c r="P465" s="13">
        <f t="shared" si="36"/>
        <v>113.64</v>
      </c>
      <c r="Q465" s="15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28.8" x14ac:dyDescent="0.3">
      <c r="A466" s="8">
        <v>464</v>
      </c>
      <c r="B466" s="9" t="s">
        <v>465</v>
      </c>
      <c r="C466" s="9" t="s">
        <v>4574</v>
      </c>
      <c r="D466" s="10">
        <v>1010</v>
      </c>
      <c r="E466" s="11">
        <v>1</v>
      </c>
      <c r="F466" s="8" t="s">
        <v>8220</v>
      </c>
      <c r="G466" s="8" t="s">
        <v>8235</v>
      </c>
      <c r="H466" s="8" t="s">
        <v>8248</v>
      </c>
      <c r="I466" s="8">
        <v>1463602935</v>
      </c>
      <c r="J466" s="8">
        <v>1461874935</v>
      </c>
      <c r="K466" s="8" t="b">
        <v>0</v>
      </c>
      <c r="L466" s="8">
        <v>1</v>
      </c>
      <c r="M466" s="8" t="b">
        <v>0</v>
      </c>
      <c r="N466" s="8" t="s">
        <v>8268</v>
      </c>
      <c r="O466">
        <f t="shared" si="35"/>
        <v>0</v>
      </c>
      <c r="P466" s="13">
        <f t="shared" si="36"/>
        <v>1</v>
      </c>
      <c r="Q466" s="15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idden="1" x14ac:dyDescent="0.3">
      <c r="A467" s="8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  <c r="O467">
        <f t="shared" si="35"/>
        <v>27</v>
      </c>
      <c r="P467" s="13">
        <f t="shared" si="36"/>
        <v>17.25</v>
      </c>
      <c r="Q467" s="15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3.2" hidden="1" x14ac:dyDescent="0.3">
      <c r="A468" s="8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  <c r="O468">
        <f t="shared" si="35"/>
        <v>1</v>
      </c>
      <c r="P468" s="13">
        <f t="shared" si="36"/>
        <v>15.2</v>
      </c>
      <c r="Q468" s="15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43.2" hidden="1" x14ac:dyDescent="0.3">
      <c r="A469" s="8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  <c r="O469">
        <f t="shared" si="35"/>
        <v>22</v>
      </c>
      <c r="P469" s="13">
        <f t="shared" si="36"/>
        <v>110.64</v>
      </c>
      <c r="Q469" s="15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3.2" hidden="1" x14ac:dyDescent="0.3">
      <c r="A470" s="8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  <c r="O470">
        <f t="shared" si="35"/>
        <v>0</v>
      </c>
      <c r="P470" s="13">
        <f t="shared" si="36"/>
        <v>0</v>
      </c>
      <c r="Q470" s="15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28.8" hidden="1" x14ac:dyDescent="0.3">
      <c r="A471" s="8">
        <v>469</v>
      </c>
      <c r="B471" s="9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  <c r="O471">
        <f t="shared" si="35"/>
        <v>0</v>
      </c>
      <c r="P471" s="13">
        <f t="shared" si="36"/>
        <v>0</v>
      </c>
      <c r="Q471" s="15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3.2" hidden="1" x14ac:dyDescent="0.3">
      <c r="A472" s="8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  <c r="O472">
        <f t="shared" si="35"/>
        <v>1</v>
      </c>
      <c r="P472" s="13">
        <f t="shared" si="36"/>
        <v>25.5</v>
      </c>
      <c r="Q472" s="15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57.6" hidden="1" x14ac:dyDescent="0.3">
      <c r="A473" s="8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  <c r="O473">
        <f t="shared" si="35"/>
        <v>12</v>
      </c>
      <c r="P473" s="13">
        <f t="shared" si="36"/>
        <v>38.479999999999997</v>
      </c>
      <c r="Q473" s="15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3.2" hidden="1" x14ac:dyDescent="0.3">
      <c r="A474" s="8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  <c r="O474">
        <f t="shared" si="35"/>
        <v>18</v>
      </c>
      <c r="P474" s="13">
        <f t="shared" si="36"/>
        <v>28.2</v>
      </c>
      <c r="Q474" s="15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3.2" hidden="1" x14ac:dyDescent="0.3">
      <c r="A475" s="8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  <c r="O475">
        <f t="shared" si="35"/>
        <v>3</v>
      </c>
      <c r="P475" s="13">
        <f t="shared" si="36"/>
        <v>61.5</v>
      </c>
      <c r="Q475" s="15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3.2" x14ac:dyDescent="0.3">
      <c r="A476" s="8">
        <v>474</v>
      </c>
      <c r="B476" s="9" t="s">
        <v>475</v>
      </c>
      <c r="C476" s="9" t="s">
        <v>4584</v>
      </c>
      <c r="D476" s="10">
        <v>3300</v>
      </c>
      <c r="E476" s="11">
        <v>1</v>
      </c>
      <c r="F476" s="8" t="s">
        <v>8220</v>
      </c>
      <c r="G476" s="8" t="s">
        <v>8223</v>
      </c>
      <c r="H476" s="8" t="s">
        <v>8245</v>
      </c>
      <c r="I476" s="8">
        <v>1487318029</v>
      </c>
      <c r="J476" s="8">
        <v>1484726029</v>
      </c>
      <c r="K476" s="8" t="b">
        <v>0</v>
      </c>
      <c r="L476" s="8">
        <v>1</v>
      </c>
      <c r="M476" s="8" t="b">
        <v>0</v>
      </c>
      <c r="N476" s="8" t="s">
        <v>8268</v>
      </c>
      <c r="O476">
        <f t="shared" si="35"/>
        <v>0</v>
      </c>
      <c r="P476" s="13">
        <f t="shared" si="36"/>
        <v>1</v>
      </c>
      <c r="Q476" s="15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57.6" x14ac:dyDescent="0.3">
      <c r="A477" s="8">
        <v>475</v>
      </c>
      <c r="B477" s="9" t="s">
        <v>476</v>
      </c>
      <c r="C477" s="9" t="s">
        <v>4585</v>
      </c>
      <c r="D477" s="10">
        <v>2000</v>
      </c>
      <c r="E477" s="11">
        <v>0</v>
      </c>
      <c r="F477" s="8" t="s">
        <v>8220</v>
      </c>
      <c r="G477" s="8" t="s">
        <v>8223</v>
      </c>
      <c r="H477" s="8" t="s">
        <v>8245</v>
      </c>
      <c r="I477" s="8">
        <v>1430877843</v>
      </c>
      <c r="J477" s="8">
        <v>1428285843</v>
      </c>
      <c r="K477" s="8" t="b">
        <v>0</v>
      </c>
      <c r="L477" s="8">
        <v>0</v>
      </c>
      <c r="M477" s="8" t="b">
        <v>0</v>
      </c>
      <c r="N477" s="8" t="s">
        <v>8268</v>
      </c>
      <c r="O477">
        <f t="shared" si="35"/>
        <v>0</v>
      </c>
      <c r="P477" s="13">
        <f t="shared" si="36"/>
        <v>0</v>
      </c>
      <c r="Q477" s="15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28.8" hidden="1" x14ac:dyDescent="0.3">
      <c r="A478" s="8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  <c r="O478">
        <f t="shared" si="35"/>
        <v>2</v>
      </c>
      <c r="P478" s="13">
        <f t="shared" si="36"/>
        <v>39.57</v>
      </c>
      <c r="Q478" s="15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57.6" x14ac:dyDescent="0.3">
      <c r="A479" s="8">
        <v>477</v>
      </c>
      <c r="B479" s="9" t="s">
        <v>478</v>
      </c>
      <c r="C479" s="9" t="s">
        <v>4587</v>
      </c>
      <c r="D479" s="10">
        <v>1500</v>
      </c>
      <c r="E479" s="11">
        <v>0</v>
      </c>
      <c r="F479" s="8" t="s">
        <v>8220</v>
      </c>
      <c r="G479" s="8" t="s">
        <v>8223</v>
      </c>
      <c r="H479" s="8" t="s">
        <v>8245</v>
      </c>
      <c r="I479" s="8">
        <v>1337371334</v>
      </c>
      <c r="J479" s="8">
        <v>1332187334</v>
      </c>
      <c r="K479" s="8" t="b">
        <v>0</v>
      </c>
      <c r="L479" s="8">
        <v>0</v>
      </c>
      <c r="M479" s="8" t="b">
        <v>0</v>
      </c>
      <c r="N479" s="8" t="s">
        <v>8268</v>
      </c>
      <c r="O479">
        <f t="shared" si="35"/>
        <v>0</v>
      </c>
      <c r="P479" s="13">
        <f t="shared" si="36"/>
        <v>0</v>
      </c>
      <c r="Q479" s="15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3.2" hidden="1" x14ac:dyDescent="0.3">
      <c r="A480" s="8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  <c r="O480">
        <f t="shared" si="35"/>
        <v>0</v>
      </c>
      <c r="P480" s="13">
        <f t="shared" si="36"/>
        <v>0</v>
      </c>
      <c r="Q480" s="15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3.2" hidden="1" x14ac:dyDescent="0.3">
      <c r="A481" s="8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  <c r="O481">
        <f t="shared" si="35"/>
        <v>33</v>
      </c>
      <c r="P481" s="13">
        <f t="shared" si="36"/>
        <v>88.8</v>
      </c>
      <c r="Q481" s="15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3.2" hidden="1" x14ac:dyDescent="0.3">
      <c r="A482" s="8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  <c r="O482">
        <f t="shared" si="35"/>
        <v>19</v>
      </c>
      <c r="P482" s="13">
        <f t="shared" si="36"/>
        <v>55.46</v>
      </c>
      <c r="Q482" s="15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3.2" hidden="1" x14ac:dyDescent="0.3">
      <c r="A483" s="8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  <c r="O483">
        <f t="shared" si="35"/>
        <v>6</v>
      </c>
      <c r="P483" s="13">
        <f t="shared" si="36"/>
        <v>87.14</v>
      </c>
      <c r="Q483" s="15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3.2" hidden="1" x14ac:dyDescent="0.3">
      <c r="A484" s="8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  <c r="O484">
        <f t="shared" si="35"/>
        <v>0</v>
      </c>
      <c r="P484" s="13">
        <f t="shared" si="36"/>
        <v>10</v>
      </c>
      <c r="Q484" s="15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57.6" hidden="1" x14ac:dyDescent="0.3">
      <c r="A485" s="8">
        <v>483</v>
      </c>
      <c r="B485" s="9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  <c r="O485">
        <f t="shared" si="35"/>
        <v>50</v>
      </c>
      <c r="P485" s="13">
        <f t="shared" si="36"/>
        <v>51.22</v>
      </c>
      <c r="Q485" s="15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57.6" hidden="1" x14ac:dyDescent="0.3">
      <c r="A486" s="8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  <c r="O486">
        <f t="shared" si="35"/>
        <v>0</v>
      </c>
      <c r="P486" s="13">
        <f t="shared" si="36"/>
        <v>13.55</v>
      </c>
      <c r="Q486" s="15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43.2" hidden="1" x14ac:dyDescent="0.3">
      <c r="A487" s="8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  <c r="O487">
        <f t="shared" si="35"/>
        <v>22</v>
      </c>
      <c r="P487" s="13">
        <f t="shared" si="36"/>
        <v>66.52</v>
      </c>
      <c r="Q487" s="15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3.2" hidden="1" x14ac:dyDescent="0.3">
      <c r="A488" s="8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  <c r="O488">
        <f t="shared" si="35"/>
        <v>0</v>
      </c>
      <c r="P488" s="13">
        <f t="shared" si="36"/>
        <v>50</v>
      </c>
      <c r="Q488" s="15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3.2" hidden="1" x14ac:dyDescent="0.3">
      <c r="A489" s="8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  <c r="O489">
        <f t="shared" si="35"/>
        <v>0</v>
      </c>
      <c r="P489" s="13">
        <f t="shared" si="36"/>
        <v>0</v>
      </c>
      <c r="Q489" s="15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43.2" hidden="1" x14ac:dyDescent="0.3">
      <c r="A490" s="8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  <c r="O490">
        <f t="shared" si="35"/>
        <v>0</v>
      </c>
      <c r="P490" s="13">
        <f t="shared" si="36"/>
        <v>0</v>
      </c>
      <c r="Q490" s="15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3.2" hidden="1" x14ac:dyDescent="0.3">
      <c r="A491" s="8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  <c r="O491">
        <f t="shared" si="35"/>
        <v>0</v>
      </c>
      <c r="P491" s="13">
        <f t="shared" si="36"/>
        <v>71.67</v>
      </c>
      <c r="Q491" s="15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x14ac:dyDescent="0.3">
      <c r="A492" s="8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  <c r="O492">
        <f t="shared" si="35"/>
        <v>0</v>
      </c>
      <c r="P492" s="13">
        <f t="shared" si="36"/>
        <v>0</v>
      </c>
      <c r="Q492" s="15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3.2" hidden="1" x14ac:dyDescent="0.3">
      <c r="A493" s="8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  <c r="O493">
        <f t="shared" si="35"/>
        <v>0</v>
      </c>
      <c r="P493" s="13">
        <f t="shared" si="36"/>
        <v>0</v>
      </c>
      <c r="Q493" s="15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43.2" hidden="1" x14ac:dyDescent="0.3">
      <c r="A494" s="8">
        <v>492</v>
      </c>
      <c r="B494" s="9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  <c r="O494">
        <f t="shared" si="35"/>
        <v>0</v>
      </c>
      <c r="P494" s="13">
        <f t="shared" si="36"/>
        <v>0</v>
      </c>
      <c r="Q494" s="15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3.2" hidden="1" x14ac:dyDescent="0.3">
      <c r="A495" s="8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  <c r="O495">
        <f t="shared" si="35"/>
        <v>0</v>
      </c>
      <c r="P495" s="13">
        <f t="shared" si="36"/>
        <v>0</v>
      </c>
      <c r="Q495" s="15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43.2" hidden="1" x14ac:dyDescent="0.3">
      <c r="A496" s="8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  <c r="O496">
        <f t="shared" si="35"/>
        <v>0</v>
      </c>
      <c r="P496" s="13">
        <f t="shared" si="36"/>
        <v>10.33</v>
      </c>
      <c r="Q496" s="15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3.2" hidden="1" x14ac:dyDescent="0.3">
      <c r="A497" s="8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  <c r="O497">
        <f t="shared" si="35"/>
        <v>0</v>
      </c>
      <c r="P497" s="13">
        <f t="shared" si="36"/>
        <v>0</v>
      </c>
      <c r="Q497" s="15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28.8" hidden="1" x14ac:dyDescent="0.3">
      <c r="A498" s="8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  <c r="O498">
        <f t="shared" si="35"/>
        <v>0</v>
      </c>
      <c r="P498" s="13">
        <f t="shared" si="36"/>
        <v>1</v>
      </c>
      <c r="Q498" s="15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x14ac:dyDescent="0.3">
      <c r="A499" s="8">
        <v>497</v>
      </c>
      <c r="B499" s="9" t="s">
        <v>498</v>
      </c>
      <c r="C499" s="9" t="s">
        <v>4607</v>
      </c>
      <c r="D499" s="10">
        <v>4480</v>
      </c>
      <c r="E499" s="11">
        <v>30</v>
      </c>
      <c r="F499" s="8" t="s">
        <v>8220</v>
      </c>
      <c r="G499" s="8" t="s">
        <v>8223</v>
      </c>
      <c r="H499" s="8" t="s">
        <v>8245</v>
      </c>
      <c r="I499" s="8">
        <v>1419483600</v>
      </c>
      <c r="J499" s="8">
        <v>1414889665</v>
      </c>
      <c r="K499" s="8" t="b">
        <v>0</v>
      </c>
      <c r="L499" s="8">
        <v>3</v>
      </c>
      <c r="M499" s="8" t="b">
        <v>0</v>
      </c>
      <c r="N499" s="8" t="s">
        <v>8268</v>
      </c>
      <c r="O499">
        <f t="shared" si="35"/>
        <v>1</v>
      </c>
      <c r="P499" s="13">
        <f t="shared" si="36"/>
        <v>10</v>
      </c>
      <c r="Q499" s="15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3.2" hidden="1" x14ac:dyDescent="0.3">
      <c r="A500" s="8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  <c r="O500">
        <f t="shared" si="35"/>
        <v>5</v>
      </c>
      <c r="P500" s="13">
        <f t="shared" si="36"/>
        <v>136.09</v>
      </c>
      <c r="Q500" s="15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57.6" hidden="1" x14ac:dyDescent="0.3">
      <c r="A501" s="8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  <c r="O501">
        <f t="shared" si="35"/>
        <v>10</v>
      </c>
      <c r="P501" s="13">
        <f t="shared" si="36"/>
        <v>73.459999999999994</v>
      </c>
      <c r="Q501" s="15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57.6" hidden="1" x14ac:dyDescent="0.3">
      <c r="A502" s="8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  <c r="O502">
        <f t="shared" si="35"/>
        <v>3</v>
      </c>
      <c r="P502" s="13">
        <f t="shared" si="36"/>
        <v>53.75</v>
      </c>
      <c r="Q502" s="15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3.2" hidden="1" x14ac:dyDescent="0.3">
      <c r="A503" s="8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  <c r="O503">
        <f t="shared" si="35"/>
        <v>0</v>
      </c>
      <c r="P503" s="13">
        <f t="shared" si="36"/>
        <v>0</v>
      </c>
      <c r="Q503" s="15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57.6" hidden="1" x14ac:dyDescent="0.3">
      <c r="A504" s="8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  <c r="O504">
        <f t="shared" si="35"/>
        <v>1</v>
      </c>
      <c r="P504" s="13">
        <f t="shared" si="36"/>
        <v>57.5</v>
      </c>
      <c r="Q504" s="15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3.2" hidden="1" x14ac:dyDescent="0.3">
      <c r="A505" s="8">
        <v>503</v>
      </c>
      <c r="B505" s="9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  <c r="O505">
        <f t="shared" si="35"/>
        <v>2</v>
      </c>
      <c r="P505" s="13">
        <f t="shared" si="36"/>
        <v>12.67</v>
      </c>
      <c r="Q505" s="15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43.2" hidden="1" x14ac:dyDescent="0.3">
      <c r="A506" s="8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  <c r="O506">
        <f t="shared" si="35"/>
        <v>1</v>
      </c>
      <c r="P506" s="13">
        <f t="shared" si="36"/>
        <v>67</v>
      </c>
      <c r="Q506" s="15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3.2" hidden="1" x14ac:dyDescent="0.3">
      <c r="A507" s="8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  <c r="O507">
        <f t="shared" si="35"/>
        <v>0</v>
      </c>
      <c r="P507" s="13">
        <f t="shared" si="36"/>
        <v>3.71</v>
      </c>
      <c r="Q507" s="15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3.2" hidden="1" x14ac:dyDescent="0.3">
      <c r="A508" s="8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  <c r="O508">
        <f t="shared" si="35"/>
        <v>0</v>
      </c>
      <c r="P508" s="13">
        <f t="shared" si="36"/>
        <v>250</v>
      </c>
      <c r="Q508" s="15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3.2" hidden="1" x14ac:dyDescent="0.3">
      <c r="A509" s="8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  <c r="O509">
        <f t="shared" si="35"/>
        <v>3</v>
      </c>
      <c r="P509" s="13">
        <f t="shared" si="36"/>
        <v>64</v>
      </c>
      <c r="Q509" s="15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57.6" hidden="1" x14ac:dyDescent="0.3">
      <c r="A510" s="8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  <c r="O510">
        <f t="shared" si="35"/>
        <v>1</v>
      </c>
      <c r="P510" s="13">
        <f t="shared" si="36"/>
        <v>133.33000000000001</v>
      </c>
      <c r="Q510" s="15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3.2" hidden="1" x14ac:dyDescent="0.3">
      <c r="A511" s="8">
        <v>509</v>
      </c>
      <c r="B511" s="9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  <c r="O511">
        <f t="shared" si="35"/>
        <v>0</v>
      </c>
      <c r="P511" s="13">
        <f t="shared" si="36"/>
        <v>10</v>
      </c>
      <c r="Q511" s="15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3.2" hidden="1" x14ac:dyDescent="0.3">
      <c r="A512" s="8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  <c r="O512">
        <f t="shared" si="35"/>
        <v>0</v>
      </c>
      <c r="P512" s="13">
        <f t="shared" si="36"/>
        <v>0</v>
      </c>
      <c r="Q512" s="15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3.2" hidden="1" x14ac:dyDescent="0.3">
      <c r="A513" s="8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  <c r="O513">
        <f t="shared" si="35"/>
        <v>3</v>
      </c>
      <c r="P513" s="13">
        <f t="shared" si="36"/>
        <v>30</v>
      </c>
      <c r="Q513" s="15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3.2" hidden="1" x14ac:dyDescent="0.3">
      <c r="A514" s="8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  <c r="O514">
        <f t="shared" si="35"/>
        <v>0</v>
      </c>
      <c r="P514" s="13">
        <f t="shared" si="36"/>
        <v>5.5</v>
      </c>
      <c r="Q514" s="15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28.8" hidden="1" x14ac:dyDescent="0.3">
      <c r="A515" s="8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  <c r="O515">
        <f t="shared" ref="O515:O578" si="40">ROUND(E515/D515*100,0)</f>
        <v>14</v>
      </c>
      <c r="P515" s="13">
        <f t="shared" ref="P515:P578" si="41">IFERROR(ROUND(E515/L515,2),0)</f>
        <v>102.38</v>
      </c>
      <c r="Q515" s="15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 s="8">
        <v>514</v>
      </c>
      <c r="B516" s="9" t="s">
        <v>515</v>
      </c>
      <c r="C516" s="9" t="s">
        <v>4624</v>
      </c>
      <c r="D516" s="10">
        <v>1500</v>
      </c>
      <c r="E516" s="11">
        <v>50</v>
      </c>
      <c r="F516" s="8" t="s">
        <v>8220</v>
      </c>
      <c r="G516" s="8" t="s">
        <v>8228</v>
      </c>
      <c r="H516" s="8" t="s">
        <v>8250</v>
      </c>
      <c r="I516" s="8">
        <v>1407595447</v>
      </c>
      <c r="J516" s="8">
        <v>1405003447</v>
      </c>
      <c r="K516" s="8" t="b">
        <v>0</v>
      </c>
      <c r="L516" s="8">
        <v>3</v>
      </c>
      <c r="M516" s="8" t="b">
        <v>0</v>
      </c>
      <c r="N516" s="8" t="s">
        <v>8268</v>
      </c>
      <c r="O516">
        <f t="shared" si="40"/>
        <v>3</v>
      </c>
      <c r="P516" s="13">
        <f t="shared" si="41"/>
        <v>16.670000000000002</v>
      </c>
      <c r="Q516" s="15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3.2" hidden="1" x14ac:dyDescent="0.3">
      <c r="A517" s="8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  <c r="O517">
        <f t="shared" si="40"/>
        <v>25</v>
      </c>
      <c r="P517" s="13">
        <f t="shared" si="41"/>
        <v>725.03</v>
      </c>
      <c r="Q517" s="15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28.8" hidden="1" x14ac:dyDescent="0.3">
      <c r="A518" s="8">
        <v>516</v>
      </c>
      <c r="B518" s="9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  <c r="O518">
        <f t="shared" si="40"/>
        <v>0</v>
      </c>
      <c r="P518" s="13">
        <f t="shared" si="41"/>
        <v>0</v>
      </c>
      <c r="Q518" s="15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3.2" hidden="1" x14ac:dyDescent="0.3">
      <c r="A519" s="8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  <c r="O519">
        <f t="shared" si="40"/>
        <v>1</v>
      </c>
      <c r="P519" s="13">
        <f t="shared" si="41"/>
        <v>68.33</v>
      </c>
      <c r="Q519" s="15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43.2" hidden="1" x14ac:dyDescent="0.3">
      <c r="A520" s="8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  <c r="O520">
        <f t="shared" si="40"/>
        <v>0</v>
      </c>
      <c r="P520" s="13">
        <f t="shared" si="41"/>
        <v>0</v>
      </c>
      <c r="Q520" s="15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3.2" hidden="1" x14ac:dyDescent="0.3">
      <c r="A521" s="8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  <c r="O521">
        <f t="shared" si="40"/>
        <v>23</v>
      </c>
      <c r="P521" s="13">
        <f t="shared" si="41"/>
        <v>39.229999999999997</v>
      </c>
      <c r="Q521" s="15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3.2" hidden="1" x14ac:dyDescent="0.3">
      <c r="A522" s="8">
        <v>520</v>
      </c>
      <c r="B522" s="9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  <c r="O522">
        <f t="shared" si="40"/>
        <v>102</v>
      </c>
      <c r="P522" s="13">
        <f>IFERROR(ROUND(E522/L522,2),0)</f>
        <v>150.15</v>
      </c>
      <c r="Q522" s="15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3.2" hidden="1" x14ac:dyDescent="0.3">
      <c r="A523" s="8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  <c r="O523">
        <f t="shared" si="40"/>
        <v>105</v>
      </c>
      <c r="P523" s="13">
        <f t="shared" ref="P523:P541" si="45">IFERROR(ROUND(E523/L523,2),0)</f>
        <v>93.43</v>
      </c>
      <c r="Q523" s="15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3.2" x14ac:dyDescent="0.3">
      <c r="A524" s="8">
        <v>522</v>
      </c>
      <c r="B524" s="9" t="s">
        <v>523</v>
      </c>
      <c r="C524" s="9" t="s">
        <v>4632</v>
      </c>
      <c r="D524" s="10">
        <v>3000</v>
      </c>
      <c r="E524" s="11">
        <v>3440</v>
      </c>
      <c r="F524" s="8" t="s">
        <v>8218</v>
      </c>
      <c r="G524" s="8" t="s">
        <v>8223</v>
      </c>
      <c r="H524" s="8" t="s">
        <v>8245</v>
      </c>
      <c r="I524" s="8">
        <v>1458518325</v>
      </c>
      <c r="J524" s="8">
        <v>1456793925</v>
      </c>
      <c r="K524" s="8" t="b">
        <v>0</v>
      </c>
      <c r="L524" s="8">
        <v>31</v>
      </c>
      <c r="M524" s="8" t="b">
        <v>1</v>
      </c>
      <c r="N524" s="8" t="s">
        <v>8269</v>
      </c>
      <c r="O524">
        <f t="shared" si="40"/>
        <v>115</v>
      </c>
      <c r="P524" s="13">
        <f t="shared" si="45"/>
        <v>110.97</v>
      </c>
      <c r="Q524" s="15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3.2" hidden="1" x14ac:dyDescent="0.3">
      <c r="A525" s="8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  <c r="O525">
        <f t="shared" si="40"/>
        <v>121</v>
      </c>
      <c r="P525" s="13">
        <f t="shared" si="45"/>
        <v>71.790000000000006</v>
      </c>
      <c r="Q525" s="15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3.2" x14ac:dyDescent="0.3">
      <c r="A526" s="8">
        <v>524</v>
      </c>
      <c r="B526" s="9" t="s">
        <v>525</v>
      </c>
      <c r="C526" s="9" t="s">
        <v>4634</v>
      </c>
      <c r="D526" s="10">
        <v>3500</v>
      </c>
      <c r="E526" s="11">
        <v>3803.55</v>
      </c>
      <c r="F526" s="8" t="s">
        <v>8218</v>
      </c>
      <c r="G526" s="8" t="s">
        <v>8224</v>
      </c>
      <c r="H526" s="8" t="s">
        <v>8246</v>
      </c>
      <c r="I526" s="8">
        <v>1464801169</v>
      </c>
      <c r="J526" s="8">
        <v>1462209169</v>
      </c>
      <c r="K526" s="8" t="b">
        <v>0</v>
      </c>
      <c r="L526" s="8">
        <v>130</v>
      </c>
      <c r="M526" s="8" t="b">
        <v>1</v>
      </c>
      <c r="N526" s="8" t="s">
        <v>8269</v>
      </c>
      <c r="O526">
        <f t="shared" si="40"/>
        <v>109</v>
      </c>
      <c r="P526" s="13">
        <f t="shared" si="45"/>
        <v>29.26</v>
      </c>
      <c r="Q526" s="15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57.6" hidden="1" x14ac:dyDescent="0.3">
      <c r="A527" s="8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  <c r="O527">
        <f t="shared" si="40"/>
        <v>100</v>
      </c>
      <c r="P527" s="13">
        <f t="shared" si="45"/>
        <v>1000</v>
      </c>
      <c r="Q527" s="15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3.2" x14ac:dyDescent="0.3">
      <c r="A528" s="8">
        <v>526</v>
      </c>
      <c r="B528" s="9" t="s">
        <v>527</v>
      </c>
      <c r="C528" s="9" t="s">
        <v>4636</v>
      </c>
      <c r="D528" s="10">
        <v>1500</v>
      </c>
      <c r="E528" s="11">
        <v>1710</v>
      </c>
      <c r="F528" s="8" t="s">
        <v>8218</v>
      </c>
      <c r="G528" s="8" t="s">
        <v>8224</v>
      </c>
      <c r="H528" s="8" t="s">
        <v>8246</v>
      </c>
      <c r="I528" s="8">
        <v>1438966800</v>
      </c>
      <c r="J528" s="8">
        <v>1436278344</v>
      </c>
      <c r="K528" s="8" t="b">
        <v>0</v>
      </c>
      <c r="L528" s="8">
        <v>23</v>
      </c>
      <c r="M528" s="8" t="b">
        <v>1</v>
      </c>
      <c r="N528" s="8" t="s">
        <v>8269</v>
      </c>
      <c r="O528">
        <f t="shared" si="40"/>
        <v>114</v>
      </c>
      <c r="P528" s="13">
        <f t="shared" si="45"/>
        <v>74.349999999999994</v>
      </c>
      <c r="Q528" s="15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57.6" hidden="1" x14ac:dyDescent="0.3">
      <c r="A529" s="8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  <c r="O529">
        <f t="shared" si="40"/>
        <v>101</v>
      </c>
      <c r="P529" s="13">
        <f t="shared" si="45"/>
        <v>63.83</v>
      </c>
      <c r="Q529" s="15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28.8" x14ac:dyDescent="0.3">
      <c r="A530" s="8">
        <v>528</v>
      </c>
      <c r="B530" s="9" t="s">
        <v>529</v>
      </c>
      <c r="C530" s="9" t="s">
        <v>4638</v>
      </c>
      <c r="D530" s="10">
        <v>1150</v>
      </c>
      <c r="E530" s="11">
        <v>1330</v>
      </c>
      <c r="F530" s="8" t="s">
        <v>8218</v>
      </c>
      <c r="G530" s="8" t="s">
        <v>8223</v>
      </c>
      <c r="H530" s="8" t="s">
        <v>8245</v>
      </c>
      <c r="I530" s="8">
        <v>1434921600</v>
      </c>
      <c r="J530" s="8">
        <v>1433109907</v>
      </c>
      <c r="K530" s="8" t="b">
        <v>0</v>
      </c>
      <c r="L530" s="8">
        <v>30</v>
      </c>
      <c r="M530" s="8" t="b">
        <v>1</v>
      </c>
      <c r="N530" s="8" t="s">
        <v>8269</v>
      </c>
      <c r="O530">
        <f t="shared" si="40"/>
        <v>116</v>
      </c>
      <c r="P530" s="13">
        <f t="shared" si="45"/>
        <v>44.33</v>
      </c>
      <c r="Q530" s="15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3.2" x14ac:dyDescent="0.3">
      <c r="A531" s="8">
        <v>529</v>
      </c>
      <c r="B531" s="9" t="s">
        <v>530</v>
      </c>
      <c r="C531" s="9" t="s">
        <v>4639</v>
      </c>
      <c r="D531" s="10">
        <v>1200</v>
      </c>
      <c r="E531" s="11">
        <v>1565</v>
      </c>
      <c r="F531" s="8" t="s">
        <v>8218</v>
      </c>
      <c r="G531" s="8" t="s">
        <v>8228</v>
      </c>
      <c r="H531" s="8" t="s">
        <v>8250</v>
      </c>
      <c r="I531" s="8">
        <v>1484110800</v>
      </c>
      <c r="J531" s="8">
        <v>1482281094</v>
      </c>
      <c r="K531" s="8" t="b">
        <v>0</v>
      </c>
      <c r="L531" s="8">
        <v>18</v>
      </c>
      <c r="M531" s="8" t="b">
        <v>1</v>
      </c>
      <c r="N531" s="8" t="s">
        <v>8269</v>
      </c>
      <c r="O531">
        <f t="shared" si="40"/>
        <v>130</v>
      </c>
      <c r="P531" s="13">
        <f t="shared" si="45"/>
        <v>86.94</v>
      </c>
      <c r="Q531" s="15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43.2" x14ac:dyDescent="0.3">
      <c r="A532" s="8">
        <v>530</v>
      </c>
      <c r="B532" s="9" t="s">
        <v>531</v>
      </c>
      <c r="C532" s="9" t="s">
        <v>4640</v>
      </c>
      <c r="D532" s="10">
        <v>3405</v>
      </c>
      <c r="E532" s="11">
        <v>3670</v>
      </c>
      <c r="F532" s="8" t="s">
        <v>8218</v>
      </c>
      <c r="G532" s="8" t="s">
        <v>8223</v>
      </c>
      <c r="H532" s="8" t="s">
        <v>8245</v>
      </c>
      <c r="I532" s="8">
        <v>1435111200</v>
      </c>
      <c r="J532" s="8">
        <v>1433254268</v>
      </c>
      <c r="K532" s="8" t="b">
        <v>0</v>
      </c>
      <c r="L532" s="8">
        <v>29</v>
      </c>
      <c r="M532" s="8" t="b">
        <v>1</v>
      </c>
      <c r="N532" s="8" t="s">
        <v>8269</v>
      </c>
      <c r="O532">
        <f t="shared" si="40"/>
        <v>108</v>
      </c>
      <c r="P532" s="13">
        <f t="shared" si="45"/>
        <v>126.55</v>
      </c>
      <c r="Q532" s="15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3.2" x14ac:dyDescent="0.3">
      <c r="A533" s="8">
        <v>531</v>
      </c>
      <c r="B533" s="9" t="s">
        <v>532</v>
      </c>
      <c r="C533" s="9" t="s">
        <v>4641</v>
      </c>
      <c r="D533" s="10">
        <v>4000</v>
      </c>
      <c r="E533" s="11">
        <v>4000</v>
      </c>
      <c r="F533" s="8" t="s">
        <v>8218</v>
      </c>
      <c r="G533" s="8" t="s">
        <v>8223</v>
      </c>
      <c r="H533" s="8" t="s">
        <v>8245</v>
      </c>
      <c r="I533" s="8">
        <v>1481957940</v>
      </c>
      <c r="J533" s="8">
        <v>1478050429</v>
      </c>
      <c r="K533" s="8" t="b">
        <v>0</v>
      </c>
      <c r="L533" s="8">
        <v>31</v>
      </c>
      <c r="M533" s="8" t="b">
        <v>1</v>
      </c>
      <c r="N533" s="8" t="s">
        <v>8269</v>
      </c>
      <c r="O533">
        <f t="shared" si="40"/>
        <v>100</v>
      </c>
      <c r="P533" s="13">
        <f t="shared" si="45"/>
        <v>129.03</v>
      </c>
      <c r="Q533" s="15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3.2" hidden="1" x14ac:dyDescent="0.3">
      <c r="A534" s="8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  <c r="O534">
        <f t="shared" si="40"/>
        <v>123</v>
      </c>
      <c r="P534" s="13">
        <f t="shared" si="45"/>
        <v>71.239999999999995</v>
      </c>
      <c r="Q534" s="15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3.2" x14ac:dyDescent="0.3">
      <c r="A535" s="8">
        <v>533</v>
      </c>
      <c r="B535" s="9" t="s">
        <v>534</v>
      </c>
      <c r="C535" s="9" t="s">
        <v>4643</v>
      </c>
      <c r="D535" s="10">
        <v>2000</v>
      </c>
      <c r="E535" s="11">
        <v>2004</v>
      </c>
      <c r="F535" s="8" t="s">
        <v>8218</v>
      </c>
      <c r="G535" s="8" t="s">
        <v>8224</v>
      </c>
      <c r="H535" s="8" t="s">
        <v>8246</v>
      </c>
      <c r="I535" s="8">
        <v>1463394365</v>
      </c>
      <c r="J535" s="8">
        <v>1461320765</v>
      </c>
      <c r="K535" s="8" t="b">
        <v>0</v>
      </c>
      <c r="L535" s="8">
        <v>17</v>
      </c>
      <c r="M535" s="8" t="b">
        <v>1</v>
      </c>
      <c r="N535" s="8" t="s">
        <v>8269</v>
      </c>
      <c r="O535">
        <f t="shared" si="40"/>
        <v>100</v>
      </c>
      <c r="P535" s="13">
        <f t="shared" si="45"/>
        <v>117.88</v>
      </c>
      <c r="Q535" s="15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3.2" hidden="1" x14ac:dyDescent="0.3">
      <c r="A536" s="8">
        <v>534</v>
      </c>
      <c r="B536" s="9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  <c r="O536">
        <f t="shared" si="40"/>
        <v>105</v>
      </c>
      <c r="P536" s="13">
        <f t="shared" si="45"/>
        <v>327.08</v>
      </c>
      <c r="Q536" s="15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43.2" x14ac:dyDescent="0.3">
      <c r="A537" s="8">
        <v>535</v>
      </c>
      <c r="B537" s="9" t="s">
        <v>536</v>
      </c>
      <c r="C537" s="9" t="s">
        <v>4645</v>
      </c>
      <c r="D537" s="10">
        <v>2000</v>
      </c>
      <c r="E537" s="11">
        <v>2050</v>
      </c>
      <c r="F537" s="8" t="s">
        <v>8218</v>
      </c>
      <c r="G537" s="8" t="s">
        <v>8224</v>
      </c>
      <c r="H537" s="8" t="s">
        <v>8246</v>
      </c>
      <c r="I537" s="8">
        <v>1483707905</v>
      </c>
      <c r="J537" s="8">
        <v>1481115905</v>
      </c>
      <c r="K537" s="8" t="b">
        <v>0</v>
      </c>
      <c r="L537" s="8">
        <v>59</v>
      </c>
      <c r="M537" s="8" t="b">
        <v>1</v>
      </c>
      <c r="N537" s="8" t="s">
        <v>8269</v>
      </c>
      <c r="O537">
        <f t="shared" si="40"/>
        <v>103</v>
      </c>
      <c r="P537" s="13">
        <f t="shared" si="45"/>
        <v>34.75</v>
      </c>
      <c r="Q537" s="15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57.6" x14ac:dyDescent="0.3">
      <c r="A538" s="8">
        <v>536</v>
      </c>
      <c r="B538" s="9" t="s">
        <v>537</v>
      </c>
      <c r="C538" s="9" t="s">
        <v>4646</v>
      </c>
      <c r="D538" s="10">
        <v>3300</v>
      </c>
      <c r="E538" s="11">
        <v>3902.5</v>
      </c>
      <c r="F538" s="8" t="s">
        <v>8218</v>
      </c>
      <c r="G538" s="8" t="s">
        <v>8224</v>
      </c>
      <c r="H538" s="8" t="s">
        <v>8246</v>
      </c>
      <c r="I538" s="8">
        <v>1438624800</v>
      </c>
      <c r="J538" s="8">
        <v>1435133807</v>
      </c>
      <c r="K538" s="8" t="b">
        <v>0</v>
      </c>
      <c r="L538" s="8">
        <v>39</v>
      </c>
      <c r="M538" s="8" t="b">
        <v>1</v>
      </c>
      <c r="N538" s="8" t="s">
        <v>8269</v>
      </c>
      <c r="O538">
        <f t="shared" si="40"/>
        <v>118</v>
      </c>
      <c r="P538" s="13">
        <f t="shared" si="45"/>
        <v>100.06</v>
      </c>
      <c r="Q538" s="15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3.2" x14ac:dyDescent="0.3">
      <c r="A539" s="8">
        <v>537</v>
      </c>
      <c r="B539" s="9" t="s">
        <v>538</v>
      </c>
      <c r="C539" s="9" t="s">
        <v>4647</v>
      </c>
      <c r="D539" s="10">
        <v>2000</v>
      </c>
      <c r="E539" s="11">
        <v>2410</v>
      </c>
      <c r="F539" s="8" t="s">
        <v>8218</v>
      </c>
      <c r="G539" s="8" t="s">
        <v>8223</v>
      </c>
      <c r="H539" s="8" t="s">
        <v>8245</v>
      </c>
      <c r="I539" s="8">
        <v>1446665191</v>
      </c>
      <c r="J539" s="8">
        <v>1444069591</v>
      </c>
      <c r="K539" s="8" t="b">
        <v>0</v>
      </c>
      <c r="L539" s="8">
        <v>59</v>
      </c>
      <c r="M539" s="8" t="b">
        <v>1</v>
      </c>
      <c r="N539" s="8" t="s">
        <v>8269</v>
      </c>
      <c r="O539">
        <f t="shared" si="40"/>
        <v>121</v>
      </c>
      <c r="P539" s="13">
        <f t="shared" si="45"/>
        <v>40.85</v>
      </c>
      <c r="Q539" s="15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3.2" hidden="1" x14ac:dyDescent="0.3">
      <c r="A540" s="8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  <c r="O540">
        <f t="shared" si="40"/>
        <v>302</v>
      </c>
      <c r="P540" s="13">
        <f t="shared" si="45"/>
        <v>252.02</v>
      </c>
      <c r="Q540" s="15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3.2" hidden="1" x14ac:dyDescent="0.3">
      <c r="A541" s="8">
        <v>539</v>
      </c>
      <c r="B541" s="9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  <c r="O541">
        <f t="shared" si="40"/>
        <v>101</v>
      </c>
      <c r="P541" s="13">
        <f t="shared" si="45"/>
        <v>25.16</v>
      </c>
      <c r="Q541" s="15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57.6" hidden="1" x14ac:dyDescent="0.3">
      <c r="A542" s="8">
        <v>540</v>
      </c>
      <c r="B542" s="9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  <c r="O542">
        <f t="shared" si="40"/>
        <v>0</v>
      </c>
      <c r="P542" s="13">
        <f t="shared" si="41"/>
        <v>1</v>
      </c>
      <c r="Q542" s="15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3.2" x14ac:dyDescent="0.3">
      <c r="A543" s="8">
        <v>541</v>
      </c>
      <c r="B543" s="9" t="s">
        <v>542</v>
      </c>
      <c r="C543" s="9" t="s">
        <v>4651</v>
      </c>
      <c r="D543" s="10">
        <v>4500</v>
      </c>
      <c r="E543" s="11">
        <v>25</v>
      </c>
      <c r="F543" s="8" t="s">
        <v>8220</v>
      </c>
      <c r="G543" s="8" t="s">
        <v>8223</v>
      </c>
      <c r="H543" s="8" t="s">
        <v>8245</v>
      </c>
      <c r="I543" s="8">
        <v>1446080834</v>
      </c>
      <c r="J543" s="8">
        <v>1443488834</v>
      </c>
      <c r="K543" s="8" t="b">
        <v>0</v>
      </c>
      <c r="L543" s="8">
        <v>1</v>
      </c>
      <c r="M543" s="8" t="b">
        <v>0</v>
      </c>
      <c r="N543" s="8" t="s">
        <v>8270</v>
      </c>
      <c r="O543">
        <f t="shared" si="40"/>
        <v>1</v>
      </c>
      <c r="P543" s="13">
        <f t="shared" si="41"/>
        <v>25</v>
      </c>
      <c r="Q543" s="15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3.2" hidden="1" x14ac:dyDescent="0.3">
      <c r="A544" s="8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  <c r="O544">
        <f t="shared" si="40"/>
        <v>0</v>
      </c>
      <c r="P544" s="13">
        <f t="shared" si="41"/>
        <v>1</v>
      </c>
      <c r="Q544" s="15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3.2" hidden="1" x14ac:dyDescent="0.3">
      <c r="A545" s="8">
        <v>543</v>
      </c>
      <c r="B545" s="9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  <c r="O545">
        <f t="shared" si="40"/>
        <v>0</v>
      </c>
      <c r="P545" s="13">
        <f t="shared" si="41"/>
        <v>35</v>
      </c>
      <c r="Q545" s="15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3.2" hidden="1" x14ac:dyDescent="0.3">
      <c r="A546" s="8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  <c r="O546">
        <f t="shared" si="40"/>
        <v>1</v>
      </c>
      <c r="P546" s="13">
        <f t="shared" si="41"/>
        <v>3</v>
      </c>
      <c r="Q546" s="15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43.2" hidden="1" x14ac:dyDescent="0.3">
      <c r="A547" s="8">
        <v>545</v>
      </c>
      <c r="B547" s="9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  <c r="O547">
        <f t="shared" si="40"/>
        <v>27</v>
      </c>
      <c r="P547" s="13">
        <f t="shared" si="41"/>
        <v>402.71</v>
      </c>
      <c r="Q547" s="15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3.2" hidden="1" x14ac:dyDescent="0.3">
      <c r="A548" s="8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  <c r="O548">
        <f t="shared" si="40"/>
        <v>0</v>
      </c>
      <c r="P548" s="13">
        <f t="shared" si="41"/>
        <v>26</v>
      </c>
      <c r="Q548" s="15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57.6" hidden="1" x14ac:dyDescent="0.3">
      <c r="A549" s="8">
        <v>547</v>
      </c>
      <c r="B549" s="9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  <c r="O549">
        <f t="shared" si="40"/>
        <v>0</v>
      </c>
      <c r="P549" s="13">
        <f t="shared" si="41"/>
        <v>0</v>
      </c>
      <c r="Q549" s="15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3.2" hidden="1" x14ac:dyDescent="0.3">
      <c r="A550" s="8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  <c r="O550">
        <f t="shared" si="40"/>
        <v>0</v>
      </c>
      <c r="P550" s="13">
        <f t="shared" si="41"/>
        <v>9</v>
      </c>
      <c r="Q550" s="15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57.6" x14ac:dyDescent="0.3">
      <c r="A551" s="8">
        <v>549</v>
      </c>
      <c r="B551" s="9" t="s">
        <v>550</v>
      </c>
      <c r="C551" s="9" t="s">
        <v>4659</v>
      </c>
      <c r="D551" s="10">
        <v>2500</v>
      </c>
      <c r="E551" s="11">
        <v>68</v>
      </c>
      <c r="F551" s="8" t="s">
        <v>8220</v>
      </c>
      <c r="G551" s="8" t="s">
        <v>8224</v>
      </c>
      <c r="H551" s="8" t="s">
        <v>8246</v>
      </c>
      <c r="I551" s="8">
        <v>1436368622</v>
      </c>
      <c r="J551" s="8">
        <v>1433776622</v>
      </c>
      <c r="K551" s="8" t="b">
        <v>0</v>
      </c>
      <c r="L551" s="8">
        <v>8</v>
      </c>
      <c r="M551" s="8" t="b">
        <v>0</v>
      </c>
      <c r="N551" s="8" t="s">
        <v>8270</v>
      </c>
      <c r="O551">
        <f t="shared" si="40"/>
        <v>3</v>
      </c>
      <c r="P551" s="13">
        <f t="shared" si="41"/>
        <v>8.5</v>
      </c>
      <c r="Q551" s="15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3.2" hidden="1" x14ac:dyDescent="0.3">
      <c r="A552" s="8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  <c r="O552">
        <f t="shared" si="40"/>
        <v>1</v>
      </c>
      <c r="P552" s="13">
        <f t="shared" si="41"/>
        <v>8.75</v>
      </c>
      <c r="Q552" s="15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3.2" hidden="1" x14ac:dyDescent="0.3">
      <c r="A553" s="8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  <c r="O553">
        <f t="shared" si="40"/>
        <v>5</v>
      </c>
      <c r="P553" s="13">
        <f t="shared" si="41"/>
        <v>135.04</v>
      </c>
      <c r="Q553" s="15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3.2" hidden="1" x14ac:dyDescent="0.3">
      <c r="A554" s="8">
        <v>552</v>
      </c>
      <c r="B554" s="9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  <c r="O554">
        <f t="shared" si="40"/>
        <v>0</v>
      </c>
      <c r="P554" s="13">
        <f t="shared" si="41"/>
        <v>0</v>
      </c>
      <c r="Q554" s="15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3.2" hidden="1" x14ac:dyDescent="0.3">
      <c r="A555" s="8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  <c r="O555">
        <f t="shared" si="40"/>
        <v>0</v>
      </c>
      <c r="P555" s="13">
        <f t="shared" si="41"/>
        <v>20.5</v>
      </c>
      <c r="Q555" s="15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3.2" x14ac:dyDescent="0.3">
      <c r="A556" s="8">
        <v>554</v>
      </c>
      <c r="B556" s="9" t="s">
        <v>555</v>
      </c>
      <c r="C556" s="9" t="s">
        <v>4664</v>
      </c>
      <c r="D556" s="10">
        <v>3870</v>
      </c>
      <c r="E556" s="11">
        <v>1416</v>
      </c>
      <c r="F556" s="8" t="s">
        <v>8220</v>
      </c>
      <c r="G556" s="8" t="s">
        <v>8223</v>
      </c>
      <c r="H556" s="8" t="s">
        <v>8245</v>
      </c>
      <c r="I556" s="8">
        <v>1413735972</v>
      </c>
      <c r="J556" s="8">
        <v>1411143972</v>
      </c>
      <c r="K556" s="8" t="b">
        <v>0</v>
      </c>
      <c r="L556" s="8">
        <v>22</v>
      </c>
      <c r="M556" s="8" t="b">
        <v>0</v>
      </c>
      <c r="N556" s="8" t="s">
        <v>8270</v>
      </c>
      <c r="O556">
        <f t="shared" si="40"/>
        <v>37</v>
      </c>
      <c r="P556" s="13">
        <f t="shared" si="41"/>
        <v>64.36</v>
      </c>
      <c r="Q556" s="15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3.2" hidden="1" x14ac:dyDescent="0.3">
      <c r="A557" s="8">
        <v>555</v>
      </c>
      <c r="B557" s="9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  <c r="O557">
        <f t="shared" si="40"/>
        <v>0</v>
      </c>
      <c r="P557" s="13">
        <f t="shared" si="41"/>
        <v>0</v>
      </c>
      <c r="Q557" s="15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28.8" hidden="1" x14ac:dyDescent="0.3">
      <c r="A558" s="8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  <c r="O558">
        <f t="shared" si="40"/>
        <v>3</v>
      </c>
      <c r="P558" s="13">
        <f t="shared" si="41"/>
        <v>200</v>
      </c>
      <c r="Q558" s="15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43.2" hidden="1" x14ac:dyDescent="0.3">
      <c r="A559" s="8">
        <v>557</v>
      </c>
      <c r="B559" s="9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  <c r="O559">
        <f t="shared" si="40"/>
        <v>1</v>
      </c>
      <c r="P559" s="13">
        <f t="shared" si="41"/>
        <v>68.3</v>
      </c>
      <c r="Q559" s="15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3.2" hidden="1" x14ac:dyDescent="0.3">
      <c r="A560" s="8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  <c r="O560">
        <f t="shared" si="40"/>
        <v>0</v>
      </c>
      <c r="P560" s="13">
        <f t="shared" si="41"/>
        <v>0</v>
      </c>
      <c r="Q560" s="15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43.2" hidden="1" x14ac:dyDescent="0.3">
      <c r="A561" s="8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  <c r="O561">
        <f t="shared" si="40"/>
        <v>0</v>
      </c>
      <c r="P561" s="13">
        <f t="shared" si="41"/>
        <v>50</v>
      </c>
      <c r="Q561" s="15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3.2" hidden="1" x14ac:dyDescent="0.3">
      <c r="A562" s="8">
        <v>560</v>
      </c>
      <c r="B562" s="9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  <c r="O562">
        <f t="shared" si="40"/>
        <v>0</v>
      </c>
      <c r="P562" s="13">
        <f t="shared" si="41"/>
        <v>4</v>
      </c>
      <c r="Q562" s="15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3.2" hidden="1" x14ac:dyDescent="0.3">
      <c r="A563" s="8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  <c r="O563">
        <f t="shared" si="40"/>
        <v>0</v>
      </c>
      <c r="P563" s="13">
        <f t="shared" si="41"/>
        <v>27.5</v>
      </c>
      <c r="Q563" s="15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3.2" hidden="1" x14ac:dyDescent="0.3">
      <c r="A564" s="8">
        <v>562</v>
      </c>
      <c r="B564" s="9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  <c r="O564">
        <f t="shared" si="40"/>
        <v>0</v>
      </c>
      <c r="P564" s="13">
        <f t="shared" si="41"/>
        <v>0</v>
      </c>
      <c r="Q564" s="15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3.2" hidden="1" x14ac:dyDescent="0.3">
      <c r="A565" s="8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  <c r="O565">
        <f t="shared" si="40"/>
        <v>0</v>
      </c>
      <c r="P565" s="13">
        <f t="shared" si="41"/>
        <v>34</v>
      </c>
      <c r="Q565" s="15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57.6" hidden="1" x14ac:dyDescent="0.3">
      <c r="A566" s="8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  <c r="O566">
        <f t="shared" si="40"/>
        <v>0</v>
      </c>
      <c r="P566" s="13">
        <f t="shared" si="41"/>
        <v>1</v>
      </c>
      <c r="Q566" s="15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3.2" hidden="1" x14ac:dyDescent="0.3">
      <c r="A567" s="8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  <c r="O567">
        <f t="shared" si="40"/>
        <v>0</v>
      </c>
      <c r="P567" s="13">
        <f t="shared" si="41"/>
        <v>0</v>
      </c>
      <c r="Q567" s="15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3.2" hidden="1" x14ac:dyDescent="0.3">
      <c r="A568" s="8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  <c r="O568">
        <f t="shared" si="40"/>
        <v>0</v>
      </c>
      <c r="P568" s="13">
        <f t="shared" si="41"/>
        <v>1</v>
      </c>
      <c r="Q568" s="15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3.2" hidden="1" x14ac:dyDescent="0.3">
      <c r="A569" s="8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  <c r="O569">
        <f t="shared" si="40"/>
        <v>0</v>
      </c>
      <c r="P569" s="13">
        <f t="shared" si="41"/>
        <v>0</v>
      </c>
      <c r="Q569" s="15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57.6" hidden="1" x14ac:dyDescent="0.3">
      <c r="A570" s="8">
        <v>568</v>
      </c>
      <c r="B570" s="9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  <c r="O570">
        <f t="shared" si="40"/>
        <v>1</v>
      </c>
      <c r="P570" s="13">
        <f t="shared" si="41"/>
        <v>49</v>
      </c>
      <c r="Q570" s="15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3.2" x14ac:dyDescent="0.3">
      <c r="A571" s="8">
        <v>569</v>
      </c>
      <c r="B571" s="9" t="s">
        <v>570</v>
      </c>
      <c r="C571" s="9" t="s">
        <v>4679</v>
      </c>
      <c r="D571" s="10">
        <v>2500</v>
      </c>
      <c r="E571" s="11">
        <v>20</v>
      </c>
      <c r="F571" s="8" t="s">
        <v>8220</v>
      </c>
      <c r="G571" s="8" t="s">
        <v>8228</v>
      </c>
      <c r="H571" s="8" t="s">
        <v>8250</v>
      </c>
      <c r="I571" s="8">
        <v>1451679612</v>
      </c>
      <c r="J571" s="8">
        <v>1449087612</v>
      </c>
      <c r="K571" s="8" t="b">
        <v>0</v>
      </c>
      <c r="L571" s="8">
        <v>1</v>
      </c>
      <c r="M571" s="8" t="b">
        <v>0</v>
      </c>
      <c r="N571" s="8" t="s">
        <v>8270</v>
      </c>
      <c r="O571">
        <f t="shared" si="40"/>
        <v>1</v>
      </c>
      <c r="P571" s="13">
        <f t="shared" si="41"/>
        <v>20</v>
      </c>
      <c r="Q571" s="15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28.8" hidden="1" x14ac:dyDescent="0.3">
      <c r="A572" s="8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  <c r="O572">
        <f t="shared" si="40"/>
        <v>0</v>
      </c>
      <c r="P572" s="13">
        <f t="shared" si="41"/>
        <v>142</v>
      </c>
      <c r="Q572" s="15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3.2" hidden="1" x14ac:dyDescent="0.3">
      <c r="A573" s="8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  <c r="O573">
        <f t="shared" si="40"/>
        <v>0</v>
      </c>
      <c r="P573" s="13">
        <f t="shared" si="41"/>
        <v>53</v>
      </c>
      <c r="Q573" s="15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3.2" x14ac:dyDescent="0.3">
      <c r="A574" s="8">
        <v>572</v>
      </c>
      <c r="B574" s="9" t="s">
        <v>573</v>
      </c>
      <c r="C574" s="9" t="s">
        <v>4682</v>
      </c>
      <c r="D574" s="10">
        <v>2500</v>
      </c>
      <c r="E574" s="11">
        <v>0</v>
      </c>
      <c r="F574" s="8" t="s">
        <v>8220</v>
      </c>
      <c r="G574" s="8" t="s">
        <v>8223</v>
      </c>
      <c r="H574" s="8" t="s">
        <v>8245</v>
      </c>
      <c r="I574" s="8">
        <v>1446660688</v>
      </c>
      <c r="J574" s="8">
        <v>1444065088</v>
      </c>
      <c r="K574" s="8" t="b">
        <v>0</v>
      </c>
      <c r="L574" s="8">
        <v>0</v>
      </c>
      <c r="M574" s="8" t="b">
        <v>0</v>
      </c>
      <c r="N574" s="8" t="s">
        <v>8270</v>
      </c>
      <c r="O574">
        <f t="shared" si="40"/>
        <v>0</v>
      </c>
      <c r="P574" s="13">
        <f t="shared" si="41"/>
        <v>0</v>
      </c>
      <c r="Q574" s="15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57.6" hidden="1" x14ac:dyDescent="0.3">
      <c r="A575" s="8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  <c r="O575">
        <f t="shared" si="40"/>
        <v>0</v>
      </c>
      <c r="P575" s="13">
        <f t="shared" si="41"/>
        <v>38.44</v>
      </c>
      <c r="Q575" s="15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43.2" hidden="1" x14ac:dyDescent="0.3">
      <c r="A576" s="8">
        <v>574</v>
      </c>
      <c r="B576" s="9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  <c r="O576">
        <f t="shared" si="40"/>
        <v>1</v>
      </c>
      <c r="P576" s="13">
        <f t="shared" si="41"/>
        <v>20</v>
      </c>
      <c r="Q576" s="15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57.6" hidden="1" x14ac:dyDescent="0.3">
      <c r="A577" s="8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  <c r="O577">
        <f t="shared" si="40"/>
        <v>0</v>
      </c>
      <c r="P577" s="13">
        <f t="shared" si="41"/>
        <v>64.75</v>
      </c>
      <c r="Q577" s="15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3.2" hidden="1" x14ac:dyDescent="0.3">
      <c r="A578" s="8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  <c r="O578">
        <f t="shared" si="40"/>
        <v>0</v>
      </c>
      <c r="P578" s="13">
        <f t="shared" si="41"/>
        <v>1</v>
      </c>
      <c r="Q578" s="15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3.2" hidden="1" x14ac:dyDescent="0.3">
      <c r="A579" s="8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  <c r="O579">
        <f t="shared" ref="O579:O642" si="46">ROUND(E579/D579*100,0)</f>
        <v>0</v>
      </c>
      <c r="P579" s="13">
        <f t="shared" ref="P579:P642" si="47">IFERROR(ROUND(E579/L579,2),0)</f>
        <v>10</v>
      </c>
      <c r="Q579" s="15" t="s">
        <v>8317</v>
      </c>
      <c r="R579" t="s">
        <v>8318</v>
      </c>
      <c r="S579" s="19">
        <f t="shared" ref="S579:S642" si="48">(((J579/60)/60)/24)+DATE(1970,1,1)</f>
        <v>42450.589143518519</v>
      </c>
      <c r="T579" s="19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 hidden="1" x14ac:dyDescent="0.3">
      <c r="A580" s="8">
        <v>578</v>
      </c>
      <c r="B580" s="9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  <c r="O580">
        <f t="shared" si="46"/>
        <v>0</v>
      </c>
      <c r="P580" s="13">
        <f t="shared" si="47"/>
        <v>2</v>
      </c>
      <c r="Q580" s="15" t="s">
        <v>8317</v>
      </c>
      <c r="R580" t="s">
        <v>8318</v>
      </c>
      <c r="S580" s="19">
        <f t="shared" si="48"/>
        <v>42230.578622685185</v>
      </c>
      <c r="T580" s="19">
        <f t="shared" si="49"/>
        <v>42254.578622685185</v>
      </c>
      <c r="U580">
        <f t="shared" si="50"/>
        <v>2015</v>
      </c>
    </row>
    <row r="581" spans="1:21" ht="28.8" hidden="1" x14ac:dyDescent="0.3">
      <c r="A581" s="8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  <c r="O581">
        <f t="shared" si="46"/>
        <v>1</v>
      </c>
      <c r="P581" s="13">
        <f t="shared" si="47"/>
        <v>35</v>
      </c>
      <c r="Q581" s="15" t="s">
        <v>8317</v>
      </c>
      <c r="R581" t="s">
        <v>8318</v>
      </c>
      <c r="S581" s="19">
        <f t="shared" si="48"/>
        <v>41968.852118055554</v>
      </c>
      <c r="T581" s="19">
        <f t="shared" si="49"/>
        <v>41998.852118055554</v>
      </c>
      <c r="U581">
        <f t="shared" si="50"/>
        <v>2014</v>
      </c>
    </row>
    <row r="582" spans="1:21" ht="43.2" x14ac:dyDescent="0.3">
      <c r="A582" s="8">
        <v>580</v>
      </c>
      <c r="B582" s="9" t="s">
        <v>581</v>
      </c>
      <c r="C582" s="9" t="s">
        <v>4690</v>
      </c>
      <c r="D582" s="10">
        <v>3000</v>
      </c>
      <c r="E582" s="11">
        <v>1</v>
      </c>
      <c r="F582" s="8" t="s">
        <v>8220</v>
      </c>
      <c r="G582" s="8" t="s">
        <v>8223</v>
      </c>
      <c r="H582" s="8" t="s">
        <v>8245</v>
      </c>
      <c r="I582" s="8">
        <v>1474580867</v>
      </c>
      <c r="J582" s="8">
        <v>1471988867</v>
      </c>
      <c r="K582" s="8" t="b">
        <v>0</v>
      </c>
      <c r="L582" s="8">
        <v>1</v>
      </c>
      <c r="M582" s="8" t="b">
        <v>0</v>
      </c>
      <c r="N582" s="8" t="s">
        <v>8270</v>
      </c>
      <c r="O582">
        <f t="shared" si="46"/>
        <v>0</v>
      </c>
      <c r="P582" s="13">
        <f t="shared" si="47"/>
        <v>1</v>
      </c>
      <c r="Q582" s="15" t="s">
        <v>8317</v>
      </c>
      <c r="R582" t="s">
        <v>8318</v>
      </c>
      <c r="S582" s="19">
        <f t="shared" si="48"/>
        <v>42605.908182870371</v>
      </c>
      <c r="T582" s="19">
        <f t="shared" si="49"/>
        <v>42635.908182870371</v>
      </c>
      <c r="U582">
        <f t="shared" si="50"/>
        <v>2016</v>
      </c>
    </row>
    <row r="583" spans="1:21" ht="43.2" hidden="1" x14ac:dyDescent="0.3">
      <c r="A583" s="8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  <c r="O583">
        <f t="shared" si="46"/>
        <v>0</v>
      </c>
      <c r="P583" s="13">
        <f t="shared" si="47"/>
        <v>0</v>
      </c>
      <c r="Q583" s="15" t="s">
        <v>8317</v>
      </c>
      <c r="R583" t="s">
        <v>8318</v>
      </c>
      <c r="S583" s="19">
        <f t="shared" si="48"/>
        <v>42188.012777777782</v>
      </c>
      <c r="T583" s="19">
        <f t="shared" si="49"/>
        <v>42218.012777777782</v>
      </c>
      <c r="U583">
        <f t="shared" si="50"/>
        <v>2015</v>
      </c>
    </row>
    <row r="584" spans="1:21" ht="43.2" hidden="1" x14ac:dyDescent="0.3">
      <c r="A584" s="8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  <c r="O584">
        <f t="shared" si="46"/>
        <v>0</v>
      </c>
      <c r="P584" s="13">
        <f t="shared" si="47"/>
        <v>0</v>
      </c>
      <c r="Q584" s="15" t="s">
        <v>8317</v>
      </c>
      <c r="R584" t="s">
        <v>8318</v>
      </c>
      <c r="S584" s="19">
        <f t="shared" si="48"/>
        <v>42055.739803240736</v>
      </c>
      <c r="T584" s="19">
        <f t="shared" si="49"/>
        <v>42078.75</v>
      </c>
      <c r="U584">
        <f t="shared" si="50"/>
        <v>2015</v>
      </c>
    </row>
    <row r="585" spans="1:21" ht="43.2" hidden="1" x14ac:dyDescent="0.3">
      <c r="A585" s="8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  <c r="O585">
        <f t="shared" si="46"/>
        <v>0</v>
      </c>
      <c r="P585" s="13">
        <f t="shared" si="47"/>
        <v>1</v>
      </c>
      <c r="Q585" s="15" t="s">
        <v>8317</v>
      </c>
      <c r="R585" t="s">
        <v>8318</v>
      </c>
      <c r="S585" s="19">
        <f t="shared" si="48"/>
        <v>42052.93850694444</v>
      </c>
      <c r="T585" s="19">
        <f t="shared" si="49"/>
        <v>42082.896840277783</v>
      </c>
      <c r="U585">
        <f t="shared" si="50"/>
        <v>2015</v>
      </c>
    </row>
    <row r="586" spans="1:21" ht="43.2" x14ac:dyDescent="0.3">
      <c r="A586" s="8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  <c r="O586">
        <f t="shared" si="46"/>
        <v>1</v>
      </c>
      <c r="P586" s="13">
        <f t="shared" si="47"/>
        <v>5</v>
      </c>
      <c r="Q586" s="15" t="s">
        <v>8317</v>
      </c>
      <c r="R586" t="s">
        <v>8318</v>
      </c>
      <c r="S586" s="19">
        <f t="shared" si="48"/>
        <v>42049.716620370367</v>
      </c>
      <c r="T586" s="19">
        <f t="shared" si="49"/>
        <v>42079.674953703703</v>
      </c>
      <c r="U586">
        <f t="shared" si="50"/>
        <v>2015</v>
      </c>
    </row>
    <row r="587" spans="1:21" ht="43.2" hidden="1" x14ac:dyDescent="0.3">
      <c r="A587" s="8">
        <v>585</v>
      </c>
      <c r="B587" s="9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  <c r="O587">
        <f t="shared" si="46"/>
        <v>0</v>
      </c>
      <c r="P587" s="13">
        <f t="shared" si="47"/>
        <v>0</v>
      </c>
      <c r="Q587" s="15" t="s">
        <v>8317</v>
      </c>
      <c r="R587" t="s">
        <v>8318</v>
      </c>
      <c r="S587" s="19">
        <f t="shared" si="48"/>
        <v>42283.3909375</v>
      </c>
      <c r="T587" s="19">
        <f t="shared" si="49"/>
        <v>42339</v>
      </c>
      <c r="U587">
        <f t="shared" si="50"/>
        <v>2015</v>
      </c>
    </row>
    <row r="588" spans="1:21" ht="43.2" hidden="1" x14ac:dyDescent="0.3">
      <c r="A588" s="8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  <c r="O588">
        <f t="shared" si="46"/>
        <v>1</v>
      </c>
      <c r="P588" s="13">
        <f t="shared" si="47"/>
        <v>14</v>
      </c>
      <c r="Q588" s="15" t="s">
        <v>8317</v>
      </c>
      <c r="R588" t="s">
        <v>8318</v>
      </c>
      <c r="S588" s="19">
        <f t="shared" si="48"/>
        <v>42020.854247685187</v>
      </c>
      <c r="T588" s="19">
        <f t="shared" si="49"/>
        <v>42050.854247685187</v>
      </c>
      <c r="U588">
        <f t="shared" si="50"/>
        <v>2015</v>
      </c>
    </row>
    <row r="589" spans="1:21" ht="72" hidden="1" x14ac:dyDescent="0.3">
      <c r="A589" s="8">
        <v>587</v>
      </c>
      <c r="B589" s="9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  <c r="O589">
        <f t="shared" si="46"/>
        <v>9</v>
      </c>
      <c r="P589" s="13">
        <f t="shared" si="47"/>
        <v>389.29</v>
      </c>
      <c r="Q589" s="15" t="s">
        <v>8317</v>
      </c>
      <c r="R589" t="s">
        <v>8318</v>
      </c>
      <c r="S589" s="19">
        <f t="shared" si="48"/>
        <v>42080.757326388892</v>
      </c>
      <c r="T589" s="19">
        <f t="shared" si="49"/>
        <v>42110.757326388892</v>
      </c>
      <c r="U589">
        <f t="shared" si="50"/>
        <v>2015</v>
      </c>
    </row>
    <row r="590" spans="1:21" ht="43.2" hidden="1" x14ac:dyDescent="0.3">
      <c r="A590" s="8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  <c r="O590">
        <f t="shared" si="46"/>
        <v>3</v>
      </c>
      <c r="P590" s="13">
        <f t="shared" si="47"/>
        <v>150.5</v>
      </c>
      <c r="Q590" s="15" t="s">
        <v>8317</v>
      </c>
      <c r="R590" t="s">
        <v>8318</v>
      </c>
      <c r="S590" s="19">
        <f t="shared" si="48"/>
        <v>42631.769513888896</v>
      </c>
      <c r="T590" s="19">
        <f t="shared" si="49"/>
        <v>42691.811180555553</v>
      </c>
      <c r="U590">
        <f t="shared" si="50"/>
        <v>2016</v>
      </c>
    </row>
    <row r="591" spans="1:21" hidden="1" x14ac:dyDescent="0.3">
      <c r="A591" s="8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  <c r="O591">
        <f t="shared" si="46"/>
        <v>0</v>
      </c>
      <c r="P591" s="13">
        <f t="shared" si="47"/>
        <v>1</v>
      </c>
      <c r="Q591" s="15" t="s">
        <v>8317</v>
      </c>
      <c r="R591" t="s">
        <v>8318</v>
      </c>
      <c r="S591" s="19">
        <f t="shared" si="48"/>
        <v>42178.614571759259</v>
      </c>
      <c r="T591" s="19">
        <f t="shared" si="49"/>
        <v>42193.614571759259</v>
      </c>
      <c r="U591">
        <f t="shared" si="50"/>
        <v>2015</v>
      </c>
    </row>
    <row r="592" spans="1:21" ht="57.6" hidden="1" x14ac:dyDescent="0.3">
      <c r="A592" s="8">
        <v>590</v>
      </c>
      <c r="B592" s="9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  <c r="O592">
        <f t="shared" si="46"/>
        <v>4</v>
      </c>
      <c r="P592" s="13">
        <f t="shared" si="47"/>
        <v>24.78</v>
      </c>
      <c r="Q592" s="15" t="s">
        <v>8317</v>
      </c>
      <c r="R592" t="s">
        <v>8318</v>
      </c>
      <c r="S592" s="19">
        <f t="shared" si="48"/>
        <v>42377.554756944446</v>
      </c>
      <c r="T592" s="19">
        <f t="shared" si="49"/>
        <v>42408.542361111111</v>
      </c>
      <c r="U592">
        <f t="shared" si="50"/>
        <v>2016</v>
      </c>
    </row>
    <row r="593" spans="1:21" ht="43.2" hidden="1" x14ac:dyDescent="0.3">
      <c r="A593" s="8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  <c r="O593">
        <f t="shared" si="46"/>
        <v>0</v>
      </c>
      <c r="P593" s="13">
        <f t="shared" si="47"/>
        <v>30.5</v>
      </c>
      <c r="Q593" s="15" t="s">
        <v>8317</v>
      </c>
      <c r="R593" t="s">
        <v>8318</v>
      </c>
      <c r="S593" s="19">
        <f t="shared" si="48"/>
        <v>42177.543171296296</v>
      </c>
      <c r="T593" s="19">
        <f t="shared" si="49"/>
        <v>42207.543171296296</v>
      </c>
      <c r="U593">
        <f t="shared" si="50"/>
        <v>2015</v>
      </c>
    </row>
    <row r="594" spans="1:21" ht="43.2" hidden="1" x14ac:dyDescent="0.3">
      <c r="A594" s="8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  <c r="O594">
        <f t="shared" si="46"/>
        <v>3</v>
      </c>
      <c r="P594" s="13">
        <f t="shared" si="47"/>
        <v>250</v>
      </c>
      <c r="Q594" s="15" t="s">
        <v>8317</v>
      </c>
      <c r="R594" t="s">
        <v>8318</v>
      </c>
      <c r="S594" s="19">
        <f t="shared" si="48"/>
        <v>41946.232175925928</v>
      </c>
      <c r="T594" s="19">
        <f t="shared" si="49"/>
        <v>41976.232175925921</v>
      </c>
      <c r="U594">
        <f t="shared" si="50"/>
        <v>2014</v>
      </c>
    </row>
    <row r="595" spans="1:21" ht="57.6" hidden="1" x14ac:dyDescent="0.3">
      <c r="A595" s="8">
        <v>593</v>
      </c>
      <c r="B595" s="9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  <c r="O595">
        <f t="shared" si="46"/>
        <v>23</v>
      </c>
      <c r="P595" s="13">
        <f t="shared" si="47"/>
        <v>16.43</v>
      </c>
      <c r="Q595" s="15" t="s">
        <v>8317</v>
      </c>
      <c r="R595" t="s">
        <v>8318</v>
      </c>
      <c r="S595" s="19">
        <f t="shared" si="48"/>
        <v>42070.677604166667</v>
      </c>
      <c r="T595" s="19">
        <f t="shared" si="49"/>
        <v>42100.635937500003</v>
      </c>
      <c r="U595">
        <f t="shared" si="50"/>
        <v>2015</v>
      </c>
    </row>
    <row r="596" spans="1:21" ht="28.8" hidden="1" x14ac:dyDescent="0.3">
      <c r="A596" s="8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  <c r="O596">
        <f t="shared" si="46"/>
        <v>0</v>
      </c>
      <c r="P596" s="13">
        <f t="shared" si="47"/>
        <v>13</v>
      </c>
      <c r="Q596" s="15" t="s">
        <v>8317</v>
      </c>
      <c r="R596" t="s">
        <v>8318</v>
      </c>
      <c r="S596" s="19">
        <f t="shared" si="48"/>
        <v>42446.780162037037</v>
      </c>
      <c r="T596" s="19">
        <f t="shared" si="49"/>
        <v>42476.780162037037</v>
      </c>
      <c r="U596">
        <f t="shared" si="50"/>
        <v>2016</v>
      </c>
    </row>
    <row r="597" spans="1:21" ht="43.2" hidden="1" x14ac:dyDescent="0.3">
      <c r="A597" s="8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  <c r="O597">
        <f t="shared" si="46"/>
        <v>0</v>
      </c>
      <c r="P597" s="13">
        <f t="shared" si="47"/>
        <v>53.25</v>
      </c>
      <c r="Q597" s="15" t="s">
        <v>8317</v>
      </c>
      <c r="R597" t="s">
        <v>8318</v>
      </c>
      <c r="S597" s="19">
        <f t="shared" si="48"/>
        <v>42083.069884259254</v>
      </c>
      <c r="T597" s="19">
        <f t="shared" si="49"/>
        <v>42128.069884259254</v>
      </c>
      <c r="U597">
        <f t="shared" si="50"/>
        <v>2015</v>
      </c>
    </row>
    <row r="598" spans="1:21" ht="28.8" hidden="1" x14ac:dyDescent="0.3">
      <c r="A598" s="8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  <c r="O598">
        <f t="shared" si="46"/>
        <v>0</v>
      </c>
      <c r="P598" s="13">
        <f t="shared" si="47"/>
        <v>3</v>
      </c>
      <c r="Q598" s="15" t="s">
        <v>8317</v>
      </c>
      <c r="R598" t="s">
        <v>8318</v>
      </c>
      <c r="S598" s="19">
        <f t="shared" si="48"/>
        <v>42646.896898148145</v>
      </c>
      <c r="T598" s="19">
        <f t="shared" si="49"/>
        <v>42676.896898148145</v>
      </c>
      <c r="U598">
        <f t="shared" si="50"/>
        <v>2016</v>
      </c>
    </row>
    <row r="599" spans="1:21" ht="43.2" hidden="1" x14ac:dyDescent="0.3">
      <c r="A599" s="8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  <c r="O599">
        <f t="shared" si="46"/>
        <v>0</v>
      </c>
      <c r="P599" s="13">
        <f t="shared" si="47"/>
        <v>10</v>
      </c>
      <c r="Q599" s="15" t="s">
        <v>8317</v>
      </c>
      <c r="R599" t="s">
        <v>8318</v>
      </c>
      <c r="S599" s="19">
        <f t="shared" si="48"/>
        <v>42545.705266203702</v>
      </c>
      <c r="T599" s="19">
        <f t="shared" si="49"/>
        <v>42582.666666666672</v>
      </c>
      <c r="U599">
        <f t="shared" si="50"/>
        <v>2016</v>
      </c>
    </row>
    <row r="600" spans="1:21" ht="28.8" x14ac:dyDescent="0.3">
      <c r="A600" s="8">
        <v>598</v>
      </c>
      <c r="B600" s="9" t="s">
        <v>599</v>
      </c>
      <c r="C600" s="9" t="s">
        <v>4708</v>
      </c>
      <c r="D600" s="10">
        <v>2500</v>
      </c>
      <c r="E600" s="11">
        <v>850</v>
      </c>
      <c r="F600" s="8" t="s">
        <v>8220</v>
      </c>
      <c r="G600" s="8" t="s">
        <v>8223</v>
      </c>
      <c r="H600" s="8" t="s">
        <v>8245</v>
      </c>
      <c r="I600" s="8">
        <v>1417737781</v>
      </c>
      <c r="J600" s="8">
        <v>1415145781</v>
      </c>
      <c r="K600" s="8" t="b">
        <v>0</v>
      </c>
      <c r="L600" s="8">
        <v>7</v>
      </c>
      <c r="M600" s="8" t="b">
        <v>0</v>
      </c>
      <c r="N600" s="8" t="s">
        <v>8270</v>
      </c>
      <c r="O600">
        <f t="shared" si="46"/>
        <v>34</v>
      </c>
      <c r="P600" s="13">
        <f t="shared" si="47"/>
        <v>121.43</v>
      </c>
      <c r="Q600" s="15" t="s">
        <v>8317</v>
      </c>
      <c r="R600" t="s">
        <v>8318</v>
      </c>
      <c r="S600" s="19">
        <f t="shared" si="48"/>
        <v>41948.00209490741</v>
      </c>
      <c r="T600" s="19">
        <f t="shared" si="49"/>
        <v>41978.00209490741</v>
      </c>
      <c r="U600">
        <f t="shared" si="50"/>
        <v>2014</v>
      </c>
    </row>
    <row r="601" spans="1:21" ht="43.2" hidden="1" x14ac:dyDescent="0.3">
      <c r="A601" s="8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  <c r="O601">
        <f t="shared" si="46"/>
        <v>0</v>
      </c>
      <c r="P601" s="13">
        <f t="shared" si="47"/>
        <v>15.5</v>
      </c>
      <c r="Q601" s="15" t="s">
        <v>8317</v>
      </c>
      <c r="R601" t="s">
        <v>8318</v>
      </c>
      <c r="S601" s="19">
        <f t="shared" si="48"/>
        <v>42047.812523148154</v>
      </c>
      <c r="T601" s="19">
        <f t="shared" si="49"/>
        <v>42071.636111111111</v>
      </c>
      <c r="U601">
        <f t="shared" si="50"/>
        <v>2015</v>
      </c>
    </row>
    <row r="602" spans="1:21" ht="28.8" hidden="1" x14ac:dyDescent="0.3">
      <c r="A602" s="8">
        <v>600</v>
      </c>
      <c r="B602" s="9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  <c r="O602">
        <f t="shared" si="46"/>
        <v>2</v>
      </c>
      <c r="P602" s="13">
        <f t="shared" si="47"/>
        <v>100</v>
      </c>
      <c r="Q602" s="15" t="s">
        <v>8317</v>
      </c>
      <c r="R602" t="s">
        <v>8318</v>
      </c>
      <c r="S602" s="19">
        <f t="shared" si="48"/>
        <v>42073.798171296294</v>
      </c>
      <c r="T602" s="19">
        <f t="shared" si="49"/>
        <v>42133.798171296294</v>
      </c>
      <c r="U602">
        <f t="shared" si="50"/>
        <v>2015</v>
      </c>
    </row>
    <row r="603" spans="1:21" ht="43.2" hidden="1" x14ac:dyDescent="0.3">
      <c r="A603" s="8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  <c r="O603">
        <f t="shared" si="46"/>
        <v>1</v>
      </c>
      <c r="P603" s="13">
        <f t="shared" si="47"/>
        <v>23.33</v>
      </c>
      <c r="Q603" s="15" t="s">
        <v>8317</v>
      </c>
      <c r="R603" t="s">
        <v>8318</v>
      </c>
      <c r="S603" s="19">
        <f t="shared" si="48"/>
        <v>41969.858090277776</v>
      </c>
      <c r="T603" s="19">
        <f t="shared" si="49"/>
        <v>41999.858090277776</v>
      </c>
      <c r="U603">
        <f t="shared" si="50"/>
        <v>2014</v>
      </c>
    </row>
    <row r="604" spans="1:21" ht="43.2" hidden="1" x14ac:dyDescent="0.3">
      <c r="A604" s="8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  <c r="O604">
        <f t="shared" si="46"/>
        <v>0</v>
      </c>
      <c r="P604" s="13">
        <f t="shared" si="47"/>
        <v>0</v>
      </c>
      <c r="Q604" s="15" t="s">
        <v>8317</v>
      </c>
      <c r="R604" t="s">
        <v>8318</v>
      </c>
      <c r="S604" s="19">
        <f t="shared" si="48"/>
        <v>42143.79415509259</v>
      </c>
      <c r="T604" s="19">
        <f t="shared" si="49"/>
        <v>42173.79415509259</v>
      </c>
      <c r="U604">
        <f t="shared" si="50"/>
        <v>2015</v>
      </c>
    </row>
    <row r="605" spans="1:21" ht="43.2" hidden="1" x14ac:dyDescent="0.3">
      <c r="A605" s="8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  <c r="O605">
        <f t="shared" si="46"/>
        <v>4</v>
      </c>
      <c r="P605" s="13">
        <f t="shared" si="47"/>
        <v>45.39</v>
      </c>
      <c r="Q605" s="15" t="s">
        <v>8317</v>
      </c>
      <c r="R605" t="s">
        <v>8318</v>
      </c>
      <c r="S605" s="19">
        <f t="shared" si="48"/>
        <v>41835.639155092591</v>
      </c>
      <c r="T605" s="19">
        <f t="shared" si="49"/>
        <v>41865.639155092591</v>
      </c>
      <c r="U605">
        <f t="shared" si="50"/>
        <v>2014</v>
      </c>
    </row>
    <row r="606" spans="1:21" ht="43.2" x14ac:dyDescent="0.3">
      <c r="A606" s="8">
        <v>604</v>
      </c>
      <c r="B606" s="9" t="s">
        <v>605</v>
      </c>
      <c r="C606" s="9" t="s">
        <v>4714</v>
      </c>
      <c r="D606" s="10">
        <v>1500</v>
      </c>
      <c r="E606" s="11">
        <v>0</v>
      </c>
      <c r="F606" s="8" t="s">
        <v>8219</v>
      </c>
      <c r="G606" s="8" t="s">
        <v>8223</v>
      </c>
      <c r="H606" s="8" t="s">
        <v>8245</v>
      </c>
      <c r="I606" s="8">
        <v>1409187056</v>
      </c>
      <c r="J606" s="8">
        <v>1406595056</v>
      </c>
      <c r="K606" s="8" t="b">
        <v>0</v>
      </c>
      <c r="L606" s="8">
        <v>0</v>
      </c>
      <c r="M606" s="8" t="b">
        <v>0</v>
      </c>
      <c r="N606" s="8" t="s">
        <v>8270</v>
      </c>
      <c r="O606">
        <f t="shared" si="46"/>
        <v>0</v>
      </c>
      <c r="P606" s="13">
        <f t="shared" si="47"/>
        <v>0</v>
      </c>
      <c r="Q606" s="15" t="s">
        <v>8317</v>
      </c>
      <c r="R606" t="s">
        <v>8318</v>
      </c>
      <c r="S606" s="19">
        <f t="shared" si="48"/>
        <v>41849.035370370373</v>
      </c>
      <c r="T606" s="19">
        <f t="shared" si="49"/>
        <v>41879.035370370373</v>
      </c>
      <c r="U606">
        <f t="shared" si="50"/>
        <v>2014</v>
      </c>
    </row>
    <row r="607" spans="1:21" ht="28.8" hidden="1" x14ac:dyDescent="0.3">
      <c r="A607" s="8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  <c r="O607">
        <f t="shared" si="46"/>
        <v>3</v>
      </c>
      <c r="P607" s="13">
        <f t="shared" si="47"/>
        <v>16.38</v>
      </c>
      <c r="Q607" s="15" t="s">
        <v>8317</v>
      </c>
      <c r="R607" t="s">
        <v>8318</v>
      </c>
      <c r="S607" s="19">
        <f t="shared" si="48"/>
        <v>42194.357731481476</v>
      </c>
      <c r="T607" s="19">
        <f t="shared" si="49"/>
        <v>42239.357731481476</v>
      </c>
      <c r="U607">
        <f t="shared" si="50"/>
        <v>2015</v>
      </c>
    </row>
    <row r="608" spans="1:21" ht="57.6" hidden="1" x14ac:dyDescent="0.3">
      <c r="A608" s="8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  <c r="O608">
        <f t="shared" si="46"/>
        <v>0</v>
      </c>
      <c r="P608" s="13">
        <f t="shared" si="47"/>
        <v>10</v>
      </c>
      <c r="Q608" s="15" t="s">
        <v>8317</v>
      </c>
      <c r="R608" t="s">
        <v>8318</v>
      </c>
      <c r="S608" s="19">
        <f t="shared" si="48"/>
        <v>42102.650567129633</v>
      </c>
      <c r="T608" s="19">
        <f t="shared" si="49"/>
        <v>42148.625</v>
      </c>
      <c r="U608">
        <f t="shared" si="50"/>
        <v>2015</v>
      </c>
    </row>
    <row r="609" spans="1:21" ht="43.2" hidden="1" x14ac:dyDescent="0.3">
      <c r="A609" s="8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  <c r="O609">
        <f t="shared" si="46"/>
        <v>0</v>
      </c>
      <c r="P609" s="13">
        <f t="shared" si="47"/>
        <v>0</v>
      </c>
      <c r="Q609" s="15" t="s">
        <v>8317</v>
      </c>
      <c r="R609" t="s">
        <v>8318</v>
      </c>
      <c r="S609" s="19">
        <f t="shared" si="48"/>
        <v>42300.825648148151</v>
      </c>
      <c r="T609" s="19">
        <f t="shared" si="49"/>
        <v>42330.867314814815</v>
      </c>
      <c r="U609">
        <f t="shared" si="50"/>
        <v>2015</v>
      </c>
    </row>
    <row r="610" spans="1:21" ht="43.2" hidden="1" x14ac:dyDescent="0.3">
      <c r="A610" s="8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  <c r="O610">
        <f t="shared" si="46"/>
        <v>1</v>
      </c>
      <c r="P610" s="13">
        <f t="shared" si="47"/>
        <v>292.2</v>
      </c>
      <c r="Q610" s="15" t="s">
        <v>8317</v>
      </c>
      <c r="R610" t="s">
        <v>8318</v>
      </c>
      <c r="S610" s="19">
        <f t="shared" si="48"/>
        <v>42140.921064814815</v>
      </c>
      <c r="T610" s="19">
        <f t="shared" si="49"/>
        <v>42170.921064814815</v>
      </c>
      <c r="U610">
        <f t="shared" si="50"/>
        <v>2015</v>
      </c>
    </row>
    <row r="611" spans="1:21" ht="43.2" hidden="1" x14ac:dyDescent="0.3">
      <c r="A611" s="8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  <c r="O611">
        <f t="shared" si="46"/>
        <v>1</v>
      </c>
      <c r="P611" s="13">
        <f t="shared" si="47"/>
        <v>5</v>
      </c>
      <c r="Q611" s="15" t="s">
        <v>8317</v>
      </c>
      <c r="R611" t="s">
        <v>8318</v>
      </c>
      <c r="S611" s="19">
        <f t="shared" si="48"/>
        <v>42307.034074074079</v>
      </c>
      <c r="T611" s="19">
        <f t="shared" si="49"/>
        <v>42337.075740740736</v>
      </c>
      <c r="U611">
        <f t="shared" si="50"/>
        <v>2015</v>
      </c>
    </row>
    <row r="612" spans="1:21" ht="43.2" hidden="1" x14ac:dyDescent="0.3">
      <c r="A612" s="8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  <c r="O612">
        <f t="shared" si="46"/>
        <v>0</v>
      </c>
      <c r="P612" s="13">
        <f t="shared" si="47"/>
        <v>0</v>
      </c>
      <c r="Q612" s="15" t="s">
        <v>8317</v>
      </c>
      <c r="R612" t="s">
        <v>8318</v>
      </c>
      <c r="S612" s="19">
        <f t="shared" si="48"/>
        <v>42086.83085648148</v>
      </c>
      <c r="T612" s="19">
        <f t="shared" si="49"/>
        <v>42116.83085648148</v>
      </c>
      <c r="U612">
        <f t="shared" si="50"/>
        <v>2015</v>
      </c>
    </row>
    <row r="613" spans="1:21" ht="43.2" hidden="1" x14ac:dyDescent="0.3">
      <c r="A613" s="8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  <c r="O613">
        <f t="shared" si="46"/>
        <v>0</v>
      </c>
      <c r="P613" s="13">
        <f t="shared" si="47"/>
        <v>0</v>
      </c>
      <c r="Q613" s="15" t="s">
        <v>8317</v>
      </c>
      <c r="R613" t="s">
        <v>8318</v>
      </c>
      <c r="S613" s="19">
        <f t="shared" si="48"/>
        <v>42328.560613425929</v>
      </c>
      <c r="T613" s="19">
        <f t="shared" si="49"/>
        <v>42388.560613425929</v>
      </c>
      <c r="U613">
        <f t="shared" si="50"/>
        <v>2015</v>
      </c>
    </row>
    <row r="614" spans="1:21" ht="28.8" hidden="1" x14ac:dyDescent="0.3">
      <c r="A614" s="8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  <c r="O614">
        <f t="shared" si="46"/>
        <v>0</v>
      </c>
      <c r="P614" s="13">
        <f t="shared" si="47"/>
        <v>0</v>
      </c>
      <c r="Q614" s="15" t="s">
        <v>8317</v>
      </c>
      <c r="R614" t="s">
        <v>8318</v>
      </c>
      <c r="S614" s="19">
        <f t="shared" si="48"/>
        <v>42585.031782407401</v>
      </c>
      <c r="T614" s="19">
        <f t="shared" si="49"/>
        <v>42615.031782407401</v>
      </c>
      <c r="U614">
        <f t="shared" si="50"/>
        <v>2016</v>
      </c>
    </row>
    <row r="615" spans="1:21" ht="43.2" hidden="1" x14ac:dyDescent="0.3">
      <c r="A615" s="8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  <c r="O615">
        <f t="shared" si="46"/>
        <v>21</v>
      </c>
      <c r="P615" s="13">
        <f t="shared" si="47"/>
        <v>105.93</v>
      </c>
      <c r="Q615" s="15" t="s">
        <v>8317</v>
      </c>
      <c r="R615" t="s">
        <v>8318</v>
      </c>
      <c r="S615" s="19">
        <f t="shared" si="48"/>
        <v>42247.496759259258</v>
      </c>
      <c r="T615" s="19">
        <f t="shared" si="49"/>
        <v>42278.207638888889</v>
      </c>
      <c r="U615">
        <f t="shared" si="50"/>
        <v>2015</v>
      </c>
    </row>
    <row r="616" spans="1:21" ht="43.2" hidden="1" x14ac:dyDescent="0.3">
      <c r="A616" s="8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  <c r="O616">
        <f t="shared" si="46"/>
        <v>0</v>
      </c>
      <c r="P616" s="13">
        <f t="shared" si="47"/>
        <v>0</v>
      </c>
      <c r="Q616" s="15" t="s">
        <v>8317</v>
      </c>
      <c r="R616" t="s">
        <v>8318</v>
      </c>
      <c r="S616" s="19">
        <f t="shared" si="48"/>
        <v>42515.061805555553</v>
      </c>
      <c r="T616" s="19">
        <f t="shared" si="49"/>
        <v>42545.061805555553</v>
      </c>
      <c r="U616">
        <f t="shared" si="50"/>
        <v>2016</v>
      </c>
    </row>
    <row r="617" spans="1:21" ht="43.2" hidden="1" x14ac:dyDescent="0.3">
      <c r="A617" s="8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  <c r="O617">
        <f t="shared" si="46"/>
        <v>0</v>
      </c>
      <c r="P617" s="13">
        <f t="shared" si="47"/>
        <v>0</v>
      </c>
      <c r="Q617" s="15" t="s">
        <v>8317</v>
      </c>
      <c r="R617" t="s">
        <v>8318</v>
      </c>
      <c r="S617" s="19">
        <f t="shared" si="48"/>
        <v>42242.122210648144</v>
      </c>
      <c r="T617" s="19">
        <f t="shared" si="49"/>
        <v>42272.122210648144</v>
      </c>
      <c r="U617">
        <f t="shared" si="50"/>
        <v>2015</v>
      </c>
    </row>
    <row r="618" spans="1:21" ht="43.2" hidden="1" x14ac:dyDescent="0.3">
      <c r="A618" s="8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  <c r="O618">
        <f t="shared" si="46"/>
        <v>0</v>
      </c>
      <c r="P618" s="13">
        <f t="shared" si="47"/>
        <v>0</v>
      </c>
      <c r="Q618" s="15" t="s">
        <v>8317</v>
      </c>
      <c r="R618" t="s">
        <v>8318</v>
      </c>
      <c r="S618" s="19">
        <f t="shared" si="48"/>
        <v>42761.376238425932</v>
      </c>
      <c r="T618" s="19">
        <f t="shared" si="49"/>
        <v>42791.376238425932</v>
      </c>
      <c r="U618">
        <f t="shared" si="50"/>
        <v>2017</v>
      </c>
    </row>
    <row r="619" spans="1:21" ht="57.6" x14ac:dyDescent="0.3">
      <c r="A619" s="8">
        <v>617</v>
      </c>
      <c r="B619" s="9" t="s">
        <v>618</v>
      </c>
      <c r="C619" s="9" t="s">
        <v>4727</v>
      </c>
      <c r="D619" s="10">
        <v>2000</v>
      </c>
      <c r="E619" s="11">
        <v>60</v>
      </c>
      <c r="F619" s="8" t="s">
        <v>8219</v>
      </c>
      <c r="G619" s="8" t="s">
        <v>8224</v>
      </c>
      <c r="H619" s="8" t="s">
        <v>8246</v>
      </c>
      <c r="I619" s="8">
        <v>1431072843</v>
      </c>
      <c r="J619" s="8">
        <v>1427184843</v>
      </c>
      <c r="K619" s="8" t="b">
        <v>0</v>
      </c>
      <c r="L619" s="8">
        <v>3</v>
      </c>
      <c r="M619" s="8" t="b">
        <v>0</v>
      </c>
      <c r="N619" s="8" t="s">
        <v>8270</v>
      </c>
      <c r="O619">
        <f t="shared" si="46"/>
        <v>3</v>
      </c>
      <c r="P619" s="13">
        <f t="shared" si="47"/>
        <v>20</v>
      </c>
      <c r="Q619" s="15" t="s">
        <v>8317</v>
      </c>
      <c r="R619" t="s">
        <v>8318</v>
      </c>
      <c r="S619" s="19">
        <f t="shared" si="48"/>
        <v>42087.343090277776</v>
      </c>
      <c r="T619" s="19">
        <f t="shared" si="49"/>
        <v>42132.343090277776</v>
      </c>
      <c r="U619">
        <f t="shared" si="50"/>
        <v>2015</v>
      </c>
    </row>
    <row r="620" spans="1:21" ht="43.2" hidden="1" x14ac:dyDescent="0.3">
      <c r="A620" s="8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  <c r="O620">
        <f t="shared" si="46"/>
        <v>0</v>
      </c>
      <c r="P620" s="13">
        <f t="shared" si="47"/>
        <v>0</v>
      </c>
      <c r="Q620" s="15" t="s">
        <v>8317</v>
      </c>
      <c r="R620" t="s">
        <v>8318</v>
      </c>
      <c r="S620" s="19">
        <f t="shared" si="48"/>
        <v>42317.810219907406</v>
      </c>
      <c r="T620" s="19">
        <f t="shared" si="49"/>
        <v>42347.810219907406</v>
      </c>
      <c r="U620">
        <f t="shared" si="50"/>
        <v>2015</v>
      </c>
    </row>
    <row r="621" spans="1:21" ht="28.8" hidden="1" x14ac:dyDescent="0.3">
      <c r="A621" s="8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  <c r="O621">
        <f t="shared" si="46"/>
        <v>0</v>
      </c>
      <c r="P621" s="13">
        <f t="shared" si="47"/>
        <v>1</v>
      </c>
      <c r="Q621" s="15" t="s">
        <v>8317</v>
      </c>
      <c r="R621" t="s">
        <v>8318</v>
      </c>
      <c r="S621" s="19">
        <f t="shared" si="48"/>
        <v>41908.650347222225</v>
      </c>
      <c r="T621" s="19">
        <f t="shared" si="49"/>
        <v>41968.692013888889</v>
      </c>
      <c r="U621">
        <f t="shared" si="50"/>
        <v>2014</v>
      </c>
    </row>
    <row r="622" spans="1:21" ht="43.2" hidden="1" x14ac:dyDescent="0.3">
      <c r="A622" s="8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  <c r="O622">
        <f t="shared" si="46"/>
        <v>1</v>
      </c>
      <c r="P622" s="13">
        <f t="shared" si="47"/>
        <v>300</v>
      </c>
      <c r="Q622" s="15" t="s">
        <v>8317</v>
      </c>
      <c r="R622" t="s">
        <v>8318</v>
      </c>
      <c r="S622" s="19">
        <f t="shared" si="48"/>
        <v>41831.716874999998</v>
      </c>
      <c r="T622" s="19">
        <f t="shared" si="49"/>
        <v>41876.716874999998</v>
      </c>
      <c r="U622">
        <f t="shared" si="50"/>
        <v>2014</v>
      </c>
    </row>
    <row r="623" spans="1:21" ht="43.2" hidden="1" x14ac:dyDescent="0.3">
      <c r="A623" s="8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  <c r="O623">
        <f t="shared" si="46"/>
        <v>1</v>
      </c>
      <c r="P623" s="13">
        <f t="shared" si="47"/>
        <v>87</v>
      </c>
      <c r="Q623" s="15" t="s">
        <v>8317</v>
      </c>
      <c r="R623" t="s">
        <v>8318</v>
      </c>
      <c r="S623" s="19">
        <f t="shared" si="48"/>
        <v>42528.987696759257</v>
      </c>
      <c r="T623" s="19">
        <f t="shared" si="49"/>
        <v>42558.987696759257</v>
      </c>
      <c r="U623">
        <f t="shared" si="50"/>
        <v>2016</v>
      </c>
    </row>
    <row r="624" spans="1:21" ht="43.2" hidden="1" x14ac:dyDescent="0.3">
      <c r="A624" s="8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  <c r="O624">
        <f t="shared" si="46"/>
        <v>6</v>
      </c>
      <c r="P624" s="13">
        <f t="shared" si="47"/>
        <v>37.89</v>
      </c>
      <c r="Q624" s="15" t="s">
        <v>8317</v>
      </c>
      <c r="R624" t="s">
        <v>8318</v>
      </c>
      <c r="S624" s="19">
        <f t="shared" si="48"/>
        <v>42532.774745370371</v>
      </c>
      <c r="T624" s="19">
        <f t="shared" si="49"/>
        <v>42552.774745370371</v>
      </c>
      <c r="U624">
        <f t="shared" si="50"/>
        <v>2016</v>
      </c>
    </row>
    <row r="625" spans="1:21" ht="57.6" hidden="1" x14ac:dyDescent="0.3">
      <c r="A625" s="8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  <c r="O625">
        <f t="shared" si="46"/>
        <v>0</v>
      </c>
      <c r="P625" s="13">
        <f t="shared" si="47"/>
        <v>0</v>
      </c>
      <c r="Q625" s="15" t="s">
        <v>8317</v>
      </c>
      <c r="R625" t="s">
        <v>8318</v>
      </c>
      <c r="S625" s="19">
        <f t="shared" si="48"/>
        <v>42122.009224537032</v>
      </c>
      <c r="T625" s="19">
        <f t="shared" si="49"/>
        <v>42152.009224537032</v>
      </c>
      <c r="U625">
        <f t="shared" si="50"/>
        <v>2015</v>
      </c>
    </row>
    <row r="626" spans="1:21" ht="43.2" hidden="1" x14ac:dyDescent="0.3">
      <c r="A626" s="8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  <c r="O626">
        <f t="shared" si="46"/>
        <v>0</v>
      </c>
      <c r="P626" s="13">
        <f t="shared" si="47"/>
        <v>0</v>
      </c>
      <c r="Q626" s="15" t="s">
        <v>8317</v>
      </c>
      <c r="R626" t="s">
        <v>8318</v>
      </c>
      <c r="S626" s="19">
        <f t="shared" si="48"/>
        <v>42108.988900462966</v>
      </c>
      <c r="T626" s="19">
        <f t="shared" si="49"/>
        <v>42138.988900462966</v>
      </c>
      <c r="U626">
        <f t="shared" si="50"/>
        <v>2015</v>
      </c>
    </row>
    <row r="627" spans="1:21" ht="43.2" hidden="1" x14ac:dyDescent="0.3">
      <c r="A627" s="8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  <c r="O627">
        <f t="shared" si="46"/>
        <v>0</v>
      </c>
      <c r="P627" s="13">
        <f t="shared" si="47"/>
        <v>0</v>
      </c>
      <c r="Q627" s="15" t="s">
        <v>8317</v>
      </c>
      <c r="R627" t="s">
        <v>8318</v>
      </c>
      <c r="S627" s="19">
        <f t="shared" si="48"/>
        <v>42790.895567129628</v>
      </c>
      <c r="T627" s="19">
        <f t="shared" si="49"/>
        <v>42820.853900462964</v>
      </c>
      <c r="U627">
        <f t="shared" si="50"/>
        <v>2017</v>
      </c>
    </row>
    <row r="628" spans="1:21" ht="43.2" hidden="1" x14ac:dyDescent="0.3">
      <c r="A628" s="8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  <c r="O628">
        <f t="shared" si="46"/>
        <v>17</v>
      </c>
      <c r="P628" s="13">
        <f t="shared" si="47"/>
        <v>111.41</v>
      </c>
      <c r="Q628" s="15" t="s">
        <v>8317</v>
      </c>
      <c r="R628" t="s">
        <v>8318</v>
      </c>
      <c r="S628" s="19">
        <f t="shared" si="48"/>
        <v>42198.559479166666</v>
      </c>
      <c r="T628" s="19">
        <f t="shared" si="49"/>
        <v>42231.556944444441</v>
      </c>
      <c r="U628">
        <f t="shared" si="50"/>
        <v>2015</v>
      </c>
    </row>
    <row r="629" spans="1:21" ht="43.2" hidden="1" x14ac:dyDescent="0.3">
      <c r="A629" s="8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  <c r="O629">
        <f t="shared" si="46"/>
        <v>0</v>
      </c>
      <c r="P629" s="13">
        <f t="shared" si="47"/>
        <v>90</v>
      </c>
      <c r="Q629" s="15" t="s">
        <v>8317</v>
      </c>
      <c r="R629" t="s">
        <v>8318</v>
      </c>
      <c r="S629" s="19">
        <f t="shared" si="48"/>
        <v>42384.306840277779</v>
      </c>
      <c r="T629" s="19">
        <f t="shared" si="49"/>
        <v>42443.958333333328</v>
      </c>
      <c r="U629">
        <f t="shared" si="50"/>
        <v>2016</v>
      </c>
    </row>
    <row r="630" spans="1:21" ht="43.2" hidden="1" x14ac:dyDescent="0.3">
      <c r="A630" s="8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  <c r="O630">
        <f t="shared" si="46"/>
        <v>0</v>
      </c>
      <c r="P630" s="13">
        <f t="shared" si="47"/>
        <v>0</v>
      </c>
      <c r="Q630" s="15" t="s">
        <v>8317</v>
      </c>
      <c r="R630" t="s">
        <v>8318</v>
      </c>
      <c r="S630" s="19">
        <f t="shared" si="48"/>
        <v>41803.692789351851</v>
      </c>
      <c r="T630" s="19">
        <f t="shared" si="49"/>
        <v>41833.692789351851</v>
      </c>
      <c r="U630">
        <f t="shared" si="50"/>
        <v>2014</v>
      </c>
    </row>
    <row r="631" spans="1:21" ht="43.2" hidden="1" x14ac:dyDescent="0.3">
      <c r="A631" s="8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  <c r="O631">
        <f t="shared" si="46"/>
        <v>0</v>
      </c>
      <c r="P631" s="13">
        <f t="shared" si="47"/>
        <v>116.67</v>
      </c>
      <c r="Q631" s="15" t="s">
        <v>8317</v>
      </c>
      <c r="R631" t="s">
        <v>8318</v>
      </c>
      <c r="S631" s="19">
        <f t="shared" si="48"/>
        <v>42474.637824074074</v>
      </c>
      <c r="T631" s="19">
        <f t="shared" si="49"/>
        <v>42504.637824074074</v>
      </c>
      <c r="U631">
        <f t="shared" si="50"/>
        <v>2016</v>
      </c>
    </row>
    <row r="632" spans="1:21" ht="57.6" hidden="1" x14ac:dyDescent="0.3">
      <c r="A632" s="8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  <c r="O632">
        <f t="shared" si="46"/>
        <v>0</v>
      </c>
      <c r="P632" s="13">
        <f t="shared" si="47"/>
        <v>10</v>
      </c>
      <c r="Q632" s="15" t="s">
        <v>8317</v>
      </c>
      <c r="R632" t="s">
        <v>8318</v>
      </c>
      <c r="S632" s="19">
        <f t="shared" si="48"/>
        <v>42223.619456018518</v>
      </c>
      <c r="T632" s="19">
        <f t="shared" si="49"/>
        <v>42253.215277777781</v>
      </c>
      <c r="U632">
        <f t="shared" si="50"/>
        <v>2015</v>
      </c>
    </row>
    <row r="633" spans="1:21" ht="28.8" hidden="1" x14ac:dyDescent="0.3">
      <c r="A633" s="8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  <c r="O633">
        <f t="shared" si="46"/>
        <v>1</v>
      </c>
      <c r="P633" s="13">
        <f t="shared" si="47"/>
        <v>76.67</v>
      </c>
      <c r="Q633" s="15" t="s">
        <v>8317</v>
      </c>
      <c r="R633" t="s">
        <v>8318</v>
      </c>
      <c r="S633" s="19">
        <f t="shared" si="48"/>
        <v>42489.772326388891</v>
      </c>
      <c r="T633" s="19">
        <f t="shared" si="49"/>
        <v>42518.772326388891</v>
      </c>
      <c r="U633">
        <f t="shared" si="50"/>
        <v>2016</v>
      </c>
    </row>
    <row r="634" spans="1:21" ht="28.8" hidden="1" x14ac:dyDescent="0.3">
      <c r="A634" s="8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  <c r="O634">
        <f t="shared" si="46"/>
        <v>0</v>
      </c>
      <c r="P634" s="13">
        <f t="shared" si="47"/>
        <v>0</v>
      </c>
      <c r="Q634" s="15" t="s">
        <v>8317</v>
      </c>
      <c r="R634" t="s">
        <v>8318</v>
      </c>
      <c r="S634" s="19">
        <f t="shared" si="48"/>
        <v>42303.659317129626</v>
      </c>
      <c r="T634" s="19">
        <f t="shared" si="49"/>
        <v>42333.700983796298</v>
      </c>
      <c r="U634">
        <f t="shared" si="50"/>
        <v>2015</v>
      </c>
    </row>
    <row r="635" spans="1:21" ht="43.2" hidden="1" x14ac:dyDescent="0.3">
      <c r="A635" s="8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  <c r="O635">
        <f t="shared" si="46"/>
        <v>12</v>
      </c>
      <c r="P635" s="13">
        <f t="shared" si="47"/>
        <v>49.8</v>
      </c>
      <c r="Q635" s="15" t="s">
        <v>8317</v>
      </c>
      <c r="R635" t="s">
        <v>8318</v>
      </c>
      <c r="S635" s="19">
        <f t="shared" si="48"/>
        <v>42507.29932870371</v>
      </c>
      <c r="T635" s="19">
        <f t="shared" si="49"/>
        <v>42538.958333333328</v>
      </c>
      <c r="U635">
        <f t="shared" si="50"/>
        <v>2016</v>
      </c>
    </row>
    <row r="636" spans="1:21" ht="28.8" hidden="1" x14ac:dyDescent="0.3">
      <c r="A636" s="8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  <c r="O636">
        <f t="shared" si="46"/>
        <v>0</v>
      </c>
      <c r="P636" s="13">
        <f t="shared" si="47"/>
        <v>1</v>
      </c>
      <c r="Q636" s="15" t="s">
        <v>8317</v>
      </c>
      <c r="R636" t="s">
        <v>8318</v>
      </c>
      <c r="S636" s="19">
        <f t="shared" si="48"/>
        <v>42031.928576388891</v>
      </c>
      <c r="T636" s="19">
        <f t="shared" si="49"/>
        <v>42061.928576388891</v>
      </c>
      <c r="U636">
        <f t="shared" si="50"/>
        <v>2015</v>
      </c>
    </row>
    <row r="637" spans="1:21" ht="28.8" hidden="1" x14ac:dyDescent="0.3">
      <c r="A637" s="8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  <c r="O637">
        <f t="shared" si="46"/>
        <v>0</v>
      </c>
      <c r="P637" s="13">
        <f t="shared" si="47"/>
        <v>2</v>
      </c>
      <c r="Q637" s="15" t="s">
        <v>8317</v>
      </c>
      <c r="R637" t="s">
        <v>8318</v>
      </c>
      <c r="S637" s="19">
        <f t="shared" si="48"/>
        <v>42076.092152777783</v>
      </c>
      <c r="T637" s="19">
        <f t="shared" si="49"/>
        <v>42106.092152777783</v>
      </c>
      <c r="U637">
        <f t="shared" si="50"/>
        <v>2015</v>
      </c>
    </row>
    <row r="638" spans="1:21" ht="43.2" x14ac:dyDescent="0.3">
      <c r="A638" s="8">
        <v>636</v>
      </c>
      <c r="B638" s="9" t="s">
        <v>637</v>
      </c>
      <c r="C638" s="9" t="s">
        <v>4746</v>
      </c>
      <c r="D638" s="10">
        <v>2000</v>
      </c>
      <c r="E638" s="11">
        <v>4</v>
      </c>
      <c r="F638" s="8" t="s">
        <v>8219</v>
      </c>
      <c r="G638" s="8" t="s">
        <v>8224</v>
      </c>
      <c r="H638" s="8" t="s">
        <v>8246</v>
      </c>
      <c r="I638" s="8">
        <v>1433587620</v>
      </c>
      <c r="J638" s="8">
        <v>1430996150</v>
      </c>
      <c r="K638" s="8" t="b">
        <v>0</v>
      </c>
      <c r="L638" s="8">
        <v>1</v>
      </c>
      <c r="M638" s="8" t="b">
        <v>0</v>
      </c>
      <c r="N638" s="8" t="s">
        <v>8270</v>
      </c>
      <c r="O638">
        <f t="shared" si="46"/>
        <v>0</v>
      </c>
      <c r="P638" s="13">
        <f t="shared" si="47"/>
        <v>4</v>
      </c>
      <c r="Q638" s="15" t="s">
        <v>8317</v>
      </c>
      <c r="R638" t="s">
        <v>8318</v>
      </c>
      <c r="S638" s="19">
        <f t="shared" si="48"/>
        <v>42131.455439814818</v>
      </c>
      <c r="T638" s="19">
        <f t="shared" si="49"/>
        <v>42161.44930555555</v>
      </c>
      <c r="U638">
        <f t="shared" si="50"/>
        <v>2015</v>
      </c>
    </row>
    <row r="639" spans="1:21" ht="43.2" hidden="1" x14ac:dyDescent="0.3">
      <c r="A639" s="8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  <c r="O639">
        <f t="shared" si="46"/>
        <v>0</v>
      </c>
      <c r="P639" s="13">
        <f t="shared" si="47"/>
        <v>0</v>
      </c>
      <c r="Q639" s="15" t="s">
        <v>8317</v>
      </c>
      <c r="R639" t="s">
        <v>8318</v>
      </c>
      <c r="S639" s="19">
        <f t="shared" si="48"/>
        <v>42762.962013888886</v>
      </c>
      <c r="T639" s="19">
        <f t="shared" si="49"/>
        <v>42791.961111111115</v>
      </c>
      <c r="U639">
        <f t="shared" si="50"/>
        <v>2017</v>
      </c>
    </row>
    <row r="640" spans="1:21" hidden="1" x14ac:dyDescent="0.3">
      <c r="A640" s="8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  <c r="O640">
        <f t="shared" si="46"/>
        <v>0</v>
      </c>
      <c r="P640" s="13">
        <f t="shared" si="47"/>
        <v>3</v>
      </c>
      <c r="Q640" s="15" t="s">
        <v>8317</v>
      </c>
      <c r="R640" t="s">
        <v>8318</v>
      </c>
      <c r="S640" s="19">
        <f t="shared" si="48"/>
        <v>42759.593310185184</v>
      </c>
      <c r="T640" s="19">
        <f t="shared" si="49"/>
        <v>42819.55164351852</v>
      </c>
      <c r="U640">
        <f t="shared" si="50"/>
        <v>2017</v>
      </c>
    </row>
    <row r="641" spans="1:21" ht="28.8" hidden="1" x14ac:dyDescent="0.3">
      <c r="A641" s="8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  <c r="O641">
        <f t="shared" si="46"/>
        <v>0</v>
      </c>
      <c r="P641" s="13">
        <f t="shared" si="47"/>
        <v>1</v>
      </c>
      <c r="Q641" s="15" t="s">
        <v>8317</v>
      </c>
      <c r="R641" t="s">
        <v>8318</v>
      </c>
      <c r="S641" s="19">
        <f t="shared" si="48"/>
        <v>41865.583275462966</v>
      </c>
      <c r="T641" s="19">
        <f t="shared" si="49"/>
        <v>41925.583275462966</v>
      </c>
      <c r="U641">
        <f t="shared" si="50"/>
        <v>2014</v>
      </c>
    </row>
    <row r="642" spans="1:21" ht="43.2" hidden="1" x14ac:dyDescent="0.3">
      <c r="A642" s="8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  <c r="O642">
        <f t="shared" si="46"/>
        <v>144</v>
      </c>
      <c r="P642" s="13">
        <f t="shared" si="47"/>
        <v>50.5</v>
      </c>
      <c r="Q642" s="15" t="s">
        <v>8317</v>
      </c>
      <c r="R642" t="s">
        <v>8319</v>
      </c>
      <c r="S642" s="19">
        <f t="shared" si="48"/>
        <v>42683.420312500006</v>
      </c>
      <c r="T642" s="19">
        <f t="shared" si="49"/>
        <v>42698.958333333328</v>
      </c>
      <c r="U642">
        <f t="shared" si="50"/>
        <v>2016</v>
      </c>
    </row>
    <row r="643" spans="1:21" ht="43.2" hidden="1" x14ac:dyDescent="0.3">
      <c r="A643" s="8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  <c r="O643">
        <f t="shared" ref="O643:O706" si="51">ROUND(E643/D643*100,0)</f>
        <v>119</v>
      </c>
      <c r="P643" s="13">
        <f t="shared" ref="P643:P706" si="52">IFERROR(ROUND(E643/L643,2),0)</f>
        <v>151.32</v>
      </c>
      <c r="Q643" s="15" t="s">
        <v>8317</v>
      </c>
      <c r="R643" t="s">
        <v>8319</v>
      </c>
      <c r="S643" s="19">
        <f t="shared" ref="S643:S706" si="53">(((J643/60)/60)/24)+DATE(1970,1,1)</f>
        <v>42199.57</v>
      </c>
      <c r="T643" s="19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 hidden="1" x14ac:dyDescent="0.3">
      <c r="A644" s="8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  <c r="O644">
        <f t="shared" si="51"/>
        <v>1460</v>
      </c>
      <c r="P644" s="13">
        <f t="shared" si="52"/>
        <v>134.36000000000001</v>
      </c>
      <c r="Q644" s="15" t="s">
        <v>8317</v>
      </c>
      <c r="R644" t="s">
        <v>8319</v>
      </c>
      <c r="S644" s="19">
        <f t="shared" si="53"/>
        <v>42199.651319444441</v>
      </c>
      <c r="T644" s="19">
        <f t="shared" si="54"/>
        <v>42235.651319444441</v>
      </c>
      <c r="U644">
        <f t="shared" si="55"/>
        <v>2015</v>
      </c>
    </row>
    <row r="645" spans="1:21" ht="43.2" hidden="1" x14ac:dyDescent="0.3">
      <c r="A645" s="8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  <c r="O645">
        <f t="shared" si="51"/>
        <v>106</v>
      </c>
      <c r="P645" s="13">
        <f t="shared" si="52"/>
        <v>174.03</v>
      </c>
      <c r="Q645" s="15" t="s">
        <v>8317</v>
      </c>
      <c r="R645" t="s">
        <v>8319</v>
      </c>
      <c r="S645" s="19">
        <f t="shared" si="53"/>
        <v>42100.642071759255</v>
      </c>
      <c r="T645" s="19">
        <f t="shared" si="54"/>
        <v>42155.642071759255</v>
      </c>
      <c r="U645">
        <f t="shared" si="55"/>
        <v>2015</v>
      </c>
    </row>
    <row r="646" spans="1:21" ht="43.2" hidden="1" x14ac:dyDescent="0.3">
      <c r="A646" s="8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  <c r="O646">
        <f t="shared" si="51"/>
        <v>300</v>
      </c>
      <c r="P646" s="13">
        <f t="shared" si="52"/>
        <v>73.489999999999995</v>
      </c>
      <c r="Q646" s="15" t="s">
        <v>8317</v>
      </c>
      <c r="R646" t="s">
        <v>8319</v>
      </c>
      <c r="S646" s="19">
        <f t="shared" si="53"/>
        <v>41898.665960648148</v>
      </c>
      <c r="T646" s="19">
        <f t="shared" si="54"/>
        <v>41941.041666666664</v>
      </c>
      <c r="U646">
        <f t="shared" si="55"/>
        <v>2014</v>
      </c>
    </row>
    <row r="647" spans="1:21" ht="28.8" x14ac:dyDescent="0.3">
      <c r="A647" s="8">
        <v>645</v>
      </c>
      <c r="B647" s="9" t="s">
        <v>646</v>
      </c>
      <c r="C647" s="9" t="s">
        <v>4755</v>
      </c>
      <c r="D647" s="10">
        <v>2000</v>
      </c>
      <c r="E647" s="11">
        <v>5574</v>
      </c>
      <c r="F647" s="8" t="s">
        <v>8218</v>
      </c>
      <c r="G647" s="8" t="s">
        <v>8223</v>
      </c>
      <c r="H647" s="8" t="s">
        <v>8245</v>
      </c>
      <c r="I647" s="8">
        <v>1470962274</v>
      </c>
      <c r="J647" s="8">
        <v>1468370274</v>
      </c>
      <c r="K647" s="8" t="b">
        <v>0</v>
      </c>
      <c r="L647" s="8">
        <v>237</v>
      </c>
      <c r="M647" s="8" t="b">
        <v>1</v>
      </c>
      <c r="N647" s="8" t="s">
        <v>8271</v>
      </c>
      <c r="O647">
        <f t="shared" si="51"/>
        <v>279</v>
      </c>
      <c r="P647" s="13">
        <f t="shared" si="52"/>
        <v>23.52</v>
      </c>
      <c r="Q647" s="15" t="s">
        <v>8317</v>
      </c>
      <c r="R647" t="s">
        <v>8319</v>
      </c>
      <c r="S647" s="19">
        <f t="shared" si="53"/>
        <v>42564.026319444441</v>
      </c>
      <c r="T647" s="19">
        <f t="shared" si="54"/>
        <v>42594.026319444441</v>
      </c>
      <c r="U647">
        <f t="shared" si="55"/>
        <v>2016</v>
      </c>
    </row>
    <row r="648" spans="1:21" ht="43.2" hidden="1" x14ac:dyDescent="0.3">
      <c r="A648" s="8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  <c r="O648">
        <f t="shared" si="51"/>
        <v>132</v>
      </c>
      <c r="P648" s="13">
        <f t="shared" si="52"/>
        <v>39.07</v>
      </c>
      <c r="Q648" s="15" t="s">
        <v>8317</v>
      </c>
      <c r="R648" t="s">
        <v>8319</v>
      </c>
      <c r="S648" s="19">
        <f t="shared" si="53"/>
        <v>41832.852627314816</v>
      </c>
      <c r="T648" s="19">
        <f t="shared" si="54"/>
        <v>41862.852627314816</v>
      </c>
      <c r="U648">
        <f t="shared" si="55"/>
        <v>2014</v>
      </c>
    </row>
    <row r="649" spans="1:21" ht="43.2" x14ac:dyDescent="0.3">
      <c r="A649" s="8">
        <v>647</v>
      </c>
      <c r="B649" s="9" t="s">
        <v>648</v>
      </c>
      <c r="C649" s="9" t="s">
        <v>4757</v>
      </c>
      <c r="D649" s="10">
        <v>2000</v>
      </c>
      <c r="E649" s="11">
        <v>2141</v>
      </c>
      <c r="F649" s="8" t="s">
        <v>8218</v>
      </c>
      <c r="G649" s="8" t="s">
        <v>8228</v>
      </c>
      <c r="H649" s="8" t="s">
        <v>8250</v>
      </c>
      <c r="I649" s="8">
        <v>1458235549</v>
      </c>
      <c r="J649" s="8">
        <v>1455647149</v>
      </c>
      <c r="K649" s="8" t="b">
        <v>0</v>
      </c>
      <c r="L649" s="8">
        <v>17</v>
      </c>
      <c r="M649" s="8" t="b">
        <v>1</v>
      </c>
      <c r="N649" s="8" t="s">
        <v>8271</v>
      </c>
      <c r="O649">
        <f t="shared" si="51"/>
        <v>107</v>
      </c>
      <c r="P649" s="13">
        <f t="shared" si="52"/>
        <v>125.94</v>
      </c>
      <c r="Q649" s="15" t="s">
        <v>8317</v>
      </c>
      <c r="R649" t="s">
        <v>8319</v>
      </c>
      <c r="S649" s="19">
        <f t="shared" si="53"/>
        <v>42416.767928240741</v>
      </c>
      <c r="T649" s="19">
        <f t="shared" si="54"/>
        <v>42446.726261574076</v>
      </c>
      <c r="U649">
        <f t="shared" si="55"/>
        <v>2016</v>
      </c>
    </row>
    <row r="650" spans="1:21" ht="28.8" hidden="1" x14ac:dyDescent="0.3">
      <c r="A650" s="8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  <c r="O650">
        <f t="shared" si="51"/>
        <v>127</v>
      </c>
      <c r="P650" s="13">
        <f t="shared" si="52"/>
        <v>1644</v>
      </c>
      <c r="Q650" s="15" t="s">
        <v>8317</v>
      </c>
      <c r="R650" t="s">
        <v>8319</v>
      </c>
      <c r="S650" s="19">
        <f t="shared" si="53"/>
        <v>41891.693379629629</v>
      </c>
      <c r="T650" s="19">
        <f t="shared" si="54"/>
        <v>41926.693379629629</v>
      </c>
      <c r="U650">
        <f t="shared" si="55"/>
        <v>2014</v>
      </c>
    </row>
    <row r="651" spans="1:21" ht="43.2" x14ac:dyDescent="0.3">
      <c r="A651" s="8">
        <v>649</v>
      </c>
      <c r="B651" s="9" t="s">
        <v>650</v>
      </c>
      <c r="C651" s="9" t="s">
        <v>4759</v>
      </c>
      <c r="D651" s="10">
        <v>2500</v>
      </c>
      <c r="E651" s="11">
        <v>3499</v>
      </c>
      <c r="F651" s="8" t="s">
        <v>8218</v>
      </c>
      <c r="G651" s="8" t="s">
        <v>8223</v>
      </c>
      <c r="H651" s="8" t="s">
        <v>8245</v>
      </c>
      <c r="I651" s="8">
        <v>1410904413</v>
      </c>
      <c r="J651" s="8">
        <v>1409090013</v>
      </c>
      <c r="K651" s="8" t="b">
        <v>0</v>
      </c>
      <c r="L651" s="8">
        <v>82</v>
      </c>
      <c r="M651" s="8" t="b">
        <v>1</v>
      </c>
      <c r="N651" s="8" t="s">
        <v>8271</v>
      </c>
      <c r="O651">
        <f t="shared" si="51"/>
        <v>140</v>
      </c>
      <c r="P651" s="13">
        <f t="shared" si="52"/>
        <v>42.67</v>
      </c>
      <c r="Q651" s="15" t="s">
        <v>8317</v>
      </c>
      <c r="R651" t="s">
        <v>8319</v>
      </c>
      <c r="S651" s="19">
        <f t="shared" si="53"/>
        <v>41877.912187499998</v>
      </c>
      <c r="T651" s="19">
        <f t="shared" si="54"/>
        <v>41898.912187499998</v>
      </c>
      <c r="U651">
        <f t="shared" si="55"/>
        <v>2014</v>
      </c>
    </row>
    <row r="652" spans="1:21" ht="43.2" x14ac:dyDescent="0.3">
      <c r="A652" s="8">
        <v>650</v>
      </c>
      <c r="B652" s="9" t="s">
        <v>651</v>
      </c>
      <c r="C652" s="9" t="s">
        <v>4760</v>
      </c>
      <c r="D652" s="10">
        <v>1500</v>
      </c>
      <c r="E652" s="11">
        <v>1686</v>
      </c>
      <c r="F652" s="8" t="s">
        <v>8218</v>
      </c>
      <c r="G652" s="8" t="s">
        <v>8223</v>
      </c>
      <c r="H652" s="8" t="s">
        <v>8245</v>
      </c>
      <c r="I652" s="8">
        <v>1418953984</v>
      </c>
      <c r="J652" s="8">
        <v>1413766384</v>
      </c>
      <c r="K652" s="8" t="b">
        <v>0</v>
      </c>
      <c r="L652" s="8">
        <v>48</v>
      </c>
      <c r="M652" s="8" t="b">
        <v>1</v>
      </c>
      <c r="N652" s="8" t="s">
        <v>8271</v>
      </c>
      <c r="O652">
        <f t="shared" si="51"/>
        <v>112</v>
      </c>
      <c r="P652" s="13">
        <f t="shared" si="52"/>
        <v>35.130000000000003</v>
      </c>
      <c r="Q652" s="15" t="s">
        <v>8317</v>
      </c>
      <c r="R652" t="s">
        <v>8319</v>
      </c>
      <c r="S652" s="19">
        <f t="shared" si="53"/>
        <v>41932.036851851852</v>
      </c>
      <c r="T652" s="19">
        <f t="shared" si="54"/>
        <v>41992.078518518523</v>
      </c>
      <c r="U652">
        <f t="shared" si="55"/>
        <v>2014</v>
      </c>
    </row>
    <row r="653" spans="1:21" ht="43.2" hidden="1" x14ac:dyDescent="0.3">
      <c r="A653" s="8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  <c r="O653">
        <f t="shared" si="51"/>
        <v>101</v>
      </c>
      <c r="P653" s="13">
        <f t="shared" si="52"/>
        <v>239.35</v>
      </c>
      <c r="Q653" s="15" t="s">
        <v>8317</v>
      </c>
      <c r="R653" t="s">
        <v>8319</v>
      </c>
      <c r="S653" s="19">
        <f t="shared" si="53"/>
        <v>41956.017488425925</v>
      </c>
      <c r="T653" s="19">
        <f t="shared" si="54"/>
        <v>41986.017488425925</v>
      </c>
      <c r="U653">
        <f t="shared" si="55"/>
        <v>2014</v>
      </c>
    </row>
    <row r="654" spans="1:21" ht="57.6" x14ac:dyDescent="0.3">
      <c r="A654" s="8">
        <v>652</v>
      </c>
      <c r="B654" s="9" t="s">
        <v>653</v>
      </c>
      <c r="C654" s="9" t="s">
        <v>4762</v>
      </c>
      <c r="D654" s="10">
        <v>3000</v>
      </c>
      <c r="E654" s="11">
        <v>3014</v>
      </c>
      <c r="F654" s="8" t="s">
        <v>8218</v>
      </c>
      <c r="G654" s="8" t="s">
        <v>8223</v>
      </c>
      <c r="H654" s="8" t="s">
        <v>8245</v>
      </c>
      <c r="I654" s="8">
        <v>1480613650</v>
      </c>
      <c r="J654" s="8">
        <v>1478018050</v>
      </c>
      <c r="K654" s="8" t="b">
        <v>0</v>
      </c>
      <c r="L654" s="8">
        <v>28</v>
      </c>
      <c r="M654" s="8" t="b">
        <v>1</v>
      </c>
      <c r="N654" s="8" t="s">
        <v>8271</v>
      </c>
      <c r="O654">
        <f t="shared" si="51"/>
        <v>100</v>
      </c>
      <c r="P654" s="13">
        <f t="shared" si="52"/>
        <v>107.64</v>
      </c>
      <c r="Q654" s="15" t="s">
        <v>8317</v>
      </c>
      <c r="R654" t="s">
        <v>8319</v>
      </c>
      <c r="S654" s="19">
        <f t="shared" si="53"/>
        <v>42675.690393518518</v>
      </c>
      <c r="T654" s="19">
        <f t="shared" si="54"/>
        <v>42705.732060185182</v>
      </c>
      <c r="U654">
        <f t="shared" si="55"/>
        <v>2016</v>
      </c>
    </row>
    <row r="655" spans="1:21" ht="57.6" hidden="1" x14ac:dyDescent="0.3">
      <c r="A655" s="8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  <c r="O655">
        <f t="shared" si="51"/>
        <v>141</v>
      </c>
      <c r="P655" s="13">
        <f t="shared" si="52"/>
        <v>95.83</v>
      </c>
      <c r="Q655" s="15" t="s">
        <v>8317</v>
      </c>
      <c r="R655" t="s">
        <v>8319</v>
      </c>
      <c r="S655" s="19">
        <f t="shared" si="53"/>
        <v>42199.618518518517</v>
      </c>
      <c r="T655" s="19">
        <f t="shared" si="54"/>
        <v>42236.618518518517</v>
      </c>
      <c r="U655">
        <f t="shared" si="55"/>
        <v>2015</v>
      </c>
    </row>
    <row r="656" spans="1:21" ht="43.2" hidden="1" x14ac:dyDescent="0.3">
      <c r="A656" s="8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  <c r="O656">
        <f t="shared" si="51"/>
        <v>267</v>
      </c>
      <c r="P656" s="13">
        <f t="shared" si="52"/>
        <v>31.66</v>
      </c>
      <c r="Q656" s="15" t="s">
        <v>8317</v>
      </c>
      <c r="R656" t="s">
        <v>8319</v>
      </c>
      <c r="S656" s="19">
        <f t="shared" si="53"/>
        <v>42163.957326388889</v>
      </c>
      <c r="T656" s="19">
        <f t="shared" si="54"/>
        <v>42193.957326388889</v>
      </c>
      <c r="U656">
        <f t="shared" si="55"/>
        <v>2015</v>
      </c>
    </row>
    <row r="657" spans="1:21" ht="43.2" hidden="1" x14ac:dyDescent="0.3">
      <c r="A657" s="8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  <c r="O657">
        <f t="shared" si="51"/>
        <v>147</v>
      </c>
      <c r="P657" s="13">
        <f t="shared" si="52"/>
        <v>42.89</v>
      </c>
      <c r="Q657" s="15" t="s">
        <v>8317</v>
      </c>
      <c r="R657" t="s">
        <v>8319</v>
      </c>
      <c r="S657" s="19">
        <f t="shared" si="53"/>
        <v>42045.957314814819</v>
      </c>
      <c r="T657" s="19">
        <f t="shared" si="54"/>
        <v>42075.915648148148</v>
      </c>
      <c r="U657">
        <f t="shared" si="55"/>
        <v>2015</v>
      </c>
    </row>
    <row r="658" spans="1:21" ht="43.2" hidden="1" x14ac:dyDescent="0.3">
      <c r="A658" s="8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  <c r="O658">
        <f t="shared" si="51"/>
        <v>214</v>
      </c>
      <c r="P658" s="13">
        <f t="shared" si="52"/>
        <v>122.74</v>
      </c>
      <c r="Q658" s="15" t="s">
        <v>8317</v>
      </c>
      <c r="R658" t="s">
        <v>8319</v>
      </c>
      <c r="S658" s="19">
        <f t="shared" si="53"/>
        <v>42417.804618055554</v>
      </c>
      <c r="T658" s="19">
        <f t="shared" si="54"/>
        <v>42477.762951388882</v>
      </c>
      <c r="U658">
        <f t="shared" si="55"/>
        <v>2016</v>
      </c>
    </row>
    <row r="659" spans="1:21" ht="43.2" hidden="1" x14ac:dyDescent="0.3">
      <c r="A659" s="8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  <c r="O659">
        <f t="shared" si="51"/>
        <v>126</v>
      </c>
      <c r="P659" s="13">
        <f t="shared" si="52"/>
        <v>190.45</v>
      </c>
      <c r="Q659" s="15" t="s">
        <v>8317</v>
      </c>
      <c r="R659" t="s">
        <v>8319</v>
      </c>
      <c r="S659" s="19">
        <f t="shared" si="53"/>
        <v>42331.84574074074</v>
      </c>
      <c r="T659" s="19">
        <f t="shared" si="54"/>
        <v>42361.84574074074</v>
      </c>
      <c r="U659">
        <f t="shared" si="55"/>
        <v>2015</v>
      </c>
    </row>
    <row r="660" spans="1:21" ht="43.2" hidden="1" x14ac:dyDescent="0.3">
      <c r="A660" s="8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  <c r="O660">
        <f t="shared" si="51"/>
        <v>104</v>
      </c>
      <c r="P660" s="13">
        <f t="shared" si="52"/>
        <v>109.34</v>
      </c>
      <c r="Q660" s="15" t="s">
        <v>8317</v>
      </c>
      <c r="R660" t="s">
        <v>8319</v>
      </c>
      <c r="S660" s="19">
        <f t="shared" si="53"/>
        <v>42179.160752314812</v>
      </c>
      <c r="T660" s="19">
        <f t="shared" si="54"/>
        <v>42211.75</v>
      </c>
      <c r="U660">
        <f t="shared" si="55"/>
        <v>2015</v>
      </c>
    </row>
    <row r="661" spans="1:21" x14ac:dyDescent="0.3">
      <c r="A661" s="8">
        <v>659</v>
      </c>
      <c r="B661" s="9" t="s">
        <v>660</v>
      </c>
      <c r="C661" s="9" t="s">
        <v>4769</v>
      </c>
      <c r="D661" s="10">
        <v>3000</v>
      </c>
      <c r="E661" s="11">
        <v>3017</v>
      </c>
      <c r="F661" s="8" t="s">
        <v>8218</v>
      </c>
      <c r="G661" s="8" t="s">
        <v>8223</v>
      </c>
      <c r="H661" s="8" t="s">
        <v>8245</v>
      </c>
      <c r="I661" s="8">
        <v>1440339295</v>
      </c>
      <c r="J661" s="8">
        <v>1437747295</v>
      </c>
      <c r="K661" s="8" t="b">
        <v>0</v>
      </c>
      <c r="L661" s="8">
        <v>21</v>
      </c>
      <c r="M661" s="8" t="b">
        <v>1</v>
      </c>
      <c r="N661" s="8" t="s">
        <v>8271</v>
      </c>
      <c r="O661">
        <f t="shared" si="51"/>
        <v>101</v>
      </c>
      <c r="P661" s="13">
        <f t="shared" si="52"/>
        <v>143.66999999999999</v>
      </c>
      <c r="Q661" s="15" t="s">
        <v>8317</v>
      </c>
      <c r="R661" t="s">
        <v>8319</v>
      </c>
      <c r="S661" s="19">
        <f t="shared" si="53"/>
        <v>42209.593692129631</v>
      </c>
      <c r="T661" s="19">
        <f t="shared" si="54"/>
        <v>42239.593692129631</v>
      </c>
      <c r="U661">
        <f t="shared" si="55"/>
        <v>2015</v>
      </c>
    </row>
    <row r="662" spans="1:21" ht="43.2" hidden="1" x14ac:dyDescent="0.3">
      <c r="A662" s="8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  <c r="O662">
        <f t="shared" si="51"/>
        <v>3</v>
      </c>
      <c r="P662" s="13">
        <f t="shared" si="52"/>
        <v>84.94</v>
      </c>
      <c r="Q662" s="15" t="s">
        <v>8317</v>
      </c>
      <c r="R662" t="s">
        <v>8319</v>
      </c>
      <c r="S662" s="19">
        <f t="shared" si="53"/>
        <v>41922.741655092592</v>
      </c>
      <c r="T662" s="19">
        <f t="shared" si="54"/>
        <v>41952.783321759263</v>
      </c>
      <c r="U662">
        <f t="shared" si="55"/>
        <v>2014</v>
      </c>
    </row>
    <row r="663" spans="1:21" ht="43.2" hidden="1" x14ac:dyDescent="0.3">
      <c r="A663" s="8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  <c r="O663">
        <f t="shared" si="51"/>
        <v>1</v>
      </c>
      <c r="P663" s="13">
        <f t="shared" si="52"/>
        <v>10.56</v>
      </c>
      <c r="Q663" s="15" t="s">
        <v>8317</v>
      </c>
      <c r="R663" t="s">
        <v>8319</v>
      </c>
      <c r="S663" s="19">
        <f t="shared" si="53"/>
        <v>42636.645358796297</v>
      </c>
      <c r="T663" s="19">
        <f t="shared" si="54"/>
        <v>42666.645358796297</v>
      </c>
      <c r="U663">
        <f t="shared" si="55"/>
        <v>2016</v>
      </c>
    </row>
    <row r="664" spans="1:21" ht="43.2" hidden="1" x14ac:dyDescent="0.3">
      <c r="A664" s="8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  <c r="O664">
        <f t="shared" si="51"/>
        <v>0</v>
      </c>
      <c r="P664" s="13">
        <f t="shared" si="52"/>
        <v>39</v>
      </c>
      <c r="Q664" s="15" t="s">
        <v>8317</v>
      </c>
      <c r="R664" t="s">
        <v>8319</v>
      </c>
      <c r="S664" s="19">
        <f t="shared" si="53"/>
        <v>41990.438043981485</v>
      </c>
      <c r="T664" s="19">
        <f t="shared" si="54"/>
        <v>42020.438043981485</v>
      </c>
      <c r="U664">
        <f t="shared" si="55"/>
        <v>2014</v>
      </c>
    </row>
    <row r="665" spans="1:21" ht="43.2" hidden="1" x14ac:dyDescent="0.3">
      <c r="A665" s="8">
        <v>663</v>
      </c>
      <c r="B665" s="9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  <c r="O665">
        <f t="shared" si="51"/>
        <v>0</v>
      </c>
      <c r="P665" s="13">
        <f t="shared" si="52"/>
        <v>100</v>
      </c>
      <c r="Q665" s="15" t="s">
        <v>8317</v>
      </c>
      <c r="R665" t="s">
        <v>8319</v>
      </c>
      <c r="S665" s="19">
        <f t="shared" si="53"/>
        <v>42173.843240740738</v>
      </c>
      <c r="T665" s="19">
        <f t="shared" si="54"/>
        <v>42203.843240740738</v>
      </c>
      <c r="U665">
        <f t="shared" si="55"/>
        <v>2015</v>
      </c>
    </row>
    <row r="666" spans="1:21" ht="43.2" hidden="1" x14ac:dyDescent="0.3">
      <c r="A666" s="8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  <c r="O666">
        <f t="shared" si="51"/>
        <v>8</v>
      </c>
      <c r="P666" s="13">
        <f t="shared" si="52"/>
        <v>31.17</v>
      </c>
      <c r="Q666" s="15" t="s">
        <v>8317</v>
      </c>
      <c r="R666" t="s">
        <v>8319</v>
      </c>
      <c r="S666" s="19">
        <f t="shared" si="53"/>
        <v>42077.666377314818</v>
      </c>
      <c r="T666" s="19">
        <f t="shared" si="54"/>
        <v>42107.666377314818</v>
      </c>
      <c r="U666">
        <f t="shared" si="55"/>
        <v>2015</v>
      </c>
    </row>
    <row r="667" spans="1:21" ht="43.2" hidden="1" x14ac:dyDescent="0.3">
      <c r="A667" s="8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  <c r="O667">
        <f t="shared" si="51"/>
        <v>19</v>
      </c>
      <c r="P667" s="13">
        <f t="shared" si="52"/>
        <v>155.33000000000001</v>
      </c>
      <c r="Q667" s="15" t="s">
        <v>8317</v>
      </c>
      <c r="R667" t="s">
        <v>8319</v>
      </c>
      <c r="S667" s="19">
        <f t="shared" si="53"/>
        <v>42688.711354166662</v>
      </c>
      <c r="T667" s="19">
        <f t="shared" si="54"/>
        <v>42748.711354166662</v>
      </c>
      <c r="U667">
        <f t="shared" si="55"/>
        <v>2016</v>
      </c>
    </row>
    <row r="668" spans="1:21" ht="43.2" hidden="1" x14ac:dyDescent="0.3">
      <c r="A668" s="8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  <c r="O668">
        <f t="shared" si="51"/>
        <v>0</v>
      </c>
      <c r="P668" s="13">
        <f t="shared" si="52"/>
        <v>2</v>
      </c>
      <c r="Q668" s="15" t="s">
        <v>8317</v>
      </c>
      <c r="R668" t="s">
        <v>8319</v>
      </c>
      <c r="S668" s="19">
        <f t="shared" si="53"/>
        <v>41838.832152777781</v>
      </c>
      <c r="T668" s="19">
        <f t="shared" si="54"/>
        <v>41868.832152777781</v>
      </c>
      <c r="U668">
        <f t="shared" si="55"/>
        <v>2014</v>
      </c>
    </row>
    <row r="669" spans="1:21" ht="43.2" hidden="1" x14ac:dyDescent="0.3">
      <c r="A669" s="8">
        <v>667</v>
      </c>
      <c r="B669" s="9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  <c r="O669">
        <f t="shared" si="51"/>
        <v>10</v>
      </c>
      <c r="P669" s="13">
        <f t="shared" si="52"/>
        <v>178.93</v>
      </c>
      <c r="Q669" s="15" t="s">
        <v>8317</v>
      </c>
      <c r="R669" t="s">
        <v>8319</v>
      </c>
      <c r="S669" s="19">
        <f t="shared" si="53"/>
        <v>42632.373414351852</v>
      </c>
      <c r="T669" s="19">
        <f t="shared" si="54"/>
        <v>42672.373414351852</v>
      </c>
      <c r="U669">
        <f t="shared" si="55"/>
        <v>2016</v>
      </c>
    </row>
    <row r="670" spans="1:21" ht="43.2" hidden="1" x14ac:dyDescent="0.3">
      <c r="A670" s="8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  <c r="O670">
        <f t="shared" si="51"/>
        <v>5</v>
      </c>
      <c r="P670" s="13">
        <f t="shared" si="52"/>
        <v>27.36</v>
      </c>
      <c r="Q670" s="15" t="s">
        <v>8317</v>
      </c>
      <c r="R670" t="s">
        <v>8319</v>
      </c>
      <c r="S670" s="19">
        <f t="shared" si="53"/>
        <v>42090.831273148149</v>
      </c>
      <c r="T670" s="19">
        <f t="shared" si="54"/>
        <v>42135.831273148149</v>
      </c>
      <c r="U670">
        <f t="shared" si="55"/>
        <v>2015</v>
      </c>
    </row>
    <row r="671" spans="1:21" ht="57.6" hidden="1" x14ac:dyDescent="0.3">
      <c r="A671" s="8">
        <v>669</v>
      </c>
      <c r="B671" s="9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  <c r="O671">
        <f t="shared" si="51"/>
        <v>22</v>
      </c>
      <c r="P671" s="13">
        <f t="shared" si="52"/>
        <v>1536.25</v>
      </c>
      <c r="Q671" s="15" t="s">
        <v>8317</v>
      </c>
      <c r="R671" t="s">
        <v>8319</v>
      </c>
      <c r="S671" s="19">
        <f t="shared" si="53"/>
        <v>42527.625671296293</v>
      </c>
      <c r="T671" s="19">
        <f t="shared" si="54"/>
        <v>42557.625671296293</v>
      </c>
      <c r="U671">
        <f t="shared" si="55"/>
        <v>2016</v>
      </c>
    </row>
    <row r="672" spans="1:21" ht="57.6" hidden="1" x14ac:dyDescent="0.3">
      <c r="A672" s="8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  <c r="O672">
        <f t="shared" si="51"/>
        <v>29</v>
      </c>
      <c r="P672" s="13">
        <f t="shared" si="52"/>
        <v>85</v>
      </c>
      <c r="Q672" s="15" t="s">
        <v>8317</v>
      </c>
      <c r="R672" t="s">
        <v>8319</v>
      </c>
      <c r="S672" s="19">
        <f t="shared" si="53"/>
        <v>42506.709722222222</v>
      </c>
      <c r="T672" s="19">
        <f t="shared" si="54"/>
        <v>42540.340277777781</v>
      </c>
      <c r="U672">
        <f t="shared" si="55"/>
        <v>2016</v>
      </c>
    </row>
    <row r="673" spans="1:21" ht="57.6" hidden="1" x14ac:dyDescent="0.3">
      <c r="A673" s="8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  <c r="O673">
        <f t="shared" si="51"/>
        <v>39</v>
      </c>
      <c r="P673" s="13">
        <f t="shared" si="52"/>
        <v>788.53</v>
      </c>
      <c r="Q673" s="15" t="s">
        <v>8317</v>
      </c>
      <c r="R673" t="s">
        <v>8319</v>
      </c>
      <c r="S673" s="19">
        <f t="shared" si="53"/>
        <v>41984.692731481482</v>
      </c>
      <c r="T673" s="19">
        <f t="shared" si="54"/>
        <v>42018.166666666672</v>
      </c>
      <c r="U673">
        <f t="shared" si="55"/>
        <v>2014</v>
      </c>
    </row>
    <row r="674" spans="1:21" ht="43.2" hidden="1" x14ac:dyDescent="0.3">
      <c r="A674" s="8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  <c r="O674">
        <f t="shared" si="51"/>
        <v>22</v>
      </c>
      <c r="P674" s="13">
        <f t="shared" si="52"/>
        <v>50.3</v>
      </c>
      <c r="Q674" s="15" t="s">
        <v>8317</v>
      </c>
      <c r="R674" t="s">
        <v>8319</v>
      </c>
      <c r="S674" s="19">
        <f t="shared" si="53"/>
        <v>41974.219490740739</v>
      </c>
      <c r="T674" s="19">
        <f t="shared" si="54"/>
        <v>42005.207638888889</v>
      </c>
      <c r="U674">
        <f t="shared" si="55"/>
        <v>2014</v>
      </c>
    </row>
    <row r="675" spans="1:21" ht="57.6" hidden="1" x14ac:dyDescent="0.3">
      <c r="A675" s="8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  <c r="O675">
        <f t="shared" si="51"/>
        <v>0</v>
      </c>
      <c r="P675" s="13">
        <f t="shared" si="52"/>
        <v>68.33</v>
      </c>
      <c r="Q675" s="15" t="s">
        <v>8317</v>
      </c>
      <c r="R675" t="s">
        <v>8319</v>
      </c>
      <c r="S675" s="19">
        <f t="shared" si="53"/>
        <v>41838.840474537035</v>
      </c>
      <c r="T675" s="19">
        <f t="shared" si="54"/>
        <v>41883.840474537035</v>
      </c>
      <c r="U675">
        <f t="shared" si="55"/>
        <v>2014</v>
      </c>
    </row>
    <row r="676" spans="1:21" ht="28.8" hidden="1" x14ac:dyDescent="0.3">
      <c r="A676" s="8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  <c r="O676">
        <f t="shared" si="51"/>
        <v>0</v>
      </c>
      <c r="P676" s="13">
        <f t="shared" si="52"/>
        <v>7.5</v>
      </c>
      <c r="Q676" s="15" t="s">
        <v>8317</v>
      </c>
      <c r="R676" t="s">
        <v>8319</v>
      </c>
      <c r="S676" s="19">
        <f t="shared" si="53"/>
        <v>41803.116053240738</v>
      </c>
      <c r="T676" s="19">
        <f t="shared" si="54"/>
        <v>41863.116053240738</v>
      </c>
      <c r="U676">
        <f t="shared" si="55"/>
        <v>2014</v>
      </c>
    </row>
    <row r="677" spans="1:21" ht="43.2" hidden="1" x14ac:dyDescent="0.3">
      <c r="A677" s="8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  <c r="O677">
        <f t="shared" si="51"/>
        <v>15</v>
      </c>
      <c r="P677" s="13">
        <f t="shared" si="52"/>
        <v>34.270000000000003</v>
      </c>
      <c r="Q677" s="15" t="s">
        <v>8317</v>
      </c>
      <c r="R677" t="s">
        <v>8319</v>
      </c>
      <c r="S677" s="19">
        <f t="shared" si="53"/>
        <v>41975.930601851855</v>
      </c>
      <c r="T677" s="19">
        <f t="shared" si="54"/>
        <v>42005.290972222225</v>
      </c>
      <c r="U677">
        <f t="shared" si="55"/>
        <v>2014</v>
      </c>
    </row>
    <row r="678" spans="1:21" ht="57.6" hidden="1" x14ac:dyDescent="0.3">
      <c r="A678" s="8">
        <v>676</v>
      </c>
      <c r="B678" s="9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  <c r="O678">
        <f t="shared" si="51"/>
        <v>1</v>
      </c>
      <c r="P678" s="13">
        <f t="shared" si="52"/>
        <v>61.29</v>
      </c>
      <c r="Q678" s="15" t="s">
        <v>8317</v>
      </c>
      <c r="R678" t="s">
        <v>8319</v>
      </c>
      <c r="S678" s="19">
        <f t="shared" si="53"/>
        <v>42012.768298611118</v>
      </c>
      <c r="T678" s="19">
        <f t="shared" si="54"/>
        <v>42042.768298611118</v>
      </c>
      <c r="U678">
        <f t="shared" si="55"/>
        <v>2015</v>
      </c>
    </row>
    <row r="679" spans="1:21" ht="57.6" hidden="1" x14ac:dyDescent="0.3">
      <c r="A679" s="8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  <c r="O679">
        <f t="shared" si="51"/>
        <v>26</v>
      </c>
      <c r="P679" s="13">
        <f t="shared" si="52"/>
        <v>133.25</v>
      </c>
      <c r="Q679" s="15" t="s">
        <v>8317</v>
      </c>
      <c r="R679" t="s">
        <v>8319</v>
      </c>
      <c r="S679" s="19">
        <f t="shared" si="53"/>
        <v>42504.403877314813</v>
      </c>
      <c r="T679" s="19">
        <f t="shared" si="54"/>
        <v>42549.403877314813</v>
      </c>
      <c r="U679">
        <f t="shared" si="55"/>
        <v>2016</v>
      </c>
    </row>
    <row r="680" spans="1:21" ht="43.2" hidden="1" x14ac:dyDescent="0.3">
      <c r="A680" s="8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  <c r="O680">
        <f t="shared" si="51"/>
        <v>4</v>
      </c>
      <c r="P680" s="13">
        <f t="shared" si="52"/>
        <v>65.180000000000007</v>
      </c>
      <c r="Q680" s="15" t="s">
        <v>8317</v>
      </c>
      <c r="R680" t="s">
        <v>8319</v>
      </c>
      <c r="S680" s="19">
        <f t="shared" si="53"/>
        <v>42481.376597222217</v>
      </c>
      <c r="T680" s="19">
        <f t="shared" si="54"/>
        <v>42511.376597222217</v>
      </c>
      <c r="U680">
        <f t="shared" si="55"/>
        <v>2016</v>
      </c>
    </row>
    <row r="681" spans="1:21" ht="43.2" hidden="1" x14ac:dyDescent="0.3">
      <c r="A681" s="8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  <c r="O681">
        <f t="shared" si="51"/>
        <v>15</v>
      </c>
      <c r="P681" s="13">
        <f t="shared" si="52"/>
        <v>93.9</v>
      </c>
      <c r="Q681" s="15" t="s">
        <v>8317</v>
      </c>
      <c r="R681" t="s">
        <v>8319</v>
      </c>
      <c r="S681" s="19">
        <f t="shared" si="53"/>
        <v>42556.695706018523</v>
      </c>
      <c r="T681" s="19">
        <f t="shared" si="54"/>
        <v>42616.695706018523</v>
      </c>
      <c r="U681">
        <f t="shared" si="55"/>
        <v>2016</v>
      </c>
    </row>
    <row r="682" spans="1:21" ht="43.2" hidden="1" x14ac:dyDescent="0.3">
      <c r="A682" s="8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  <c r="O682">
        <f t="shared" si="51"/>
        <v>26</v>
      </c>
      <c r="P682" s="13">
        <f t="shared" si="52"/>
        <v>150.65</v>
      </c>
      <c r="Q682" s="15" t="s">
        <v>8317</v>
      </c>
      <c r="R682" t="s">
        <v>8319</v>
      </c>
      <c r="S682" s="19">
        <f t="shared" si="53"/>
        <v>41864.501516203702</v>
      </c>
      <c r="T682" s="19">
        <f t="shared" si="54"/>
        <v>41899.501516203702</v>
      </c>
      <c r="U682">
        <f t="shared" si="55"/>
        <v>2014</v>
      </c>
    </row>
    <row r="683" spans="1:21" ht="43.2" x14ac:dyDescent="0.3">
      <c r="A683" s="8">
        <v>681</v>
      </c>
      <c r="B683" s="9" t="s">
        <v>682</v>
      </c>
      <c r="C683" s="9" t="s">
        <v>4791</v>
      </c>
      <c r="D683" s="10">
        <v>2500</v>
      </c>
      <c r="E683" s="11">
        <v>1</v>
      </c>
      <c r="F683" s="8" t="s">
        <v>8220</v>
      </c>
      <c r="G683" s="8" t="s">
        <v>8223</v>
      </c>
      <c r="H683" s="8" t="s">
        <v>8245</v>
      </c>
      <c r="I683" s="8">
        <v>1477509604</v>
      </c>
      <c r="J683" s="8">
        <v>1474917604</v>
      </c>
      <c r="K683" s="8" t="b">
        <v>0</v>
      </c>
      <c r="L683" s="8">
        <v>1</v>
      </c>
      <c r="M683" s="8" t="b">
        <v>0</v>
      </c>
      <c r="N683" s="8" t="s">
        <v>8271</v>
      </c>
      <c r="O683">
        <f t="shared" si="51"/>
        <v>0</v>
      </c>
      <c r="P683" s="13">
        <f t="shared" si="52"/>
        <v>1</v>
      </c>
      <c r="Q683" s="15" t="s">
        <v>8317</v>
      </c>
      <c r="R683" t="s">
        <v>8319</v>
      </c>
      <c r="S683" s="19">
        <f t="shared" si="53"/>
        <v>42639.805601851855</v>
      </c>
      <c r="T683" s="19">
        <f t="shared" si="54"/>
        <v>42669.805601851855</v>
      </c>
      <c r="U683">
        <f t="shared" si="55"/>
        <v>2016</v>
      </c>
    </row>
    <row r="684" spans="1:21" ht="43.2" hidden="1" x14ac:dyDescent="0.3">
      <c r="A684" s="8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  <c r="O684">
        <f t="shared" si="51"/>
        <v>0</v>
      </c>
      <c r="P684" s="13">
        <f t="shared" si="52"/>
        <v>13.25</v>
      </c>
      <c r="Q684" s="15" t="s">
        <v>8317</v>
      </c>
      <c r="R684" t="s">
        <v>8319</v>
      </c>
      <c r="S684" s="19">
        <f t="shared" si="53"/>
        <v>42778.765300925923</v>
      </c>
      <c r="T684" s="19">
        <f t="shared" si="54"/>
        <v>42808.723634259266</v>
      </c>
      <c r="U684">
        <f t="shared" si="55"/>
        <v>2017</v>
      </c>
    </row>
    <row r="685" spans="1:21" ht="43.2" hidden="1" x14ac:dyDescent="0.3">
      <c r="A685" s="8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  <c r="O685">
        <f t="shared" si="51"/>
        <v>1</v>
      </c>
      <c r="P685" s="13">
        <f t="shared" si="52"/>
        <v>99.33</v>
      </c>
      <c r="Q685" s="15" t="s">
        <v>8317</v>
      </c>
      <c r="R685" t="s">
        <v>8319</v>
      </c>
      <c r="S685" s="19">
        <f t="shared" si="53"/>
        <v>42634.900046296301</v>
      </c>
      <c r="T685" s="19">
        <f t="shared" si="54"/>
        <v>42674.900046296301</v>
      </c>
      <c r="U685">
        <f t="shared" si="55"/>
        <v>2016</v>
      </c>
    </row>
    <row r="686" spans="1:21" ht="28.8" hidden="1" x14ac:dyDescent="0.3">
      <c r="A686" s="8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  <c r="O686">
        <f t="shared" si="51"/>
        <v>7</v>
      </c>
      <c r="P686" s="13">
        <f t="shared" si="52"/>
        <v>177.39</v>
      </c>
      <c r="Q686" s="15" t="s">
        <v>8317</v>
      </c>
      <c r="R686" t="s">
        <v>8319</v>
      </c>
      <c r="S686" s="19">
        <f t="shared" si="53"/>
        <v>41809.473275462966</v>
      </c>
      <c r="T686" s="19">
        <f t="shared" si="54"/>
        <v>41845.125</v>
      </c>
      <c r="U686">
        <f t="shared" si="55"/>
        <v>2014</v>
      </c>
    </row>
    <row r="687" spans="1:21" ht="43.2" x14ac:dyDescent="0.3">
      <c r="A687" s="8">
        <v>685</v>
      </c>
      <c r="B687" s="9" t="s">
        <v>686</v>
      </c>
      <c r="C687" s="9" t="s">
        <v>4795</v>
      </c>
      <c r="D687" s="10">
        <v>2000</v>
      </c>
      <c r="E687" s="11">
        <v>553</v>
      </c>
      <c r="F687" s="8" t="s">
        <v>8220</v>
      </c>
      <c r="G687" s="8" t="s">
        <v>8223</v>
      </c>
      <c r="H687" s="8" t="s">
        <v>8245</v>
      </c>
      <c r="I687" s="8">
        <v>1421095672</v>
      </c>
      <c r="J687" s="8">
        <v>1417207672</v>
      </c>
      <c r="K687" s="8" t="b">
        <v>0</v>
      </c>
      <c r="L687" s="8">
        <v>10</v>
      </c>
      <c r="M687" s="8" t="b">
        <v>0</v>
      </c>
      <c r="N687" s="8" t="s">
        <v>8271</v>
      </c>
      <c r="O687">
        <f t="shared" si="51"/>
        <v>28</v>
      </c>
      <c r="P687" s="13">
        <f t="shared" si="52"/>
        <v>55.3</v>
      </c>
      <c r="Q687" s="15" t="s">
        <v>8317</v>
      </c>
      <c r="R687" t="s">
        <v>8319</v>
      </c>
      <c r="S687" s="19">
        <f t="shared" si="53"/>
        <v>41971.866574074069</v>
      </c>
      <c r="T687" s="19">
        <f t="shared" si="54"/>
        <v>42016.866574074069</v>
      </c>
      <c r="U687">
        <f t="shared" si="55"/>
        <v>2014</v>
      </c>
    </row>
    <row r="688" spans="1:21" ht="57.6" hidden="1" x14ac:dyDescent="0.3">
      <c r="A688" s="8">
        <v>686</v>
      </c>
      <c r="B688" s="9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  <c r="O688">
        <f t="shared" si="51"/>
        <v>0</v>
      </c>
      <c r="P688" s="13">
        <f t="shared" si="52"/>
        <v>0</v>
      </c>
      <c r="Q688" s="15" t="s">
        <v>8317</v>
      </c>
      <c r="R688" t="s">
        <v>8319</v>
      </c>
      <c r="S688" s="19">
        <f t="shared" si="53"/>
        <v>42189.673263888893</v>
      </c>
      <c r="T688" s="19">
        <f t="shared" si="54"/>
        <v>42219.673263888893</v>
      </c>
      <c r="U688">
        <f t="shared" si="55"/>
        <v>2015</v>
      </c>
    </row>
    <row r="689" spans="1:21" ht="43.2" hidden="1" x14ac:dyDescent="0.3">
      <c r="A689" s="8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  <c r="O689">
        <f t="shared" si="51"/>
        <v>4</v>
      </c>
      <c r="P689" s="13">
        <f t="shared" si="52"/>
        <v>591.66999999999996</v>
      </c>
      <c r="Q689" s="15" t="s">
        <v>8317</v>
      </c>
      <c r="R689" t="s">
        <v>8319</v>
      </c>
      <c r="S689" s="19">
        <f t="shared" si="53"/>
        <v>42711.750613425931</v>
      </c>
      <c r="T689" s="19">
        <f t="shared" si="54"/>
        <v>42771.750613425931</v>
      </c>
      <c r="U689">
        <f t="shared" si="55"/>
        <v>2016</v>
      </c>
    </row>
    <row r="690" spans="1:21" ht="43.2" hidden="1" x14ac:dyDescent="0.3">
      <c r="A690" s="8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  <c r="O690">
        <f t="shared" si="51"/>
        <v>73</v>
      </c>
      <c r="P690" s="13">
        <f t="shared" si="52"/>
        <v>405.5</v>
      </c>
      <c r="Q690" s="15" t="s">
        <v>8317</v>
      </c>
      <c r="R690" t="s">
        <v>8319</v>
      </c>
      <c r="S690" s="19">
        <f t="shared" si="53"/>
        <v>42262.104780092588</v>
      </c>
      <c r="T690" s="19">
        <f t="shared" si="54"/>
        <v>42292.104780092588</v>
      </c>
      <c r="U690">
        <f t="shared" si="55"/>
        <v>2015</v>
      </c>
    </row>
    <row r="691" spans="1:21" ht="43.2" hidden="1" x14ac:dyDescent="0.3">
      <c r="A691" s="8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  <c r="O691">
        <f t="shared" si="51"/>
        <v>58</v>
      </c>
      <c r="P691" s="13">
        <f t="shared" si="52"/>
        <v>343.15</v>
      </c>
      <c r="Q691" s="15" t="s">
        <v>8317</v>
      </c>
      <c r="R691" t="s">
        <v>8319</v>
      </c>
      <c r="S691" s="19">
        <f t="shared" si="53"/>
        <v>42675.66778935185</v>
      </c>
      <c r="T691" s="19">
        <f t="shared" si="54"/>
        <v>42712.207638888889</v>
      </c>
      <c r="U691">
        <f t="shared" si="55"/>
        <v>2016</v>
      </c>
    </row>
    <row r="692" spans="1:21" ht="28.8" hidden="1" x14ac:dyDescent="0.3">
      <c r="A692" s="8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  <c r="O692">
        <f t="shared" si="51"/>
        <v>12</v>
      </c>
      <c r="P692" s="13">
        <f t="shared" si="52"/>
        <v>72.59</v>
      </c>
      <c r="Q692" s="15" t="s">
        <v>8317</v>
      </c>
      <c r="R692" t="s">
        <v>8319</v>
      </c>
      <c r="S692" s="19">
        <f t="shared" si="53"/>
        <v>42579.634733796294</v>
      </c>
      <c r="T692" s="19">
        <f t="shared" si="54"/>
        <v>42622.25</v>
      </c>
      <c r="U692">
        <f t="shared" si="55"/>
        <v>2016</v>
      </c>
    </row>
    <row r="693" spans="1:21" ht="43.2" hidden="1" x14ac:dyDescent="0.3">
      <c r="A693" s="8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  <c r="O693">
        <f t="shared" si="51"/>
        <v>1</v>
      </c>
      <c r="P693" s="13">
        <f t="shared" si="52"/>
        <v>26</v>
      </c>
      <c r="Q693" s="15" t="s">
        <v>8317</v>
      </c>
      <c r="R693" t="s">
        <v>8319</v>
      </c>
      <c r="S693" s="19">
        <f t="shared" si="53"/>
        <v>42158.028310185182</v>
      </c>
      <c r="T693" s="19">
        <f t="shared" si="54"/>
        <v>42186.028310185182</v>
      </c>
      <c r="U693">
        <f t="shared" si="55"/>
        <v>2015</v>
      </c>
    </row>
    <row r="694" spans="1:21" ht="43.2" hidden="1" x14ac:dyDescent="0.3">
      <c r="A694" s="8">
        <v>692</v>
      </c>
      <c r="B694" s="9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  <c r="O694">
        <f t="shared" si="51"/>
        <v>7</v>
      </c>
      <c r="P694" s="13">
        <f t="shared" si="52"/>
        <v>6.5</v>
      </c>
      <c r="Q694" s="15" t="s">
        <v>8317</v>
      </c>
      <c r="R694" t="s">
        <v>8319</v>
      </c>
      <c r="S694" s="19">
        <f t="shared" si="53"/>
        <v>42696.37572916667</v>
      </c>
      <c r="T694" s="19">
        <f t="shared" si="54"/>
        <v>42726.37572916667</v>
      </c>
      <c r="U694">
        <f t="shared" si="55"/>
        <v>2016</v>
      </c>
    </row>
    <row r="695" spans="1:21" ht="43.2" hidden="1" x14ac:dyDescent="0.3">
      <c r="A695" s="8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  <c r="O695">
        <f t="shared" si="51"/>
        <v>35</v>
      </c>
      <c r="P695" s="13">
        <f t="shared" si="52"/>
        <v>119.39</v>
      </c>
      <c r="Q695" s="15" t="s">
        <v>8317</v>
      </c>
      <c r="R695" t="s">
        <v>8319</v>
      </c>
      <c r="S695" s="19">
        <f t="shared" si="53"/>
        <v>42094.808182870373</v>
      </c>
      <c r="T695" s="19">
        <f t="shared" si="54"/>
        <v>42124.808182870373</v>
      </c>
      <c r="U695">
        <f t="shared" si="55"/>
        <v>2015</v>
      </c>
    </row>
    <row r="696" spans="1:21" ht="43.2" hidden="1" x14ac:dyDescent="0.3">
      <c r="A696" s="8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  <c r="O696">
        <f t="shared" si="51"/>
        <v>0</v>
      </c>
      <c r="P696" s="13">
        <f t="shared" si="52"/>
        <v>84.29</v>
      </c>
      <c r="Q696" s="15" t="s">
        <v>8317</v>
      </c>
      <c r="R696" t="s">
        <v>8319</v>
      </c>
      <c r="S696" s="19">
        <f t="shared" si="53"/>
        <v>42737.663877314815</v>
      </c>
      <c r="T696" s="19">
        <f t="shared" si="54"/>
        <v>42767.663877314815</v>
      </c>
      <c r="U696">
        <f t="shared" si="55"/>
        <v>2017</v>
      </c>
    </row>
    <row r="697" spans="1:21" ht="57.6" hidden="1" x14ac:dyDescent="0.3">
      <c r="A697" s="8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  <c r="O697">
        <f t="shared" si="51"/>
        <v>1</v>
      </c>
      <c r="P697" s="13">
        <f t="shared" si="52"/>
        <v>90.86</v>
      </c>
      <c r="Q697" s="15" t="s">
        <v>8317</v>
      </c>
      <c r="R697" t="s">
        <v>8319</v>
      </c>
      <c r="S697" s="19">
        <f t="shared" si="53"/>
        <v>41913.521064814813</v>
      </c>
      <c r="T697" s="19">
        <f t="shared" si="54"/>
        <v>41943.521064814813</v>
      </c>
      <c r="U697">
        <f t="shared" si="55"/>
        <v>2014</v>
      </c>
    </row>
    <row r="698" spans="1:21" ht="28.8" hidden="1" x14ac:dyDescent="0.3">
      <c r="A698" s="8">
        <v>696</v>
      </c>
      <c r="B698" s="9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  <c r="O698">
        <f t="shared" si="51"/>
        <v>0</v>
      </c>
      <c r="P698" s="13">
        <f t="shared" si="52"/>
        <v>1</v>
      </c>
      <c r="Q698" s="15" t="s">
        <v>8317</v>
      </c>
      <c r="R698" t="s">
        <v>8319</v>
      </c>
      <c r="S698" s="19">
        <f t="shared" si="53"/>
        <v>41815.927106481482</v>
      </c>
      <c r="T698" s="19">
        <f t="shared" si="54"/>
        <v>41845.927106481482</v>
      </c>
      <c r="U698">
        <f t="shared" si="55"/>
        <v>2014</v>
      </c>
    </row>
    <row r="699" spans="1:21" ht="43.2" hidden="1" x14ac:dyDescent="0.3">
      <c r="A699" s="8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  <c r="O699">
        <f t="shared" si="51"/>
        <v>46</v>
      </c>
      <c r="P699" s="13">
        <f t="shared" si="52"/>
        <v>20.34</v>
      </c>
      <c r="Q699" s="15" t="s">
        <v>8317</v>
      </c>
      <c r="R699" t="s">
        <v>8319</v>
      </c>
      <c r="S699" s="19">
        <f t="shared" si="53"/>
        <v>42388.523020833338</v>
      </c>
      <c r="T699" s="19">
        <f t="shared" si="54"/>
        <v>42403.523020833338</v>
      </c>
      <c r="U699">
        <f t="shared" si="55"/>
        <v>2016</v>
      </c>
    </row>
    <row r="700" spans="1:21" ht="43.2" hidden="1" x14ac:dyDescent="0.3">
      <c r="A700" s="8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  <c r="O700">
        <f t="shared" si="51"/>
        <v>15</v>
      </c>
      <c r="P700" s="13">
        <f t="shared" si="52"/>
        <v>530.69000000000005</v>
      </c>
      <c r="Q700" s="15" t="s">
        <v>8317</v>
      </c>
      <c r="R700" t="s">
        <v>8319</v>
      </c>
      <c r="S700" s="19">
        <f t="shared" si="53"/>
        <v>41866.931076388886</v>
      </c>
      <c r="T700" s="19">
        <f t="shared" si="54"/>
        <v>41900.083333333336</v>
      </c>
      <c r="U700">
        <f t="shared" si="55"/>
        <v>2014</v>
      </c>
    </row>
    <row r="701" spans="1:21" ht="43.2" hidden="1" x14ac:dyDescent="0.3">
      <c r="A701" s="8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  <c r="O701">
        <f t="shared" si="51"/>
        <v>82</v>
      </c>
      <c r="P701" s="13">
        <f t="shared" si="52"/>
        <v>120.39</v>
      </c>
      <c r="Q701" s="15" t="s">
        <v>8317</v>
      </c>
      <c r="R701" t="s">
        <v>8319</v>
      </c>
      <c r="S701" s="19">
        <f t="shared" si="53"/>
        <v>41563.485509259262</v>
      </c>
      <c r="T701" s="19">
        <f t="shared" si="54"/>
        <v>41600.666666666664</v>
      </c>
      <c r="U701">
        <f t="shared" si="55"/>
        <v>2013</v>
      </c>
    </row>
    <row r="702" spans="1:21" ht="43.2" hidden="1" x14ac:dyDescent="0.3">
      <c r="A702" s="8">
        <v>700</v>
      </c>
      <c r="B702" s="9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  <c r="O702">
        <f t="shared" si="51"/>
        <v>3</v>
      </c>
      <c r="P702" s="13">
        <f t="shared" si="52"/>
        <v>13</v>
      </c>
      <c r="Q702" s="15" t="s">
        <v>8317</v>
      </c>
      <c r="R702" t="s">
        <v>8319</v>
      </c>
      <c r="S702" s="19">
        <f t="shared" si="53"/>
        <v>42715.688437500001</v>
      </c>
      <c r="T702" s="19">
        <f t="shared" si="54"/>
        <v>42745.688437500001</v>
      </c>
      <c r="U702">
        <f t="shared" si="55"/>
        <v>2016</v>
      </c>
    </row>
    <row r="703" spans="1:21" ht="43.2" hidden="1" x14ac:dyDescent="0.3">
      <c r="A703" s="8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  <c r="O703">
        <f t="shared" si="51"/>
        <v>27</v>
      </c>
      <c r="P703" s="13">
        <f t="shared" si="52"/>
        <v>291.33</v>
      </c>
      <c r="Q703" s="15" t="s">
        <v>8317</v>
      </c>
      <c r="R703" t="s">
        <v>8319</v>
      </c>
      <c r="S703" s="19">
        <f t="shared" si="53"/>
        <v>41813.662962962961</v>
      </c>
      <c r="T703" s="19">
        <f t="shared" si="54"/>
        <v>41843.662962962961</v>
      </c>
      <c r="U703">
        <f t="shared" si="55"/>
        <v>2014</v>
      </c>
    </row>
    <row r="704" spans="1:21" ht="43.2" hidden="1" x14ac:dyDescent="0.3">
      <c r="A704" s="8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  <c r="O704">
        <f t="shared" si="51"/>
        <v>31</v>
      </c>
      <c r="P704" s="13">
        <f t="shared" si="52"/>
        <v>124.92</v>
      </c>
      <c r="Q704" s="15" t="s">
        <v>8317</v>
      </c>
      <c r="R704" t="s">
        <v>8319</v>
      </c>
      <c r="S704" s="19">
        <f t="shared" si="53"/>
        <v>42668.726701388892</v>
      </c>
      <c r="T704" s="19">
        <f t="shared" si="54"/>
        <v>42698.768368055549</v>
      </c>
      <c r="U704">
        <f t="shared" si="55"/>
        <v>2016</v>
      </c>
    </row>
    <row r="705" spans="1:21" ht="43.2" hidden="1" x14ac:dyDescent="0.3">
      <c r="A705" s="8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  <c r="O705">
        <f t="shared" si="51"/>
        <v>6</v>
      </c>
      <c r="P705" s="13">
        <f t="shared" si="52"/>
        <v>119.57</v>
      </c>
      <c r="Q705" s="15" t="s">
        <v>8317</v>
      </c>
      <c r="R705" t="s">
        <v>8319</v>
      </c>
      <c r="S705" s="19">
        <f t="shared" si="53"/>
        <v>42711.950798611113</v>
      </c>
      <c r="T705" s="19">
        <f t="shared" si="54"/>
        <v>42766.98055555555</v>
      </c>
      <c r="U705">
        <f t="shared" si="55"/>
        <v>2016</v>
      </c>
    </row>
    <row r="706" spans="1:21" ht="43.2" hidden="1" x14ac:dyDescent="0.3">
      <c r="A706" s="8">
        <v>704</v>
      </c>
      <c r="B706" s="9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  <c r="O706">
        <f t="shared" si="51"/>
        <v>1</v>
      </c>
      <c r="P706" s="13">
        <f t="shared" si="52"/>
        <v>120.25</v>
      </c>
      <c r="Q706" s="15" t="s">
        <v>8317</v>
      </c>
      <c r="R706" t="s">
        <v>8319</v>
      </c>
      <c r="S706" s="19">
        <f t="shared" si="53"/>
        <v>42726.192916666667</v>
      </c>
      <c r="T706" s="19">
        <f t="shared" si="54"/>
        <v>42786.192916666667</v>
      </c>
      <c r="U706">
        <f t="shared" si="55"/>
        <v>2016</v>
      </c>
    </row>
    <row r="707" spans="1:21" ht="28.8" hidden="1" x14ac:dyDescent="0.3">
      <c r="A707" s="8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  <c r="O707">
        <f t="shared" ref="O707:O770" si="56">ROUND(E707/D707*100,0)</f>
        <v>1</v>
      </c>
      <c r="P707" s="13">
        <f t="shared" ref="P707:P770" si="57">IFERROR(ROUND(E707/L707,2),0)</f>
        <v>195.4</v>
      </c>
      <c r="Q707" s="15" t="s">
        <v>8317</v>
      </c>
      <c r="R707" t="s">
        <v>8319</v>
      </c>
      <c r="S707" s="19">
        <f t="shared" ref="S707:S770" si="58">(((J707/60)/60)/24)+DATE(1970,1,1)</f>
        <v>42726.491643518515</v>
      </c>
      <c r="T707" s="19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 hidden="1" x14ac:dyDescent="0.3">
      <c r="A708" s="8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  <c r="O708">
        <f t="shared" si="56"/>
        <v>0</v>
      </c>
      <c r="P708" s="13">
        <f t="shared" si="57"/>
        <v>0</v>
      </c>
      <c r="Q708" s="15" t="s">
        <v>8317</v>
      </c>
      <c r="R708" t="s">
        <v>8319</v>
      </c>
      <c r="S708" s="19">
        <f t="shared" si="58"/>
        <v>42676.995173611111</v>
      </c>
      <c r="T708" s="19">
        <f t="shared" si="59"/>
        <v>42718.777083333334</v>
      </c>
      <c r="U708">
        <f t="shared" si="60"/>
        <v>2016</v>
      </c>
    </row>
    <row r="709" spans="1:21" ht="43.2" hidden="1" x14ac:dyDescent="0.3">
      <c r="A709" s="8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  <c r="O709">
        <f t="shared" si="56"/>
        <v>79</v>
      </c>
      <c r="P709" s="13">
        <f t="shared" si="57"/>
        <v>117.7</v>
      </c>
      <c r="Q709" s="15" t="s">
        <v>8317</v>
      </c>
      <c r="R709" t="s">
        <v>8319</v>
      </c>
      <c r="S709" s="19">
        <f t="shared" si="58"/>
        <v>42696.663506944446</v>
      </c>
      <c r="T709" s="19">
        <f t="shared" si="59"/>
        <v>42736.663506944446</v>
      </c>
      <c r="U709">
        <f t="shared" si="60"/>
        <v>2016</v>
      </c>
    </row>
    <row r="710" spans="1:21" ht="43.2" hidden="1" x14ac:dyDescent="0.3">
      <c r="A710" s="8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  <c r="O710">
        <f t="shared" si="56"/>
        <v>22</v>
      </c>
      <c r="P710" s="13">
        <f t="shared" si="57"/>
        <v>23.95</v>
      </c>
      <c r="Q710" s="15" t="s">
        <v>8317</v>
      </c>
      <c r="R710" t="s">
        <v>8319</v>
      </c>
      <c r="S710" s="19">
        <f t="shared" si="58"/>
        <v>41835.581018518518</v>
      </c>
      <c r="T710" s="19">
        <f t="shared" si="59"/>
        <v>41895.581018518518</v>
      </c>
      <c r="U710">
        <f t="shared" si="60"/>
        <v>2014</v>
      </c>
    </row>
    <row r="711" spans="1:21" ht="28.8" hidden="1" x14ac:dyDescent="0.3">
      <c r="A711" s="8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  <c r="O711">
        <f t="shared" si="56"/>
        <v>0</v>
      </c>
      <c r="P711" s="13">
        <f t="shared" si="57"/>
        <v>30.5</v>
      </c>
      <c r="Q711" s="15" t="s">
        <v>8317</v>
      </c>
      <c r="R711" t="s">
        <v>8319</v>
      </c>
      <c r="S711" s="19">
        <f t="shared" si="58"/>
        <v>41948.041192129633</v>
      </c>
      <c r="T711" s="19">
        <f t="shared" si="59"/>
        <v>41978.041192129633</v>
      </c>
      <c r="U711">
        <f t="shared" si="60"/>
        <v>2014</v>
      </c>
    </row>
    <row r="712" spans="1:21" ht="28.8" x14ac:dyDescent="0.3">
      <c r="A712" s="8">
        <v>710</v>
      </c>
      <c r="B712" s="9" t="s">
        <v>711</v>
      </c>
      <c r="C712" s="9" t="s">
        <v>4820</v>
      </c>
      <c r="D712" s="10">
        <v>1200</v>
      </c>
      <c r="E712" s="11">
        <v>0</v>
      </c>
      <c r="F712" s="8" t="s">
        <v>8220</v>
      </c>
      <c r="G712" s="8" t="s">
        <v>8228</v>
      </c>
      <c r="H712" s="8" t="s">
        <v>8250</v>
      </c>
      <c r="I712" s="8">
        <v>1408495440</v>
      </c>
      <c r="J712" s="8">
        <v>1405640302</v>
      </c>
      <c r="K712" s="8" t="b">
        <v>0</v>
      </c>
      <c r="L712" s="8">
        <v>0</v>
      </c>
      <c r="M712" s="8" t="b">
        <v>0</v>
      </c>
      <c r="N712" s="8" t="s">
        <v>8271</v>
      </c>
      <c r="O712">
        <f t="shared" si="56"/>
        <v>0</v>
      </c>
      <c r="P712" s="13">
        <f t="shared" si="57"/>
        <v>0</v>
      </c>
      <c r="Q712" s="15" t="s">
        <v>8317</v>
      </c>
      <c r="R712" t="s">
        <v>8319</v>
      </c>
      <c r="S712" s="19">
        <f t="shared" si="58"/>
        <v>41837.984976851854</v>
      </c>
      <c r="T712" s="19">
        <f t="shared" si="59"/>
        <v>41871.030555555553</v>
      </c>
      <c r="U712">
        <f t="shared" si="60"/>
        <v>2014</v>
      </c>
    </row>
    <row r="713" spans="1:21" ht="57.6" hidden="1" x14ac:dyDescent="0.3">
      <c r="A713" s="8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  <c r="O713">
        <f t="shared" si="56"/>
        <v>34</v>
      </c>
      <c r="P713" s="13">
        <f t="shared" si="57"/>
        <v>99.97</v>
      </c>
      <c r="Q713" s="15" t="s">
        <v>8317</v>
      </c>
      <c r="R713" t="s">
        <v>8319</v>
      </c>
      <c r="S713" s="19">
        <f t="shared" si="58"/>
        <v>42678.459120370375</v>
      </c>
      <c r="T713" s="19">
        <f t="shared" si="59"/>
        <v>42718.500787037032</v>
      </c>
      <c r="U713">
        <f t="shared" si="60"/>
        <v>2016</v>
      </c>
    </row>
    <row r="714" spans="1:21" ht="57.6" hidden="1" x14ac:dyDescent="0.3">
      <c r="A714" s="8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  <c r="O714">
        <f t="shared" si="56"/>
        <v>0</v>
      </c>
      <c r="P714" s="13">
        <f t="shared" si="57"/>
        <v>26.25</v>
      </c>
      <c r="Q714" s="15" t="s">
        <v>8317</v>
      </c>
      <c r="R714" t="s">
        <v>8319</v>
      </c>
      <c r="S714" s="19">
        <f t="shared" si="58"/>
        <v>42384.680925925932</v>
      </c>
      <c r="T714" s="19">
        <f t="shared" si="59"/>
        <v>42414.680925925932</v>
      </c>
      <c r="U714">
        <f t="shared" si="60"/>
        <v>2016</v>
      </c>
    </row>
    <row r="715" spans="1:21" ht="43.2" hidden="1" x14ac:dyDescent="0.3">
      <c r="A715" s="8">
        <v>713</v>
      </c>
      <c r="B715" s="9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  <c r="O715">
        <f t="shared" si="56"/>
        <v>1</v>
      </c>
      <c r="P715" s="13">
        <f t="shared" si="57"/>
        <v>199</v>
      </c>
      <c r="Q715" s="15" t="s">
        <v>8317</v>
      </c>
      <c r="R715" t="s">
        <v>8319</v>
      </c>
      <c r="S715" s="19">
        <f t="shared" si="58"/>
        <v>42496.529305555552</v>
      </c>
      <c r="T715" s="19">
        <f t="shared" si="59"/>
        <v>42526.529305555552</v>
      </c>
      <c r="U715">
        <f t="shared" si="60"/>
        <v>2016</v>
      </c>
    </row>
    <row r="716" spans="1:21" ht="43.2" hidden="1" x14ac:dyDescent="0.3">
      <c r="A716" s="8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  <c r="O716">
        <f t="shared" si="56"/>
        <v>15</v>
      </c>
      <c r="P716" s="13">
        <f t="shared" si="57"/>
        <v>80.319999999999993</v>
      </c>
      <c r="Q716" s="15" t="s">
        <v>8317</v>
      </c>
      <c r="R716" t="s">
        <v>8319</v>
      </c>
      <c r="S716" s="19">
        <f t="shared" si="58"/>
        <v>42734.787986111114</v>
      </c>
      <c r="T716" s="19">
        <f t="shared" si="59"/>
        <v>42794.787986111114</v>
      </c>
      <c r="U716">
        <f t="shared" si="60"/>
        <v>2016</v>
      </c>
    </row>
    <row r="717" spans="1:21" ht="57.6" hidden="1" x14ac:dyDescent="0.3">
      <c r="A717" s="8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  <c r="O717">
        <f t="shared" si="56"/>
        <v>5</v>
      </c>
      <c r="P717" s="13">
        <f t="shared" si="57"/>
        <v>115.75</v>
      </c>
      <c r="Q717" s="15" t="s">
        <v>8317</v>
      </c>
      <c r="R717" t="s">
        <v>8319</v>
      </c>
      <c r="S717" s="19">
        <f t="shared" si="58"/>
        <v>42273.090740740736</v>
      </c>
      <c r="T717" s="19">
        <f t="shared" si="59"/>
        <v>42313.132407407407</v>
      </c>
      <c r="U717">
        <f t="shared" si="60"/>
        <v>2015</v>
      </c>
    </row>
    <row r="718" spans="1:21" ht="43.2" hidden="1" x14ac:dyDescent="0.3">
      <c r="A718" s="8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  <c r="O718">
        <f t="shared" si="56"/>
        <v>10</v>
      </c>
      <c r="P718" s="13">
        <f t="shared" si="57"/>
        <v>44.69</v>
      </c>
      <c r="Q718" s="15" t="s">
        <v>8317</v>
      </c>
      <c r="R718" t="s">
        <v>8319</v>
      </c>
      <c r="S718" s="19">
        <f t="shared" si="58"/>
        <v>41940.658645833333</v>
      </c>
      <c r="T718" s="19">
        <f t="shared" si="59"/>
        <v>41974</v>
      </c>
      <c r="U718">
        <f t="shared" si="60"/>
        <v>2014</v>
      </c>
    </row>
    <row r="719" spans="1:21" hidden="1" x14ac:dyDescent="0.3">
      <c r="A719" s="8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  <c r="O719">
        <f t="shared" si="56"/>
        <v>0</v>
      </c>
      <c r="P719" s="13">
        <f t="shared" si="57"/>
        <v>76.25</v>
      </c>
      <c r="Q719" s="15" t="s">
        <v>8317</v>
      </c>
      <c r="R719" t="s">
        <v>8319</v>
      </c>
      <c r="S719" s="19">
        <f t="shared" si="58"/>
        <v>41857.854189814818</v>
      </c>
      <c r="T719" s="19">
        <f t="shared" si="59"/>
        <v>41887.854189814818</v>
      </c>
      <c r="U719">
        <f t="shared" si="60"/>
        <v>2014</v>
      </c>
    </row>
    <row r="720" spans="1:21" ht="43.2" hidden="1" x14ac:dyDescent="0.3">
      <c r="A720" s="8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  <c r="O720">
        <f t="shared" si="56"/>
        <v>1</v>
      </c>
      <c r="P720" s="13">
        <f t="shared" si="57"/>
        <v>22.5</v>
      </c>
      <c r="Q720" s="15" t="s">
        <v>8317</v>
      </c>
      <c r="R720" t="s">
        <v>8319</v>
      </c>
      <c r="S720" s="19">
        <f t="shared" si="58"/>
        <v>42752.845451388886</v>
      </c>
      <c r="T720" s="19">
        <f t="shared" si="59"/>
        <v>42784.249305555553</v>
      </c>
      <c r="U720">
        <f t="shared" si="60"/>
        <v>2017</v>
      </c>
    </row>
    <row r="721" spans="1:21" ht="43.2" hidden="1" x14ac:dyDescent="0.3">
      <c r="A721" s="8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  <c r="O721">
        <f t="shared" si="56"/>
        <v>1</v>
      </c>
      <c r="P721" s="13">
        <f t="shared" si="57"/>
        <v>19.399999999999999</v>
      </c>
      <c r="Q721" s="15" t="s">
        <v>8317</v>
      </c>
      <c r="R721" t="s">
        <v>8319</v>
      </c>
      <c r="S721" s="19">
        <f t="shared" si="58"/>
        <v>42409.040231481486</v>
      </c>
      <c r="T721" s="19">
        <f t="shared" si="59"/>
        <v>42423.040231481486</v>
      </c>
      <c r="U721">
        <f t="shared" si="60"/>
        <v>2016</v>
      </c>
    </row>
    <row r="722" spans="1:21" ht="43.2" x14ac:dyDescent="0.3">
      <c r="A722" s="8">
        <v>720</v>
      </c>
      <c r="B722" s="9" t="s">
        <v>721</v>
      </c>
      <c r="C722" s="9" t="s">
        <v>4830</v>
      </c>
      <c r="D722" s="10">
        <v>1900</v>
      </c>
      <c r="E722" s="11">
        <v>2735</v>
      </c>
      <c r="F722" s="8" t="s">
        <v>8218</v>
      </c>
      <c r="G722" s="8" t="s">
        <v>8223</v>
      </c>
      <c r="H722" s="8" t="s">
        <v>8245</v>
      </c>
      <c r="I722" s="8">
        <v>1327851291</v>
      </c>
      <c r="J722" s="8">
        <v>1325432091</v>
      </c>
      <c r="K722" s="8" t="b">
        <v>0</v>
      </c>
      <c r="L722" s="8">
        <v>41</v>
      </c>
      <c r="M722" s="8" t="b">
        <v>1</v>
      </c>
      <c r="N722" s="8" t="s">
        <v>8272</v>
      </c>
      <c r="O722">
        <f t="shared" si="56"/>
        <v>144</v>
      </c>
      <c r="P722" s="13">
        <f t="shared" si="57"/>
        <v>66.709999999999994</v>
      </c>
      <c r="Q722" s="15" t="s">
        <v>8320</v>
      </c>
      <c r="R722" t="s">
        <v>8321</v>
      </c>
      <c r="S722" s="19">
        <f t="shared" si="58"/>
        <v>40909.649201388893</v>
      </c>
      <c r="T722" s="19">
        <f t="shared" si="59"/>
        <v>40937.649201388893</v>
      </c>
      <c r="U722">
        <f t="shared" si="60"/>
        <v>2012</v>
      </c>
    </row>
    <row r="723" spans="1:21" ht="57.6" hidden="1" x14ac:dyDescent="0.3">
      <c r="A723" s="8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  <c r="O723">
        <f t="shared" si="56"/>
        <v>122</v>
      </c>
      <c r="P723" s="13">
        <f t="shared" si="57"/>
        <v>84.14</v>
      </c>
      <c r="Q723" s="15" t="s">
        <v>8320</v>
      </c>
      <c r="R723" t="s">
        <v>8321</v>
      </c>
      <c r="S723" s="19">
        <f t="shared" si="58"/>
        <v>41807.571840277778</v>
      </c>
      <c r="T723" s="19">
        <f t="shared" si="59"/>
        <v>41852.571840277778</v>
      </c>
      <c r="U723">
        <f t="shared" si="60"/>
        <v>2014</v>
      </c>
    </row>
    <row r="724" spans="1:21" ht="43.2" hidden="1" x14ac:dyDescent="0.3">
      <c r="A724" s="8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  <c r="O724">
        <f t="shared" si="56"/>
        <v>132</v>
      </c>
      <c r="P724" s="13">
        <f t="shared" si="57"/>
        <v>215.73</v>
      </c>
      <c r="Q724" s="15" t="s">
        <v>8320</v>
      </c>
      <c r="R724" t="s">
        <v>8321</v>
      </c>
      <c r="S724" s="19">
        <f t="shared" si="58"/>
        <v>40977.805300925924</v>
      </c>
      <c r="T724" s="19">
        <f t="shared" si="59"/>
        <v>41007.76363425926</v>
      </c>
      <c r="U724">
        <f t="shared" si="60"/>
        <v>2012</v>
      </c>
    </row>
    <row r="725" spans="1:21" ht="28.8" hidden="1" x14ac:dyDescent="0.3">
      <c r="A725" s="8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  <c r="O725">
        <f t="shared" si="56"/>
        <v>109</v>
      </c>
      <c r="P725" s="13">
        <f t="shared" si="57"/>
        <v>54.69</v>
      </c>
      <c r="Q725" s="15" t="s">
        <v>8320</v>
      </c>
      <c r="R725" t="s">
        <v>8321</v>
      </c>
      <c r="S725" s="19">
        <f t="shared" si="58"/>
        <v>42184.816539351858</v>
      </c>
      <c r="T725" s="19">
        <f t="shared" si="59"/>
        <v>42215.165972222225</v>
      </c>
      <c r="U725">
        <f t="shared" si="60"/>
        <v>2015</v>
      </c>
    </row>
    <row r="726" spans="1:21" ht="43.2" hidden="1" x14ac:dyDescent="0.3">
      <c r="A726" s="8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  <c r="O726">
        <f t="shared" si="56"/>
        <v>105</v>
      </c>
      <c r="P726" s="13">
        <f t="shared" si="57"/>
        <v>51.63</v>
      </c>
      <c r="Q726" s="15" t="s">
        <v>8320</v>
      </c>
      <c r="R726" t="s">
        <v>8321</v>
      </c>
      <c r="S726" s="19">
        <f t="shared" si="58"/>
        <v>40694.638460648144</v>
      </c>
      <c r="T726" s="19">
        <f t="shared" si="59"/>
        <v>40724.638460648144</v>
      </c>
      <c r="U726">
        <f t="shared" si="60"/>
        <v>2011</v>
      </c>
    </row>
    <row r="727" spans="1:21" ht="43.2" hidden="1" x14ac:dyDescent="0.3">
      <c r="A727" s="8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  <c r="O727">
        <f t="shared" si="56"/>
        <v>100</v>
      </c>
      <c r="P727" s="13">
        <f t="shared" si="57"/>
        <v>143.36000000000001</v>
      </c>
      <c r="Q727" s="15" t="s">
        <v>8320</v>
      </c>
      <c r="R727" t="s">
        <v>8321</v>
      </c>
      <c r="S727" s="19">
        <f t="shared" si="58"/>
        <v>42321.626296296294</v>
      </c>
      <c r="T727" s="19">
        <f t="shared" si="59"/>
        <v>42351.626296296294</v>
      </c>
      <c r="U727">
        <f t="shared" si="60"/>
        <v>2015</v>
      </c>
    </row>
    <row r="728" spans="1:21" ht="43.2" x14ac:dyDescent="0.3">
      <c r="A728" s="8">
        <v>726</v>
      </c>
      <c r="B728" s="9" t="s">
        <v>727</v>
      </c>
      <c r="C728" s="9" t="s">
        <v>4836</v>
      </c>
      <c r="D728" s="10">
        <v>2500</v>
      </c>
      <c r="E728" s="11">
        <v>2535</v>
      </c>
      <c r="F728" s="8" t="s">
        <v>8218</v>
      </c>
      <c r="G728" s="8" t="s">
        <v>8223</v>
      </c>
      <c r="H728" s="8" t="s">
        <v>8245</v>
      </c>
      <c r="I728" s="8">
        <v>1365728487</v>
      </c>
      <c r="J728" s="8">
        <v>1363136487</v>
      </c>
      <c r="K728" s="8" t="b">
        <v>0</v>
      </c>
      <c r="L728" s="8">
        <v>35</v>
      </c>
      <c r="M728" s="8" t="b">
        <v>1</v>
      </c>
      <c r="N728" s="8" t="s">
        <v>8272</v>
      </c>
      <c r="O728">
        <f t="shared" si="56"/>
        <v>101</v>
      </c>
      <c r="P728" s="13">
        <f t="shared" si="57"/>
        <v>72.430000000000007</v>
      </c>
      <c r="Q728" s="15" t="s">
        <v>8320</v>
      </c>
      <c r="R728" t="s">
        <v>8321</v>
      </c>
      <c r="S728" s="19">
        <f t="shared" si="58"/>
        <v>41346.042673611111</v>
      </c>
      <c r="T728" s="19">
        <f t="shared" si="59"/>
        <v>41376.042673611111</v>
      </c>
      <c r="U728">
        <f t="shared" si="60"/>
        <v>2013</v>
      </c>
    </row>
    <row r="729" spans="1:21" ht="57.6" x14ac:dyDescent="0.3">
      <c r="A729" s="8">
        <v>727</v>
      </c>
      <c r="B729" s="9" t="s">
        <v>728</v>
      </c>
      <c r="C729" s="9" t="s">
        <v>4837</v>
      </c>
      <c r="D729" s="10">
        <v>3500</v>
      </c>
      <c r="E729" s="11">
        <v>5443</v>
      </c>
      <c r="F729" s="8" t="s">
        <v>8218</v>
      </c>
      <c r="G729" s="8" t="s">
        <v>8223</v>
      </c>
      <c r="H729" s="8" t="s">
        <v>8245</v>
      </c>
      <c r="I729" s="8">
        <v>1358198400</v>
      </c>
      <c r="J729" s="8">
        <v>1354580949</v>
      </c>
      <c r="K729" s="8" t="b">
        <v>0</v>
      </c>
      <c r="L729" s="8">
        <v>149</v>
      </c>
      <c r="M729" s="8" t="b">
        <v>1</v>
      </c>
      <c r="N729" s="8" t="s">
        <v>8272</v>
      </c>
      <c r="O729">
        <f t="shared" si="56"/>
        <v>156</v>
      </c>
      <c r="P729" s="13">
        <f t="shared" si="57"/>
        <v>36.53</v>
      </c>
      <c r="Q729" s="15" t="s">
        <v>8320</v>
      </c>
      <c r="R729" t="s">
        <v>8321</v>
      </c>
      <c r="S729" s="19">
        <f t="shared" si="58"/>
        <v>41247.020243055551</v>
      </c>
      <c r="T729" s="19">
        <f t="shared" si="59"/>
        <v>41288.888888888891</v>
      </c>
      <c r="U729">
        <f t="shared" si="60"/>
        <v>2012</v>
      </c>
    </row>
    <row r="730" spans="1:21" ht="43.2" hidden="1" x14ac:dyDescent="0.3">
      <c r="A730" s="8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  <c r="O730">
        <f t="shared" si="56"/>
        <v>106</v>
      </c>
      <c r="P730" s="13">
        <f t="shared" si="57"/>
        <v>60.9</v>
      </c>
      <c r="Q730" s="15" t="s">
        <v>8320</v>
      </c>
      <c r="R730" t="s">
        <v>8321</v>
      </c>
      <c r="S730" s="19">
        <f t="shared" si="58"/>
        <v>40731.837465277778</v>
      </c>
      <c r="T730" s="19">
        <f t="shared" si="59"/>
        <v>40776.837465277778</v>
      </c>
      <c r="U730">
        <f t="shared" si="60"/>
        <v>2011</v>
      </c>
    </row>
    <row r="731" spans="1:21" ht="43.2" x14ac:dyDescent="0.3">
      <c r="A731" s="8">
        <v>729</v>
      </c>
      <c r="B731" s="9" t="s">
        <v>730</v>
      </c>
      <c r="C731" s="9" t="s">
        <v>4839</v>
      </c>
      <c r="D731" s="10">
        <v>4000</v>
      </c>
      <c r="E731" s="11">
        <v>5226</v>
      </c>
      <c r="F731" s="8" t="s">
        <v>8218</v>
      </c>
      <c r="G731" s="8" t="s">
        <v>8223</v>
      </c>
      <c r="H731" s="8" t="s">
        <v>8245</v>
      </c>
      <c r="I731" s="8">
        <v>1348028861</v>
      </c>
      <c r="J731" s="8">
        <v>1342844861</v>
      </c>
      <c r="K731" s="8" t="b">
        <v>0</v>
      </c>
      <c r="L731" s="8">
        <v>120</v>
      </c>
      <c r="M731" s="8" t="b">
        <v>1</v>
      </c>
      <c r="N731" s="8" t="s">
        <v>8272</v>
      </c>
      <c r="O731">
        <f t="shared" si="56"/>
        <v>131</v>
      </c>
      <c r="P731" s="13">
        <f t="shared" si="57"/>
        <v>43.55</v>
      </c>
      <c r="Q731" s="15" t="s">
        <v>8320</v>
      </c>
      <c r="R731" t="s">
        <v>8321</v>
      </c>
      <c r="S731" s="19">
        <f t="shared" si="58"/>
        <v>41111.185891203706</v>
      </c>
      <c r="T731" s="19">
        <f t="shared" si="59"/>
        <v>41171.185891203706</v>
      </c>
      <c r="U731">
        <f t="shared" si="60"/>
        <v>2012</v>
      </c>
    </row>
    <row r="732" spans="1:21" ht="28.8" hidden="1" x14ac:dyDescent="0.3">
      <c r="A732" s="8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  <c r="O732">
        <f t="shared" si="56"/>
        <v>132</v>
      </c>
      <c r="P732" s="13">
        <f t="shared" si="57"/>
        <v>99.77</v>
      </c>
      <c r="Q732" s="15" t="s">
        <v>8320</v>
      </c>
      <c r="R732" t="s">
        <v>8321</v>
      </c>
      <c r="S732" s="19">
        <f t="shared" si="58"/>
        <v>40854.745266203703</v>
      </c>
      <c r="T732" s="19">
        <f t="shared" si="59"/>
        <v>40884.745266203703</v>
      </c>
      <c r="U732">
        <f t="shared" si="60"/>
        <v>2011</v>
      </c>
    </row>
    <row r="733" spans="1:21" ht="43.2" hidden="1" x14ac:dyDescent="0.3">
      <c r="A733" s="8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  <c r="O733">
        <f t="shared" si="56"/>
        <v>126</v>
      </c>
      <c r="P733" s="13">
        <f t="shared" si="57"/>
        <v>88.73</v>
      </c>
      <c r="Q733" s="15" t="s">
        <v>8320</v>
      </c>
      <c r="R733" t="s">
        <v>8321</v>
      </c>
      <c r="S733" s="19">
        <f t="shared" si="58"/>
        <v>40879.795682870368</v>
      </c>
      <c r="T733" s="19">
        <f t="shared" si="59"/>
        <v>40930.25</v>
      </c>
      <c r="U733">
        <f t="shared" si="60"/>
        <v>2011</v>
      </c>
    </row>
    <row r="734" spans="1:21" ht="43.2" hidden="1" x14ac:dyDescent="0.3">
      <c r="A734" s="8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  <c r="O734">
        <f t="shared" si="56"/>
        <v>160</v>
      </c>
      <c r="P734" s="13">
        <f t="shared" si="57"/>
        <v>4.92</v>
      </c>
      <c r="Q734" s="15" t="s">
        <v>8320</v>
      </c>
      <c r="R734" t="s">
        <v>8321</v>
      </c>
      <c r="S734" s="19">
        <f t="shared" si="58"/>
        <v>41486.424317129626</v>
      </c>
      <c r="T734" s="19">
        <f t="shared" si="59"/>
        <v>41546.424317129626</v>
      </c>
      <c r="U734">
        <f t="shared" si="60"/>
        <v>2013</v>
      </c>
    </row>
    <row r="735" spans="1:21" ht="57.6" x14ac:dyDescent="0.3">
      <c r="A735" s="8">
        <v>733</v>
      </c>
      <c r="B735" s="9" t="s">
        <v>734</v>
      </c>
      <c r="C735" s="9" t="s">
        <v>4843</v>
      </c>
      <c r="D735" s="10">
        <v>2500</v>
      </c>
      <c r="E735" s="11">
        <v>3012</v>
      </c>
      <c r="F735" s="8" t="s">
        <v>8218</v>
      </c>
      <c r="G735" s="8" t="s">
        <v>8224</v>
      </c>
      <c r="H735" s="8" t="s">
        <v>8246</v>
      </c>
      <c r="I735" s="8">
        <v>1387533892</v>
      </c>
      <c r="J735" s="8">
        <v>1384941892</v>
      </c>
      <c r="K735" s="8" t="b">
        <v>0</v>
      </c>
      <c r="L735" s="8">
        <v>169</v>
      </c>
      <c r="M735" s="8" t="b">
        <v>1</v>
      </c>
      <c r="N735" s="8" t="s">
        <v>8272</v>
      </c>
      <c r="O735">
        <f t="shared" si="56"/>
        <v>120</v>
      </c>
      <c r="P735" s="13">
        <f t="shared" si="57"/>
        <v>17.82</v>
      </c>
      <c r="Q735" s="15" t="s">
        <v>8320</v>
      </c>
      <c r="R735" t="s">
        <v>8321</v>
      </c>
      <c r="S735" s="19">
        <f t="shared" si="58"/>
        <v>41598.420046296298</v>
      </c>
      <c r="T735" s="19">
        <f t="shared" si="59"/>
        <v>41628.420046296298</v>
      </c>
      <c r="U735">
        <f t="shared" si="60"/>
        <v>2013</v>
      </c>
    </row>
    <row r="736" spans="1:21" ht="43.2" hidden="1" x14ac:dyDescent="0.3">
      <c r="A736" s="8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  <c r="O736">
        <f t="shared" si="56"/>
        <v>126</v>
      </c>
      <c r="P736" s="13">
        <f t="shared" si="57"/>
        <v>187.19</v>
      </c>
      <c r="Q736" s="15" t="s">
        <v>8320</v>
      </c>
      <c r="R736" t="s">
        <v>8321</v>
      </c>
      <c r="S736" s="19">
        <f t="shared" si="58"/>
        <v>42102.164583333331</v>
      </c>
      <c r="T736" s="19">
        <f t="shared" si="59"/>
        <v>42133.208333333328</v>
      </c>
      <c r="U736">
        <f t="shared" si="60"/>
        <v>2015</v>
      </c>
    </row>
    <row r="737" spans="1:21" ht="43.2" hidden="1" x14ac:dyDescent="0.3">
      <c r="A737" s="8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  <c r="O737">
        <f t="shared" si="56"/>
        <v>114</v>
      </c>
      <c r="P737" s="13">
        <f t="shared" si="57"/>
        <v>234.81</v>
      </c>
      <c r="Q737" s="15" t="s">
        <v>8320</v>
      </c>
      <c r="R737" t="s">
        <v>8321</v>
      </c>
      <c r="S737" s="19">
        <f t="shared" si="58"/>
        <v>41946.029467592591</v>
      </c>
      <c r="T737" s="19">
        <f t="shared" si="59"/>
        <v>41977.027083333334</v>
      </c>
      <c r="U737">
        <f t="shared" si="60"/>
        <v>2014</v>
      </c>
    </row>
    <row r="738" spans="1:21" ht="43.2" x14ac:dyDescent="0.3">
      <c r="A738" s="8">
        <v>736</v>
      </c>
      <c r="B738" s="9" t="s">
        <v>737</v>
      </c>
      <c r="C738" s="9" t="s">
        <v>4846</v>
      </c>
      <c r="D738" s="10">
        <v>3600</v>
      </c>
      <c r="E738" s="11">
        <v>11345</v>
      </c>
      <c r="F738" s="8" t="s">
        <v>8218</v>
      </c>
      <c r="G738" s="8" t="s">
        <v>8223</v>
      </c>
      <c r="H738" s="8" t="s">
        <v>8245</v>
      </c>
      <c r="I738" s="8">
        <v>1385009940</v>
      </c>
      <c r="J738" s="8">
        <v>1383327440</v>
      </c>
      <c r="K738" s="8" t="b">
        <v>0</v>
      </c>
      <c r="L738" s="8">
        <v>108</v>
      </c>
      <c r="M738" s="8" t="b">
        <v>1</v>
      </c>
      <c r="N738" s="8" t="s">
        <v>8272</v>
      </c>
      <c r="O738">
        <f t="shared" si="56"/>
        <v>315</v>
      </c>
      <c r="P738" s="13">
        <f t="shared" si="57"/>
        <v>105.05</v>
      </c>
      <c r="Q738" s="15" t="s">
        <v>8320</v>
      </c>
      <c r="R738" t="s">
        <v>8321</v>
      </c>
      <c r="S738" s="19">
        <f t="shared" si="58"/>
        <v>41579.734259259261</v>
      </c>
      <c r="T738" s="19">
        <f t="shared" si="59"/>
        <v>41599.207638888889</v>
      </c>
      <c r="U738">
        <f t="shared" si="60"/>
        <v>2013</v>
      </c>
    </row>
    <row r="739" spans="1:21" ht="43.2" hidden="1" x14ac:dyDescent="0.3">
      <c r="A739" s="8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  <c r="O739">
        <f t="shared" si="56"/>
        <v>122</v>
      </c>
      <c r="P739" s="13">
        <f t="shared" si="57"/>
        <v>56.67</v>
      </c>
      <c r="Q739" s="15" t="s">
        <v>8320</v>
      </c>
      <c r="R739" t="s">
        <v>8321</v>
      </c>
      <c r="S739" s="19">
        <f t="shared" si="58"/>
        <v>41667.275312500002</v>
      </c>
      <c r="T739" s="19">
        <f t="shared" si="59"/>
        <v>41684.833333333336</v>
      </c>
      <c r="U739">
        <f t="shared" si="60"/>
        <v>2014</v>
      </c>
    </row>
    <row r="740" spans="1:21" ht="28.8" x14ac:dyDescent="0.3">
      <c r="A740" s="8">
        <v>738</v>
      </c>
      <c r="B740" s="9" t="s">
        <v>739</v>
      </c>
      <c r="C740" s="9" t="s">
        <v>4848</v>
      </c>
      <c r="D740" s="10">
        <v>1500</v>
      </c>
      <c r="E740" s="11">
        <v>1601</v>
      </c>
      <c r="F740" s="8" t="s">
        <v>8218</v>
      </c>
      <c r="G740" s="8" t="s">
        <v>8223</v>
      </c>
      <c r="H740" s="8" t="s">
        <v>8245</v>
      </c>
      <c r="I740" s="8">
        <v>1417409940</v>
      </c>
      <c r="J740" s="8">
        <v>1414765794</v>
      </c>
      <c r="K740" s="8" t="b">
        <v>0</v>
      </c>
      <c r="L740" s="8">
        <v>41</v>
      </c>
      <c r="M740" s="8" t="b">
        <v>1</v>
      </c>
      <c r="N740" s="8" t="s">
        <v>8272</v>
      </c>
      <c r="O740">
        <f t="shared" si="56"/>
        <v>107</v>
      </c>
      <c r="P740" s="13">
        <f t="shared" si="57"/>
        <v>39.049999999999997</v>
      </c>
      <c r="Q740" s="15" t="s">
        <v>8320</v>
      </c>
      <c r="R740" t="s">
        <v>8321</v>
      </c>
      <c r="S740" s="19">
        <f t="shared" si="58"/>
        <v>41943.604097222218</v>
      </c>
      <c r="T740" s="19">
        <f t="shared" si="59"/>
        <v>41974.207638888889</v>
      </c>
      <c r="U740">
        <f t="shared" si="60"/>
        <v>2014</v>
      </c>
    </row>
    <row r="741" spans="1:21" ht="43.2" hidden="1" x14ac:dyDescent="0.3">
      <c r="A741" s="8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  <c r="O741">
        <f t="shared" si="56"/>
        <v>158</v>
      </c>
      <c r="P741" s="13">
        <f t="shared" si="57"/>
        <v>68.349999999999994</v>
      </c>
      <c r="Q741" s="15" t="s">
        <v>8320</v>
      </c>
      <c r="R741" t="s">
        <v>8321</v>
      </c>
      <c r="S741" s="19">
        <f t="shared" si="58"/>
        <v>41829.502650462964</v>
      </c>
      <c r="T741" s="19">
        <f t="shared" si="59"/>
        <v>41862.502650462964</v>
      </c>
      <c r="U741">
        <f t="shared" si="60"/>
        <v>2014</v>
      </c>
    </row>
    <row r="742" spans="1:21" ht="57.6" x14ac:dyDescent="0.3">
      <c r="A742" s="8">
        <v>740</v>
      </c>
      <c r="B742" s="9" t="s">
        <v>741</v>
      </c>
      <c r="C742" s="9" t="s">
        <v>4850</v>
      </c>
      <c r="D742" s="10">
        <v>3000</v>
      </c>
      <c r="E742" s="11">
        <v>3222</v>
      </c>
      <c r="F742" s="8" t="s">
        <v>8218</v>
      </c>
      <c r="G742" s="8" t="s">
        <v>8223</v>
      </c>
      <c r="H742" s="8" t="s">
        <v>8245</v>
      </c>
      <c r="I742" s="8">
        <v>1434857482</v>
      </c>
      <c r="J742" s="8">
        <v>1433647882</v>
      </c>
      <c r="K742" s="8" t="b">
        <v>0</v>
      </c>
      <c r="L742" s="8">
        <v>19</v>
      </c>
      <c r="M742" s="8" t="b">
        <v>1</v>
      </c>
      <c r="N742" s="8" t="s">
        <v>8272</v>
      </c>
      <c r="O742">
        <f t="shared" si="56"/>
        <v>107</v>
      </c>
      <c r="P742" s="13">
        <f t="shared" si="57"/>
        <v>169.58</v>
      </c>
      <c r="Q742" s="15" t="s">
        <v>8320</v>
      </c>
      <c r="R742" t="s">
        <v>8321</v>
      </c>
      <c r="S742" s="19">
        <f t="shared" si="58"/>
        <v>42162.146782407406</v>
      </c>
      <c r="T742" s="19">
        <f t="shared" si="59"/>
        <v>42176.146782407406</v>
      </c>
      <c r="U742">
        <f t="shared" si="60"/>
        <v>2015</v>
      </c>
    </row>
    <row r="743" spans="1:21" ht="28.8" hidden="1" x14ac:dyDescent="0.3">
      <c r="A743" s="8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  <c r="O743">
        <f t="shared" si="56"/>
        <v>102</v>
      </c>
      <c r="P743" s="13">
        <f t="shared" si="57"/>
        <v>141.41999999999999</v>
      </c>
      <c r="Q743" s="15" t="s">
        <v>8320</v>
      </c>
      <c r="R743" t="s">
        <v>8321</v>
      </c>
      <c r="S743" s="19">
        <f t="shared" si="58"/>
        <v>41401.648217592592</v>
      </c>
      <c r="T743" s="19">
        <f t="shared" si="59"/>
        <v>41436.648217592592</v>
      </c>
      <c r="U743">
        <f t="shared" si="60"/>
        <v>2013</v>
      </c>
    </row>
    <row r="744" spans="1:21" ht="57.6" x14ac:dyDescent="0.3">
      <c r="A744" s="8">
        <v>742</v>
      </c>
      <c r="B744" s="9" t="s">
        <v>743</v>
      </c>
      <c r="C744" s="9" t="s">
        <v>4852</v>
      </c>
      <c r="D744" s="10">
        <v>1400</v>
      </c>
      <c r="E744" s="11">
        <v>1550</v>
      </c>
      <c r="F744" s="8" t="s">
        <v>8218</v>
      </c>
      <c r="G744" s="8" t="s">
        <v>8223</v>
      </c>
      <c r="H744" s="8" t="s">
        <v>8245</v>
      </c>
      <c r="I744" s="8">
        <v>1395435712</v>
      </c>
      <c r="J744" s="8">
        <v>1392847312</v>
      </c>
      <c r="K744" s="8" t="b">
        <v>0</v>
      </c>
      <c r="L744" s="8">
        <v>23</v>
      </c>
      <c r="M744" s="8" t="b">
        <v>1</v>
      </c>
      <c r="N744" s="8" t="s">
        <v>8272</v>
      </c>
      <c r="O744">
        <f t="shared" si="56"/>
        <v>111</v>
      </c>
      <c r="P744" s="13">
        <f t="shared" si="57"/>
        <v>67.39</v>
      </c>
      <c r="Q744" s="15" t="s">
        <v>8320</v>
      </c>
      <c r="R744" t="s">
        <v>8321</v>
      </c>
      <c r="S744" s="19">
        <f t="shared" si="58"/>
        <v>41689.917962962965</v>
      </c>
      <c r="T744" s="19">
        <f t="shared" si="59"/>
        <v>41719.876296296294</v>
      </c>
      <c r="U744">
        <f t="shared" si="60"/>
        <v>2014</v>
      </c>
    </row>
    <row r="745" spans="1:21" ht="43.2" hidden="1" x14ac:dyDescent="0.3">
      <c r="A745" s="8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  <c r="O745">
        <f t="shared" si="56"/>
        <v>148</v>
      </c>
      <c r="P745" s="13">
        <f t="shared" si="57"/>
        <v>54.27</v>
      </c>
      <c r="Q745" s="15" t="s">
        <v>8320</v>
      </c>
      <c r="R745" t="s">
        <v>8321</v>
      </c>
      <c r="S745" s="19">
        <f t="shared" si="58"/>
        <v>40990.709317129629</v>
      </c>
      <c r="T745" s="19">
        <f t="shared" si="59"/>
        <v>41015.875</v>
      </c>
      <c r="U745">
        <f t="shared" si="60"/>
        <v>2012</v>
      </c>
    </row>
    <row r="746" spans="1:21" ht="43.2" hidden="1" x14ac:dyDescent="0.3">
      <c r="A746" s="8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  <c r="O746">
        <f t="shared" si="56"/>
        <v>102</v>
      </c>
      <c r="P746" s="13">
        <f t="shared" si="57"/>
        <v>82.52</v>
      </c>
      <c r="Q746" s="15" t="s">
        <v>8320</v>
      </c>
      <c r="R746" t="s">
        <v>8321</v>
      </c>
      <c r="S746" s="19">
        <f t="shared" si="58"/>
        <v>41226.95721064815</v>
      </c>
      <c r="T746" s="19">
        <f t="shared" si="59"/>
        <v>41256.95721064815</v>
      </c>
      <c r="U746">
        <f t="shared" si="60"/>
        <v>2012</v>
      </c>
    </row>
    <row r="747" spans="1:21" ht="43.2" x14ac:dyDescent="0.3">
      <c r="A747" s="8">
        <v>745</v>
      </c>
      <c r="B747" s="9" t="s">
        <v>746</v>
      </c>
      <c r="C747" s="9" t="s">
        <v>4855</v>
      </c>
      <c r="D747" s="10">
        <v>2220</v>
      </c>
      <c r="E747" s="11">
        <v>3976</v>
      </c>
      <c r="F747" s="8" t="s">
        <v>8218</v>
      </c>
      <c r="G747" s="8" t="s">
        <v>8223</v>
      </c>
      <c r="H747" s="8" t="s">
        <v>8245</v>
      </c>
      <c r="I747" s="8">
        <v>1367588645</v>
      </c>
      <c r="J747" s="8">
        <v>1364996645</v>
      </c>
      <c r="K747" s="8" t="b">
        <v>0</v>
      </c>
      <c r="L747" s="8">
        <v>74</v>
      </c>
      <c r="M747" s="8" t="b">
        <v>1</v>
      </c>
      <c r="N747" s="8" t="s">
        <v>8272</v>
      </c>
      <c r="O747">
        <f t="shared" si="56"/>
        <v>179</v>
      </c>
      <c r="P747" s="13">
        <f t="shared" si="57"/>
        <v>53.73</v>
      </c>
      <c r="Q747" s="15" t="s">
        <v>8320</v>
      </c>
      <c r="R747" t="s">
        <v>8321</v>
      </c>
      <c r="S747" s="19">
        <f t="shared" si="58"/>
        <v>41367.572280092594</v>
      </c>
      <c r="T747" s="19">
        <f t="shared" si="59"/>
        <v>41397.572280092594</v>
      </c>
      <c r="U747">
        <f t="shared" si="60"/>
        <v>2013</v>
      </c>
    </row>
    <row r="748" spans="1:21" ht="28.8" x14ac:dyDescent="0.3">
      <c r="A748" s="8">
        <v>746</v>
      </c>
      <c r="B748" s="9" t="s">
        <v>747</v>
      </c>
      <c r="C748" s="9" t="s">
        <v>4856</v>
      </c>
      <c r="D748" s="10">
        <v>2987</v>
      </c>
      <c r="E748" s="11">
        <v>3318</v>
      </c>
      <c r="F748" s="8" t="s">
        <v>8218</v>
      </c>
      <c r="G748" s="8" t="s">
        <v>8223</v>
      </c>
      <c r="H748" s="8" t="s">
        <v>8245</v>
      </c>
      <c r="I748" s="8">
        <v>1348372740</v>
      </c>
      <c r="J748" s="8">
        <v>1346806909</v>
      </c>
      <c r="K748" s="8" t="b">
        <v>0</v>
      </c>
      <c r="L748" s="8">
        <v>97</v>
      </c>
      <c r="M748" s="8" t="b">
        <v>1</v>
      </c>
      <c r="N748" s="8" t="s">
        <v>8272</v>
      </c>
      <c r="O748">
        <f t="shared" si="56"/>
        <v>111</v>
      </c>
      <c r="P748" s="13">
        <f t="shared" si="57"/>
        <v>34.21</v>
      </c>
      <c r="Q748" s="15" t="s">
        <v>8320</v>
      </c>
      <c r="R748" t="s">
        <v>8321</v>
      </c>
      <c r="S748" s="19">
        <f t="shared" si="58"/>
        <v>41157.042928240742</v>
      </c>
      <c r="T748" s="19">
        <f t="shared" si="59"/>
        <v>41175.165972222225</v>
      </c>
      <c r="U748">
        <f t="shared" si="60"/>
        <v>2012</v>
      </c>
    </row>
    <row r="749" spans="1:21" ht="43.2" hidden="1" x14ac:dyDescent="0.3">
      <c r="A749" s="8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  <c r="O749">
        <f t="shared" si="56"/>
        <v>100</v>
      </c>
      <c r="P749" s="13">
        <f t="shared" si="57"/>
        <v>127.33</v>
      </c>
      <c r="Q749" s="15" t="s">
        <v>8320</v>
      </c>
      <c r="R749" t="s">
        <v>8321</v>
      </c>
      <c r="S749" s="19">
        <f t="shared" si="58"/>
        <v>41988.548831018517</v>
      </c>
      <c r="T749" s="19">
        <f t="shared" si="59"/>
        <v>42019.454166666663</v>
      </c>
      <c r="U749">
        <f t="shared" si="60"/>
        <v>2014</v>
      </c>
    </row>
    <row r="750" spans="1:21" ht="43.2" x14ac:dyDescent="0.3">
      <c r="A750" s="8">
        <v>748</v>
      </c>
      <c r="B750" s="9" t="s">
        <v>749</v>
      </c>
      <c r="C750" s="9" t="s">
        <v>4858</v>
      </c>
      <c r="D750" s="10">
        <v>2000</v>
      </c>
      <c r="E750" s="11">
        <v>2005</v>
      </c>
      <c r="F750" s="8" t="s">
        <v>8218</v>
      </c>
      <c r="G750" s="8" t="s">
        <v>8223</v>
      </c>
      <c r="H750" s="8" t="s">
        <v>8245</v>
      </c>
      <c r="I750" s="8">
        <v>1407701966</v>
      </c>
      <c r="J750" s="8">
        <v>1405109966</v>
      </c>
      <c r="K750" s="8" t="b">
        <v>0</v>
      </c>
      <c r="L750" s="8">
        <v>44</v>
      </c>
      <c r="M750" s="8" t="b">
        <v>1</v>
      </c>
      <c r="N750" s="8" t="s">
        <v>8272</v>
      </c>
      <c r="O750">
        <f t="shared" si="56"/>
        <v>100</v>
      </c>
      <c r="P750" s="13">
        <f t="shared" si="57"/>
        <v>45.57</v>
      </c>
      <c r="Q750" s="15" t="s">
        <v>8320</v>
      </c>
      <c r="R750" t="s">
        <v>8321</v>
      </c>
      <c r="S750" s="19">
        <f t="shared" si="58"/>
        <v>41831.846828703703</v>
      </c>
      <c r="T750" s="19">
        <f t="shared" si="59"/>
        <v>41861.846828703703</v>
      </c>
      <c r="U750">
        <f t="shared" si="60"/>
        <v>2014</v>
      </c>
    </row>
    <row r="751" spans="1:21" ht="43.2" hidden="1" x14ac:dyDescent="0.3">
      <c r="A751" s="8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  <c r="O751">
        <f t="shared" si="56"/>
        <v>106</v>
      </c>
      <c r="P751" s="13">
        <f t="shared" si="57"/>
        <v>95.96</v>
      </c>
      <c r="Q751" s="15" t="s">
        <v>8320</v>
      </c>
      <c r="R751" t="s">
        <v>8321</v>
      </c>
      <c r="S751" s="19">
        <f t="shared" si="58"/>
        <v>42733.94131944445</v>
      </c>
      <c r="T751" s="19">
        <f t="shared" si="59"/>
        <v>42763.94131944445</v>
      </c>
      <c r="U751">
        <f t="shared" si="60"/>
        <v>2016</v>
      </c>
    </row>
    <row r="752" spans="1:21" ht="43.2" x14ac:dyDescent="0.3">
      <c r="A752" s="8">
        <v>750</v>
      </c>
      <c r="B752" s="9" t="s">
        <v>751</v>
      </c>
      <c r="C752" s="9" t="s">
        <v>4860</v>
      </c>
      <c r="D752" s="10">
        <v>4444</v>
      </c>
      <c r="E752" s="11">
        <v>4559</v>
      </c>
      <c r="F752" s="8" t="s">
        <v>8218</v>
      </c>
      <c r="G752" s="8" t="s">
        <v>8223</v>
      </c>
      <c r="H752" s="8" t="s">
        <v>8245</v>
      </c>
      <c r="I752" s="8">
        <v>1361739872</v>
      </c>
      <c r="J752" s="8">
        <v>1359147872</v>
      </c>
      <c r="K752" s="8" t="b">
        <v>0</v>
      </c>
      <c r="L752" s="8">
        <v>59</v>
      </c>
      <c r="M752" s="8" t="b">
        <v>1</v>
      </c>
      <c r="N752" s="8" t="s">
        <v>8272</v>
      </c>
      <c r="O752">
        <f t="shared" si="56"/>
        <v>103</v>
      </c>
      <c r="P752" s="13">
        <f t="shared" si="57"/>
        <v>77.27</v>
      </c>
      <c r="Q752" s="15" t="s">
        <v>8320</v>
      </c>
      <c r="R752" t="s">
        <v>8321</v>
      </c>
      <c r="S752" s="19">
        <f t="shared" si="58"/>
        <v>41299.878148148149</v>
      </c>
      <c r="T752" s="19">
        <f t="shared" si="59"/>
        <v>41329.878148148149</v>
      </c>
      <c r="U752">
        <f t="shared" si="60"/>
        <v>2013</v>
      </c>
    </row>
    <row r="753" spans="1:21" ht="43.2" x14ac:dyDescent="0.3">
      <c r="A753" s="8">
        <v>751</v>
      </c>
      <c r="B753" s="9" t="s">
        <v>752</v>
      </c>
      <c r="C753" s="9" t="s">
        <v>4861</v>
      </c>
      <c r="D753" s="10">
        <v>3000</v>
      </c>
      <c r="E753" s="11">
        <v>3555</v>
      </c>
      <c r="F753" s="8" t="s">
        <v>8218</v>
      </c>
      <c r="G753" s="8" t="s">
        <v>8223</v>
      </c>
      <c r="H753" s="8" t="s">
        <v>8245</v>
      </c>
      <c r="I753" s="8">
        <v>1312470475</v>
      </c>
      <c r="J753" s="8">
        <v>1308496075</v>
      </c>
      <c r="K753" s="8" t="b">
        <v>0</v>
      </c>
      <c r="L753" s="8">
        <v>62</v>
      </c>
      <c r="M753" s="8" t="b">
        <v>1</v>
      </c>
      <c r="N753" s="8" t="s">
        <v>8272</v>
      </c>
      <c r="O753">
        <f t="shared" si="56"/>
        <v>119</v>
      </c>
      <c r="P753" s="13">
        <f t="shared" si="57"/>
        <v>57.34</v>
      </c>
      <c r="Q753" s="15" t="s">
        <v>8320</v>
      </c>
      <c r="R753" t="s">
        <v>8321</v>
      </c>
      <c r="S753" s="19">
        <f t="shared" si="58"/>
        <v>40713.630497685182</v>
      </c>
      <c r="T753" s="19">
        <f t="shared" si="59"/>
        <v>40759.630497685182</v>
      </c>
      <c r="U753">
        <f t="shared" si="60"/>
        <v>2011</v>
      </c>
    </row>
    <row r="754" spans="1:21" ht="57.6" hidden="1" x14ac:dyDescent="0.3">
      <c r="A754" s="8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  <c r="O754">
        <f t="shared" si="56"/>
        <v>112</v>
      </c>
      <c r="P754" s="13">
        <f t="shared" si="57"/>
        <v>53.19</v>
      </c>
      <c r="Q754" s="15" t="s">
        <v>8320</v>
      </c>
      <c r="R754" t="s">
        <v>8321</v>
      </c>
      <c r="S754" s="19">
        <f t="shared" si="58"/>
        <v>42639.421493055561</v>
      </c>
      <c r="T754" s="19">
        <f t="shared" si="59"/>
        <v>42659.458333333328</v>
      </c>
      <c r="U754">
        <f t="shared" si="60"/>
        <v>2016</v>
      </c>
    </row>
    <row r="755" spans="1:21" ht="43.2" hidden="1" x14ac:dyDescent="0.3">
      <c r="A755" s="8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  <c r="O755">
        <f t="shared" si="56"/>
        <v>128</v>
      </c>
      <c r="P755" s="13">
        <f t="shared" si="57"/>
        <v>492.31</v>
      </c>
      <c r="Q755" s="15" t="s">
        <v>8320</v>
      </c>
      <c r="R755" t="s">
        <v>8321</v>
      </c>
      <c r="S755" s="19">
        <f t="shared" si="58"/>
        <v>42019.590173611112</v>
      </c>
      <c r="T755" s="19">
        <f t="shared" si="59"/>
        <v>42049.590173611112</v>
      </c>
      <c r="U755">
        <f t="shared" si="60"/>
        <v>2015</v>
      </c>
    </row>
    <row r="756" spans="1:21" ht="43.2" x14ac:dyDescent="0.3">
      <c r="A756" s="8">
        <v>754</v>
      </c>
      <c r="B756" s="9" t="s">
        <v>755</v>
      </c>
      <c r="C756" s="9" t="s">
        <v>4864</v>
      </c>
      <c r="D756" s="10">
        <v>2000</v>
      </c>
      <c r="E756" s="11">
        <v>2075</v>
      </c>
      <c r="F756" s="8" t="s">
        <v>8218</v>
      </c>
      <c r="G756" s="8" t="s">
        <v>8223</v>
      </c>
      <c r="H756" s="8" t="s">
        <v>8245</v>
      </c>
      <c r="I756" s="8">
        <v>1357408721</v>
      </c>
      <c r="J756" s="8">
        <v>1354816721</v>
      </c>
      <c r="K756" s="8" t="b">
        <v>0</v>
      </c>
      <c r="L756" s="8">
        <v>49</v>
      </c>
      <c r="M756" s="8" t="b">
        <v>1</v>
      </c>
      <c r="N756" s="8" t="s">
        <v>8272</v>
      </c>
      <c r="O756">
        <f t="shared" si="56"/>
        <v>104</v>
      </c>
      <c r="P756" s="13">
        <f t="shared" si="57"/>
        <v>42.35</v>
      </c>
      <c r="Q756" s="15" t="s">
        <v>8320</v>
      </c>
      <c r="R756" t="s">
        <v>8321</v>
      </c>
      <c r="S756" s="19">
        <f t="shared" si="58"/>
        <v>41249.749085648145</v>
      </c>
      <c r="T756" s="19">
        <f t="shared" si="59"/>
        <v>41279.749085648145</v>
      </c>
      <c r="U756">
        <f t="shared" si="60"/>
        <v>2012</v>
      </c>
    </row>
    <row r="757" spans="1:21" ht="43.2" x14ac:dyDescent="0.3">
      <c r="A757" s="8">
        <v>755</v>
      </c>
      <c r="B757" s="9" t="s">
        <v>756</v>
      </c>
      <c r="C757" s="9" t="s">
        <v>4865</v>
      </c>
      <c r="D757" s="10">
        <v>2500</v>
      </c>
      <c r="E757" s="11">
        <v>2547.69</v>
      </c>
      <c r="F757" s="8" t="s">
        <v>8218</v>
      </c>
      <c r="G757" s="8" t="s">
        <v>8223</v>
      </c>
      <c r="H757" s="8" t="s">
        <v>8245</v>
      </c>
      <c r="I757" s="8">
        <v>1369010460</v>
      </c>
      <c r="J757" s="8">
        <v>1366381877</v>
      </c>
      <c r="K757" s="8" t="b">
        <v>0</v>
      </c>
      <c r="L757" s="8">
        <v>68</v>
      </c>
      <c r="M757" s="8" t="b">
        <v>1</v>
      </c>
      <c r="N757" s="8" t="s">
        <v>8272</v>
      </c>
      <c r="O757">
        <f t="shared" si="56"/>
        <v>102</v>
      </c>
      <c r="P757" s="13">
        <f t="shared" si="57"/>
        <v>37.47</v>
      </c>
      <c r="Q757" s="15" t="s">
        <v>8320</v>
      </c>
      <c r="R757" t="s">
        <v>8321</v>
      </c>
      <c r="S757" s="19">
        <f t="shared" si="58"/>
        <v>41383.605057870373</v>
      </c>
      <c r="T757" s="19">
        <f t="shared" si="59"/>
        <v>41414.02847222222</v>
      </c>
      <c r="U757">
        <f t="shared" si="60"/>
        <v>2013</v>
      </c>
    </row>
    <row r="758" spans="1:21" ht="43.2" hidden="1" x14ac:dyDescent="0.3">
      <c r="A758" s="8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  <c r="O758">
        <f t="shared" si="56"/>
        <v>118</v>
      </c>
      <c r="P758" s="13">
        <f t="shared" si="57"/>
        <v>37.450000000000003</v>
      </c>
      <c r="Q758" s="15" t="s">
        <v>8320</v>
      </c>
      <c r="R758" t="s">
        <v>8321</v>
      </c>
      <c r="S758" s="19">
        <f t="shared" si="58"/>
        <v>40590.766886574071</v>
      </c>
      <c r="T758" s="19">
        <f t="shared" si="59"/>
        <v>40651.725219907406</v>
      </c>
      <c r="U758">
        <f t="shared" si="60"/>
        <v>2011</v>
      </c>
    </row>
    <row r="759" spans="1:21" ht="43.2" hidden="1" x14ac:dyDescent="0.3">
      <c r="A759" s="8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  <c r="O759">
        <f t="shared" si="56"/>
        <v>238</v>
      </c>
      <c r="P759" s="13">
        <f t="shared" si="57"/>
        <v>33.06</v>
      </c>
      <c r="Q759" s="15" t="s">
        <v>8320</v>
      </c>
      <c r="R759" t="s">
        <v>8321</v>
      </c>
      <c r="S759" s="19">
        <f t="shared" si="58"/>
        <v>41235.054560185185</v>
      </c>
      <c r="T759" s="19">
        <f t="shared" si="59"/>
        <v>41249.054560185185</v>
      </c>
      <c r="U759">
        <f t="shared" si="60"/>
        <v>2012</v>
      </c>
    </row>
    <row r="760" spans="1:21" ht="28.8" x14ac:dyDescent="0.3">
      <c r="A760" s="8">
        <v>758</v>
      </c>
      <c r="B760" s="9" t="s">
        <v>759</v>
      </c>
      <c r="C760" s="9" t="s">
        <v>4868</v>
      </c>
      <c r="D760" s="10">
        <v>2500</v>
      </c>
      <c r="E760" s="11">
        <v>2550</v>
      </c>
      <c r="F760" s="8" t="s">
        <v>8218</v>
      </c>
      <c r="G760" s="8" t="s">
        <v>8223</v>
      </c>
      <c r="H760" s="8" t="s">
        <v>8245</v>
      </c>
      <c r="I760" s="8">
        <v>1286568268</v>
      </c>
      <c r="J760" s="8">
        <v>1283976268</v>
      </c>
      <c r="K760" s="8" t="b">
        <v>0</v>
      </c>
      <c r="L760" s="8">
        <v>19</v>
      </c>
      <c r="M760" s="8" t="b">
        <v>1</v>
      </c>
      <c r="N760" s="8" t="s">
        <v>8272</v>
      </c>
      <c r="O760">
        <f t="shared" si="56"/>
        <v>102</v>
      </c>
      <c r="P760" s="13">
        <f t="shared" si="57"/>
        <v>134.21</v>
      </c>
      <c r="Q760" s="15" t="s">
        <v>8320</v>
      </c>
      <c r="R760" t="s">
        <v>8321</v>
      </c>
      <c r="S760" s="19">
        <f t="shared" si="58"/>
        <v>40429.836435185185</v>
      </c>
      <c r="T760" s="19">
        <f t="shared" si="59"/>
        <v>40459.836435185185</v>
      </c>
      <c r="U760">
        <f t="shared" si="60"/>
        <v>2010</v>
      </c>
    </row>
    <row r="761" spans="1:21" ht="43.2" hidden="1" x14ac:dyDescent="0.3">
      <c r="A761" s="8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  <c r="O761">
        <f t="shared" si="56"/>
        <v>102</v>
      </c>
      <c r="P761" s="13">
        <f t="shared" si="57"/>
        <v>51.47</v>
      </c>
      <c r="Q761" s="15" t="s">
        <v>8320</v>
      </c>
      <c r="R761" t="s">
        <v>8321</v>
      </c>
      <c r="S761" s="19">
        <f t="shared" si="58"/>
        <v>41789.330312500002</v>
      </c>
      <c r="T761" s="19">
        <f t="shared" si="59"/>
        <v>41829.330312500002</v>
      </c>
      <c r="U761">
        <f t="shared" si="60"/>
        <v>2014</v>
      </c>
    </row>
    <row r="762" spans="1:21" ht="43.2" x14ac:dyDescent="0.3">
      <c r="A762" s="8">
        <v>760</v>
      </c>
      <c r="B762" s="9" t="s">
        <v>761</v>
      </c>
      <c r="C762" s="9" t="s">
        <v>4870</v>
      </c>
      <c r="D762" s="10">
        <v>2200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1480188013</v>
      </c>
      <c r="J762" s="8">
        <v>1477592413</v>
      </c>
      <c r="K762" s="8" t="b">
        <v>0</v>
      </c>
      <c r="L762" s="8">
        <v>0</v>
      </c>
      <c r="M762" s="8" t="b">
        <v>0</v>
      </c>
      <c r="N762" s="8" t="s">
        <v>8273</v>
      </c>
      <c r="O762">
        <f t="shared" si="56"/>
        <v>0</v>
      </c>
      <c r="P762" s="13">
        <f t="shared" si="57"/>
        <v>0</v>
      </c>
      <c r="Q762" s="15" t="s">
        <v>8320</v>
      </c>
      <c r="R762" t="s">
        <v>8322</v>
      </c>
      <c r="S762" s="19">
        <f t="shared" si="58"/>
        <v>42670.764039351852</v>
      </c>
      <c r="T762" s="19">
        <f t="shared" si="59"/>
        <v>42700.805706018517</v>
      </c>
      <c r="U762">
        <f t="shared" si="60"/>
        <v>2016</v>
      </c>
    </row>
    <row r="763" spans="1:21" ht="43.2" hidden="1" x14ac:dyDescent="0.3">
      <c r="A763" s="8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  <c r="O763">
        <f t="shared" si="56"/>
        <v>5</v>
      </c>
      <c r="P763" s="13">
        <f t="shared" si="57"/>
        <v>39.17</v>
      </c>
      <c r="Q763" s="15" t="s">
        <v>8320</v>
      </c>
      <c r="R763" t="s">
        <v>8322</v>
      </c>
      <c r="S763" s="19">
        <f t="shared" si="58"/>
        <v>41642.751458333332</v>
      </c>
      <c r="T763" s="19">
        <f t="shared" si="59"/>
        <v>41672.751458333332</v>
      </c>
      <c r="U763">
        <f t="shared" si="60"/>
        <v>2014</v>
      </c>
    </row>
    <row r="764" spans="1:21" ht="43.2" x14ac:dyDescent="0.3">
      <c r="A764" s="8">
        <v>762</v>
      </c>
      <c r="B764" s="9" t="s">
        <v>763</v>
      </c>
      <c r="C764" s="9" t="s">
        <v>4872</v>
      </c>
      <c r="D764" s="10">
        <v>3500</v>
      </c>
      <c r="E764" s="11">
        <v>0</v>
      </c>
      <c r="F764" s="8" t="s">
        <v>8220</v>
      </c>
      <c r="G764" s="8" t="s">
        <v>8237</v>
      </c>
      <c r="H764" s="8" t="s">
        <v>8255</v>
      </c>
      <c r="I764" s="8">
        <v>1480831200</v>
      </c>
      <c r="J764" s="8">
        <v>1479328570</v>
      </c>
      <c r="K764" s="8" t="b">
        <v>0</v>
      </c>
      <c r="L764" s="8">
        <v>0</v>
      </c>
      <c r="M764" s="8" t="b">
        <v>0</v>
      </c>
      <c r="N764" s="8" t="s">
        <v>8273</v>
      </c>
      <c r="O764">
        <f t="shared" si="56"/>
        <v>0</v>
      </c>
      <c r="P764" s="13">
        <f t="shared" si="57"/>
        <v>0</v>
      </c>
      <c r="Q764" s="15" t="s">
        <v>8320</v>
      </c>
      <c r="R764" t="s">
        <v>8322</v>
      </c>
      <c r="S764" s="19">
        <f t="shared" si="58"/>
        <v>42690.858449074076</v>
      </c>
      <c r="T764" s="19">
        <f t="shared" si="59"/>
        <v>42708.25</v>
      </c>
      <c r="U764">
        <f t="shared" si="60"/>
        <v>2016</v>
      </c>
    </row>
    <row r="765" spans="1:21" ht="43.2" x14ac:dyDescent="0.3">
      <c r="A765" s="8">
        <v>763</v>
      </c>
      <c r="B765" s="9" t="s">
        <v>764</v>
      </c>
      <c r="C765" s="9" t="s">
        <v>4873</v>
      </c>
      <c r="D765" s="10">
        <v>4290</v>
      </c>
      <c r="E765" s="11">
        <v>5</v>
      </c>
      <c r="F765" s="8" t="s">
        <v>8220</v>
      </c>
      <c r="G765" s="8" t="s">
        <v>8224</v>
      </c>
      <c r="H765" s="8" t="s">
        <v>8246</v>
      </c>
      <c r="I765" s="8">
        <v>1376563408</v>
      </c>
      <c r="J765" s="8">
        <v>1373971408</v>
      </c>
      <c r="K765" s="8" t="b">
        <v>0</v>
      </c>
      <c r="L765" s="8">
        <v>1</v>
      </c>
      <c r="M765" s="8" t="b">
        <v>0</v>
      </c>
      <c r="N765" s="8" t="s">
        <v>8273</v>
      </c>
      <c r="O765">
        <f t="shared" si="56"/>
        <v>0</v>
      </c>
      <c r="P765" s="13">
        <f t="shared" si="57"/>
        <v>5</v>
      </c>
      <c r="Q765" s="15" t="s">
        <v>8320</v>
      </c>
      <c r="R765" t="s">
        <v>8322</v>
      </c>
      <c r="S765" s="19">
        <f t="shared" si="58"/>
        <v>41471.446851851848</v>
      </c>
      <c r="T765" s="19">
        <f t="shared" si="59"/>
        <v>41501.446851851848</v>
      </c>
      <c r="U765">
        <f t="shared" si="60"/>
        <v>2013</v>
      </c>
    </row>
    <row r="766" spans="1:21" ht="43.2" hidden="1" x14ac:dyDescent="0.3">
      <c r="A766" s="8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  <c r="O766">
        <f t="shared" si="56"/>
        <v>0</v>
      </c>
      <c r="P766" s="13">
        <f t="shared" si="57"/>
        <v>0</v>
      </c>
      <c r="Q766" s="15" t="s">
        <v>8320</v>
      </c>
      <c r="R766" t="s">
        <v>8322</v>
      </c>
      <c r="S766" s="19">
        <f t="shared" si="58"/>
        <v>42227.173159722224</v>
      </c>
      <c r="T766" s="19">
        <f t="shared" si="59"/>
        <v>42257.173159722224</v>
      </c>
      <c r="U766">
        <f t="shared" si="60"/>
        <v>2015</v>
      </c>
    </row>
    <row r="767" spans="1:21" ht="43.2" hidden="1" x14ac:dyDescent="0.3">
      <c r="A767" s="8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  <c r="O767">
        <f t="shared" si="56"/>
        <v>36</v>
      </c>
      <c r="P767" s="13">
        <f t="shared" si="57"/>
        <v>57.3</v>
      </c>
      <c r="Q767" s="15" t="s">
        <v>8320</v>
      </c>
      <c r="R767" t="s">
        <v>8322</v>
      </c>
      <c r="S767" s="19">
        <f t="shared" si="58"/>
        <v>41901.542638888888</v>
      </c>
      <c r="T767" s="19">
        <f t="shared" si="59"/>
        <v>41931.542638888888</v>
      </c>
      <c r="U767">
        <f t="shared" si="60"/>
        <v>2014</v>
      </c>
    </row>
    <row r="768" spans="1:21" ht="43.2" x14ac:dyDescent="0.3">
      <c r="A768" s="8">
        <v>766</v>
      </c>
      <c r="B768" s="9" t="s">
        <v>767</v>
      </c>
      <c r="C768" s="9" t="s">
        <v>4876</v>
      </c>
      <c r="D768" s="10">
        <v>4000</v>
      </c>
      <c r="E768" s="11">
        <v>0</v>
      </c>
      <c r="F768" s="8" t="s">
        <v>8220</v>
      </c>
      <c r="G768" s="8" t="s">
        <v>8228</v>
      </c>
      <c r="H768" s="8" t="s">
        <v>8250</v>
      </c>
      <c r="I768" s="8">
        <v>1424112483</v>
      </c>
      <c r="J768" s="8">
        <v>1421520483</v>
      </c>
      <c r="K768" s="8" t="b">
        <v>0</v>
      </c>
      <c r="L768" s="8">
        <v>0</v>
      </c>
      <c r="M768" s="8" t="b">
        <v>0</v>
      </c>
      <c r="N768" s="8" t="s">
        <v>8273</v>
      </c>
      <c r="O768">
        <f t="shared" si="56"/>
        <v>0</v>
      </c>
      <c r="P768" s="13">
        <f t="shared" si="57"/>
        <v>0</v>
      </c>
      <c r="Q768" s="15" t="s">
        <v>8320</v>
      </c>
      <c r="R768" t="s">
        <v>8322</v>
      </c>
      <c r="S768" s="19">
        <f t="shared" si="58"/>
        <v>42021.783368055556</v>
      </c>
      <c r="T768" s="19">
        <f t="shared" si="59"/>
        <v>42051.783368055556</v>
      </c>
      <c r="U768">
        <f t="shared" si="60"/>
        <v>2015</v>
      </c>
    </row>
    <row r="769" spans="1:21" ht="57.6" hidden="1" x14ac:dyDescent="0.3">
      <c r="A769" s="8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  <c r="O769">
        <f t="shared" si="56"/>
        <v>4</v>
      </c>
      <c r="P769" s="13">
        <f t="shared" si="57"/>
        <v>59</v>
      </c>
      <c r="Q769" s="15" t="s">
        <v>8320</v>
      </c>
      <c r="R769" t="s">
        <v>8322</v>
      </c>
      <c r="S769" s="19">
        <f t="shared" si="58"/>
        <v>42115.143634259264</v>
      </c>
      <c r="T769" s="19">
        <f t="shared" si="59"/>
        <v>42145.143634259264</v>
      </c>
      <c r="U769">
        <f t="shared" si="60"/>
        <v>2015</v>
      </c>
    </row>
    <row r="770" spans="1:21" ht="43.2" x14ac:dyDescent="0.3">
      <c r="A770" s="8">
        <v>768</v>
      </c>
      <c r="B770" s="9" t="s">
        <v>769</v>
      </c>
      <c r="C770" s="9" t="s">
        <v>4878</v>
      </c>
      <c r="D770" s="10">
        <v>2500</v>
      </c>
      <c r="E770" s="11">
        <v>0</v>
      </c>
      <c r="F770" s="8" t="s">
        <v>8220</v>
      </c>
      <c r="G770" s="8" t="s">
        <v>8223</v>
      </c>
      <c r="H770" s="8" t="s">
        <v>8245</v>
      </c>
      <c r="I770" s="8">
        <v>1387169890</v>
      </c>
      <c r="J770" s="8">
        <v>1384577890</v>
      </c>
      <c r="K770" s="8" t="b">
        <v>0</v>
      </c>
      <c r="L770" s="8">
        <v>0</v>
      </c>
      <c r="M770" s="8" t="b">
        <v>0</v>
      </c>
      <c r="N770" s="8" t="s">
        <v>8273</v>
      </c>
      <c r="O770">
        <f t="shared" si="56"/>
        <v>0</v>
      </c>
      <c r="P770" s="13">
        <f t="shared" si="57"/>
        <v>0</v>
      </c>
      <c r="Q770" s="15" t="s">
        <v>8320</v>
      </c>
      <c r="R770" t="s">
        <v>8322</v>
      </c>
      <c r="S770" s="19">
        <f t="shared" si="58"/>
        <v>41594.207060185188</v>
      </c>
      <c r="T770" s="19">
        <f t="shared" si="59"/>
        <v>41624.207060185188</v>
      </c>
      <c r="U770">
        <f t="shared" si="60"/>
        <v>2013</v>
      </c>
    </row>
    <row r="771" spans="1:21" ht="57.6" x14ac:dyDescent="0.3">
      <c r="A771" s="8">
        <v>769</v>
      </c>
      <c r="B771" s="9" t="s">
        <v>770</v>
      </c>
      <c r="C771" s="9" t="s">
        <v>4879</v>
      </c>
      <c r="D771" s="10">
        <v>4000</v>
      </c>
      <c r="E771" s="11">
        <v>1656</v>
      </c>
      <c r="F771" s="8" t="s">
        <v>8220</v>
      </c>
      <c r="G771" s="8" t="s">
        <v>8223</v>
      </c>
      <c r="H771" s="8" t="s">
        <v>8245</v>
      </c>
      <c r="I771" s="8">
        <v>1388102094</v>
      </c>
      <c r="J771" s="8">
        <v>1385510094</v>
      </c>
      <c r="K771" s="8" t="b">
        <v>0</v>
      </c>
      <c r="L771" s="8">
        <v>52</v>
      </c>
      <c r="M771" s="8" t="b">
        <v>0</v>
      </c>
      <c r="N771" s="8" t="s">
        <v>8273</v>
      </c>
      <c r="O771">
        <f t="shared" ref="O771:O834" si="61">ROUND(E771/D771*100,0)</f>
        <v>41</v>
      </c>
      <c r="P771" s="13">
        <f t="shared" ref="P771:P834" si="62">IFERROR(ROUND(E771/L771,2),0)</f>
        <v>31.85</v>
      </c>
      <c r="Q771" s="15" t="s">
        <v>8320</v>
      </c>
      <c r="R771" t="s">
        <v>8322</v>
      </c>
      <c r="S771" s="19">
        <f t="shared" ref="S771:S834" si="63">(((J771/60)/60)/24)+DATE(1970,1,1)</f>
        <v>41604.996458333335</v>
      </c>
      <c r="T771" s="19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 hidden="1" x14ac:dyDescent="0.3">
      <c r="A772" s="8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  <c r="O772">
        <f t="shared" si="61"/>
        <v>0</v>
      </c>
      <c r="P772" s="13">
        <f t="shared" si="62"/>
        <v>0</v>
      </c>
      <c r="Q772" s="15" t="s">
        <v>8320</v>
      </c>
      <c r="R772" t="s">
        <v>8322</v>
      </c>
      <c r="S772" s="19">
        <f t="shared" si="63"/>
        <v>41289.999641203707</v>
      </c>
      <c r="T772" s="19">
        <f t="shared" si="64"/>
        <v>41329.999641203707</v>
      </c>
      <c r="U772">
        <f t="shared" si="65"/>
        <v>2013</v>
      </c>
    </row>
    <row r="773" spans="1:21" ht="43.2" hidden="1" x14ac:dyDescent="0.3">
      <c r="A773" s="8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  <c r="O773">
        <f t="shared" si="61"/>
        <v>0</v>
      </c>
      <c r="P773" s="13">
        <f t="shared" si="62"/>
        <v>10</v>
      </c>
      <c r="Q773" s="15" t="s">
        <v>8320</v>
      </c>
      <c r="R773" t="s">
        <v>8322</v>
      </c>
      <c r="S773" s="19">
        <f t="shared" si="63"/>
        <v>42349.824097222227</v>
      </c>
      <c r="T773" s="19">
        <f t="shared" si="64"/>
        <v>42399.824097222227</v>
      </c>
      <c r="U773">
        <f t="shared" si="65"/>
        <v>2015</v>
      </c>
    </row>
    <row r="774" spans="1:21" ht="57.6" x14ac:dyDescent="0.3">
      <c r="A774" s="8">
        <v>772</v>
      </c>
      <c r="B774" s="9" t="s">
        <v>773</v>
      </c>
      <c r="C774" s="9" t="s">
        <v>4882</v>
      </c>
      <c r="D774" s="10">
        <v>1500</v>
      </c>
      <c r="E774" s="11">
        <v>50</v>
      </c>
      <c r="F774" s="8" t="s">
        <v>8220</v>
      </c>
      <c r="G774" s="8" t="s">
        <v>8223</v>
      </c>
      <c r="H774" s="8" t="s">
        <v>8245</v>
      </c>
      <c r="I774" s="8">
        <v>1257047940</v>
      </c>
      <c r="J774" s="8">
        <v>1252718519</v>
      </c>
      <c r="K774" s="8" t="b">
        <v>0</v>
      </c>
      <c r="L774" s="8">
        <v>1</v>
      </c>
      <c r="M774" s="8" t="b">
        <v>0</v>
      </c>
      <c r="N774" s="8" t="s">
        <v>8273</v>
      </c>
      <c r="O774">
        <f t="shared" si="61"/>
        <v>3</v>
      </c>
      <c r="P774" s="13">
        <f t="shared" si="62"/>
        <v>50</v>
      </c>
      <c r="Q774" s="15" t="s">
        <v>8320</v>
      </c>
      <c r="R774" t="s">
        <v>8322</v>
      </c>
      <c r="S774" s="19">
        <f t="shared" si="63"/>
        <v>40068.056932870371</v>
      </c>
      <c r="T774" s="19">
        <f t="shared" si="64"/>
        <v>40118.165972222225</v>
      </c>
      <c r="U774">
        <f t="shared" si="65"/>
        <v>2009</v>
      </c>
    </row>
    <row r="775" spans="1:21" ht="43.2" x14ac:dyDescent="0.3">
      <c r="A775" s="8">
        <v>773</v>
      </c>
      <c r="B775" s="9" t="s">
        <v>774</v>
      </c>
      <c r="C775" s="9" t="s">
        <v>4883</v>
      </c>
      <c r="D775" s="10">
        <v>3759</v>
      </c>
      <c r="E775" s="11">
        <v>32</v>
      </c>
      <c r="F775" s="8" t="s">
        <v>8220</v>
      </c>
      <c r="G775" s="8" t="s">
        <v>8224</v>
      </c>
      <c r="H775" s="8" t="s">
        <v>8246</v>
      </c>
      <c r="I775" s="8">
        <v>1431298860</v>
      </c>
      <c r="J775" s="8">
        <v>1428341985</v>
      </c>
      <c r="K775" s="8" t="b">
        <v>0</v>
      </c>
      <c r="L775" s="8">
        <v>2</v>
      </c>
      <c r="M775" s="8" t="b">
        <v>0</v>
      </c>
      <c r="N775" s="8" t="s">
        <v>8273</v>
      </c>
      <c r="O775">
        <f t="shared" si="61"/>
        <v>1</v>
      </c>
      <c r="P775" s="13">
        <f t="shared" si="62"/>
        <v>16</v>
      </c>
      <c r="Q775" s="15" t="s">
        <v>8320</v>
      </c>
      <c r="R775" t="s">
        <v>8322</v>
      </c>
      <c r="S775" s="19">
        <f t="shared" si="63"/>
        <v>42100.735937499994</v>
      </c>
      <c r="T775" s="19">
        <f t="shared" si="64"/>
        <v>42134.959027777775</v>
      </c>
      <c r="U775">
        <f t="shared" si="65"/>
        <v>2015</v>
      </c>
    </row>
    <row r="776" spans="1:21" ht="43.2" hidden="1" x14ac:dyDescent="0.3">
      <c r="A776" s="8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  <c r="O776">
        <f t="shared" si="61"/>
        <v>70</v>
      </c>
      <c r="P776" s="13">
        <f t="shared" si="62"/>
        <v>39</v>
      </c>
      <c r="Q776" s="15" t="s">
        <v>8320</v>
      </c>
      <c r="R776" t="s">
        <v>8322</v>
      </c>
      <c r="S776" s="19">
        <f t="shared" si="63"/>
        <v>41663.780300925922</v>
      </c>
      <c r="T776" s="19">
        <f t="shared" si="64"/>
        <v>41693.780300925922</v>
      </c>
      <c r="U776">
        <f t="shared" si="65"/>
        <v>2014</v>
      </c>
    </row>
    <row r="777" spans="1:21" ht="43.2" hidden="1" x14ac:dyDescent="0.3">
      <c r="A777" s="8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  <c r="O777">
        <f t="shared" si="61"/>
        <v>2</v>
      </c>
      <c r="P777" s="13">
        <f t="shared" si="62"/>
        <v>34</v>
      </c>
      <c r="Q777" s="15" t="s">
        <v>8320</v>
      </c>
      <c r="R777" t="s">
        <v>8322</v>
      </c>
      <c r="S777" s="19">
        <f t="shared" si="63"/>
        <v>40863.060127314813</v>
      </c>
      <c r="T777" s="19">
        <f t="shared" si="64"/>
        <v>40893.060127314813</v>
      </c>
      <c r="U777">
        <f t="shared" si="65"/>
        <v>2011</v>
      </c>
    </row>
    <row r="778" spans="1:21" ht="43.2" hidden="1" x14ac:dyDescent="0.3">
      <c r="A778" s="8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  <c r="O778">
        <f t="shared" si="61"/>
        <v>51</v>
      </c>
      <c r="P778" s="13">
        <f t="shared" si="62"/>
        <v>63.12</v>
      </c>
      <c r="Q778" s="15" t="s">
        <v>8320</v>
      </c>
      <c r="R778" t="s">
        <v>8322</v>
      </c>
      <c r="S778" s="19">
        <f t="shared" si="63"/>
        <v>42250.685706018514</v>
      </c>
      <c r="T778" s="19">
        <f t="shared" si="64"/>
        <v>42288.208333333328</v>
      </c>
      <c r="U778">
        <f t="shared" si="65"/>
        <v>2015</v>
      </c>
    </row>
    <row r="779" spans="1:21" ht="43.2" x14ac:dyDescent="0.3">
      <c r="A779" s="8">
        <v>777</v>
      </c>
      <c r="B779" s="9" t="s">
        <v>778</v>
      </c>
      <c r="C779" s="9" t="s">
        <v>4887</v>
      </c>
      <c r="D779" s="10">
        <v>3000</v>
      </c>
      <c r="E779" s="11">
        <v>21</v>
      </c>
      <c r="F779" s="8" t="s">
        <v>8220</v>
      </c>
      <c r="G779" s="8" t="s">
        <v>8223</v>
      </c>
      <c r="H779" s="8" t="s">
        <v>8245</v>
      </c>
      <c r="I779" s="8">
        <v>1375313577</v>
      </c>
      <c r="J779" s="8">
        <v>1372721577</v>
      </c>
      <c r="K779" s="8" t="b">
        <v>0</v>
      </c>
      <c r="L779" s="8">
        <v>3</v>
      </c>
      <c r="M779" s="8" t="b">
        <v>0</v>
      </c>
      <c r="N779" s="8" t="s">
        <v>8273</v>
      </c>
      <c r="O779">
        <f t="shared" si="61"/>
        <v>1</v>
      </c>
      <c r="P779" s="13">
        <f t="shared" si="62"/>
        <v>7</v>
      </c>
      <c r="Q779" s="15" t="s">
        <v>8320</v>
      </c>
      <c r="R779" t="s">
        <v>8322</v>
      </c>
      <c r="S779" s="19">
        <f t="shared" si="63"/>
        <v>41456.981215277774</v>
      </c>
      <c r="T779" s="19">
        <f t="shared" si="64"/>
        <v>41486.981215277774</v>
      </c>
      <c r="U779">
        <f t="shared" si="65"/>
        <v>2013</v>
      </c>
    </row>
    <row r="780" spans="1:21" ht="43.2" hidden="1" x14ac:dyDescent="0.3">
      <c r="A780" s="8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  <c r="O780">
        <f t="shared" si="61"/>
        <v>0</v>
      </c>
      <c r="P780" s="13">
        <f t="shared" si="62"/>
        <v>2</v>
      </c>
      <c r="Q780" s="15" t="s">
        <v>8320</v>
      </c>
      <c r="R780" t="s">
        <v>8322</v>
      </c>
      <c r="S780" s="19">
        <f t="shared" si="63"/>
        <v>41729.702314814815</v>
      </c>
      <c r="T780" s="19">
        <f t="shared" si="64"/>
        <v>41759.702314814815</v>
      </c>
      <c r="U780">
        <f t="shared" si="65"/>
        <v>2014</v>
      </c>
    </row>
    <row r="781" spans="1:21" ht="57.6" hidden="1" x14ac:dyDescent="0.3">
      <c r="A781" s="8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  <c r="O781">
        <f t="shared" si="61"/>
        <v>3</v>
      </c>
      <c r="P781" s="13">
        <f t="shared" si="62"/>
        <v>66.67</v>
      </c>
      <c r="Q781" s="15" t="s">
        <v>8320</v>
      </c>
      <c r="R781" t="s">
        <v>8322</v>
      </c>
      <c r="S781" s="19">
        <f t="shared" si="63"/>
        <v>40436.68408564815</v>
      </c>
      <c r="T781" s="19">
        <f t="shared" si="64"/>
        <v>40466.166666666664</v>
      </c>
      <c r="U781">
        <f t="shared" si="65"/>
        <v>2010</v>
      </c>
    </row>
    <row r="782" spans="1:21" ht="43.2" x14ac:dyDescent="0.3">
      <c r="A782" s="8">
        <v>780</v>
      </c>
      <c r="B782" s="9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  <c r="O782">
        <f t="shared" si="61"/>
        <v>104</v>
      </c>
      <c r="P782" s="13">
        <f t="shared" si="62"/>
        <v>38.520000000000003</v>
      </c>
      <c r="Q782" s="15" t="s">
        <v>8323</v>
      </c>
      <c r="R782" t="s">
        <v>8324</v>
      </c>
      <c r="S782" s="19">
        <f t="shared" si="63"/>
        <v>40636.673900462964</v>
      </c>
      <c r="T782" s="19">
        <f t="shared" si="64"/>
        <v>40666.673900462964</v>
      </c>
      <c r="U782">
        <f t="shared" si="65"/>
        <v>2011</v>
      </c>
    </row>
    <row r="783" spans="1:21" ht="43.2" hidden="1" x14ac:dyDescent="0.3">
      <c r="A783" s="8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  <c r="O783">
        <f t="shared" si="61"/>
        <v>133</v>
      </c>
      <c r="P783" s="13">
        <f t="shared" si="62"/>
        <v>42.61</v>
      </c>
      <c r="Q783" s="15" t="s">
        <v>8323</v>
      </c>
      <c r="R783" t="s">
        <v>8324</v>
      </c>
      <c r="S783" s="19">
        <f t="shared" si="63"/>
        <v>41403.000856481485</v>
      </c>
      <c r="T783" s="19">
        <f t="shared" si="64"/>
        <v>41433.000856481485</v>
      </c>
      <c r="U783">
        <f t="shared" si="65"/>
        <v>2013</v>
      </c>
    </row>
    <row r="784" spans="1:21" ht="43.2" hidden="1" x14ac:dyDescent="0.3">
      <c r="A784" s="8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  <c r="O784">
        <f t="shared" si="61"/>
        <v>100</v>
      </c>
      <c r="P784" s="13">
        <f t="shared" si="62"/>
        <v>50</v>
      </c>
      <c r="Q784" s="15" t="s">
        <v>8323</v>
      </c>
      <c r="R784" t="s">
        <v>8324</v>
      </c>
      <c r="S784" s="19">
        <f t="shared" si="63"/>
        <v>41116.758125</v>
      </c>
      <c r="T784" s="19">
        <f t="shared" si="64"/>
        <v>41146.758125</v>
      </c>
      <c r="U784">
        <f t="shared" si="65"/>
        <v>2012</v>
      </c>
    </row>
    <row r="785" spans="1:21" ht="43.2" x14ac:dyDescent="0.3">
      <c r="A785" s="8">
        <v>783</v>
      </c>
      <c r="B785" s="9" t="s">
        <v>784</v>
      </c>
      <c r="C785" s="9" t="s">
        <v>4893</v>
      </c>
      <c r="D785" s="10">
        <v>1500</v>
      </c>
      <c r="E785" s="11">
        <v>2222</v>
      </c>
      <c r="F785" s="8" t="s">
        <v>8218</v>
      </c>
      <c r="G785" s="8" t="s">
        <v>8223</v>
      </c>
      <c r="H785" s="8" t="s">
        <v>8245</v>
      </c>
      <c r="I785" s="8">
        <v>1335564000</v>
      </c>
      <c r="J785" s="8">
        <v>1332182049</v>
      </c>
      <c r="K785" s="8" t="b">
        <v>0</v>
      </c>
      <c r="L785" s="8">
        <v>35</v>
      </c>
      <c r="M785" s="8" t="b">
        <v>1</v>
      </c>
      <c r="N785" s="8" t="s">
        <v>8274</v>
      </c>
      <c r="O785">
        <f t="shared" si="61"/>
        <v>148</v>
      </c>
      <c r="P785" s="13">
        <f t="shared" si="62"/>
        <v>63.49</v>
      </c>
      <c r="Q785" s="15" t="s">
        <v>8323</v>
      </c>
      <c r="R785" t="s">
        <v>8324</v>
      </c>
      <c r="S785" s="19">
        <f t="shared" si="63"/>
        <v>40987.773715277777</v>
      </c>
      <c r="T785" s="19">
        <f t="shared" si="64"/>
        <v>41026.916666666664</v>
      </c>
      <c r="U785">
        <f t="shared" si="65"/>
        <v>2012</v>
      </c>
    </row>
    <row r="786" spans="1:21" ht="43.2" x14ac:dyDescent="0.3">
      <c r="A786" s="8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  <c r="O786">
        <f t="shared" si="61"/>
        <v>103</v>
      </c>
      <c r="P786" s="13">
        <f t="shared" si="62"/>
        <v>102.5</v>
      </c>
      <c r="Q786" s="15" t="s">
        <v>8323</v>
      </c>
      <c r="R786" t="s">
        <v>8324</v>
      </c>
      <c r="S786" s="19">
        <f t="shared" si="63"/>
        <v>41675.149525462963</v>
      </c>
      <c r="T786" s="19">
        <f t="shared" si="64"/>
        <v>41715.107858796298</v>
      </c>
      <c r="U786">
        <f t="shared" si="65"/>
        <v>2014</v>
      </c>
    </row>
    <row r="787" spans="1:21" ht="43.2" hidden="1" x14ac:dyDescent="0.3">
      <c r="A787" s="8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  <c r="O787">
        <f t="shared" si="61"/>
        <v>181</v>
      </c>
      <c r="P787" s="13">
        <f t="shared" si="62"/>
        <v>31.14</v>
      </c>
      <c r="Q787" s="15" t="s">
        <v>8323</v>
      </c>
      <c r="R787" t="s">
        <v>8324</v>
      </c>
      <c r="S787" s="19">
        <f t="shared" si="63"/>
        <v>41303.593923611108</v>
      </c>
      <c r="T787" s="19">
        <f t="shared" si="64"/>
        <v>41333.593923611108</v>
      </c>
      <c r="U787">
        <f t="shared" si="65"/>
        <v>2013</v>
      </c>
    </row>
    <row r="788" spans="1:21" ht="43.2" hidden="1" x14ac:dyDescent="0.3">
      <c r="A788" s="8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  <c r="O788">
        <f t="shared" si="61"/>
        <v>143</v>
      </c>
      <c r="P788" s="13">
        <f t="shared" si="62"/>
        <v>162.27000000000001</v>
      </c>
      <c r="Q788" s="15" t="s">
        <v>8323</v>
      </c>
      <c r="R788" t="s">
        <v>8324</v>
      </c>
      <c r="S788" s="19">
        <f t="shared" si="63"/>
        <v>40983.055949074071</v>
      </c>
      <c r="T788" s="19">
        <f t="shared" si="64"/>
        <v>41040.657638888886</v>
      </c>
      <c r="U788">
        <f t="shared" si="65"/>
        <v>2012</v>
      </c>
    </row>
    <row r="789" spans="1:21" ht="43.2" x14ac:dyDescent="0.3">
      <c r="A789" s="8">
        <v>787</v>
      </c>
      <c r="B789" s="9" t="s">
        <v>788</v>
      </c>
      <c r="C789" s="9" t="s">
        <v>4897</v>
      </c>
      <c r="D789" s="10">
        <v>1200</v>
      </c>
      <c r="E789" s="11">
        <v>1370</v>
      </c>
      <c r="F789" s="8" t="s">
        <v>8218</v>
      </c>
      <c r="G789" s="8" t="s">
        <v>8223</v>
      </c>
      <c r="H789" s="8" t="s">
        <v>8245</v>
      </c>
      <c r="I789" s="8">
        <v>1383318226</v>
      </c>
      <c r="J789" s="8">
        <v>1380726226</v>
      </c>
      <c r="K789" s="8" t="b">
        <v>0</v>
      </c>
      <c r="L789" s="8">
        <v>17</v>
      </c>
      <c r="M789" s="8" t="b">
        <v>1</v>
      </c>
      <c r="N789" s="8" t="s">
        <v>8274</v>
      </c>
      <c r="O789">
        <f t="shared" si="61"/>
        <v>114</v>
      </c>
      <c r="P789" s="13">
        <f t="shared" si="62"/>
        <v>80.59</v>
      </c>
      <c r="Q789" s="15" t="s">
        <v>8323</v>
      </c>
      <c r="R789" t="s">
        <v>8324</v>
      </c>
      <c r="S789" s="19">
        <f t="shared" si="63"/>
        <v>41549.627615740741</v>
      </c>
      <c r="T789" s="19">
        <f t="shared" si="64"/>
        <v>41579.627615740741</v>
      </c>
      <c r="U789">
        <f t="shared" si="65"/>
        <v>2013</v>
      </c>
    </row>
    <row r="790" spans="1:21" ht="43.2" x14ac:dyDescent="0.3">
      <c r="A790" s="8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  <c r="O790">
        <f t="shared" si="61"/>
        <v>204</v>
      </c>
      <c r="P790" s="13">
        <f t="shared" si="62"/>
        <v>59.85</v>
      </c>
      <c r="Q790" s="15" t="s">
        <v>8323</v>
      </c>
      <c r="R790" t="s">
        <v>8324</v>
      </c>
      <c r="S790" s="19">
        <f t="shared" si="63"/>
        <v>41059.006805555553</v>
      </c>
      <c r="T790" s="19">
        <f t="shared" si="64"/>
        <v>41097.165972222225</v>
      </c>
      <c r="U790">
        <f t="shared" si="65"/>
        <v>2012</v>
      </c>
    </row>
    <row r="791" spans="1:21" ht="43.2" x14ac:dyDescent="0.3">
      <c r="A791" s="8">
        <v>789</v>
      </c>
      <c r="B791" s="9" t="s">
        <v>790</v>
      </c>
      <c r="C791" s="9" t="s">
        <v>4899</v>
      </c>
      <c r="D791" s="10">
        <v>1700</v>
      </c>
      <c r="E791" s="11">
        <v>1860</v>
      </c>
      <c r="F791" s="8" t="s">
        <v>8218</v>
      </c>
      <c r="G791" s="8" t="s">
        <v>8223</v>
      </c>
      <c r="H791" s="8" t="s">
        <v>8245</v>
      </c>
      <c r="I791" s="8">
        <v>1358755140</v>
      </c>
      <c r="J791" s="8">
        <v>1357187280</v>
      </c>
      <c r="K791" s="8" t="b">
        <v>0</v>
      </c>
      <c r="L791" s="8">
        <v>14</v>
      </c>
      <c r="M791" s="8" t="b">
        <v>1</v>
      </c>
      <c r="N791" s="8" t="s">
        <v>8274</v>
      </c>
      <c r="O791">
        <f t="shared" si="61"/>
        <v>109</v>
      </c>
      <c r="P791" s="13">
        <f t="shared" si="62"/>
        <v>132.86000000000001</v>
      </c>
      <c r="Q791" s="15" t="s">
        <v>8323</v>
      </c>
      <c r="R791" t="s">
        <v>8324</v>
      </c>
      <c r="S791" s="19">
        <f t="shared" si="63"/>
        <v>41277.186111111114</v>
      </c>
      <c r="T791" s="19">
        <f t="shared" si="64"/>
        <v>41295.332638888889</v>
      </c>
      <c r="U791">
        <f t="shared" si="65"/>
        <v>2013</v>
      </c>
    </row>
    <row r="792" spans="1:21" ht="43.2" hidden="1" x14ac:dyDescent="0.3">
      <c r="A792" s="8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  <c r="O792">
        <f t="shared" si="61"/>
        <v>144</v>
      </c>
      <c r="P792" s="13">
        <f t="shared" si="62"/>
        <v>92.55</v>
      </c>
      <c r="Q792" s="15" t="s">
        <v>8323</v>
      </c>
      <c r="R792" t="s">
        <v>8324</v>
      </c>
      <c r="S792" s="19">
        <f t="shared" si="63"/>
        <v>41276.047905092593</v>
      </c>
      <c r="T792" s="19">
        <f t="shared" si="64"/>
        <v>41306.047905092593</v>
      </c>
      <c r="U792">
        <f t="shared" si="65"/>
        <v>2013</v>
      </c>
    </row>
    <row r="793" spans="1:21" ht="43.2" hidden="1" x14ac:dyDescent="0.3">
      <c r="A793" s="8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  <c r="O793">
        <f t="shared" si="61"/>
        <v>104</v>
      </c>
      <c r="P793" s="13">
        <f t="shared" si="62"/>
        <v>60.86</v>
      </c>
      <c r="Q793" s="15" t="s">
        <v>8323</v>
      </c>
      <c r="R793" t="s">
        <v>8324</v>
      </c>
      <c r="S793" s="19">
        <f t="shared" si="63"/>
        <v>41557.780624999999</v>
      </c>
      <c r="T793" s="19">
        <f t="shared" si="64"/>
        <v>41591.249305555553</v>
      </c>
      <c r="U793">
        <f t="shared" si="65"/>
        <v>2013</v>
      </c>
    </row>
    <row r="794" spans="1:21" ht="28.8" x14ac:dyDescent="0.3">
      <c r="A794" s="8">
        <v>792</v>
      </c>
      <c r="B794" s="9" t="s">
        <v>793</v>
      </c>
      <c r="C794" s="9" t="s">
        <v>4902</v>
      </c>
      <c r="D794" s="10">
        <v>2500</v>
      </c>
      <c r="E794" s="11">
        <v>2511.11</v>
      </c>
      <c r="F794" s="8" t="s">
        <v>8218</v>
      </c>
      <c r="G794" s="8" t="s">
        <v>8223</v>
      </c>
      <c r="H794" s="8" t="s">
        <v>8245</v>
      </c>
      <c r="I794" s="8">
        <v>1383861483</v>
      </c>
      <c r="J794" s="8">
        <v>1381265883</v>
      </c>
      <c r="K794" s="8" t="b">
        <v>0</v>
      </c>
      <c r="L794" s="8">
        <v>60</v>
      </c>
      <c r="M794" s="8" t="b">
        <v>1</v>
      </c>
      <c r="N794" s="8" t="s">
        <v>8274</v>
      </c>
      <c r="O794">
        <f t="shared" si="61"/>
        <v>100</v>
      </c>
      <c r="P794" s="13">
        <f t="shared" si="62"/>
        <v>41.85</v>
      </c>
      <c r="Q794" s="15" t="s">
        <v>8323</v>
      </c>
      <c r="R794" t="s">
        <v>8324</v>
      </c>
      <c r="S794" s="19">
        <f t="shared" si="63"/>
        <v>41555.873645833337</v>
      </c>
      <c r="T794" s="19">
        <f t="shared" si="64"/>
        <v>41585.915312500001</v>
      </c>
      <c r="U794">
        <f t="shared" si="65"/>
        <v>2013</v>
      </c>
    </row>
    <row r="795" spans="1:21" ht="43.2" x14ac:dyDescent="0.3">
      <c r="A795" s="8">
        <v>793</v>
      </c>
      <c r="B795" s="9" t="s">
        <v>794</v>
      </c>
      <c r="C795" s="9" t="s">
        <v>4903</v>
      </c>
      <c r="D795" s="10">
        <v>2750</v>
      </c>
      <c r="E795" s="11">
        <v>2826.43</v>
      </c>
      <c r="F795" s="8" t="s">
        <v>8218</v>
      </c>
      <c r="G795" s="8" t="s">
        <v>8223</v>
      </c>
      <c r="H795" s="8" t="s">
        <v>8245</v>
      </c>
      <c r="I795" s="8">
        <v>1372827540</v>
      </c>
      <c r="J795" s="8">
        <v>1371491244</v>
      </c>
      <c r="K795" s="8" t="b">
        <v>0</v>
      </c>
      <c r="L795" s="8">
        <v>32</v>
      </c>
      <c r="M795" s="8" t="b">
        <v>1</v>
      </c>
      <c r="N795" s="8" t="s">
        <v>8274</v>
      </c>
      <c r="O795">
        <f t="shared" si="61"/>
        <v>103</v>
      </c>
      <c r="P795" s="13">
        <f t="shared" si="62"/>
        <v>88.33</v>
      </c>
      <c r="Q795" s="15" t="s">
        <v>8323</v>
      </c>
      <c r="R795" t="s">
        <v>8324</v>
      </c>
      <c r="S795" s="19">
        <f t="shared" si="63"/>
        <v>41442.741249999999</v>
      </c>
      <c r="T795" s="19">
        <f t="shared" si="64"/>
        <v>41458.207638888889</v>
      </c>
      <c r="U795">
        <f t="shared" si="65"/>
        <v>2013</v>
      </c>
    </row>
    <row r="796" spans="1:21" ht="43.2" hidden="1" x14ac:dyDescent="0.3">
      <c r="A796" s="8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  <c r="O796">
        <f t="shared" si="61"/>
        <v>105</v>
      </c>
      <c r="P796" s="13">
        <f t="shared" si="62"/>
        <v>158.96</v>
      </c>
      <c r="Q796" s="15" t="s">
        <v>8323</v>
      </c>
      <c r="R796" t="s">
        <v>8324</v>
      </c>
      <c r="S796" s="19">
        <f t="shared" si="63"/>
        <v>40736.115011574075</v>
      </c>
      <c r="T796" s="19">
        <f t="shared" si="64"/>
        <v>40791.712500000001</v>
      </c>
      <c r="U796">
        <f t="shared" si="65"/>
        <v>2011</v>
      </c>
    </row>
    <row r="797" spans="1:21" ht="43.2" hidden="1" x14ac:dyDescent="0.3">
      <c r="A797" s="8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  <c r="O797">
        <f t="shared" si="61"/>
        <v>112</v>
      </c>
      <c r="P797" s="13">
        <f t="shared" si="62"/>
        <v>85.05</v>
      </c>
      <c r="Q797" s="15" t="s">
        <v>8323</v>
      </c>
      <c r="R797" t="s">
        <v>8324</v>
      </c>
      <c r="S797" s="19">
        <f t="shared" si="63"/>
        <v>40963.613032407404</v>
      </c>
      <c r="T797" s="19">
        <f t="shared" si="64"/>
        <v>41006.207638888889</v>
      </c>
      <c r="U797">
        <f t="shared" si="65"/>
        <v>2012</v>
      </c>
    </row>
    <row r="798" spans="1:21" ht="57.6" hidden="1" x14ac:dyDescent="0.3">
      <c r="A798" s="8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  <c r="O798">
        <f t="shared" si="61"/>
        <v>101</v>
      </c>
      <c r="P798" s="13">
        <f t="shared" si="62"/>
        <v>112.61</v>
      </c>
      <c r="Q798" s="15" t="s">
        <v>8323</v>
      </c>
      <c r="R798" t="s">
        <v>8324</v>
      </c>
      <c r="S798" s="19">
        <f t="shared" si="63"/>
        <v>41502.882928240739</v>
      </c>
      <c r="T798" s="19">
        <f t="shared" si="64"/>
        <v>41532.881944444445</v>
      </c>
      <c r="U798">
        <f t="shared" si="65"/>
        <v>2013</v>
      </c>
    </row>
    <row r="799" spans="1:21" ht="43.2" x14ac:dyDescent="0.3">
      <c r="A799" s="8">
        <v>797</v>
      </c>
      <c r="B799" s="9" t="s">
        <v>798</v>
      </c>
      <c r="C799" s="9" t="s">
        <v>4907</v>
      </c>
      <c r="D799" s="10">
        <v>3000</v>
      </c>
      <c r="E799" s="11">
        <v>3226</v>
      </c>
      <c r="F799" s="8" t="s">
        <v>8218</v>
      </c>
      <c r="G799" s="8" t="s">
        <v>8223</v>
      </c>
      <c r="H799" s="8" t="s">
        <v>8245</v>
      </c>
      <c r="I799" s="8">
        <v>1335672000</v>
      </c>
      <c r="J799" s="8">
        <v>1332978688</v>
      </c>
      <c r="K799" s="8" t="b">
        <v>0</v>
      </c>
      <c r="L799" s="8">
        <v>71</v>
      </c>
      <c r="M799" s="8" t="b">
        <v>1</v>
      </c>
      <c r="N799" s="8" t="s">
        <v>8274</v>
      </c>
      <c r="O799">
        <f t="shared" si="61"/>
        <v>108</v>
      </c>
      <c r="P799" s="13">
        <f t="shared" si="62"/>
        <v>45.44</v>
      </c>
      <c r="Q799" s="15" t="s">
        <v>8323</v>
      </c>
      <c r="R799" t="s">
        <v>8324</v>
      </c>
      <c r="S799" s="19">
        <f t="shared" si="63"/>
        <v>40996.994074074071</v>
      </c>
      <c r="T799" s="19">
        <f t="shared" si="64"/>
        <v>41028.166666666664</v>
      </c>
      <c r="U799">
        <f t="shared" si="65"/>
        <v>2012</v>
      </c>
    </row>
    <row r="800" spans="1:21" ht="43.2" x14ac:dyDescent="0.3">
      <c r="A800" s="8">
        <v>798</v>
      </c>
      <c r="B800" s="9" t="s">
        <v>799</v>
      </c>
      <c r="C800" s="9" t="s">
        <v>4908</v>
      </c>
      <c r="D800" s="10">
        <v>3500</v>
      </c>
      <c r="E800" s="11">
        <v>4021</v>
      </c>
      <c r="F800" s="8" t="s">
        <v>8218</v>
      </c>
      <c r="G800" s="8" t="s">
        <v>8223</v>
      </c>
      <c r="H800" s="8" t="s">
        <v>8245</v>
      </c>
      <c r="I800" s="8">
        <v>1412086187</v>
      </c>
      <c r="J800" s="8">
        <v>1409494187</v>
      </c>
      <c r="K800" s="8" t="b">
        <v>0</v>
      </c>
      <c r="L800" s="8">
        <v>87</v>
      </c>
      <c r="M800" s="8" t="b">
        <v>1</v>
      </c>
      <c r="N800" s="8" t="s">
        <v>8274</v>
      </c>
      <c r="O800">
        <f t="shared" si="61"/>
        <v>115</v>
      </c>
      <c r="P800" s="13">
        <f t="shared" si="62"/>
        <v>46.22</v>
      </c>
      <c r="Q800" s="15" t="s">
        <v>8323</v>
      </c>
      <c r="R800" t="s">
        <v>8324</v>
      </c>
      <c r="S800" s="19">
        <f t="shared" si="63"/>
        <v>41882.590127314819</v>
      </c>
      <c r="T800" s="19">
        <f t="shared" si="64"/>
        <v>41912.590127314819</v>
      </c>
      <c r="U800">
        <f t="shared" si="65"/>
        <v>2014</v>
      </c>
    </row>
    <row r="801" spans="1:21" ht="43.2" hidden="1" x14ac:dyDescent="0.3">
      <c r="A801" s="8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  <c r="O801">
        <f t="shared" si="61"/>
        <v>100</v>
      </c>
      <c r="P801" s="13">
        <f t="shared" si="62"/>
        <v>178.61</v>
      </c>
      <c r="Q801" s="15" t="s">
        <v>8323</v>
      </c>
      <c r="R801" t="s">
        <v>8324</v>
      </c>
      <c r="S801" s="19">
        <f t="shared" si="63"/>
        <v>40996.667199074072</v>
      </c>
      <c r="T801" s="19">
        <f t="shared" si="64"/>
        <v>41026.667199074072</v>
      </c>
      <c r="U801">
        <f t="shared" si="65"/>
        <v>2012</v>
      </c>
    </row>
    <row r="802" spans="1:21" ht="43.2" x14ac:dyDescent="0.3">
      <c r="A802" s="8">
        <v>800</v>
      </c>
      <c r="B802" s="9" t="s">
        <v>801</v>
      </c>
      <c r="C802" s="9" t="s">
        <v>4910</v>
      </c>
      <c r="D802" s="10">
        <v>1500</v>
      </c>
      <c r="E802" s="11">
        <v>2282</v>
      </c>
      <c r="F802" s="8" t="s">
        <v>8218</v>
      </c>
      <c r="G802" s="8" t="s">
        <v>8224</v>
      </c>
      <c r="H802" s="8" t="s">
        <v>8246</v>
      </c>
      <c r="I802" s="8">
        <v>1410431054</v>
      </c>
      <c r="J802" s="8">
        <v>1407839054</v>
      </c>
      <c r="K802" s="8" t="b">
        <v>0</v>
      </c>
      <c r="L802" s="8">
        <v>56</v>
      </c>
      <c r="M802" s="8" t="b">
        <v>1</v>
      </c>
      <c r="N802" s="8" t="s">
        <v>8274</v>
      </c>
      <c r="O802">
        <f t="shared" si="61"/>
        <v>152</v>
      </c>
      <c r="P802" s="13">
        <f t="shared" si="62"/>
        <v>40.75</v>
      </c>
      <c r="Q802" s="15" t="s">
        <v>8323</v>
      </c>
      <c r="R802" t="s">
        <v>8324</v>
      </c>
      <c r="S802" s="19">
        <f t="shared" si="63"/>
        <v>41863.433495370373</v>
      </c>
      <c r="T802" s="19">
        <f t="shared" si="64"/>
        <v>41893.433495370373</v>
      </c>
      <c r="U802">
        <f t="shared" si="65"/>
        <v>2014</v>
      </c>
    </row>
    <row r="803" spans="1:21" ht="43.2" x14ac:dyDescent="0.3">
      <c r="A803" s="8">
        <v>801</v>
      </c>
      <c r="B803" s="9" t="s">
        <v>802</v>
      </c>
      <c r="C803" s="9" t="s">
        <v>4911</v>
      </c>
      <c r="D803" s="10">
        <v>2000</v>
      </c>
      <c r="E803" s="11">
        <v>2230.4299999999998</v>
      </c>
      <c r="F803" s="8" t="s">
        <v>8218</v>
      </c>
      <c r="G803" s="8" t="s">
        <v>8223</v>
      </c>
      <c r="H803" s="8" t="s">
        <v>8245</v>
      </c>
      <c r="I803" s="8">
        <v>1309547120</v>
      </c>
      <c r="J803" s="8">
        <v>1306955120</v>
      </c>
      <c r="K803" s="8" t="b">
        <v>0</v>
      </c>
      <c r="L803" s="8">
        <v>51</v>
      </c>
      <c r="M803" s="8" t="b">
        <v>1</v>
      </c>
      <c r="N803" s="8" t="s">
        <v>8274</v>
      </c>
      <c r="O803">
        <f t="shared" si="61"/>
        <v>112</v>
      </c>
      <c r="P803" s="13">
        <f t="shared" si="62"/>
        <v>43.73</v>
      </c>
      <c r="Q803" s="15" t="s">
        <v>8323</v>
      </c>
      <c r="R803" t="s">
        <v>8324</v>
      </c>
      <c r="S803" s="19">
        <f t="shared" si="63"/>
        <v>40695.795370370368</v>
      </c>
      <c r="T803" s="19">
        <f t="shared" si="64"/>
        <v>40725.795370370368</v>
      </c>
      <c r="U803">
        <f t="shared" si="65"/>
        <v>2011</v>
      </c>
    </row>
    <row r="804" spans="1:21" ht="57.6" hidden="1" x14ac:dyDescent="0.3">
      <c r="A804" s="8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  <c r="O804">
        <f t="shared" si="61"/>
        <v>101</v>
      </c>
      <c r="P804" s="13">
        <f t="shared" si="62"/>
        <v>81.069999999999993</v>
      </c>
      <c r="Q804" s="15" t="s">
        <v>8323</v>
      </c>
      <c r="R804" t="s">
        <v>8324</v>
      </c>
      <c r="S804" s="19">
        <f t="shared" si="63"/>
        <v>41123.022268518522</v>
      </c>
      <c r="T804" s="19">
        <f t="shared" si="64"/>
        <v>41169.170138888891</v>
      </c>
      <c r="U804">
        <f t="shared" si="65"/>
        <v>2012</v>
      </c>
    </row>
    <row r="805" spans="1:21" ht="43.2" x14ac:dyDescent="0.3">
      <c r="A805" s="8">
        <v>803</v>
      </c>
      <c r="B805" s="9" t="s">
        <v>804</v>
      </c>
      <c r="C805" s="9" t="s">
        <v>4913</v>
      </c>
      <c r="D805" s="10">
        <v>2300</v>
      </c>
      <c r="E805" s="11">
        <v>2835</v>
      </c>
      <c r="F805" s="8" t="s">
        <v>8218</v>
      </c>
      <c r="G805" s="8" t="s">
        <v>8223</v>
      </c>
      <c r="H805" s="8" t="s">
        <v>8245</v>
      </c>
      <c r="I805" s="8">
        <v>1306630800</v>
      </c>
      <c r="J805" s="8">
        <v>1304376478</v>
      </c>
      <c r="K805" s="8" t="b">
        <v>0</v>
      </c>
      <c r="L805" s="8">
        <v>38</v>
      </c>
      <c r="M805" s="8" t="b">
        <v>1</v>
      </c>
      <c r="N805" s="8" t="s">
        <v>8274</v>
      </c>
      <c r="O805">
        <f t="shared" si="61"/>
        <v>123</v>
      </c>
      <c r="P805" s="13">
        <f t="shared" si="62"/>
        <v>74.61</v>
      </c>
      <c r="Q805" s="15" t="s">
        <v>8323</v>
      </c>
      <c r="R805" t="s">
        <v>8324</v>
      </c>
      <c r="S805" s="19">
        <f t="shared" si="63"/>
        <v>40665.949976851851</v>
      </c>
      <c r="T805" s="19">
        <f t="shared" si="64"/>
        <v>40692.041666666664</v>
      </c>
      <c r="U805">
        <f t="shared" si="65"/>
        <v>2011</v>
      </c>
    </row>
    <row r="806" spans="1:21" ht="43.2" hidden="1" x14ac:dyDescent="0.3">
      <c r="A806" s="8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  <c r="O806">
        <f t="shared" si="61"/>
        <v>100</v>
      </c>
      <c r="P806" s="13">
        <f t="shared" si="62"/>
        <v>305.56</v>
      </c>
      <c r="Q806" s="15" t="s">
        <v>8323</v>
      </c>
      <c r="R806" t="s">
        <v>8324</v>
      </c>
      <c r="S806" s="19">
        <f t="shared" si="63"/>
        <v>40730.105625000004</v>
      </c>
      <c r="T806" s="19">
        <f t="shared" si="64"/>
        <v>40747.165972222225</v>
      </c>
      <c r="U806">
        <f t="shared" si="65"/>
        <v>2011</v>
      </c>
    </row>
    <row r="807" spans="1:21" ht="43.2" x14ac:dyDescent="0.3">
      <c r="A807" s="8">
        <v>805</v>
      </c>
      <c r="B807" s="9" t="s">
        <v>806</v>
      </c>
      <c r="C807" s="9" t="s">
        <v>4915</v>
      </c>
      <c r="D807" s="10">
        <v>3000</v>
      </c>
      <c r="E807" s="11">
        <v>3150</v>
      </c>
      <c r="F807" s="8" t="s">
        <v>8218</v>
      </c>
      <c r="G807" s="8" t="s">
        <v>8223</v>
      </c>
      <c r="H807" s="8" t="s">
        <v>8245</v>
      </c>
      <c r="I807" s="8">
        <v>1310857200</v>
      </c>
      <c r="J807" s="8">
        <v>1306525512</v>
      </c>
      <c r="K807" s="8" t="b">
        <v>0</v>
      </c>
      <c r="L807" s="8">
        <v>54</v>
      </c>
      <c r="M807" s="8" t="b">
        <v>1</v>
      </c>
      <c r="N807" s="8" t="s">
        <v>8274</v>
      </c>
      <c r="O807">
        <f t="shared" si="61"/>
        <v>105</v>
      </c>
      <c r="P807" s="13">
        <f t="shared" si="62"/>
        <v>58.33</v>
      </c>
      <c r="Q807" s="15" t="s">
        <v>8323</v>
      </c>
      <c r="R807" t="s">
        <v>8324</v>
      </c>
      <c r="S807" s="19">
        <f t="shared" si="63"/>
        <v>40690.823055555556</v>
      </c>
      <c r="T807" s="19">
        <f t="shared" si="64"/>
        <v>40740.958333333336</v>
      </c>
      <c r="U807">
        <f t="shared" si="65"/>
        <v>2011</v>
      </c>
    </row>
    <row r="808" spans="1:21" hidden="1" x14ac:dyDescent="0.3">
      <c r="A808" s="8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  <c r="O808">
        <f t="shared" si="61"/>
        <v>104</v>
      </c>
      <c r="P808" s="13">
        <f t="shared" si="62"/>
        <v>117.68</v>
      </c>
      <c r="Q808" s="15" t="s">
        <v>8323</v>
      </c>
      <c r="R808" t="s">
        <v>8324</v>
      </c>
      <c r="S808" s="19">
        <f t="shared" si="63"/>
        <v>40763.691423611112</v>
      </c>
      <c r="T808" s="19">
        <f t="shared" si="64"/>
        <v>40793.691423611112</v>
      </c>
      <c r="U808">
        <f t="shared" si="65"/>
        <v>2011</v>
      </c>
    </row>
    <row r="809" spans="1:21" ht="28.8" x14ac:dyDescent="0.3">
      <c r="A809" s="8">
        <v>807</v>
      </c>
      <c r="B809" s="9" t="s">
        <v>808</v>
      </c>
      <c r="C809" s="9" t="s">
        <v>4917</v>
      </c>
      <c r="D809" s="10">
        <v>4000</v>
      </c>
      <c r="E809" s="11">
        <v>4205</v>
      </c>
      <c r="F809" s="8" t="s">
        <v>8218</v>
      </c>
      <c r="G809" s="8" t="s">
        <v>8223</v>
      </c>
      <c r="H809" s="8" t="s">
        <v>8245</v>
      </c>
      <c r="I809" s="8">
        <v>1488333600</v>
      </c>
      <c r="J809" s="8">
        <v>1485270311</v>
      </c>
      <c r="K809" s="8" t="b">
        <v>0</v>
      </c>
      <c r="L809" s="8">
        <v>57</v>
      </c>
      <c r="M809" s="8" t="b">
        <v>1</v>
      </c>
      <c r="N809" s="8" t="s">
        <v>8274</v>
      </c>
      <c r="O809">
        <f t="shared" si="61"/>
        <v>105</v>
      </c>
      <c r="P809" s="13">
        <f t="shared" si="62"/>
        <v>73.77</v>
      </c>
      <c r="Q809" s="15" t="s">
        <v>8323</v>
      </c>
      <c r="R809" t="s">
        <v>8324</v>
      </c>
      <c r="S809" s="19">
        <f t="shared" si="63"/>
        <v>42759.628599537042</v>
      </c>
      <c r="T809" s="19">
        <f t="shared" si="64"/>
        <v>42795.083333333328</v>
      </c>
      <c r="U809">
        <f t="shared" si="65"/>
        <v>2017</v>
      </c>
    </row>
    <row r="810" spans="1:21" ht="43.2" x14ac:dyDescent="0.3">
      <c r="A810" s="8">
        <v>808</v>
      </c>
      <c r="B810" s="9" t="s">
        <v>809</v>
      </c>
      <c r="C810" s="9" t="s">
        <v>4918</v>
      </c>
      <c r="D810" s="10">
        <v>4500</v>
      </c>
      <c r="E810" s="11">
        <v>4500</v>
      </c>
      <c r="F810" s="8" t="s">
        <v>8218</v>
      </c>
      <c r="G810" s="8" t="s">
        <v>8228</v>
      </c>
      <c r="H810" s="8" t="s">
        <v>8250</v>
      </c>
      <c r="I810" s="8">
        <v>1419224340</v>
      </c>
      <c r="J810" s="8">
        <v>1416363886</v>
      </c>
      <c r="K810" s="8" t="b">
        <v>0</v>
      </c>
      <c r="L810" s="8">
        <v>43</v>
      </c>
      <c r="M810" s="8" t="b">
        <v>1</v>
      </c>
      <c r="N810" s="8" t="s">
        <v>8274</v>
      </c>
      <c r="O810">
        <f t="shared" si="61"/>
        <v>100</v>
      </c>
      <c r="P810" s="13">
        <f t="shared" si="62"/>
        <v>104.65</v>
      </c>
      <c r="Q810" s="15" t="s">
        <v>8323</v>
      </c>
      <c r="R810" t="s">
        <v>8324</v>
      </c>
      <c r="S810" s="19">
        <f t="shared" si="63"/>
        <v>41962.100532407407</v>
      </c>
      <c r="T810" s="19">
        <f t="shared" si="64"/>
        <v>41995.207638888889</v>
      </c>
      <c r="U810">
        <f t="shared" si="65"/>
        <v>2014</v>
      </c>
    </row>
    <row r="811" spans="1:21" ht="43.2" x14ac:dyDescent="0.3">
      <c r="A811" s="8">
        <v>809</v>
      </c>
      <c r="B811" s="9" t="s">
        <v>810</v>
      </c>
      <c r="C811" s="9" t="s">
        <v>4919</v>
      </c>
      <c r="D811" s="10">
        <v>4000</v>
      </c>
      <c r="E811" s="11">
        <v>4151</v>
      </c>
      <c r="F811" s="8" t="s">
        <v>8218</v>
      </c>
      <c r="G811" s="8" t="s">
        <v>8223</v>
      </c>
      <c r="H811" s="8" t="s">
        <v>8245</v>
      </c>
      <c r="I811" s="8">
        <v>1390161630</v>
      </c>
      <c r="J811" s="8">
        <v>1387569630</v>
      </c>
      <c r="K811" s="8" t="b">
        <v>0</v>
      </c>
      <c r="L811" s="8">
        <v>52</v>
      </c>
      <c r="M811" s="8" t="b">
        <v>1</v>
      </c>
      <c r="N811" s="8" t="s">
        <v>8274</v>
      </c>
      <c r="O811">
        <f t="shared" si="61"/>
        <v>104</v>
      </c>
      <c r="P811" s="13">
        <f t="shared" si="62"/>
        <v>79.83</v>
      </c>
      <c r="Q811" s="15" t="s">
        <v>8323</v>
      </c>
      <c r="R811" t="s">
        <v>8324</v>
      </c>
      <c r="S811" s="19">
        <f t="shared" si="63"/>
        <v>41628.833680555559</v>
      </c>
      <c r="T811" s="19">
        <f t="shared" si="64"/>
        <v>41658.833680555559</v>
      </c>
      <c r="U811">
        <f t="shared" si="65"/>
        <v>2013</v>
      </c>
    </row>
    <row r="812" spans="1:21" ht="43.2" x14ac:dyDescent="0.3">
      <c r="A812" s="8">
        <v>810</v>
      </c>
      <c r="B812" s="9" t="s">
        <v>811</v>
      </c>
      <c r="C812" s="9" t="s">
        <v>4920</v>
      </c>
      <c r="D812" s="10">
        <v>1500</v>
      </c>
      <c r="E812" s="11">
        <v>1575</v>
      </c>
      <c r="F812" s="8" t="s">
        <v>8218</v>
      </c>
      <c r="G812" s="8" t="s">
        <v>8223</v>
      </c>
      <c r="H812" s="8" t="s">
        <v>8245</v>
      </c>
      <c r="I812" s="8">
        <v>1346462462</v>
      </c>
      <c r="J812" s="8">
        <v>1343870462</v>
      </c>
      <c r="K812" s="8" t="b">
        <v>0</v>
      </c>
      <c r="L812" s="8">
        <v>27</v>
      </c>
      <c r="M812" s="8" t="b">
        <v>1</v>
      </c>
      <c r="N812" s="8" t="s">
        <v>8274</v>
      </c>
      <c r="O812">
        <f t="shared" si="61"/>
        <v>105</v>
      </c>
      <c r="P812" s="13">
        <f t="shared" si="62"/>
        <v>58.33</v>
      </c>
      <c r="Q812" s="15" t="s">
        <v>8323</v>
      </c>
      <c r="R812" t="s">
        <v>8324</v>
      </c>
      <c r="S812" s="19">
        <f t="shared" si="63"/>
        <v>41123.056273148148</v>
      </c>
      <c r="T812" s="19">
        <f t="shared" si="64"/>
        <v>41153.056273148148</v>
      </c>
      <c r="U812">
        <f t="shared" si="65"/>
        <v>2012</v>
      </c>
    </row>
    <row r="813" spans="1:21" ht="28.8" x14ac:dyDescent="0.3">
      <c r="A813" s="8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  <c r="O813">
        <f t="shared" si="61"/>
        <v>104</v>
      </c>
      <c r="P813" s="13">
        <f t="shared" si="62"/>
        <v>86.67</v>
      </c>
      <c r="Q813" s="15" t="s">
        <v>8323</v>
      </c>
      <c r="R813" t="s">
        <v>8324</v>
      </c>
      <c r="S813" s="19">
        <f t="shared" si="63"/>
        <v>41443.643541666665</v>
      </c>
      <c r="T813" s="19">
        <f t="shared" si="64"/>
        <v>41465.702777777777</v>
      </c>
      <c r="U813">
        <f t="shared" si="65"/>
        <v>2013</v>
      </c>
    </row>
    <row r="814" spans="1:21" ht="43.2" hidden="1" x14ac:dyDescent="0.3">
      <c r="A814" s="8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  <c r="O814">
        <f t="shared" si="61"/>
        <v>152</v>
      </c>
      <c r="P814" s="13">
        <f t="shared" si="62"/>
        <v>27.61</v>
      </c>
      <c r="Q814" s="15" t="s">
        <v>8323</v>
      </c>
      <c r="R814" t="s">
        <v>8324</v>
      </c>
      <c r="S814" s="19">
        <f t="shared" si="63"/>
        <v>41282.017962962964</v>
      </c>
      <c r="T814" s="19">
        <f t="shared" si="64"/>
        <v>41334.581944444442</v>
      </c>
      <c r="U814">
        <f t="shared" si="65"/>
        <v>2013</v>
      </c>
    </row>
    <row r="815" spans="1:21" ht="28.8" x14ac:dyDescent="0.3">
      <c r="A815" s="8">
        <v>813</v>
      </c>
      <c r="B815" s="9" t="s">
        <v>814</v>
      </c>
      <c r="C815" s="9" t="s">
        <v>4923</v>
      </c>
      <c r="D815" s="10">
        <v>1500</v>
      </c>
      <c r="E815" s="11">
        <v>2399.94</v>
      </c>
      <c r="F815" s="8" t="s">
        <v>8218</v>
      </c>
      <c r="G815" s="8" t="s">
        <v>8223</v>
      </c>
      <c r="H815" s="8" t="s">
        <v>8245</v>
      </c>
      <c r="I815" s="8">
        <v>1342825365</v>
      </c>
      <c r="J815" s="8">
        <v>1340233365</v>
      </c>
      <c r="K815" s="8" t="b">
        <v>0</v>
      </c>
      <c r="L815" s="8">
        <v>96</v>
      </c>
      <c r="M815" s="8" t="b">
        <v>1</v>
      </c>
      <c r="N815" s="8" t="s">
        <v>8274</v>
      </c>
      <c r="O815">
        <f t="shared" si="61"/>
        <v>160</v>
      </c>
      <c r="P815" s="13">
        <f t="shared" si="62"/>
        <v>25</v>
      </c>
      <c r="Q815" s="15" t="s">
        <v>8323</v>
      </c>
      <c r="R815" t="s">
        <v>8324</v>
      </c>
      <c r="S815" s="19">
        <f t="shared" si="63"/>
        <v>41080.960243055553</v>
      </c>
      <c r="T815" s="19">
        <f t="shared" si="64"/>
        <v>41110.960243055553</v>
      </c>
      <c r="U815">
        <f t="shared" si="65"/>
        <v>2012</v>
      </c>
    </row>
    <row r="816" spans="1:21" ht="43.2" x14ac:dyDescent="0.3">
      <c r="A816" s="8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  <c r="O816">
        <f t="shared" si="61"/>
        <v>127</v>
      </c>
      <c r="P816" s="13">
        <f t="shared" si="62"/>
        <v>45.46</v>
      </c>
      <c r="Q816" s="15" t="s">
        <v>8323</v>
      </c>
      <c r="R816" t="s">
        <v>8324</v>
      </c>
      <c r="S816" s="19">
        <f t="shared" si="63"/>
        <v>40679.743067129632</v>
      </c>
      <c r="T816" s="19">
        <f t="shared" si="64"/>
        <v>40694.75277777778</v>
      </c>
      <c r="U816">
        <f t="shared" si="65"/>
        <v>2011</v>
      </c>
    </row>
    <row r="817" spans="1:21" ht="28.8" x14ac:dyDescent="0.3">
      <c r="A817" s="8">
        <v>815</v>
      </c>
      <c r="B817" s="9" t="s">
        <v>816</v>
      </c>
      <c r="C817" s="9" t="s">
        <v>4925</v>
      </c>
      <c r="D817" s="10">
        <v>4000</v>
      </c>
      <c r="E817" s="11">
        <v>4280</v>
      </c>
      <c r="F817" s="8" t="s">
        <v>8218</v>
      </c>
      <c r="G817" s="8" t="s">
        <v>8223</v>
      </c>
      <c r="H817" s="8" t="s">
        <v>8245</v>
      </c>
      <c r="I817" s="8">
        <v>1414879303</v>
      </c>
      <c r="J817" s="8">
        <v>1412287303</v>
      </c>
      <c r="K817" s="8" t="b">
        <v>0</v>
      </c>
      <c r="L817" s="8">
        <v>43</v>
      </c>
      <c r="M817" s="8" t="b">
        <v>1</v>
      </c>
      <c r="N817" s="8" t="s">
        <v>8274</v>
      </c>
      <c r="O817">
        <f t="shared" si="61"/>
        <v>107</v>
      </c>
      <c r="P817" s="13">
        <f t="shared" si="62"/>
        <v>99.53</v>
      </c>
      <c r="Q817" s="15" t="s">
        <v>8323</v>
      </c>
      <c r="R817" t="s">
        <v>8324</v>
      </c>
      <c r="S817" s="19">
        <f t="shared" si="63"/>
        <v>41914.917858796296</v>
      </c>
      <c r="T817" s="19">
        <f t="shared" si="64"/>
        <v>41944.917858796296</v>
      </c>
      <c r="U817">
        <f t="shared" si="65"/>
        <v>2014</v>
      </c>
    </row>
    <row r="818" spans="1:21" ht="28.8" hidden="1" x14ac:dyDescent="0.3">
      <c r="A818" s="8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  <c r="O818">
        <f t="shared" si="61"/>
        <v>115</v>
      </c>
      <c r="P818" s="13">
        <f t="shared" si="62"/>
        <v>39.31</v>
      </c>
      <c r="Q818" s="15" t="s">
        <v>8323</v>
      </c>
      <c r="R818" t="s">
        <v>8324</v>
      </c>
      <c r="S818" s="19">
        <f t="shared" si="63"/>
        <v>41341.870868055557</v>
      </c>
      <c r="T818" s="19">
        <f t="shared" si="64"/>
        <v>41373.270833333336</v>
      </c>
      <c r="U818">
        <f t="shared" si="65"/>
        <v>2013</v>
      </c>
    </row>
    <row r="819" spans="1:21" ht="43.2" x14ac:dyDescent="0.3">
      <c r="A819" s="8">
        <v>817</v>
      </c>
      <c r="B819" s="9" t="s">
        <v>818</v>
      </c>
      <c r="C819" s="9" t="s">
        <v>4927</v>
      </c>
      <c r="D819" s="10">
        <v>1500</v>
      </c>
      <c r="E819" s="11">
        <v>2056.66</v>
      </c>
      <c r="F819" s="8" t="s">
        <v>8218</v>
      </c>
      <c r="G819" s="8" t="s">
        <v>8223</v>
      </c>
      <c r="H819" s="8" t="s">
        <v>8245</v>
      </c>
      <c r="I819" s="8">
        <v>1331441940</v>
      </c>
      <c r="J819" s="8">
        <v>1326810211</v>
      </c>
      <c r="K819" s="8" t="b">
        <v>0</v>
      </c>
      <c r="L819" s="8">
        <v>23</v>
      </c>
      <c r="M819" s="8" t="b">
        <v>1</v>
      </c>
      <c r="N819" s="8" t="s">
        <v>8274</v>
      </c>
      <c r="O819">
        <f t="shared" si="61"/>
        <v>137</v>
      </c>
      <c r="P819" s="13">
        <f t="shared" si="62"/>
        <v>89.42</v>
      </c>
      <c r="Q819" s="15" t="s">
        <v>8323</v>
      </c>
      <c r="R819" t="s">
        <v>8324</v>
      </c>
      <c r="S819" s="19">
        <f t="shared" si="63"/>
        <v>40925.599664351852</v>
      </c>
      <c r="T819" s="19">
        <f t="shared" si="64"/>
        <v>40979.207638888889</v>
      </c>
      <c r="U819">
        <f t="shared" si="65"/>
        <v>2012</v>
      </c>
    </row>
    <row r="820" spans="1:21" ht="43.2" hidden="1" x14ac:dyDescent="0.3">
      <c r="A820" s="8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  <c r="O820">
        <f t="shared" si="61"/>
        <v>156</v>
      </c>
      <c r="P820" s="13">
        <f t="shared" si="62"/>
        <v>28.68</v>
      </c>
      <c r="Q820" s="15" t="s">
        <v>8323</v>
      </c>
      <c r="R820" t="s">
        <v>8324</v>
      </c>
      <c r="S820" s="19">
        <f t="shared" si="63"/>
        <v>41120.882881944446</v>
      </c>
      <c r="T820" s="19">
        <f t="shared" si="64"/>
        <v>41128.709027777775</v>
      </c>
      <c r="U820">
        <f t="shared" si="65"/>
        <v>2012</v>
      </c>
    </row>
    <row r="821" spans="1:21" ht="28.8" hidden="1" x14ac:dyDescent="0.3">
      <c r="A821" s="8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  <c r="O821">
        <f t="shared" si="61"/>
        <v>109</v>
      </c>
      <c r="P821" s="13">
        <f t="shared" si="62"/>
        <v>31.07</v>
      </c>
      <c r="Q821" s="15" t="s">
        <v>8323</v>
      </c>
      <c r="R821" t="s">
        <v>8324</v>
      </c>
      <c r="S821" s="19">
        <f t="shared" si="63"/>
        <v>41619.998310185183</v>
      </c>
      <c r="T821" s="19">
        <f t="shared" si="64"/>
        <v>41629.197222222225</v>
      </c>
      <c r="U821">
        <f t="shared" si="65"/>
        <v>2013</v>
      </c>
    </row>
    <row r="822" spans="1:21" ht="43.2" x14ac:dyDescent="0.3">
      <c r="A822" s="8">
        <v>820</v>
      </c>
      <c r="B822" s="9" t="s">
        <v>821</v>
      </c>
      <c r="C822" s="9" t="s">
        <v>4930</v>
      </c>
      <c r="D822" s="10">
        <v>2000</v>
      </c>
      <c r="E822" s="11">
        <v>2681</v>
      </c>
      <c r="F822" s="8" t="s">
        <v>8218</v>
      </c>
      <c r="G822" s="8" t="s">
        <v>8223</v>
      </c>
      <c r="H822" s="8" t="s">
        <v>8245</v>
      </c>
      <c r="I822" s="8">
        <v>1402290000</v>
      </c>
      <c r="J822" s="8">
        <v>1399666342</v>
      </c>
      <c r="K822" s="8" t="b">
        <v>0</v>
      </c>
      <c r="L822" s="8">
        <v>38</v>
      </c>
      <c r="M822" s="8" t="b">
        <v>1</v>
      </c>
      <c r="N822" s="8" t="s">
        <v>8274</v>
      </c>
      <c r="O822">
        <f t="shared" si="61"/>
        <v>134</v>
      </c>
      <c r="P822" s="13">
        <f t="shared" si="62"/>
        <v>70.55</v>
      </c>
      <c r="Q822" s="15" t="s">
        <v>8323</v>
      </c>
      <c r="R822" t="s">
        <v>8324</v>
      </c>
      <c r="S822" s="19">
        <f t="shared" si="63"/>
        <v>41768.841921296298</v>
      </c>
      <c r="T822" s="19">
        <f t="shared" si="64"/>
        <v>41799.208333333336</v>
      </c>
      <c r="U822">
        <f t="shared" si="65"/>
        <v>2014</v>
      </c>
    </row>
    <row r="823" spans="1:21" ht="43.2" hidden="1" x14ac:dyDescent="0.3">
      <c r="A823" s="8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  <c r="O823">
        <f t="shared" si="61"/>
        <v>100</v>
      </c>
      <c r="P823" s="13">
        <f t="shared" si="62"/>
        <v>224.13</v>
      </c>
      <c r="Q823" s="15" t="s">
        <v>8323</v>
      </c>
      <c r="R823" t="s">
        <v>8324</v>
      </c>
      <c r="S823" s="19">
        <f t="shared" si="63"/>
        <v>42093.922048611115</v>
      </c>
      <c r="T823" s="19">
        <f t="shared" si="64"/>
        <v>42128.167361111111</v>
      </c>
      <c r="U823">
        <f t="shared" si="65"/>
        <v>2015</v>
      </c>
    </row>
    <row r="824" spans="1:21" ht="43.2" x14ac:dyDescent="0.3">
      <c r="A824" s="8">
        <v>822</v>
      </c>
      <c r="B824" s="9" t="s">
        <v>823</v>
      </c>
      <c r="C824" s="9" t="s">
        <v>4932</v>
      </c>
      <c r="D824" s="10">
        <v>3000</v>
      </c>
      <c r="E824" s="11">
        <v>3575</v>
      </c>
      <c r="F824" s="8" t="s">
        <v>8218</v>
      </c>
      <c r="G824" s="8" t="s">
        <v>8223</v>
      </c>
      <c r="H824" s="8" t="s">
        <v>8245</v>
      </c>
      <c r="I824" s="8">
        <v>1349477050</v>
      </c>
      <c r="J824" s="8">
        <v>1346885050</v>
      </c>
      <c r="K824" s="8" t="b">
        <v>0</v>
      </c>
      <c r="L824" s="8">
        <v>69</v>
      </c>
      <c r="M824" s="8" t="b">
        <v>1</v>
      </c>
      <c r="N824" s="8" t="s">
        <v>8274</v>
      </c>
      <c r="O824">
        <f t="shared" si="61"/>
        <v>119</v>
      </c>
      <c r="P824" s="13">
        <f t="shared" si="62"/>
        <v>51.81</v>
      </c>
      <c r="Q824" s="15" t="s">
        <v>8323</v>
      </c>
      <c r="R824" t="s">
        <v>8324</v>
      </c>
      <c r="S824" s="19">
        <f t="shared" si="63"/>
        <v>41157.947337962964</v>
      </c>
      <c r="T824" s="19">
        <f t="shared" si="64"/>
        <v>41187.947337962964</v>
      </c>
      <c r="U824">
        <f t="shared" si="65"/>
        <v>2012</v>
      </c>
    </row>
    <row r="825" spans="1:21" ht="43.2" hidden="1" x14ac:dyDescent="0.3">
      <c r="A825" s="8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  <c r="O825">
        <f t="shared" si="61"/>
        <v>180</v>
      </c>
      <c r="P825" s="13">
        <f t="shared" si="62"/>
        <v>43.52</v>
      </c>
      <c r="Q825" s="15" t="s">
        <v>8323</v>
      </c>
      <c r="R825" t="s">
        <v>8324</v>
      </c>
      <c r="S825" s="19">
        <f t="shared" si="63"/>
        <v>42055.972824074073</v>
      </c>
      <c r="T825" s="19">
        <f t="shared" si="64"/>
        <v>42085.931157407409</v>
      </c>
      <c r="U825">
        <f t="shared" si="65"/>
        <v>2015</v>
      </c>
    </row>
    <row r="826" spans="1:21" ht="57.6" x14ac:dyDescent="0.3">
      <c r="A826" s="8">
        <v>824</v>
      </c>
      <c r="B826" s="9" t="s">
        <v>825</v>
      </c>
      <c r="C826" s="9" t="s">
        <v>4934</v>
      </c>
      <c r="D826" s="10">
        <v>1600</v>
      </c>
      <c r="E826" s="11">
        <v>2150.1</v>
      </c>
      <c r="F826" s="8" t="s">
        <v>8218</v>
      </c>
      <c r="G826" s="8" t="s">
        <v>8223</v>
      </c>
      <c r="H826" s="8" t="s">
        <v>8245</v>
      </c>
      <c r="I826" s="8">
        <v>1271573940</v>
      </c>
      <c r="J826" s="8">
        <v>1268459318</v>
      </c>
      <c r="K826" s="8" t="b">
        <v>0</v>
      </c>
      <c r="L826" s="8">
        <v>54</v>
      </c>
      <c r="M826" s="8" t="b">
        <v>1</v>
      </c>
      <c r="N826" s="8" t="s">
        <v>8274</v>
      </c>
      <c r="O826">
        <f t="shared" si="61"/>
        <v>134</v>
      </c>
      <c r="P826" s="13">
        <f t="shared" si="62"/>
        <v>39.82</v>
      </c>
      <c r="Q826" s="15" t="s">
        <v>8323</v>
      </c>
      <c r="R826" t="s">
        <v>8324</v>
      </c>
      <c r="S826" s="19">
        <f t="shared" si="63"/>
        <v>40250.242106481484</v>
      </c>
      <c r="T826" s="19">
        <f t="shared" si="64"/>
        <v>40286.290972222225</v>
      </c>
      <c r="U826">
        <f t="shared" si="65"/>
        <v>2010</v>
      </c>
    </row>
    <row r="827" spans="1:21" ht="28.8" hidden="1" x14ac:dyDescent="0.3">
      <c r="A827" s="8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  <c r="O827">
        <f t="shared" si="61"/>
        <v>100</v>
      </c>
      <c r="P827" s="13">
        <f t="shared" si="62"/>
        <v>126.81</v>
      </c>
      <c r="Q827" s="15" t="s">
        <v>8323</v>
      </c>
      <c r="R827" t="s">
        <v>8324</v>
      </c>
      <c r="S827" s="19">
        <f t="shared" si="63"/>
        <v>41186.306527777779</v>
      </c>
      <c r="T827" s="19">
        <f t="shared" si="64"/>
        <v>41211.306527777779</v>
      </c>
      <c r="U827">
        <f t="shared" si="65"/>
        <v>2012</v>
      </c>
    </row>
    <row r="828" spans="1:21" ht="43.2" hidden="1" x14ac:dyDescent="0.3">
      <c r="A828" s="8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  <c r="O828">
        <f t="shared" si="61"/>
        <v>101</v>
      </c>
      <c r="P828" s="13">
        <f t="shared" si="62"/>
        <v>113.88</v>
      </c>
      <c r="Q828" s="15" t="s">
        <v>8323</v>
      </c>
      <c r="R828" t="s">
        <v>8324</v>
      </c>
      <c r="S828" s="19">
        <f t="shared" si="63"/>
        <v>40973.038541666669</v>
      </c>
      <c r="T828" s="19">
        <f t="shared" si="64"/>
        <v>40993.996874999997</v>
      </c>
      <c r="U828">
        <f t="shared" si="65"/>
        <v>2012</v>
      </c>
    </row>
    <row r="829" spans="1:21" ht="57.6" hidden="1" x14ac:dyDescent="0.3">
      <c r="A829" s="8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  <c r="O829">
        <f t="shared" si="61"/>
        <v>103</v>
      </c>
      <c r="P829" s="13">
        <f t="shared" si="62"/>
        <v>28.18</v>
      </c>
      <c r="Q829" s="15" t="s">
        <v>8323</v>
      </c>
      <c r="R829" t="s">
        <v>8324</v>
      </c>
      <c r="S829" s="19">
        <f t="shared" si="63"/>
        <v>40927.473460648151</v>
      </c>
      <c r="T829" s="19">
        <f t="shared" si="64"/>
        <v>40953.825694444444</v>
      </c>
      <c r="U829">
        <f t="shared" si="65"/>
        <v>2012</v>
      </c>
    </row>
    <row r="830" spans="1:21" ht="57.6" x14ac:dyDescent="0.3">
      <c r="A830" s="8">
        <v>828</v>
      </c>
      <c r="B830" s="9" t="s">
        <v>829</v>
      </c>
      <c r="C830" s="9" t="s">
        <v>4938</v>
      </c>
      <c r="D830" s="10">
        <v>1300</v>
      </c>
      <c r="E830" s="11">
        <v>1391</v>
      </c>
      <c r="F830" s="8" t="s">
        <v>8218</v>
      </c>
      <c r="G830" s="8" t="s">
        <v>8223</v>
      </c>
      <c r="H830" s="8" t="s">
        <v>8245</v>
      </c>
      <c r="I830" s="8">
        <v>1340641440</v>
      </c>
      <c r="J830" s="8">
        <v>1339549982</v>
      </c>
      <c r="K830" s="8" t="b">
        <v>0</v>
      </c>
      <c r="L830" s="8">
        <v>38</v>
      </c>
      <c r="M830" s="8" t="b">
        <v>1</v>
      </c>
      <c r="N830" s="8" t="s">
        <v>8274</v>
      </c>
      <c r="O830">
        <f t="shared" si="61"/>
        <v>107</v>
      </c>
      <c r="P830" s="13">
        <f t="shared" si="62"/>
        <v>36.61</v>
      </c>
      <c r="Q830" s="15" t="s">
        <v>8323</v>
      </c>
      <c r="R830" t="s">
        <v>8324</v>
      </c>
      <c r="S830" s="19">
        <f t="shared" si="63"/>
        <v>41073.050717592596</v>
      </c>
      <c r="T830" s="19">
        <f t="shared" si="64"/>
        <v>41085.683333333334</v>
      </c>
      <c r="U830">
        <f t="shared" si="65"/>
        <v>2012</v>
      </c>
    </row>
    <row r="831" spans="1:21" ht="57.6" hidden="1" x14ac:dyDescent="0.3">
      <c r="A831" s="8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  <c r="O831">
        <f t="shared" si="61"/>
        <v>104</v>
      </c>
      <c r="P831" s="13">
        <f t="shared" si="62"/>
        <v>32.5</v>
      </c>
      <c r="Q831" s="15" t="s">
        <v>8323</v>
      </c>
      <c r="R831" t="s">
        <v>8324</v>
      </c>
      <c r="S831" s="19">
        <f t="shared" si="63"/>
        <v>42504.801388888889</v>
      </c>
      <c r="T831" s="19">
        <f t="shared" si="64"/>
        <v>42564.801388888889</v>
      </c>
      <c r="U831">
        <f t="shared" si="65"/>
        <v>2016</v>
      </c>
    </row>
    <row r="832" spans="1:21" ht="43.2" x14ac:dyDescent="0.3">
      <c r="A832" s="8">
        <v>830</v>
      </c>
      <c r="B832" s="9" t="s">
        <v>831</v>
      </c>
      <c r="C832" s="9" t="s">
        <v>4940</v>
      </c>
      <c r="D832" s="10">
        <v>1800</v>
      </c>
      <c r="E832" s="11">
        <v>1941</v>
      </c>
      <c r="F832" s="8" t="s">
        <v>8218</v>
      </c>
      <c r="G832" s="8" t="s">
        <v>8223</v>
      </c>
      <c r="H832" s="8" t="s">
        <v>8245</v>
      </c>
      <c r="I832" s="8">
        <v>1363952225</v>
      </c>
      <c r="J832" s="8">
        <v>1361363825</v>
      </c>
      <c r="K832" s="8" t="b">
        <v>0</v>
      </c>
      <c r="L832" s="8">
        <v>32</v>
      </c>
      <c r="M832" s="8" t="b">
        <v>1</v>
      </c>
      <c r="N832" s="8" t="s">
        <v>8274</v>
      </c>
      <c r="O832">
        <f t="shared" si="61"/>
        <v>108</v>
      </c>
      <c r="P832" s="13">
        <f t="shared" si="62"/>
        <v>60.66</v>
      </c>
      <c r="Q832" s="15" t="s">
        <v>8323</v>
      </c>
      <c r="R832" t="s">
        <v>8324</v>
      </c>
      <c r="S832" s="19">
        <f t="shared" si="63"/>
        <v>41325.525752314818</v>
      </c>
      <c r="T832" s="19">
        <f t="shared" si="64"/>
        <v>41355.484085648146</v>
      </c>
      <c r="U832">
        <f t="shared" si="65"/>
        <v>2013</v>
      </c>
    </row>
    <row r="833" spans="1:21" ht="28.8" x14ac:dyDescent="0.3">
      <c r="A833" s="8">
        <v>831</v>
      </c>
      <c r="B833" s="9" t="s">
        <v>832</v>
      </c>
      <c r="C833" s="9" t="s">
        <v>4941</v>
      </c>
      <c r="D833" s="10">
        <v>1500</v>
      </c>
      <c r="E833" s="11">
        <v>3500</v>
      </c>
      <c r="F833" s="8" t="s">
        <v>8218</v>
      </c>
      <c r="G833" s="8" t="s">
        <v>8223</v>
      </c>
      <c r="H833" s="8" t="s">
        <v>8245</v>
      </c>
      <c r="I833" s="8">
        <v>1335540694</v>
      </c>
      <c r="J833" s="8">
        <v>1332948694</v>
      </c>
      <c r="K833" s="8" t="b">
        <v>0</v>
      </c>
      <c r="L833" s="8">
        <v>20</v>
      </c>
      <c r="M833" s="8" t="b">
        <v>1</v>
      </c>
      <c r="N833" s="8" t="s">
        <v>8274</v>
      </c>
      <c r="O833">
        <f t="shared" si="61"/>
        <v>233</v>
      </c>
      <c r="P833" s="13">
        <f t="shared" si="62"/>
        <v>175</v>
      </c>
      <c r="Q833" s="15" t="s">
        <v>8323</v>
      </c>
      <c r="R833" t="s">
        <v>8324</v>
      </c>
      <c r="S833" s="19">
        <f t="shared" si="63"/>
        <v>40996.646921296298</v>
      </c>
      <c r="T833" s="19">
        <f t="shared" si="64"/>
        <v>41026.646921296298</v>
      </c>
      <c r="U833">
        <f t="shared" si="65"/>
        <v>2012</v>
      </c>
    </row>
    <row r="834" spans="1:21" ht="43.2" hidden="1" x14ac:dyDescent="0.3">
      <c r="A834" s="8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  <c r="O834">
        <f t="shared" si="61"/>
        <v>101</v>
      </c>
      <c r="P834" s="13">
        <f t="shared" si="62"/>
        <v>97.99</v>
      </c>
      <c r="Q834" s="15" t="s">
        <v>8323</v>
      </c>
      <c r="R834" t="s">
        <v>8324</v>
      </c>
      <c r="S834" s="19">
        <f t="shared" si="63"/>
        <v>40869.675173611111</v>
      </c>
      <c r="T834" s="19">
        <f t="shared" si="64"/>
        <v>40929.342361111114</v>
      </c>
      <c r="U834">
        <f t="shared" si="65"/>
        <v>2011</v>
      </c>
    </row>
    <row r="835" spans="1:21" hidden="1" x14ac:dyDescent="0.3">
      <c r="A835" s="8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  <c r="O835">
        <f t="shared" ref="O835:O898" si="66">ROUND(E835/D835*100,0)</f>
        <v>102</v>
      </c>
      <c r="P835" s="13">
        <f t="shared" ref="P835:P898" si="67">IFERROR(ROUND(E835/L835,2),0)</f>
        <v>148.78</v>
      </c>
      <c r="Q835" s="15" t="s">
        <v>8323</v>
      </c>
      <c r="R835" t="s">
        <v>8324</v>
      </c>
      <c r="S835" s="19">
        <f t="shared" ref="S835:S898" si="68">(((J835/60)/60)/24)+DATE(1970,1,1)</f>
        <v>41718.878182870372</v>
      </c>
      <c r="T835" s="19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hidden="1" x14ac:dyDescent="0.3">
      <c r="A836" s="8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  <c r="O836">
        <f t="shared" si="66"/>
        <v>131</v>
      </c>
      <c r="P836" s="13">
        <f t="shared" si="67"/>
        <v>96.08</v>
      </c>
      <c r="Q836" s="15" t="s">
        <v>8323</v>
      </c>
      <c r="R836" t="s">
        <v>8324</v>
      </c>
      <c r="S836" s="19">
        <f t="shared" si="68"/>
        <v>41422.822824074072</v>
      </c>
      <c r="T836" s="19">
        <f t="shared" si="69"/>
        <v>41456.165972222225</v>
      </c>
      <c r="U836">
        <f t="shared" si="70"/>
        <v>2013</v>
      </c>
    </row>
    <row r="837" spans="1:21" ht="43.2" x14ac:dyDescent="0.3">
      <c r="A837" s="8">
        <v>835</v>
      </c>
      <c r="B837" s="9" t="s">
        <v>836</v>
      </c>
      <c r="C837" s="9" t="s">
        <v>4945</v>
      </c>
      <c r="D837" s="10">
        <v>2000</v>
      </c>
      <c r="E837" s="11">
        <v>2345</v>
      </c>
      <c r="F837" s="8" t="s">
        <v>8218</v>
      </c>
      <c r="G837" s="8" t="s">
        <v>8223</v>
      </c>
      <c r="H837" s="8" t="s">
        <v>8245</v>
      </c>
      <c r="I837" s="8">
        <v>1337396400</v>
      </c>
      <c r="J837" s="8">
        <v>1333709958</v>
      </c>
      <c r="K837" s="8" t="b">
        <v>0</v>
      </c>
      <c r="L837" s="8">
        <v>40</v>
      </c>
      <c r="M837" s="8" t="b">
        <v>1</v>
      </c>
      <c r="N837" s="8" t="s">
        <v>8274</v>
      </c>
      <c r="O837">
        <f t="shared" si="66"/>
        <v>117</v>
      </c>
      <c r="P837" s="13">
        <f t="shared" si="67"/>
        <v>58.63</v>
      </c>
      <c r="Q837" s="15" t="s">
        <v>8323</v>
      </c>
      <c r="R837" t="s">
        <v>8324</v>
      </c>
      <c r="S837" s="19">
        <f t="shared" si="68"/>
        <v>41005.45784722222</v>
      </c>
      <c r="T837" s="19">
        <f t="shared" si="69"/>
        <v>41048.125</v>
      </c>
      <c r="U837">
        <f t="shared" si="70"/>
        <v>2012</v>
      </c>
    </row>
    <row r="838" spans="1:21" hidden="1" x14ac:dyDescent="0.3">
      <c r="A838" s="8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  <c r="O838">
        <f t="shared" si="66"/>
        <v>101</v>
      </c>
      <c r="P838" s="13">
        <f t="shared" si="67"/>
        <v>109.71</v>
      </c>
      <c r="Q838" s="15" t="s">
        <v>8323</v>
      </c>
      <c r="R838" t="s">
        <v>8324</v>
      </c>
      <c r="S838" s="19">
        <f t="shared" si="68"/>
        <v>41524.056921296295</v>
      </c>
      <c r="T838" s="19">
        <f t="shared" si="69"/>
        <v>41554.056921296295</v>
      </c>
      <c r="U838">
        <f t="shared" si="70"/>
        <v>2013</v>
      </c>
    </row>
    <row r="839" spans="1:21" ht="43.2" x14ac:dyDescent="0.3">
      <c r="A839" s="8">
        <v>837</v>
      </c>
      <c r="B839" s="9" t="s">
        <v>838</v>
      </c>
      <c r="C839" s="9" t="s">
        <v>4947</v>
      </c>
      <c r="D839" s="10">
        <v>2500</v>
      </c>
      <c r="E839" s="11">
        <v>3045</v>
      </c>
      <c r="F839" s="8" t="s">
        <v>8218</v>
      </c>
      <c r="G839" s="8" t="s">
        <v>8223</v>
      </c>
      <c r="H839" s="8" t="s">
        <v>8245</v>
      </c>
      <c r="I839" s="8">
        <v>1398988662</v>
      </c>
      <c r="J839" s="8">
        <v>1396396662</v>
      </c>
      <c r="K839" s="8" t="b">
        <v>0</v>
      </c>
      <c r="L839" s="8">
        <v>62</v>
      </c>
      <c r="M839" s="8" t="b">
        <v>1</v>
      </c>
      <c r="N839" s="8" t="s">
        <v>8274</v>
      </c>
      <c r="O839">
        <f t="shared" si="66"/>
        <v>122</v>
      </c>
      <c r="P839" s="13">
        <f t="shared" si="67"/>
        <v>49.11</v>
      </c>
      <c r="Q839" s="15" t="s">
        <v>8323</v>
      </c>
      <c r="R839" t="s">
        <v>8324</v>
      </c>
      <c r="S839" s="19">
        <f t="shared" si="68"/>
        <v>41730.998402777775</v>
      </c>
      <c r="T839" s="19">
        <f t="shared" si="69"/>
        <v>41760.998402777775</v>
      </c>
      <c r="U839">
        <f t="shared" si="70"/>
        <v>2014</v>
      </c>
    </row>
    <row r="840" spans="1:21" ht="43.2" x14ac:dyDescent="0.3">
      <c r="A840" s="8">
        <v>838</v>
      </c>
      <c r="B840" s="9" t="s">
        <v>839</v>
      </c>
      <c r="C840" s="9" t="s">
        <v>4948</v>
      </c>
      <c r="D840" s="10">
        <v>2000</v>
      </c>
      <c r="E840" s="11">
        <v>2908</v>
      </c>
      <c r="F840" s="8" t="s">
        <v>8218</v>
      </c>
      <c r="G840" s="8" t="s">
        <v>8223</v>
      </c>
      <c r="H840" s="8" t="s">
        <v>8245</v>
      </c>
      <c r="I840" s="8">
        <v>1326835985</v>
      </c>
      <c r="J840" s="8">
        <v>1324243985</v>
      </c>
      <c r="K840" s="8" t="b">
        <v>0</v>
      </c>
      <c r="L840" s="8">
        <v>61</v>
      </c>
      <c r="M840" s="8" t="b">
        <v>1</v>
      </c>
      <c r="N840" s="8" t="s">
        <v>8274</v>
      </c>
      <c r="O840">
        <f t="shared" si="66"/>
        <v>145</v>
      </c>
      <c r="P840" s="13">
        <f t="shared" si="67"/>
        <v>47.67</v>
      </c>
      <c r="Q840" s="15" t="s">
        <v>8323</v>
      </c>
      <c r="R840" t="s">
        <v>8324</v>
      </c>
      <c r="S840" s="19">
        <f t="shared" si="68"/>
        <v>40895.897974537038</v>
      </c>
      <c r="T840" s="19">
        <f t="shared" si="69"/>
        <v>40925.897974537038</v>
      </c>
      <c r="U840">
        <f t="shared" si="70"/>
        <v>2011</v>
      </c>
    </row>
    <row r="841" spans="1:21" ht="43.2" hidden="1" x14ac:dyDescent="0.3">
      <c r="A841" s="8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  <c r="O841">
        <f t="shared" si="66"/>
        <v>117</v>
      </c>
      <c r="P841" s="13">
        <f t="shared" si="67"/>
        <v>60.74</v>
      </c>
      <c r="Q841" s="15" t="s">
        <v>8323</v>
      </c>
      <c r="R841" t="s">
        <v>8324</v>
      </c>
      <c r="S841" s="19">
        <f t="shared" si="68"/>
        <v>41144.763379629629</v>
      </c>
      <c r="T841" s="19">
        <f t="shared" si="69"/>
        <v>41174.763379629629</v>
      </c>
      <c r="U841">
        <f t="shared" si="70"/>
        <v>2012</v>
      </c>
    </row>
    <row r="842" spans="1:21" ht="43.2" hidden="1" x14ac:dyDescent="0.3">
      <c r="A842" s="8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  <c r="O842">
        <f t="shared" si="66"/>
        <v>120</v>
      </c>
      <c r="P842" s="13">
        <f t="shared" si="67"/>
        <v>63.38</v>
      </c>
      <c r="Q842" s="15" t="s">
        <v>8323</v>
      </c>
      <c r="R842" t="s">
        <v>8325</v>
      </c>
      <c r="S842" s="19">
        <f t="shared" si="68"/>
        <v>42607.226701388892</v>
      </c>
      <c r="T842" s="19">
        <f t="shared" si="69"/>
        <v>42637.226701388892</v>
      </c>
      <c r="U842">
        <f t="shared" si="70"/>
        <v>2016</v>
      </c>
    </row>
    <row r="843" spans="1:21" ht="43.2" hidden="1" x14ac:dyDescent="0.3">
      <c r="A843" s="8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  <c r="O843">
        <f t="shared" si="66"/>
        <v>101</v>
      </c>
      <c r="P843" s="13">
        <f t="shared" si="67"/>
        <v>53.89</v>
      </c>
      <c r="Q843" s="15" t="s">
        <v>8323</v>
      </c>
      <c r="R843" t="s">
        <v>8325</v>
      </c>
      <c r="S843" s="19">
        <f t="shared" si="68"/>
        <v>41923.838692129626</v>
      </c>
      <c r="T843" s="19">
        <f t="shared" si="69"/>
        <v>41953.88035879629</v>
      </c>
      <c r="U843">
        <f t="shared" si="70"/>
        <v>2014</v>
      </c>
    </row>
    <row r="844" spans="1:21" ht="43.2" x14ac:dyDescent="0.3">
      <c r="A844" s="8">
        <v>842</v>
      </c>
      <c r="B844" s="9" t="s">
        <v>843</v>
      </c>
      <c r="C844" s="9" t="s">
        <v>4952</v>
      </c>
      <c r="D844" s="10">
        <v>2500</v>
      </c>
      <c r="E844" s="11">
        <v>2608</v>
      </c>
      <c r="F844" s="8" t="s">
        <v>8218</v>
      </c>
      <c r="G844" s="8" t="s">
        <v>8228</v>
      </c>
      <c r="H844" s="8" t="s">
        <v>8250</v>
      </c>
      <c r="I844" s="8">
        <v>1381723140</v>
      </c>
      <c r="J844" s="8">
        <v>1378735983</v>
      </c>
      <c r="K844" s="8" t="b">
        <v>1</v>
      </c>
      <c r="L844" s="8">
        <v>39</v>
      </c>
      <c r="M844" s="8" t="b">
        <v>1</v>
      </c>
      <c r="N844" s="8" t="s">
        <v>8275</v>
      </c>
      <c r="O844">
        <f t="shared" si="66"/>
        <v>104</v>
      </c>
      <c r="P844" s="13">
        <f t="shared" si="67"/>
        <v>66.87</v>
      </c>
      <c r="Q844" s="15" t="s">
        <v>8323</v>
      </c>
      <c r="R844" t="s">
        <v>8325</v>
      </c>
      <c r="S844" s="19">
        <f t="shared" si="68"/>
        <v>41526.592395833337</v>
      </c>
      <c r="T844" s="19">
        <f t="shared" si="69"/>
        <v>41561.165972222225</v>
      </c>
      <c r="U844">
        <f t="shared" si="70"/>
        <v>2013</v>
      </c>
    </row>
    <row r="845" spans="1:21" ht="43.2" x14ac:dyDescent="0.3">
      <c r="A845" s="8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8" t="s">
        <v>8218</v>
      </c>
      <c r="G845" s="8" t="s">
        <v>8223</v>
      </c>
      <c r="H845" s="8" t="s">
        <v>8245</v>
      </c>
      <c r="I845" s="8">
        <v>1481184000</v>
      </c>
      <c r="J845" s="8">
        <v>1479708680</v>
      </c>
      <c r="K845" s="8" t="b">
        <v>0</v>
      </c>
      <c r="L845" s="8">
        <v>127</v>
      </c>
      <c r="M845" s="8" t="b">
        <v>1</v>
      </c>
      <c r="N845" s="8" t="s">
        <v>8275</v>
      </c>
      <c r="O845">
        <f t="shared" si="66"/>
        <v>267</v>
      </c>
      <c r="P845" s="13">
        <f t="shared" si="67"/>
        <v>63.1</v>
      </c>
      <c r="Q845" s="15" t="s">
        <v>8323</v>
      </c>
      <c r="R845" t="s">
        <v>8325</v>
      </c>
      <c r="S845" s="19">
        <f t="shared" si="68"/>
        <v>42695.257870370369</v>
      </c>
      <c r="T845" s="19">
        <f t="shared" si="69"/>
        <v>42712.333333333328</v>
      </c>
      <c r="U845">
        <f t="shared" si="70"/>
        <v>2016</v>
      </c>
    </row>
    <row r="846" spans="1:21" ht="57.6" x14ac:dyDescent="0.3">
      <c r="A846" s="8">
        <v>844</v>
      </c>
      <c r="B846" s="9" t="s">
        <v>845</v>
      </c>
      <c r="C846" s="9" t="s">
        <v>4954</v>
      </c>
      <c r="D846" s="10">
        <v>3000</v>
      </c>
      <c r="E846" s="11">
        <v>5824</v>
      </c>
      <c r="F846" s="8" t="s">
        <v>8218</v>
      </c>
      <c r="G846" s="8" t="s">
        <v>8223</v>
      </c>
      <c r="H846" s="8" t="s">
        <v>8245</v>
      </c>
      <c r="I846" s="8">
        <v>1414817940</v>
      </c>
      <c r="J846" s="8">
        <v>1411489552</v>
      </c>
      <c r="K846" s="8" t="b">
        <v>1</v>
      </c>
      <c r="L846" s="8">
        <v>159</v>
      </c>
      <c r="M846" s="8" t="b">
        <v>1</v>
      </c>
      <c r="N846" s="8" t="s">
        <v>8275</v>
      </c>
      <c r="O846">
        <f t="shared" si="66"/>
        <v>194</v>
      </c>
      <c r="P846" s="13">
        <f t="shared" si="67"/>
        <v>36.630000000000003</v>
      </c>
      <c r="Q846" s="15" t="s">
        <v>8323</v>
      </c>
      <c r="R846" t="s">
        <v>8325</v>
      </c>
      <c r="S846" s="19">
        <f t="shared" si="68"/>
        <v>41905.684629629628</v>
      </c>
      <c r="T846" s="19">
        <f t="shared" si="69"/>
        <v>41944.207638888889</v>
      </c>
      <c r="U846">
        <f t="shared" si="70"/>
        <v>2014</v>
      </c>
    </row>
    <row r="847" spans="1:21" ht="43.2" hidden="1" x14ac:dyDescent="0.3">
      <c r="A847" s="8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  <c r="O847">
        <f t="shared" si="66"/>
        <v>120</v>
      </c>
      <c r="P847" s="13">
        <f t="shared" si="67"/>
        <v>34.01</v>
      </c>
      <c r="Q847" s="15" t="s">
        <v>8323</v>
      </c>
      <c r="R847" t="s">
        <v>8325</v>
      </c>
      <c r="S847" s="19">
        <f t="shared" si="68"/>
        <v>42578.205972222218</v>
      </c>
      <c r="T847" s="19">
        <f t="shared" si="69"/>
        <v>42618.165972222225</v>
      </c>
      <c r="U847">
        <f t="shared" si="70"/>
        <v>2016</v>
      </c>
    </row>
    <row r="848" spans="1:21" ht="43.2" x14ac:dyDescent="0.3">
      <c r="A848" s="8">
        <v>846</v>
      </c>
      <c r="B848" s="9" t="s">
        <v>847</v>
      </c>
      <c r="C848" s="9" t="s">
        <v>4956</v>
      </c>
      <c r="D848" s="10">
        <v>1100</v>
      </c>
      <c r="E848" s="11">
        <v>1342.01</v>
      </c>
      <c r="F848" s="8" t="s">
        <v>8218</v>
      </c>
      <c r="G848" s="8" t="s">
        <v>8224</v>
      </c>
      <c r="H848" s="8" t="s">
        <v>8246</v>
      </c>
      <c r="I848" s="8">
        <v>1394460000</v>
      </c>
      <c r="J848" s="8">
        <v>1393233855</v>
      </c>
      <c r="K848" s="8" t="b">
        <v>0</v>
      </c>
      <c r="L848" s="8">
        <v>47</v>
      </c>
      <c r="M848" s="8" t="b">
        <v>1</v>
      </c>
      <c r="N848" s="8" t="s">
        <v>8275</v>
      </c>
      <c r="O848">
        <f t="shared" si="66"/>
        <v>122</v>
      </c>
      <c r="P848" s="13">
        <f t="shared" si="67"/>
        <v>28.55</v>
      </c>
      <c r="Q848" s="15" t="s">
        <v>8323</v>
      </c>
      <c r="R848" t="s">
        <v>8325</v>
      </c>
      <c r="S848" s="19">
        <f t="shared" si="68"/>
        <v>41694.391840277778</v>
      </c>
      <c r="T848" s="19">
        <f t="shared" si="69"/>
        <v>41708.583333333336</v>
      </c>
      <c r="U848">
        <f t="shared" si="70"/>
        <v>2014</v>
      </c>
    </row>
    <row r="849" spans="1:21" ht="28.8" hidden="1" x14ac:dyDescent="0.3">
      <c r="A849" s="8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  <c r="O849">
        <f t="shared" si="66"/>
        <v>100</v>
      </c>
      <c r="P849" s="13">
        <f t="shared" si="67"/>
        <v>10</v>
      </c>
      <c r="Q849" s="15" t="s">
        <v>8323</v>
      </c>
      <c r="R849" t="s">
        <v>8325</v>
      </c>
      <c r="S849" s="19">
        <f t="shared" si="68"/>
        <v>42165.79833333334</v>
      </c>
      <c r="T849" s="19">
        <f t="shared" si="69"/>
        <v>42195.79833333334</v>
      </c>
      <c r="U849">
        <f t="shared" si="70"/>
        <v>2015</v>
      </c>
    </row>
    <row r="850" spans="1:21" ht="43.2" hidden="1" x14ac:dyDescent="0.3">
      <c r="A850" s="8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  <c r="O850">
        <f t="shared" si="66"/>
        <v>100</v>
      </c>
      <c r="P850" s="13">
        <f t="shared" si="67"/>
        <v>18.75</v>
      </c>
      <c r="Q850" s="15" t="s">
        <v>8323</v>
      </c>
      <c r="R850" t="s">
        <v>8325</v>
      </c>
      <c r="S850" s="19">
        <f t="shared" si="68"/>
        <v>42078.792048611111</v>
      </c>
      <c r="T850" s="19">
        <f t="shared" si="69"/>
        <v>42108.792048611111</v>
      </c>
      <c r="U850">
        <f t="shared" si="70"/>
        <v>2015</v>
      </c>
    </row>
    <row r="851" spans="1:21" ht="57.6" x14ac:dyDescent="0.3">
      <c r="A851" s="8">
        <v>849</v>
      </c>
      <c r="B851" s="9" t="s">
        <v>850</v>
      </c>
      <c r="C851" s="9" t="s">
        <v>4959</v>
      </c>
      <c r="D851" s="10">
        <v>4000</v>
      </c>
      <c r="E851" s="11">
        <v>4796</v>
      </c>
      <c r="F851" s="8" t="s">
        <v>8218</v>
      </c>
      <c r="G851" s="8" t="s">
        <v>8223</v>
      </c>
      <c r="H851" s="8" t="s">
        <v>8245</v>
      </c>
      <c r="I851" s="8">
        <v>1426473264</v>
      </c>
      <c r="J851" s="8">
        <v>1424057664</v>
      </c>
      <c r="K851" s="8" t="b">
        <v>0</v>
      </c>
      <c r="L851" s="8">
        <v>115</v>
      </c>
      <c r="M851" s="8" t="b">
        <v>1</v>
      </c>
      <c r="N851" s="8" t="s">
        <v>8275</v>
      </c>
      <c r="O851">
        <f t="shared" si="66"/>
        <v>120</v>
      </c>
      <c r="P851" s="13">
        <f t="shared" si="67"/>
        <v>41.7</v>
      </c>
      <c r="Q851" s="15" t="s">
        <v>8323</v>
      </c>
      <c r="R851" t="s">
        <v>8325</v>
      </c>
      <c r="S851" s="19">
        <f t="shared" si="68"/>
        <v>42051.148888888885</v>
      </c>
      <c r="T851" s="19">
        <f t="shared" si="69"/>
        <v>42079.107222222221</v>
      </c>
      <c r="U851">
        <f t="shared" si="70"/>
        <v>2015</v>
      </c>
    </row>
    <row r="852" spans="1:21" ht="43.2" x14ac:dyDescent="0.3">
      <c r="A852" s="8">
        <v>850</v>
      </c>
      <c r="B852" s="9" t="s">
        <v>851</v>
      </c>
      <c r="C852" s="9" t="s">
        <v>4960</v>
      </c>
      <c r="D852" s="10">
        <v>4000</v>
      </c>
      <c r="E852" s="11">
        <v>6207</v>
      </c>
      <c r="F852" s="8" t="s">
        <v>8218</v>
      </c>
      <c r="G852" s="8" t="s">
        <v>8223</v>
      </c>
      <c r="H852" s="8" t="s">
        <v>8245</v>
      </c>
      <c r="I852" s="8">
        <v>1461560340</v>
      </c>
      <c r="J852" s="8">
        <v>1458762717</v>
      </c>
      <c r="K852" s="8" t="b">
        <v>0</v>
      </c>
      <c r="L852" s="8">
        <v>133</v>
      </c>
      <c r="M852" s="8" t="b">
        <v>1</v>
      </c>
      <c r="N852" s="8" t="s">
        <v>8275</v>
      </c>
      <c r="O852">
        <f t="shared" si="66"/>
        <v>155</v>
      </c>
      <c r="P852" s="13">
        <f t="shared" si="67"/>
        <v>46.67</v>
      </c>
      <c r="Q852" s="15" t="s">
        <v>8323</v>
      </c>
      <c r="R852" t="s">
        <v>8325</v>
      </c>
      <c r="S852" s="19">
        <f t="shared" si="68"/>
        <v>42452.827743055561</v>
      </c>
      <c r="T852" s="19">
        <f t="shared" si="69"/>
        <v>42485.207638888889</v>
      </c>
      <c r="U852">
        <f t="shared" si="70"/>
        <v>2016</v>
      </c>
    </row>
    <row r="853" spans="1:21" ht="43.2" x14ac:dyDescent="0.3">
      <c r="A853" s="8">
        <v>851</v>
      </c>
      <c r="B853" s="9" t="s">
        <v>852</v>
      </c>
      <c r="C853" s="9" t="s">
        <v>4961</v>
      </c>
      <c r="D853" s="10">
        <v>2000</v>
      </c>
      <c r="E853" s="11">
        <v>2609</v>
      </c>
      <c r="F853" s="8" t="s">
        <v>8218</v>
      </c>
      <c r="G853" s="8" t="s">
        <v>8229</v>
      </c>
      <c r="H853" s="8" t="s">
        <v>8248</v>
      </c>
      <c r="I853" s="8">
        <v>1469994300</v>
      </c>
      <c r="J853" s="8">
        <v>1464815253</v>
      </c>
      <c r="K853" s="8" t="b">
        <v>0</v>
      </c>
      <c r="L853" s="8">
        <v>70</v>
      </c>
      <c r="M853" s="8" t="b">
        <v>1</v>
      </c>
      <c r="N853" s="8" t="s">
        <v>8275</v>
      </c>
      <c r="O853">
        <f t="shared" si="66"/>
        <v>130</v>
      </c>
      <c r="P853" s="13">
        <f t="shared" si="67"/>
        <v>37.270000000000003</v>
      </c>
      <c r="Q853" s="15" t="s">
        <v>8323</v>
      </c>
      <c r="R853" t="s">
        <v>8325</v>
      </c>
      <c r="S853" s="19">
        <f t="shared" si="68"/>
        <v>42522.880243055552</v>
      </c>
      <c r="T853" s="19">
        <f t="shared" si="69"/>
        <v>42582.822916666672</v>
      </c>
      <c r="U853">
        <f t="shared" si="70"/>
        <v>2016</v>
      </c>
    </row>
    <row r="854" spans="1:21" ht="28.8" x14ac:dyDescent="0.3">
      <c r="A854" s="8">
        <v>852</v>
      </c>
      <c r="B854" s="9" t="s">
        <v>853</v>
      </c>
      <c r="C854" s="9" t="s">
        <v>4962</v>
      </c>
      <c r="D854" s="10">
        <v>3500</v>
      </c>
      <c r="E854" s="11">
        <v>3674</v>
      </c>
      <c r="F854" s="8" t="s">
        <v>8218</v>
      </c>
      <c r="G854" s="8" t="s">
        <v>8223</v>
      </c>
      <c r="H854" s="8" t="s">
        <v>8245</v>
      </c>
      <c r="I854" s="8">
        <v>1477342800</v>
      </c>
      <c r="J854" s="8">
        <v>1476386395</v>
      </c>
      <c r="K854" s="8" t="b">
        <v>0</v>
      </c>
      <c r="L854" s="8">
        <v>62</v>
      </c>
      <c r="M854" s="8" t="b">
        <v>1</v>
      </c>
      <c r="N854" s="8" t="s">
        <v>8275</v>
      </c>
      <c r="O854">
        <f t="shared" si="66"/>
        <v>105</v>
      </c>
      <c r="P854" s="13">
        <f t="shared" si="67"/>
        <v>59.26</v>
      </c>
      <c r="Q854" s="15" t="s">
        <v>8323</v>
      </c>
      <c r="R854" t="s">
        <v>8325</v>
      </c>
      <c r="S854" s="19">
        <f t="shared" si="68"/>
        <v>42656.805497685185</v>
      </c>
      <c r="T854" s="19">
        <f t="shared" si="69"/>
        <v>42667.875</v>
      </c>
      <c r="U854">
        <f t="shared" si="70"/>
        <v>2016</v>
      </c>
    </row>
    <row r="855" spans="1:21" ht="43.2" hidden="1" x14ac:dyDescent="0.3">
      <c r="A855" s="8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  <c r="O855">
        <f t="shared" si="66"/>
        <v>100</v>
      </c>
      <c r="P855" s="13">
        <f t="shared" si="67"/>
        <v>30</v>
      </c>
      <c r="Q855" s="15" t="s">
        <v>8323</v>
      </c>
      <c r="R855" t="s">
        <v>8325</v>
      </c>
      <c r="S855" s="19">
        <f t="shared" si="68"/>
        <v>42021.832280092596</v>
      </c>
      <c r="T855" s="19">
        <f t="shared" si="69"/>
        <v>42051.832280092596</v>
      </c>
      <c r="U855">
        <f t="shared" si="70"/>
        <v>2015</v>
      </c>
    </row>
    <row r="856" spans="1:21" ht="43.2" hidden="1" x14ac:dyDescent="0.3">
      <c r="A856" s="8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  <c r="O856">
        <f t="shared" si="66"/>
        <v>118</v>
      </c>
      <c r="P856" s="13">
        <f t="shared" si="67"/>
        <v>65.86</v>
      </c>
      <c r="Q856" s="15" t="s">
        <v>8323</v>
      </c>
      <c r="R856" t="s">
        <v>8325</v>
      </c>
      <c r="S856" s="19">
        <f t="shared" si="68"/>
        <v>42702.212337962963</v>
      </c>
      <c r="T856" s="19">
        <f t="shared" si="69"/>
        <v>42732.212337962963</v>
      </c>
      <c r="U856">
        <f t="shared" si="70"/>
        <v>2016</v>
      </c>
    </row>
    <row r="857" spans="1:21" ht="28.8" x14ac:dyDescent="0.3">
      <c r="A857" s="8">
        <v>855</v>
      </c>
      <c r="B857" s="9" t="s">
        <v>856</v>
      </c>
      <c r="C857" s="9" t="s">
        <v>4965</v>
      </c>
      <c r="D857" s="10">
        <v>1450</v>
      </c>
      <c r="E857" s="11">
        <v>1500</v>
      </c>
      <c r="F857" s="8" t="s">
        <v>8218</v>
      </c>
      <c r="G857" s="8" t="s">
        <v>8223</v>
      </c>
      <c r="H857" s="8" t="s">
        <v>8245</v>
      </c>
      <c r="I857" s="8">
        <v>1469329217</v>
      </c>
      <c r="J857" s="8">
        <v>1466737217</v>
      </c>
      <c r="K857" s="8" t="b">
        <v>0</v>
      </c>
      <c r="L857" s="8">
        <v>47</v>
      </c>
      <c r="M857" s="8" t="b">
        <v>1</v>
      </c>
      <c r="N857" s="8" t="s">
        <v>8275</v>
      </c>
      <c r="O857">
        <f t="shared" si="66"/>
        <v>103</v>
      </c>
      <c r="P857" s="13">
        <f t="shared" si="67"/>
        <v>31.91</v>
      </c>
      <c r="Q857" s="15" t="s">
        <v>8323</v>
      </c>
      <c r="R857" t="s">
        <v>8325</v>
      </c>
      <c r="S857" s="19">
        <f t="shared" si="68"/>
        <v>42545.125196759262</v>
      </c>
      <c r="T857" s="19">
        <f t="shared" si="69"/>
        <v>42575.125196759262</v>
      </c>
      <c r="U857">
        <f t="shared" si="70"/>
        <v>2016</v>
      </c>
    </row>
    <row r="858" spans="1:21" ht="57.6" hidden="1" x14ac:dyDescent="0.3">
      <c r="A858" s="8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  <c r="O858">
        <f t="shared" si="66"/>
        <v>218</v>
      </c>
      <c r="P858" s="13">
        <f t="shared" si="67"/>
        <v>19.46</v>
      </c>
      <c r="Q858" s="15" t="s">
        <v>8323</v>
      </c>
      <c r="R858" t="s">
        <v>8325</v>
      </c>
      <c r="S858" s="19">
        <f t="shared" si="68"/>
        <v>42609.311990740738</v>
      </c>
      <c r="T858" s="19">
        <f t="shared" si="69"/>
        <v>42668.791666666672</v>
      </c>
      <c r="U858">
        <f t="shared" si="70"/>
        <v>2016</v>
      </c>
    </row>
    <row r="859" spans="1:21" ht="43.2" x14ac:dyDescent="0.3">
      <c r="A859" s="8">
        <v>857</v>
      </c>
      <c r="B859" s="9" t="s">
        <v>858</v>
      </c>
      <c r="C859" s="9" t="s">
        <v>4967</v>
      </c>
      <c r="D859" s="10">
        <v>1200</v>
      </c>
      <c r="E859" s="11">
        <v>1200</v>
      </c>
      <c r="F859" s="8" t="s">
        <v>8218</v>
      </c>
      <c r="G859" s="8" t="s">
        <v>8226</v>
      </c>
      <c r="H859" s="8" t="s">
        <v>8248</v>
      </c>
      <c r="I859" s="8">
        <v>1448463431</v>
      </c>
      <c r="J859" s="8">
        <v>1444831031</v>
      </c>
      <c r="K859" s="8" t="b">
        <v>0</v>
      </c>
      <c r="L859" s="8">
        <v>24</v>
      </c>
      <c r="M859" s="8" t="b">
        <v>1</v>
      </c>
      <c r="N859" s="8" t="s">
        <v>8275</v>
      </c>
      <c r="O859">
        <f t="shared" si="66"/>
        <v>100</v>
      </c>
      <c r="P859" s="13">
        <f t="shared" si="67"/>
        <v>50</v>
      </c>
      <c r="Q859" s="15" t="s">
        <v>8323</v>
      </c>
      <c r="R859" t="s">
        <v>8325</v>
      </c>
      <c r="S859" s="19">
        <f t="shared" si="68"/>
        <v>42291.581377314811</v>
      </c>
      <c r="T859" s="19">
        <f t="shared" si="69"/>
        <v>42333.623043981483</v>
      </c>
      <c r="U859">
        <f t="shared" si="70"/>
        <v>2015</v>
      </c>
    </row>
    <row r="860" spans="1:21" ht="43.2" x14ac:dyDescent="0.3">
      <c r="A860" s="8">
        <v>858</v>
      </c>
      <c r="B860" s="9" t="s">
        <v>859</v>
      </c>
      <c r="C860" s="9" t="s">
        <v>4968</v>
      </c>
      <c r="D860" s="10">
        <v>1200</v>
      </c>
      <c r="E860" s="11">
        <v>1728.07</v>
      </c>
      <c r="F860" s="8" t="s">
        <v>8218</v>
      </c>
      <c r="G860" s="8" t="s">
        <v>8224</v>
      </c>
      <c r="H860" s="8" t="s">
        <v>8246</v>
      </c>
      <c r="I860" s="8">
        <v>1429138740</v>
      </c>
      <c r="J860" s="8">
        <v>1426528418</v>
      </c>
      <c r="K860" s="8" t="b">
        <v>0</v>
      </c>
      <c r="L860" s="8">
        <v>76</v>
      </c>
      <c r="M860" s="8" t="b">
        <v>1</v>
      </c>
      <c r="N860" s="8" t="s">
        <v>8275</v>
      </c>
      <c r="O860">
        <f t="shared" si="66"/>
        <v>144</v>
      </c>
      <c r="P860" s="13">
        <f t="shared" si="67"/>
        <v>22.74</v>
      </c>
      <c r="Q860" s="15" t="s">
        <v>8323</v>
      </c>
      <c r="R860" t="s">
        <v>8325</v>
      </c>
      <c r="S860" s="19">
        <f t="shared" si="68"/>
        <v>42079.745578703703</v>
      </c>
      <c r="T860" s="19">
        <f t="shared" si="69"/>
        <v>42109.957638888889</v>
      </c>
      <c r="U860">
        <f t="shared" si="70"/>
        <v>2015</v>
      </c>
    </row>
    <row r="861" spans="1:21" ht="43.2" x14ac:dyDescent="0.3">
      <c r="A861" s="8">
        <v>859</v>
      </c>
      <c r="B861" s="9" t="s">
        <v>860</v>
      </c>
      <c r="C861" s="9" t="s">
        <v>4969</v>
      </c>
      <c r="D861" s="10">
        <v>4000</v>
      </c>
      <c r="E861" s="11">
        <v>4187</v>
      </c>
      <c r="F861" s="8" t="s">
        <v>8218</v>
      </c>
      <c r="G861" s="8" t="s">
        <v>8223</v>
      </c>
      <c r="H861" s="8" t="s">
        <v>8245</v>
      </c>
      <c r="I861" s="8">
        <v>1433376000</v>
      </c>
      <c r="J861" s="8">
        <v>1430768468</v>
      </c>
      <c r="K861" s="8" t="b">
        <v>0</v>
      </c>
      <c r="L861" s="8">
        <v>98</v>
      </c>
      <c r="M861" s="8" t="b">
        <v>1</v>
      </c>
      <c r="N861" s="8" t="s">
        <v>8275</v>
      </c>
      <c r="O861">
        <f t="shared" si="66"/>
        <v>105</v>
      </c>
      <c r="P861" s="13">
        <f t="shared" si="67"/>
        <v>42.72</v>
      </c>
      <c r="Q861" s="15" t="s">
        <v>8323</v>
      </c>
      <c r="R861" t="s">
        <v>8325</v>
      </c>
      <c r="S861" s="19">
        <f t="shared" si="68"/>
        <v>42128.820231481484</v>
      </c>
      <c r="T861" s="19">
        <f t="shared" si="69"/>
        <v>42159</v>
      </c>
      <c r="U861">
        <f t="shared" si="70"/>
        <v>2015</v>
      </c>
    </row>
    <row r="862" spans="1:21" ht="43.2" hidden="1" x14ac:dyDescent="0.3">
      <c r="A862" s="8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  <c r="O862">
        <f t="shared" si="66"/>
        <v>18</v>
      </c>
      <c r="P862" s="13">
        <f t="shared" si="67"/>
        <v>52.92</v>
      </c>
      <c r="Q862" s="15" t="s">
        <v>8323</v>
      </c>
      <c r="R862" t="s">
        <v>8326</v>
      </c>
      <c r="S862" s="19">
        <f t="shared" si="68"/>
        <v>41570.482789351852</v>
      </c>
      <c r="T862" s="19">
        <f t="shared" si="69"/>
        <v>41600.524456018517</v>
      </c>
      <c r="U862">
        <f t="shared" si="70"/>
        <v>2013</v>
      </c>
    </row>
    <row r="863" spans="1:21" ht="43.2" x14ac:dyDescent="0.3">
      <c r="A863" s="8">
        <v>861</v>
      </c>
      <c r="B863" s="9" t="s">
        <v>862</v>
      </c>
      <c r="C863" s="9" t="s">
        <v>4971</v>
      </c>
      <c r="D863" s="10">
        <v>4500</v>
      </c>
      <c r="E863" s="11">
        <v>101</v>
      </c>
      <c r="F863" s="8" t="s">
        <v>8220</v>
      </c>
      <c r="G863" s="8" t="s">
        <v>8223</v>
      </c>
      <c r="H863" s="8" t="s">
        <v>8245</v>
      </c>
      <c r="I863" s="8">
        <v>1474067404</v>
      </c>
      <c r="J863" s="8">
        <v>1471475404</v>
      </c>
      <c r="K863" s="8" t="b">
        <v>0</v>
      </c>
      <c r="L863" s="8">
        <v>2</v>
      </c>
      <c r="M863" s="8" t="b">
        <v>0</v>
      </c>
      <c r="N863" s="8" t="s">
        <v>8276</v>
      </c>
      <c r="O863">
        <f t="shared" si="66"/>
        <v>2</v>
      </c>
      <c r="P863" s="13">
        <f t="shared" si="67"/>
        <v>50.5</v>
      </c>
      <c r="Q863" s="15" t="s">
        <v>8323</v>
      </c>
      <c r="R863" t="s">
        <v>8326</v>
      </c>
      <c r="S863" s="19">
        <f t="shared" si="68"/>
        <v>42599.965324074074</v>
      </c>
      <c r="T863" s="19">
        <f t="shared" si="69"/>
        <v>42629.965324074074</v>
      </c>
      <c r="U863">
        <f t="shared" si="70"/>
        <v>2016</v>
      </c>
    </row>
    <row r="864" spans="1:21" ht="43.2" hidden="1" x14ac:dyDescent="0.3">
      <c r="A864" s="8">
        <v>862</v>
      </c>
      <c r="B864" s="9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  <c r="O864">
        <f t="shared" si="66"/>
        <v>0</v>
      </c>
      <c r="P864" s="13">
        <f t="shared" si="67"/>
        <v>42.5</v>
      </c>
      <c r="Q864" s="15" t="s">
        <v>8323</v>
      </c>
      <c r="R864" t="s">
        <v>8326</v>
      </c>
      <c r="S864" s="19">
        <f t="shared" si="68"/>
        <v>41559.5549537037</v>
      </c>
      <c r="T864" s="19">
        <f t="shared" si="69"/>
        <v>41589.596620370372</v>
      </c>
      <c r="U864">
        <f t="shared" si="70"/>
        <v>2013</v>
      </c>
    </row>
    <row r="865" spans="1:21" ht="43.2" x14ac:dyDescent="0.3">
      <c r="A865" s="8">
        <v>863</v>
      </c>
      <c r="B865" s="9" t="s">
        <v>864</v>
      </c>
      <c r="C865" s="9" t="s">
        <v>4973</v>
      </c>
      <c r="D865" s="10">
        <v>2000</v>
      </c>
      <c r="E865" s="11">
        <v>90</v>
      </c>
      <c r="F865" s="8" t="s">
        <v>8220</v>
      </c>
      <c r="G865" s="8" t="s">
        <v>8223</v>
      </c>
      <c r="H865" s="8" t="s">
        <v>8245</v>
      </c>
      <c r="I865" s="8">
        <v>1329014966</v>
      </c>
      <c r="J865" s="8">
        <v>1326422966</v>
      </c>
      <c r="K865" s="8" t="b">
        <v>0</v>
      </c>
      <c r="L865" s="8">
        <v>5</v>
      </c>
      <c r="M865" s="8" t="b">
        <v>0</v>
      </c>
      <c r="N865" s="8" t="s">
        <v>8276</v>
      </c>
      <c r="O865">
        <f t="shared" si="66"/>
        <v>5</v>
      </c>
      <c r="P865" s="13">
        <f t="shared" si="67"/>
        <v>18</v>
      </c>
      <c r="Q865" s="15" t="s">
        <v>8323</v>
      </c>
      <c r="R865" t="s">
        <v>8326</v>
      </c>
      <c r="S865" s="19">
        <f t="shared" si="68"/>
        <v>40921.117662037039</v>
      </c>
      <c r="T865" s="19">
        <f t="shared" si="69"/>
        <v>40951.117662037039</v>
      </c>
      <c r="U865">
        <f t="shared" si="70"/>
        <v>2012</v>
      </c>
    </row>
    <row r="866" spans="1:21" ht="43.2" hidden="1" x14ac:dyDescent="0.3">
      <c r="A866" s="8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  <c r="O866">
        <f t="shared" si="66"/>
        <v>42</v>
      </c>
      <c r="P866" s="13">
        <f t="shared" si="67"/>
        <v>34.18</v>
      </c>
      <c r="Q866" s="15" t="s">
        <v>8323</v>
      </c>
      <c r="R866" t="s">
        <v>8326</v>
      </c>
      <c r="S866" s="19">
        <f t="shared" si="68"/>
        <v>41541.106921296298</v>
      </c>
      <c r="T866" s="19">
        <f t="shared" si="69"/>
        <v>41563.415972222225</v>
      </c>
      <c r="U866">
        <f t="shared" si="70"/>
        <v>2013</v>
      </c>
    </row>
    <row r="867" spans="1:21" ht="43.2" x14ac:dyDescent="0.3">
      <c r="A867" s="8">
        <v>865</v>
      </c>
      <c r="B867" s="9" t="s">
        <v>866</v>
      </c>
      <c r="C867" s="9" t="s">
        <v>4975</v>
      </c>
      <c r="D867" s="10">
        <v>2200</v>
      </c>
      <c r="E867" s="11">
        <v>45</v>
      </c>
      <c r="F867" s="8" t="s">
        <v>8220</v>
      </c>
      <c r="G867" s="8" t="s">
        <v>8223</v>
      </c>
      <c r="H867" s="8" t="s">
        <v>8245</v>
      </c>
      <c r="I867" s="8">
        <v>1358361197</v>
      </c>
      <c r="J867" s="8">
        <v>1353177197</v>
      </c>
      <c r="K867" s="8" t="b">
        <v>0</v>
      </c>
      <c r="L867" s="8">
        <v>2</v>
      </c>
      <c r="M867" s="8" t="b">
        <v>0</v>
      </c>
      <c r="N867" s="8" t="s">
        <v>8276</v>
      </c>
      <c r="O867">
        <f t="shared" si="66"/>
        <v>2</v>
      </c>
      <c r="P867" s="13">
        <f t="shared" si="67"/>
        <v>22.5</v>
      </c>
      <c r="Q867" s="15" t="s">
        <v>8323</v>
      </c>
      <c r="R867" t="s">
        <v>8326</v>
      </c>
      <c r="S867" s="19">
        <f t="shared" si="68"/>
        <v>41230.77311342593</v>
      </c>
      <c r="T867" s="19">
        <f t="shared" si="69"/>
        <v>41290.77311342593</v>
      </c>
      <c r="U867">
        <f t="shared" si="70"/>
        <v>2012</v>
      </c>
    </row>
    <row r="868" spans="1:21" ht="43.2" x14ac:dyDescent="0.3">
      <c r="A868" s="8">
        <v>866</v>
      </c>
      <c r="B868" s="9" t="s">
        <v>867</v>
      </c>
      <c r="C868" s="9" t="s">
        <v>4976</v>
      </c>
      <c r="D868" s="10">
        <v>3500</v>
      </c>
      <c r="E868" s="11">
        <v>640</v>
      </c>
      <c r="F868" s="8" t="s">
        <v>8220</v>
      </c>
      <c r="G868" s="8" t="s">
        <v>8223</v>
      </c>
      <c r="H868" s="8" t="s">
        <v>8245</v>
      </c>
      <c r="I868" s="8">
        <v>1425136200</v>
      </c>
      <c r="J868" s="8">
        <v>1421853518</v>
      </c>
      <c r="K868" s="8" t="b">
        <v>0</v>
      </c>
      <c r="L868" s="8">
        <v>11</v>
      </c>
      <c r="M868" s="8" t="b">
        <v>0</v>
      </c>
      <c r="N868" s="8" t="s">
        <v>8276</v>
      </c>
      <c r="O868">
        <f t="shared" si="66"/>
        <v>18</v>
      </c>
      <c r="P868" s="13">
        <f t="shared" si="67"/>
        <v>58.18</v>
      </c>
      <c r="Q868" s="15" t="s">
        <v>8323</v>
      </c>
      <c r="R868" t="s">
        <v>8326</v>
      </c>
      <c r="S868" s="19">
        <f t="shared" si="68"/>
        <v>42025.637939814813</v>
      </c>
      <c r="T868" s="19">
        <f t="shared" si="69"/>
        <v>42063.631944444445</v>
      </c>
      <c r="U868">
        <f t="shared" si="70"/>
        <v>2015</v>
      </c>
    </row>
    <row r="869" spans="1:21" ht="43.2" hidden="1" x14ac:dyDescent="0.3">
      <c r="A869" s="8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  <c r="O869">
        <f t="shared" si="66"/>
        <v>24</v>
      </c>
      <c r="P869" s="13">
        <f t="shared" si="67"/>
        <v>109.18</v>
      </c>
      <c r="Q869" s="15" t="s">
        <v>8323</v>
      </c>
      <c r="R869" t="s">
        <v>8326</v>
      </c>
      <c r="S869" s="19">
        <f t="shared" si="68"/>
        <v>40088.105393518519</v>
      </c>
      <c r="T869" s="19">
        <f t="shared" si="69"/>
        <v>40148.207638888889</v>
      </c>
      <c r="U869">
        <f t="shared" si="70"/>
        <v>2009</v>
      </c>
    </row>
    <row r="870" spans="1:21" ht="57.6" hidden="1" x14ac:dyDescent="0.3">
      <c r="A870" s="8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  <c r="O870">
        <f t="shared" si="66"/>
        <v>0</v>
      </c>
      <c r="P870" s="13">
        <f t="shared" si="67"/>
        <v>50</v>
      </c>
      <c r="Q870" s="15" t="s">
        <v>8323</v>
      </c>
      <c r="R870" t="s">
        <v>8326</v>
      </c>
      <c r="S870" s="19">
        <f t="shared" si="68"/>
        <v>41616.027754629627</v>
      </c>
      <c r="T870" s="19">
        <f t="shared" si="69"/>
        <v>41646.027754629627</v>
      </c>
      <c r="U870">
        <f t="shared" si="70"/>
        <v>2013</v>
      </c>
    </row>
    <row r="871" spans="1:21" ht="57.6" hidden="1" x14ac:dyDescent="0.3">
      <c r="A871" s="8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  <c r="O871">
        <f t="shared" si="66"/>
        <v>12</v>
      </c>
      <c r="P871" s="13">
        <f t="shared" si="67"/>
        <v>346.67</v>
      </c>
      <c r="Q871" s="15" t="s">
        <v>8323</v>
      </c>
      <c r="R871" t="s">
        <v>8326</v>
      </c>
      <c r="S871" s="19">
        <f t="shared" si="68"/>
        <v>41342.845567129632</v>
      </c>
      <c r="T871" s="19">
        <f t="shared" si="69"/>
        <v>41372.803900462961</v>
      </c>
      <c r="U871">
        <f t="shared" si="70"/>
        <v>2013</v>
      </c>
    </row>
    <row r="872" spans="1:21" ht="43.2" hidden="1" x14ac:dyDescent="0.3">
      <c r="A872" s="8">
        <v>870</v>
      </c>
      <c r="B872" s="9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  <c r="O872">
        <f t="shared" si="66"/>
        <v>0</v>
      </c>
      <c r="P872" s="13">
        <f t="shared" si="67"/>
        <v>12.4</v>
      </c>
      <c r="Q872" s="15" t="s">
        <v>8323</v>
      </c>
      <c r="R872" t="s">
        <v>8326</v>
      </c>
      <c r="S872" s="19">
        <f t="shared" si="68"/>
        <v>41488.022256944445</v>
      </c>
      <c r="T872" s="19">
        <f t="shared" si="69"/>
        <v>41518.022256944445</v>
      </c>
      <c r="U872">
        <f t="shared" si="70"/>
        <v>2013</v>
      </c>
    </row>
    <row r="873" spans="1:21" ht="43.2" hidden="1" x14ac:dyDescent="0.3">
      <c r="A873" s="8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  <c r="O873">
        <f t="shared" si="66"/>
        <v>5</v>
      </c>
      <c r="P873" s="13">
        <f t="shared" si="67"/>
        <v>27.08</v>
      </c>
      <c r="Q873" s="15" t="s">
        <v>8323</v>
      </c>
      <c r="R873" t="s">
        <v>8326</v>
      </c>
      <c r="S873" s="19">
        <f t="shared" si="68"/>
        <v>41577.561284722222</v>
      </c>
      <c r="T873" s="19">
        <f t="shared" si="69"/>
        <v>41607.602951388886</v>
      </c>
      <c r="U873">
        <f t="shared" si="70"/>
        <v>2013</v>
      </c>
    </row>
    <row r="874" spans="1:21" ht="43.2" hidden="1" x14ac:dyDescent="0.3">
      <c r="A874" s="8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  <c r="O874">
        <f t="shared" si="66"/>
        <v>1</v>
      </c>
      <c r="P874" s="13">
        <f t="shared" si="67"/>
        <v>32.5</v>
      </c>
      <c r="Q874" s="15" t="s">
        <v>8323</v>
      </c>
      <c r="R874" t="s">
        <v>8326</v>
      </c>
      <c r="S874" s="19">
        <f t="shared" si="68"/>
        <v>40567.825543981482</v>
      </c>
      <c r="T874" s="19">
        <f t="shared" si="69"/>
        <v>40612.825543981482</v>
      </c>
      <c r="U874">
        <f t="shared" si="70"/>
        <v>2011</v>
      </c>
    </row>
    <row r="875" spans="1:21" ht="28.8" x14ac:dyDescent="0.3">
      <c r="A875" s="8">
        <v>873</v>
      </c>
      <c r="B875" s="9" t="s">
        <v>874</v>
      </c>
      <c r="C875" s="9" t="s">
        <v>4983</v>
      </c>
      <c r="D875" s="10">
        <v>3500</v>
      </c>
      <c r="E875" s="11">
        <v>45</v>
      </c>
      <c r="F875" s="8" t="s">
        <v>8220</v>
      </c>
      <c r="G875" s="8" t="s">
        <v>8223</v>
      </c>
      <c r="H875" s="8" t="s">
        <v>8245</v>
      </c>
      <c r="I875" s="8">
        <v>1352610040</v>
      </c>
      <c r="J875" s="8">
        <v>1349150440</v>
      </c>
      <c r="K875" s="8" t="b">
        <v>0</v>
      </c>
      <c r="L875" s="8">
        <v>5</v>
      </c>
      <c r="M875" s="8" t="b">
        <v>0</v>
      </c>
      <c r="N875" s="8" t="s">
        <v>8276</v>
      </c>
      <c r="O875">
        <f t="shared" si="66"/>
        <v>1</v>
      </c>
      <c r="P875" s="13">
        <f t="shared" si="67"/>
        <v>9</v>
      </c>
      <c r="Q875" s="15" t="s">
        <v>8323</v>
      </c>
      <c r="R875" t="s">
        <v>8326</v>
      </c>
      <c r="S875" s="19">
        <f t="shared" si="68"/>
        <v>41184.167129629634</v>
      </c>
      <c r="T875" s="19">
        <f t="shared" si="69"/>
        <v>41224.208796296298</v>
      </c>
      <c r="U875">
        <f t="shared" si="70"/>
        <v>2012</v>
      </c>
    </row>
    <row r="876" spans="1:21" ht="57.6" x14ac:dyDescent="0.3">
      <c r="A876" s="8">
        <v>874</v>
      </c>
      <c r="B876" s="9" t="s">
        <v>875</v>
      </c>
      <c r="C876" s="9" t="s">
        <v>4984</v>
      </c>
      <c r="D876" s="10">
        <v>3000</v>
      </c>
      <c r="E876" s="11">
        <v>730</v>
      </c>
      <c r="F876" s="8" t="s">
        <v>8220</v>
      </c>
      <c r="G876" s="8" t="s">
        <v>8223</v>
      </c>
      <c r="H876" s="8" t="s">
        <v>8245</v>
      </c>
      <c r="I876" s="8">
        <v>1367676034</v>
      </c>
      <c r="J876" s="8">
        <v>1365084034</v>
      </c>
      <c r="K876" s="8" t="b">
        <v>0</v>
      </c>
      <c r="L876" s="8">
        <v>21</v>
      </c>
      <c r="M876" s="8" t="b">
        <v>0</v>
      </c>
      <c r="N876" s="8" t="s">
        <v>8276</v>
      </c>
      <c r="O876">
        <f t="shared" si="66"/>
        <v>24</v>
      </c>
      <c r="P876" s="13">
        <f t="shared" si="67"/>
        <v>34.76</v>
      </c>
      <c r="Q876" s="15" t="s">
        <v>8323</v>
      </c>
      <c r="R876" t="s">
        <v>8326</v>
      </c>
      <c r="S876" s="19">
        <f t="shared" si="68"/>
        <v>41368.583726851852</v>
      </c>
      <c r="T876" s="19">
        <f t="shared" si="69"/>
        <v>41398.583726851852</v>
      </c>
      <c r="U876">
        <f t="shared" si="70"/>
        <v>2013</v>
      </c>
    </row>
    <row r="877" spans="1:21" ht="57.6" hidden="1" x14ac:dyDescent="0.3">
      <c r="A877" s="8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  <c r="O877">
        <f t="shared" si="66"/>
        <v>0</v>
      </c>
      <c r="P877" s="13">
        <f t="shared" si="67"/>
        <v>0</v>
      </c>
      <c r="Q877" s="15" t="s">
        <v>8323</v>
      </c>
      <c r="R877" t="s">
        <v>8326</v>
      </c>
      <c r="S877" s="19">
        <f t="shared" si="68"/>
        <v>42248.723738425921</v>
      </c>
      <c r="T877" s="19">
        <f t="shared" si="69"/>
        <v>42268.723738425921</v>
      </c>
      <c r="U877">
        <f t="shared" si="70"/>
        <v>2015</v>
      </c>
    </row>
    <row r="878" spans="1:21" ht="28.8" x14ac:dyDescent="0.3">
      <c r="A878" s="8">
        <v>876</v>
      </c>
      <c r="B878" s="9" t="s">
        <v>877</v>
      </c>
      <c r="C878" s="9" t="s">
        <v>4986</v>
      </c>
      <c r="D878" s="10">
        <v>3152</v>
      </c>
      <c r="E878" s="11">
        <v>1286</v>
      </c>
      <c r="F878" s="8" t="s">
        <v>8220</v>
      </c>
      <c r="G878" s="8" t="s">
        <v>8224</v>
      </c>
      <c r="H878" s="8" t="s">
        <v>8246</v>
      </c>
      <c r="I878" s="8">
        <v>1359978927</v>
      </c>
      <c r="J878" s="8">
        <v>1357127727</v>
      </c>
      <c r="K878" s="8" t="b">
        <v>0</v>
      </c>
      <c r="L878" s="8">
        <v>45</v>
      </c>
      <c r="M878" s="8" t="b">
        <v>0</v>
      </c>
      <c r="N878" s="8" t="s">
        <v>8276</v>
      </c>
      <c r="O878">
        <f t="shared" si="66"/>
        <v>41</v>
      </c>
      <c r="P878" s="13">
        <f t="shared" si="67"/>
        <v>28.58</v>
      </c>
      <c r="Q878" s="15" t="s">
        <v>8323</v>
      </c>
      <c r="R878" t="s">
        <v>8326</v>
      </c>
      <c r="S878" s="19">
        <f t="shared" si="68"/>
        <v>41276.496840277774</v>
      </c>
      <c r="T878" s="19">
        <f t="shared" si="69"/>
        <v>41309.496840277774</v>
      </c>
      <c r="U878">
        <f t="shared" si="70"/>
        <v>2013</v>
      </c>
    </row>
    <row r="879" spans="1:21" ht="43.2" x14ac:dyDescent="0.3">
      <c r="A879" s="8">
        <v>877</v>
      </c>
      <c r="B879" s="9" t="s">
        <v>878</v>
      </c>
      <c r="C879" s="9" t="s">
        <v>4987</v>
      </c>
      <c r="D879" s="10">
        <v>2000</v>
      </c>
      <c r="E879" s="11">
        <v>1351</v>
      </c>
      <c r="F879" s="8" t="s">
        <v>8220</v>
      </c>
      <c r="G879" s="8" t="s">
        <v>8223</v>
      </c>
      <c r="H879" s="8" t="s">
        <v>8245</v>
      </c>
      <c r="I879" s="8">
        <v>1387479360</v>
      </c>
      <c r="J879" s="8">
        <v>1384887360</v>
      </c>
      <c r="K879" s="8" t="b">
        <v>0</v>
      </c>
      <c r="L879" s="8">
        <v>29</v>
      </c>
      <c r="M879" s="8" t="b">
        <v>0</v>
      </c>
      <c r="N879" s="8" t="s">
        <v>8276</v>
      </c>
      <c r="O879">
        <f t="shared" si="66"/>
        <v>68</v>
      </c>
      <c r="P879" s="13">
        <f t="shared" si="67"/>
        <v>46.59</v>
      </c>
      <c r="Q879" s="15" t="s">
        <v>8323</v>
      </c>
      <c r="R879" t="s">
        <v>8326</v>
      </c>
      <c r="S879" s="19">
        <f t="shared" si="68"/>
        <v>41597.788888888892</v>
      </c>
      <c r="T879" s="19">
        <f t="shared" si="69"/>
        <v>41627.788888888892</v>
      </c>
      <c r="U879">
        <f t="shared" si="70"/>
        <v>2013</v>
      </c>
    </row>
    <row r="880" spans="1:21" ht="43.2" hidden="1" x14ac:dyDescent="0.3">
      <c r="A880" s="8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  <c r="O880">
        <f t="shared" si="66"/>
        <v>1</v>
      </c>
      <c r="P880" s="13">
        <f t="shared" si="67"/>
        <v>32.5</v>
      </c>
      <c r="Q880" s="15" t="s">
        <v>8323</v>
      </c>
      <c r="R880" t="s">
        <v>8326</v>
      </c>
      <c r="S880" s="19">
        <f t="shared" si="68"/>
        <v>40505.232916666668</v>
      </c>
      <c r="T880" s="19">
        <f t="shared" si="69"/>
        <v>40535.232916666668</v>
      </c>
      <c r="U880">
        <f t="shared" si="70"/>
        <v>2010</v>
      </c>
    </row>
    <row r="881" spans="1:21" ht="43.2" x14ac:dyDescent="0.3">
      <c r="A881" s="8">
        <v>879</v>
      </c>
      <c r="B881" s="9" t="s">
        <v>880</v>
      </c>
      <c r="C881" s="9" t="s">
        <v>4989</v>
      </c>
      <c r="D881" s="10">
        <v>2100</v>
      </c>
      <c r="E881" s="11">
        <v>644</v>
      </c>
      <c r="F881" s="8" t="s">
        <v>8220</v>
      </c>
      <c r="G881" s="8" t="s">
        <v>8223</v>
      </c>
      <c r="H881" s="8" t="s">
        <v>8245</v>
      </c>
      <c r="I881" s="8">
        <v>1338321305</v>
      </c>
      <c r="J881" s="8">
        <v>1336506905</v>
      </c>
      <c r="K881" s="8" t="b">
        <v>0</v>
      </c>
      <c r="L881" s="8">
        <v>30</v>
      </c>
      <c r="M881" s="8" t="b">
        <v>0</v>
      </c>
      <c r="N881" s="8" t="s">
        <v>8276</v>
      </c>
      <c r="O881">
        <f t="shared" si="66"/>
        <v>31</v>
      </c>
      <c r="P881" s="13">
        <f t="shared" si="67"/>
        <v>21.47</v>
      </c>
      <c r="Q881" s="15" t="s">
        <v>8323</v>
      </c>
      <c r="R881" t="s">
        <v>8326</v>
      </c>
      <c r="S881" s="19">
        <f t="shared" si="68"/>
        <v>41037.829918981479</v>
      </c>
      <c r="T881" s="19">
        <f t="shared" si="69"/>
        <v>41058.829918981479</v>
      </c>
      <c r="U881">
        <f t="shared" si="70"/>
        <v>2012</v>
      </c>
    </row>
    <row r="882" spans="1:21" ht="43.2" x14ac:dyDescent="0.3">
      <c r="A882" s="8">
        <v>880</v>
      </c>
      <c r="B882" s="9" t="s">
        <v>881</v>
      </c>
      <c r="C882" s="9" t="s">
        <v>4990</v>
      </c>
      <c r="D882" s="10">
        <v>3780</v>
      </c>
      <c r="E882" s="11">
        <v>113</v>
      </c>
      <c r="F882" s="8" t="s">
        <v>8220</v>
      </c>
      <c r="G882" s="8" t="s">
        <v>8223</v>
      </c>
      <c r="H882" s="8" t="s">
        <v>8245</v>
      </c>
      <c r="I882" s="8">
        <v>1351582938</v>
      </c>
      <c r="J882" s="8">
        <v>1348731738</v>
      </c>
      <c r="K882" s="8" t="b">
        <v>0</v>
      </c>
      <c r="L882" s="8">
        <v>8</v>
      </c>
      <c r="M882" s="8" t="b">
        <v>0</v>
      </c>
      <c r="N882" s="8" t="s">
        <v>8277</v>
      </c>
      <c r="O882">
        <f t="shared" si="66"/>
        <v>3</v>
      </c>
      <c r="P882" s="13">
        <f t="shared" si="67"/>
        <v>14.13</v>
      </c>
      <c r="Q882" s="15" t="s">
        <v>8323</v>
      </c>
      <c r="R882" t="s">
        <v>8327</v>
      </c>
      <c r="S882" s="19">
        <f t="shared" si="68"/>
        <v>41179.32104166667</v>
      </c>
      <c r="T882" s="19">
        <f t="shared" si="69"/>
        <v>41212.32104166667</v>
      </c>
      <c r="U882">
        <f t="shared" si="70"/>
        <v>2012</v>
      </c>
    </row>
    <row r="883" spans="1:21" ht="43.2" x14ac:dyDescent="0.3">
      <c r="A883" s="8">
        <v>881</v>
      </c>
      <c r="B883" s="9" t="s">
        <v>882</v>
      </c>
      <c r="C883" s="9" t="s">
        <v>4991</v>
      </c>
      <c r="D883" s="10">
        <v>3750</v>
      </c>
      <c r="E883" s="11">
        <v>30</v>
      </c>
      <c r="F883" s="8" t="s">
        <v>8220</v>
      </c>
      <c r="G883" s="8" t="s">
        <v>8223</v>
      </c>
      <c r="H883" s="8" t="s">
        <v>8245</v>
      </c>
      <c r="I883" s="8">
        <v>1326520886</v>
      </c>
      <c r="J883" s="8">
        <v>1322632886</v>
      </c>
      <c r="K883" s="8" t="b">
        <v>0</v>
      </c>
      <c r="L883" s="8">
        <v>1</v>
      </c>
      <c r="M883" s="8" t="b">
        <v>0</v>
      </c>
      <c r="N883" s="8" t="s">
        <v>8277</v>
      </c>
      <c r="O883">
        <f t="shared" si="66"/>
        <v>1</v>
      </c>
      <c r="P883" s="13">
        <f t="shared" si="67"/>
        <v>30</v>
      </c>
      <c r="Q883" s="15" t="s">
        <v>8323</v>
      </c>
      <c r="R883" t="s">
        <v>8327</v>
      </c>
      <c r="S883" s="19">
        <f t="shared" si="68"/>
        <v>40877.25099537037</v>
      </c>
      <c r="T883" s="19">
        <f t="shared" si="69"/>
        <v>40922.25099537037</v>
      </c>
      <c r="U883">
        <f t="shared" si="70"/>
        <v>2011</v>
      </c>
    </row>
    <row r="884" spans="1:21" ht="43.2" x14ac:dyDescent="0.3">
      <c r="A884" s="8">
        <v>882</v>
      </c>
      <c r="B884" s="9" t="s">
        <v>883</v>
      </c>
      <c r="C884" s="9" t="s">
        <v>4992</v>
      </c>
      <c r="D884" s="10">
        <v>1500</v>
      </c>
      <c r="E884" s="11">
        <v>302</v>
      </c>
      <c r="F884" s="8" t="s">
        <v>8220</v>
      </c>
      <c r="G884" s="8" t="s">
        <v>8223</v>
      </c>
      <c r="H884" s="8" t="s">
        <v>8245</v>
      </c>
      <c r="I884" s="8">
        <v>1315341550</v>
      </c>
      <c r="J884" s="8">
        <v>1312490350</v>
      </c>
      <c r="K884" s="8" t="b">
        <v>0</v>
      </c>
      <c r="L884" s="8">
        <v>14</v>
      </c>
      <c r="M884" s="8" t="b">
        <v>0</v>
      </c>
      <c r="N884" s="8" t="s">
        <v>8277</v>
      </c>
      <c r="O884">
        <f t="shared" si="66"/>
        <v>20</v>
      </c>
      <c r="P884" s="13">
        <f t="shared" si="67"/>
        <v>21.57</v>
      </c>
      <c r="Q884" s="15" t="s">
        <v>8323</v>
      </c>
      <c r="R884" t="s">
        <v>8327</v>
      </c>
      <c r="S884" s="19">
        <f t="shared" si="68"/>
        <v>40759.860532407409</v>
      </c>
      <c r="T884" s="19">
        <f t="shared" si="69"/>
        <v>40792.860532407409</v>
      </c>
      <c r="U884">
        <f t="shared" si="70"/>
        <v>2011</v>
      </c>
    </row>
    <row r="885" spans="1:21" ht="57.6" hidden="1" x14ac:dyDescent="0.3">
      <c r="A885" s="8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  <c r="O885">
        <f t="shared" si="66"/>
        <v>40</v>
      </c>
      <c r="P885" s="13">
        <f t="shared" si="67"/>
        <v>83.38</v>
      </c>
      <c r="Q885" s="15" t="s">
        <v>8323</v>
      </c>
      <c r="R885" t="s">
        <v>8327</v>
      </c>
      <c r="S885" s="19">
        <f t="shared" si="68"/>
        <v>42371.935590277775</v>
      </c>
      <c r="T885" s="19">
        <f t="shared" si="69"/>
        <v>42431.935590277775</v>
      </c>
      <c r="U885">
        <f t="shared" si="70"/>
        <v>2016</v>
      </c>
    </row>
    <row r="886" spans="1:21" ht="43.2" x14ac:dyDescent="0.3">
      <c r="A886" s="8">
        <v>884</v>
      </c>
      <c r="B886" s="9" t="s">
        <v>885</v>
      </c>
      <c r="C886" s="9" t="s">
        <v>4994</v>
      </c>
      <c r="D886" s="10">
        <v>2000</v>
      </c>
      <c r="E886" s="11">
        <v>20</v>
      </c>
      <c r="F886" s="8" t="s">
        <v>8220</v>
      </c>
      <c r="G886" s="8" t="s">
        <v>8223</v>
      </c>
      <c r="H886" s="8" t="s">
        <v>8245</v>
      </c>
      <c r="I886" s="8">
        <v>1336789860</v>
      </c>
      <c r="J886" s="8">
        <v>1331666146</v>
      </c>
      <c r="K886" s="8" t="b">
        <v>0</v>
      </c>
      <c r="L886" s="8">
        <v>2</v>
      </c>
      <c r="M886" s="8" t="b">
        <v>0</v>
      </c>
      <c r="N886" s="8" t="s">
        <v>8277</v>
      </c>
      <c r="O886">
        <f t="shared" si="66"/>
        <v>1</v>
      </c>
      <c r="P886" s="13">
        <f t="shared" si="67"/>
        <v>10</v>
      </c>
      <c r="Q886" s="15" t="s">
        <v>8323</v>
      </c>
      <c r="R886" t="s">
        <v>8327</v>
      </c>
      <c r="S886" s="19">
        <f t="shared" si="68"/>
        <v>40981.802615740737</v>
      </c>
      <c r="T886" s="19">
        <f t="shared" si="69"/>
        <v>41041.104861111111</v>
      </c>
      <c r="U886">
        <f t="shared" si="70"/>
        <v>2012</v>
      </c>
    </row>
    <row r="887" spans="1:21" ht="43.2" x14ac:dyDescent="0.3">
      <c r="A887" s="8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  <c r="O887">
        <f t="shared" si="66"/>
        <v>75</v>
      </c>
      <c r="P887" s="13">
        <f t="shared" si="67"/>
        <v>35.71</v>
      </c>
      <c r="Q887" s="15" t="s">
        <v>8323</v>
      </c>
      <c r="R887" t="s">
        <v>8327</v>
      </c>
      <c r="S887" s="19">
        <f t="shared" si="68"/>
        <v>42713.941099537042</v>
      </c>
      <c r="T887" s="19">
        <f t="shared" si="69"/>
        <v>42734.941099537042</v>
      </c>
      <c r="U887">
        <f t="shared" si="70"/>
        <v>2016</v>
      </c>
    </row>
    <row r="888" spans="1:21" ht="43.2" hidden="1" x14ac:dyDescent="0.3">
      <c r="A888" s="8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  <c r="O888">
        <f t="shared" si="66"/>
        <v>41</v>
      </c>
      <c r="P888" s="13">
        <f t="shared" si="67"/>
        <v>29.29</v>
      </c>
      <c r="Q888" s="15" t="s">
        <v>8323</v>
      </c>
      <c r="R888" t="s">
        <v>8327</v>
      </c>
      <c r="S888" s="19">
        <f t="shared" si="68"/>
        <v>42603.870520833334</v>
      </c>
      <c r="T888" s="19">
        <f t="shared" si="69"/>
        <v>42628.870520833334</v>
      </c>
      <c r="U888">
        <f t="shared" si="70"/>
        <v>2016</v>
      </c>
    </row>
    <row r="889" spans="1:21" ht="43.2" x14ac:dyDescent="0.3">
      <c r="A889" s="8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  <c r="O889">
        <f t="shared" si="66"/>
        <v>0</v>
      </c>
      <c r="P889" s="13">
        <f t="shared" si="67"/>
        <v>0</v>
      </c>
      <c r="Q889" s="15" t="s">
        <v>8323</v>
      </c>
      <c r="R889" t="s">
        <v>8327</v>
      </c>
      <c r="S889" s="19">
        <f t="shared" si="68"/>
        <v>41026.958969907406</v>
      </c>
      <c r="T889" s="19">
        <f t="shared" si="69"/>
        <v>41056.958969907406</v>
      </c>
      <c r="U889">
        <f t="shared" si="70"/>
        <v>2012</v>
      </c>
    </row>
    <row r="890" spans="1:21" ht="57.6" x14ac:dyDescent="0.3">
      <c r="A890" s="8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  <c r="O890">
        <f t="shared" si="66"/>
        <v>7</v>
      </c>
      <c r="P890" s="13">
        <f t="shared" si="67"/>
        <v>18</v>
      </c>
      <c r="Q890" s="15" t="s">
        <v>8323</v>
      </c>
      <c r="R890" t="s">
        <v>8327</v>
      </c>
      <c r="S890" s="19">
        <f t="shared" si="68"/>
        <v>40751.753298611111</v>
      </c>
      <c r="T890" s="19">
        <f t="shared" si="69"/>
        <v>40787.25</v>
      </c>
      <c r="U890">
        <f t="shared" si="70"/>
        <v>2011</v>
      </c>
    </row>
    <row r="891" spans="1:21" ht="43.2" hidden="1" x14ac:dyDescent="0.3">
      <c r="A891" s="8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  <c r="O891">
        <f t="shared" si="66"/>
        <v>9</v>
      </c>
      <c r="P891" s="13">
        <f t="shared" si="67"/>
        <v>73.760000000000005</v>
      </c>
      <c r="Q891" s="15" t="s">
        <v>8323</v>
      </c>
      <c r="R891" t="s">
        <v>8327</v>
      </c>
      <c r="S891" s="19">
        <f t="shared" si="68"/>
        <v>41887.784062500003</v>
      </c>
      <c r="T891" s="19">
        <f t="shared" si="69"/>
        <v>41917.784062500003</v>
      </c>
      <c r="U891">
        <f t="shared" si="70"/>
        <v>2014</v>
      </c>
    </row>
    <row r="892" spans="1:21" ht="57.6" x14ac:dyDescent="0.3">
      <c r="A892" s="8">
        <v>890</v>
      </c>
      <c r="B892" s="9" t="s">
        <v>891</v>
      </c>
      <c r="C892" s="9" t="s">
        <v>5000</v>
      </c>
      <c r="D892" s="10">
        <v>3000</v>
      </c>
      <c r="E892" s="11">
        <v>125</v>
      </c>
      <c r="F892" s="8" t="s">
        <v>8220</v>
      </c>
      <c r="G892" s="8" t="s">
        <v>8223</v>
      </c>
      <c r="H892" s="8" t="s">
        <v>8245</v>
      </c>
      <c r="I892" s="8">
        <v>1385055979</v>
      </c>
      <c r="J892" s="8">
        <v>1382460379</v>
      </c>
      <c r="K892" s="8" t="b">
        <v>0</v>
      </c>
      <c r="L892" s="8">
        <v>4</v>
      </c>
      <c r="M892" s="8" t="b">
        <v>0</v>
      </c>
      <c r="N892" s="8" t="s">
        <v>8277</v>
      </c>
      <c r="O892">
        <f t="shared" si="66"/>
        <v>4</v>
      </c>
      <c r="P892" s="13">
        <f t="shared" si="67"/>
        <v>31.25</v>
      </c>
      <c r="Q892" s="15" t="s">
        <v>8323</v>
      </c>
      <c r="R892" t="s">
        <v>8327</v>
      </c>
      <c r="S892" s="19">
        <f t="shared" si="68"/>
        <v>41569.698831018519</v>
      </c>
      <c r="T892" s="19">
        <f t="shared" si="69"/>
        <v>41599.740497685183</v>
      </c>
      <c r="U892">
        <f t="shared" si="70"/>
        <v>2013</v>
      </c>
    </row>
    <row r="893" spans="1:21" ht="43.2" hidden="1" x14ac:dyDescent="0.3">
      <c r="A893" s="8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  <c r="O893">
        <f t="shared" si="66"/>
        <v>3</v>
      </c>
      <c r="P893" s="13">
        <f t="shared" si="67"/>
        <v>28.89</v>
      </c>
      <c r="Q893" s="15" t="s">
        <v>8323</v>
      </c>
      <c r="R893" t="s">
        <v>8327</v>
      </c>
      <c r="S893" s="19">
        <f t="shared" si="68"/>
        <v>41842.031597222223</v>
      </c>
      <c r="T893" s="19">
        <f t="shared" si="69"/>
        <v>41872.031597222223</v>
      </c>
      <c r="U893">
        <f t="shared" si="70"/>
        <v>2014</v>
      </c>
    </row>
    <row r="894" spans="1:21" ht="43.2" hidden="1" x14ac:dyDescent="0.3">
      <c r="A894" s="8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  <c r="O894">
        <f t="shared" si="66"/>
        <v>41</v>
      </c>
      <c r="P894" s="13">
        <f t="shared" si="67"/>
        <v>143.82</v>
      </c>
      <c r="Q894" s="15" t="s">
        <v>8323</v>
      </c>
      <c r="R894" t="s">
        <v>8327</v>
      </c>
      <c r="S894" s="19">
        <f t="shared" si="68"/>
        <v>40304.20003472222</v>
      </c>
      <c r="T894" s="19">
        <f t="shared" si="69"/>
        <v>40391.166666666664</v>
      </c>
      <c r="U894">
        <f t="shared" si="70"/>
        <v>2010</v>
      </c>
    </row>
    <row r="895" spans="1:21" ht="43.2" x14ac:dyDescent="0.3">
      <c r="A895" s="8">
        <v>893</v>
      </c>
      <c r="B895" s="9" t="s">
        <v>894</v>
      </c>
      <c r="C895" s="9" t="s">
        <v>5003</v>
      </c>
      <c r="D895" s="10">
        <v>2000</v>
      </c>
      <c r="E895" s="11">
        <v>200</v>
      </c>
      <c r="F895" s="8" t="s">
        <v>8220</v>
      </c>
      <c r="G895" s="8" t="s">
        <v>8223</v>
      </c>
      <c r="H895" s="8" t="s">
        <v>8245</v>
      </c>
      <c r="I895" s="8">
        <v>1427920363</v>
      </c>
      <c r="J895" s="8">
        <v>1425331963</v>
      </c>
      <c r="K895" s="8" t="b">
        <v>0</v>
      </c>
      <c r="L895" s="8">
        <v>5</v>
      </c>
      <c r="M895" s="8" t="b">
        <v>0</v>
      </c>
      <c r="N895" s="8" t="s">
        <v>8277</v>
      </c>
      <c r="O895">
        <f t="shared" si="66"/>
        <v>10</v>
      </c>
      <c r="P895" s="13">
        <f t="shared" si="67"/>
        <v>40</v>
      </c>
      <c r="Q895" s="15" t="s">
        <v>8323</v>
      </c>
      <c r="R895" t="s">
        <v>8327</v>
      </c>
      <c r="S895" s="19">
        <f t="shared" si="68"/>
        <v>42065.897719907407</v>
      </c>
      <c r="T895" s="19">
        <f t="shared" si="69"/>
        <v>42095.856053240743</v>
      </c>
      <c r="U895">
        <f t="shared" si="70"/>
        <v>2015</v>
      </c>
    </row>
    <row r="896" spans="1:21" ht="43.2" hidden="1" x14ac:dyDescent="0.3">
      <c r="A896" s="8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  <c r="O896">
        <f t="shared" si="66"/>
        <v>39</v>
      </c>
      <c r="P896" s="13">
        <f t="shared" si="67"/>
        <v>147.81</v>
      </c>
      <c r="Q896" s="15" t="s">
        <v>8323</v>
      </c>
      <c r="R896" t="s">
        <v>8327</v>
      </c>
      <c r="S896" s="19">
        <f t="shared" si="68"/>
        <v>42496.981597222228</v>
      </c>
      <c r="T896" s="19">
        <f t="shared" si="69"/>
        <v>42526.981597222228</v>
      </c>
      <c r="U896">
        <f t="shared" si="70"/>
        <v>2016</v>
      </c>
    </row>
    <row r="897" spans="1:21" ht="43.2" hidden="1" x14ac:dyDescent="0.3">
      <c r="A897" s="8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  <c r="O897">
        <f t="shared" si="66"/>
        <v>2</v>
      </c>
      <c r="P897" s="13">
        <f t="shared" si="67"/>
        <v>27.86</v>
      </c>
      <c r="Q897" s="15" t="s">
        <v>8323</v>
      </c>
      <c r="R897" t="s">
        <v>8327</v>
      </c>
      <c r="S897" s="19">
        <f t="shared" si="68"/>
        <v>40431.127650462964</v>
      </c>
      <c r="T897" s="19">
        <f t="shared" si="69"/>
        <v>40476.127650462964</v>
      </c>
      <c r="U897">
        <f t="shared" si="70"/>
        <v>2010</v>
      </c>
    </row>
    <row r="898" spans="1:21" ht="43.2" hidden="1" x14ac:dyDescent="0.3">
      <c r="A898" s="8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  <c r="O898">
        <f t="shared" si="66"/>
        <v>40</v>
      </c>
      <c r="P898" s="13">
        <f t="shared" si="67"/>
        <v>44.44</v>
      </c>
      <c r="Q898" s="15" t="s">
        <v>8323</v>
      </c>
      <c r="R898" t="s">
        <v>8327</v>
      </c>
      <c r="S898" s="19">
        <f t="shared" si="68"/>
        <v>42218.872986111113</v>
      </c>
      <c r="T898" s="19">
        <f t="shared" si="69"/>
        <v>42244.166666666672</v>
      </c>
      <c r="U898">
        <f t="shared" si="70"/>
        <v>2015</v>
      </c>
    </row>
    <row r="899" spans="1:21" ht="43.2" x14ac:dyDescent="0.3">
      <c r="A899" s="8">
        <v>897</v>
      </c>
      <c r="B899" s="9" t="s">
        <v>898</v>
      </c>
      <c r="C899" s="9" t="s">
        <v>5007</v>
      </c>
      <c r="D899" s="10">
        <v>3000</v>
      </c>
      <c r="E899" s="11">
        <v>0</v>
      </c>
      <c r="F899" s="8" t="s">
        <v>8220</v>
      </c>
      <c r="G899" s="8" t="s">
        <v>8223</v>
      </c>
      <c r="H899" s="8" t="s">
        <v>8245</v>
      </c>
      <c r="I899" s="8">
        <v>1354123908</v>
      </c>
      <c r="J899" s="8">
        <v>1351528308</v>
      </c>
      <c r="K899" s="8" t="b">
        <v>0</v>
      </c>
      <c r="L899" s="8">
        <v>0</v>
      </c>
      <c r="M899" s="8" t="b">
        <v>0</v>
      </c>
      <c r="N899" s="8" t="s">
        <v>8277</v>
      </c>
      <c r="O899">
        <f t="shared" ref="O899:O962" si="71">ROUND(E899/D899*100,0)</f>
        <v>0</v>
      </c>
      <c r="P899" s="13">
        <f t="shared" ref="P899:P962" si="72">IFERROR(ROUND(E899/L899,2),0)</f>
        <v>0</v>
      </c>
      <c r="Q899" s="15" t="s">
        <v>8323</v>
      </c>
      <c r="R899" t="s">
        <v>8327</v>
      </c>
      <c r="S899" s="19">
        <f t="shared" ref="S899:S962" si="73">(((J899/60)/60)/24)+DATE(1970,1,1)</f>
        <v>41211.688750000001</v>
      </c>
      <c r="T899" s="19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x14ac:dyDescent="0.3">
      <c r="A900" s="8">
        <v>898</v>
      </c>
      <c r="B900" s="9" t="s">
        <v>899</v>
      </c>
      <c r="C900" s="9" t="s">
        <v>5008</v>
      </c>
      <c r="D900" s="10">
        <v>2500</v>
      </c>
      <c r="E900" s="11">
        <v>70</v>
      </c>
      <c r="F900" s="8" t="s">
        <v>8220</v>
      </c>
      <c r="G900" s="8" t="s">
        <v>8223</v>
      </c>
      <c r="H900" s="8" t="s">
        <v>8245</v>
      </c>
      <c r="I900" s="8">
        <v>1326651110</v>
      </c>
      <c r="J900" s="8">
        <v>1322763110</v>
      </c>
      <c r="K900" s="8" t="b">
        <v>0</v>
      </c>
      <c r="L900" s="8">
        <v>2</v>
      </c>
      <c r="M900" s="8" t="b">
        <v>0</v>
      </c>
      <c r="N900" s="8" t="s">
        <v>8277</v>
      </c>
      <c r="O900">
        <f t="shared" si="71"/>
        <v>3</v>
      </c>
      <c r="P900" s="13">
        <f t="shared" si="72"/>
        <v>35</v>
      </c>
      <c r="Q900" s="15" t="s">
        <v>8323</v>
      </c>
      <c r="R900" t="s">
        <v>8327</v>
      </c>
      <c r="S900" s="19">
        <f t="shared" si="73"/>
        <v>40878.758217592593</v>
      </c>
      <c r="T900" s="19">
        <f t="shared" si="74"/>
        <v>40923.758217592593</v>
      </c>
      <c r="U900">
        <f t="shared" si="75"/>
        <v>2011</v>
      </c>
    </row>
    <row r="901" spans="1:21" ht="43.2" hidden="1" x14ac:dyDescent="0.3">
      <c r="A901" s="8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  <c r="O901">
        <f t="shared" si="71"/>
        <v>37</v>
      </c>
      <c r="P901" s="13">
        <f t="shared" si="72"/>
        <v>35</v>
      </c>
      <c r="Q901" s="15" t="s">
        <v>8323</v>
      </c>
      <c r="R901" t="s">
        <v>8327</v>
      </c>
      <c r="S901" s="19">
        <f t="shared" si="73"/>
        <v>40646.099097222221</v>
      </c>
      <c r="T901" s="19">
        <f t="shared" si="74"/>
        <v>40691.099097222221</v>
      </c>
      <c r="U901">
        <f t="shared" si="75"/>
        <v>2011</v>
      </c>
    </row>
    <row r="902" spans="1:21" ht="28.8" hidden="1" x14ac:dyDescent="0.3">
      <c r="A902" s="8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  <c r="O902">
        <f t="shared" si="71"/>
        <v>0</v>
      </c>
      <c r="P902" s="13">
        <f t="shared" si="72"/>
        <v>10.5</v>
      </c>
      <c r="Q902" s="15" t="s">
        <v>8323</v>
      </c>
      <c r="R902" t="s">
        <v>8326</v>
      </c>
      <c r="S902" s="19">
        <f t="shared" si="73"/>
        <v>42429.84956018519</v>
      </c>
      <c r="T902" s="19">
        <f t="shared" si="74"/>
        <v>42459.807893518519</v>
      </c>
      <c r="U902">
        <f t="shared" si="75"/>
        <v>2016</v>
      </c>
    </row>
    <row r="903" spans="1:21" ht="57.6" hidden="1" x14ac:dyDescent="0.3">
      <c r="A903" s="8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  <c r="O903">
        <f t="shared" si="71"/>
        <v>0</v>
      </c>
      <c r="P903" s="13">
        <f t="shared" si="72"/>
        <v>0</v>
      </c>
      <c r="Q903" s="15" t="s">
        <v>8323</v>
      </c>
      <c r="R903" t="s">
        <v>8326</v>
      </c>
      <c r="S903" s="19">
        <f t="shared" si="73"/>
        <v>40291.81150462963</v>
      </c>
      <c r="T903" s="19">
        <f t="shared" si="74"/>
        <v>40337.799305555556</v>
      </c>
      <c r="U903">
        <f t="shared" si="75"/>
        <v>2010</v>
      </c>
    </row>
    <row r="904" spans="1:21" ht="57.6" hidden="1" x14ac:dyDescent="0.3">
      <c r="A904" s="8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  <c r="O904">
        <f t="shared" si="71"/>
        <v>0</v>
      </c>
      <c r="P904" s="13">
        <f t="shared" si="72"/>
        <v>30</v>
      </c>
      <c r="Q904" s="15" t="s">
        <v>8323</v>
      </c>
      <c r="R904" t="s">
        <v>8326</v>
      </c>
      <c r="S904" s="19">
        <f t="shared" si="73"/>
        <v>41829.965532407405</v>
      </c>
      <c r="T904" s="19">
        <f t="shared" si="74"/>
        <v>41881.645833333336</v>
      </c>
      <c r="U904">
        <f t="shared" si="75"/>
        <v>2014</v>
      </c>
    </row>
    <row r="905" spans="1:21" ht="43.2" hidden="1" x14ac:dyDescent="0.3">
      <c r="A905" s="8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  <c r="O905">
        <f t="shared" si="71"/>
        <v>3</v>
      </c>
      <c r="P905" s="13">
        <f t="shared" si="72"/>
        <v>40</v>
      </c>
      <c r="Q905" s="15" t="s">
        <v>8323</v>
      </c>
      <c r="R905" t="s">
        <v>8326</v>
      </c>
      <c r="S905" s="19">
        <f t="shared" si="73"/>
        <v>41149.796064814815</v>
      </c>
      <c r="T905" s="19">
        <f t="shared" si="74"/>
        <v>41175.100694444445</v>
      </c>
      <c r="U905">
        <f t="shared" si="75"/>
        <v>2012</v>
      </c>
    </row>
    <row r="906" spans="1:21" ht="43.2" hidden="1" x14ac:dyDescent="0.3">
      <c r="A906" s="8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  <c r="O906">
        <f t="shared" si="71"/>
        <v>0</v>
      </c>
      <c r="P906" s="13">
        <f t="shared" si="72"/>
        <v>50.33</v>
      </c>
      <c r="Q906" s="15" t="s">
        <v>8323</v>
      </c>
      <c r="R906" t="s">
        <v>8326</v>
      </c>
      <c r="S906" s="19">
        <f t="shared" si="73"/>
        <v>42342.080289351856</v>
      </c>
      <c r="T906" s="19">
        <f t="shared" si="74"/>
        <v>42372.080289351856</v>
      </c>
      <c r="U906">
        <f t="shared" si="75"/>
        <v>2015</v>
      </c>
    </row>
    <row r="907" spans="1:21" ht="43.2" hidden="1" x14ac:dyDescent="0.3">
      <c r="A907" s="8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  <c r="O907">
        <f t="shared" si="71"/>
        <v>3</v>
      </c>
      <c r="P907" s="13">
        <f t="shared" si="72"/>
        <v>32.67</v>
      </c>
      <c r="Q907" s="15" t="s">
        <v>8323</v>
      </c>
      <c r="R907" t="s">
        <v>8326</v>
      </c>
      <c r="S907" s="19">
        <f t="shared" si="73"/>
        <v>40507.239884259259</v>
      </c>
      <c r="T907" s="19">
        <f t="shared" si="74"/>
        <v>40567.239884259259</v>
      </c>
      <c r="U907">
        <f t="shared" si="75"/>
        <v>2010</v>
      </c>
    </row>
    <row r="908" spans="1:21" ht="28.8" hidden="1" x14ac:dyDescent="0.3">
      <c r="A908" s="8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  <c r="O908">
        <f t="shared" si="71"/>
        <v>0</v>
      </c>
      <c r="P908" s="13">
        <f t="shared" si="72"/>
        <v>0</v>
      </c>
      <c r="Q908" s="15" t="s">
        <v>8323</v>
      </c>
      <c r="R908" t="s">
        <v>8326</v>
      </c>
      <c r="S908" s="19">
        <f t="shared" si="73"/>
        <v>41681.189699074072</v>
      </c>
      <c r="T908" s="19">
        <f t="shared" si="74"/>
        <v>41711.148032407407</v>
      </c>
      <c r="U908">
        <f t="shared" si="75"/>
        <v>2014</v>
      </c>
    </row>
    <row r="909" spans="1:21" ht="28.8" x14ac:dyDescent="0.3">
      <c r="A909" s="8">
        <v>907</v>
      </c>
      <c r="B909" s="9" t="s">
        <v>908</v>
      </c>
      <c r="C909" s="9" t="s">
        <v>5017</v>
      </c>
      <c r="D909" s="10">
        <v>2900</v>
      </c>
      <c r="E909" s="11">
        <v>0</v>
      </c>
      <c r="F909" s="8" t="s">
        <v>8220</v>
      </c>
      <c r="G909" s="8" t="s">
        <v>8223</v>
      </c>
      <c r="H909" s="8" t="s">
        <v>8245</v>
      </c>
      <c r="I909" s="8">
        <v>1315715823</v>
      </c>
      <c r="J909" s="8">
        <v>1313123823</v>
      </c>
      <c r="K909" s="8" t="b">
        <v>0</v>
      </c>
      <c r="L909" s="8">
        <v>0</v>
      </c>
      <c r="M909" s="8" t="b">
        <v>0</v>
      </c>
      <c r="N909" s="8" t="s">
        <v>8276</v>
      </c>
      <c r="O909">
        <f t="shared" si="71"/>
        <v>0</v>
      </c>
      <c r="P909" s="13">
        <f t="shared" si="72"/>
        <v>0</v>
      </c>
      <c r="Q909" s="15" t="s">
        <v>8323</v>
      </c>
      <c r="R909" t="s">
        <v>8326</v>
      </c>
      <c r="S909" s="19">
        <f t="shared" si="73"/>
        <v>40767.192395833335</v>
      </c>
      <c r="T909" s="19">
        <f t="shared" si="74"/>
        <v>40797.192395833335</v>
      </c>
      <c r="U909">
        <f t="shared" si="75"/>
        <v>2011</v>
      </c>
    </row>
    <row r="910" spans="1:21" ht="43.2" x14ac:dyDescent="0.3">
      <c r="A910" s="8">
        <v>908</v>
      </c>
      <c r="B910" s="9" t="s">
        <v>909</v>
      </c>
      <c r="C910" s="9" t="s">
        <v>5018</v>
      </c>
      <c r="D910" s="10">
        <v>2500</v>
      </c>
      <c r="E910" s="11">
        <v>0</v>
      </c>
      <c r="F910" s="8" t="s">
        <v>8220</v>
      </c>
      <c r="G910" s="8" t="s">
        <v>8223</v>
      </c>
      <c r="H910" s="8" t="s">
        <v>8245</v>
      </c>
      <c r="I910" s="8">
        <v>1280206740</v>
      </c>
      <c r="J910" s="8">
        <v>1276283655</v>
      </c>
      <c r="K910" s="8" t="b">
        <v>0</v>
      </c>
      <c r="L910" s="8">
        <v>0</v>
      </c>
      <c r="M910" s="8" t="b">
        <v>0</v>
      </c>
      <c r="N910" s="8" t="s">
        <v>8276</v>
      </c>
      <c r="O910">
        <f t="shared" si="71"/>
        <v>0</v>
      </c>
      <c r="P910" s="13">
        <f t="shared" si="72"/>
        <v>0</v>
      </c>
      <c r="Q910" s="15" t="s">
        <v>8323</v>
      </c>
      <c r="R910" t="s">
        <v>8326</v>
      </c>
      <c r="S910" s="19">
        <f t="shared" si="73"/>
        <v>40340.801562499997</v>
      </c>
      <c r="T910" s="19">
        <f t="shared" si="74"/>
        <v>40386.207638888889</v>
      </c>
      <c r="U910">
        <f t="shared" si="75"/>
        <v>2010</v>
      </c>
    </row>
    <row r="911" spans="1:21" ht="57.6" hidden="1" x14ac:dyDescent="0.3">
      <c r="A911" s="8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  <c r="O911">
        <f t="shared" si="71"/>
        <v>3</v>
      </c>
      <c r="P911" s="13">
        <f t="shared" si="72"/>
        <v>65</v>
      </c>
      <c r="Q911" s="15" t="s">
        <v>8323</v>
      </c>
      <c r="R911" t="s">
        <v>8326</v>
      </c>
      <c r="S911" s="19">
        <f t="shared" si="73"/>
        <v>41081.69027777778</v>
      </c>
      <c r="T911" s="19">
        <f t="shared" si="74"/>
        <v>41113.166666666664</v>
      </c>
      <c r="U911">
        <f t="shared" si="75"/>
        <v>2012</v>
      </c>
    </row>
    <row r="912" spans="1:21" ht="43.2" hidden="1" x14ac:dyDescent="0.3">
      <c r="A912" s="8">
        <v>910</v>
      </c>
      <c r="B912" s="9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  <c r="O912">
        <f t="shared" si="71"/>
        <v>22</v>
      </c>
      <c r="P912" s="13">
        <f t="shared" si="72"/>
        <v>24.6</v>
      </c>
      <c r="Q912" s="15" t="s">
        <v>8323</v>
      </c>
      <c r="R912" t="s">
        <v>8326</v>
      </c>
      <c r="S912" s="19">
        <f t="shared" si="73"/>
        <v>42737.545358796298</v>
      </c>
      <c r="T912" s="19">
        <f t="shared" si="74"/>
        <v>42797.545358796298</v>
      </c>
      <c r="U912">
        <f t="shared" si="75"/>
        <v>2017</v>
      </c>
    </row>
    <row r="913" spans="1:21" ht="43.2" hidden="1" x14ac:dyDescent="0.3">
      <c r="A913" s="8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  <c r="O913">
        <f t="shared" si="71"/>
        <v>0</v>
      </c>
      <c r="P913" s="13">
        <f t="shared" si="72"/>
        <v>0</v>
      </c>
      <c r="Q913" s="15" t="s">
        <v>8323</v>
      </c>
      <c r="R913" t="s">
        <v>8326</v>
      </c>
      <c r="S913" s="19">
        <f t="shared" si="73"/>
        <v>41642.005150462966</v>
      </c>
      <c r="T913" s="19">
        <f t="shared" si="74"/>
        <v>41663.005150462966</v>
      </c>
      <c r="U913">
        <f t="shared" si="75"/>
        <v>2014</v>
      </c>
    </row>
    <row r="914" spans="1:21" ht="43.2" x14ac:dyDescent="0.3">
      <c r="A914" s="8">
        <v>912</v>
      </c>
      <c r="B914" s="9" t="s">
        <v>913</v>
      </c>
      <c r="C914" s="9" t="s">
        <v>5022</v>
      </c>
      <c r="D914" s="10">
        <v>3500</v>
      </c>
      <c r="E914" s="11">
        <v>30</v>
      </c>
      <c r="F914" s="8" t="s">
        <v>8220</v>
      </c>
      <c r="G914" s="8" t="s">
        <v>8223</v>
      </c>
      <c r="H914" s="8" t="s">
        <v>8245</v>
      </c>
      <c r="I914" s="8">
        <v>1355197047</v>
      </c>
      <c r="J914" s="8">
        <v>1350009447</v>
      </c>
      <c r="K914" s="8" t="b">
        <v>0</v>
      </c>
      <c r="L914" s="8">
        <v>2</v>
      </c>
      <c r="M914" s="8" t="b">
        <v>0</v>
      </c>
      <c r="N914" s="8" t="s">
        <v>8276</v>
      </c>
      <c r="O914">
        <f t="shared" si="71"/>
        <v>1</v>
      </c>
      <c r="P914" s="13">
        <f t="shared" si="72"/>
        <v>15</v>
      </c>
      <c r="Q914" s="15" t="s">
        <v>8323</v>
      </c>
      <c r="R914" t="s">
        <v>8326</v>
      </c>
      <c r="S914" s="19">
        <f t="shared" si="73"/>
        <v>41194.109340277777</v>
      </c>
      <c r="T914" s="19">
        <f t="shared" si="74"/>
        <v>41254.151006944441</v>
      </c>
      <c r="U914">
        <f t="shared" si="75"/>
        <v>2012</v>
      </c>
    </row>
    <row r="915" spans="1:21" ht="43.2" hidden="1" x14ac:dyDescent="0.3">
      <c r="A915" s="8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  <c r="O915">
        <f t="shared" si="71"/>
        <v>7</v>
      </c>
      <c r="P915" s="13">
        <f t="shared" si="72"/>
        <v>82.58</v>
      </c>
      <c r="Q915" s="15" t="s">
        <v>8323</v>
      </c>
      <c r="R915" t="s">
        <v>8326</v>
      </c>
      <c r="S915" s="19">
        <f t="shared" si="73"/>
        <v>41004.139108796298</v>
      </c>
      <c r="T915" s="19">
        <f t="shared" si="74"/>
        <v>41034.139108796298</v>
      </c>
      <c r="U915">
        <f t="shared" si="75"/>
        <v>2012</v>
      </c>
    </row>
    <row r="916" spans="1:21" ht="43.2" x14ac:dyDescent="0.3">
      <c r="A916" s="8">
        <v>914</v>
      </c>
      <c r="B916" s="9" t="s">
        <v>915</v>
      </c>
      <c r="C916" s="9" t="s">
        <v>5024</v>
      </c>
      <c r="D916" s="10">
        <v>1500</v>
      </c>
      <c r="E916" s="11">
        <v>0</v>
      </c>
      <c r="F916" s="8" t="s">
        <v>8220</v>
      </c>
      <c r="G916" s="8" t="s">
        <v>8223</v>
      </c>
      <c r="H916" s="8" t="s">
        <v>8245</v>
      </c>
      <c r="I916" s="8">
        <v>1345918747</v>
      </c>
      <c r="J916" s="8">
        <v>1343326747</v>
      </c>
      <c r="K916" s="8" t="b">
        <v>0</v>
      </c>
      <c r="L916" s="8">
        <v>0</v>
      </c>
      <c r="M916" s="8" t="b">
        <v>0</v>
      </c>
      <c r="N916" s="8" t="s">
        <v>8276</v>
      </c>
      <c r="O916">
        <f t="shared" si="71"/>
        <v>0</v>
      </c>
      <c r="P916" s="13">
        <f t="shared" si="72"/>
        <v>0</v>
      </c>
      <c r="Q916" s="15" t="s">
        <v>8323</v>
      </c>
      <c r="R916" t="s">
        <v>8326</v>
      </c>
      <c r="S916" s="19">
        <f t="shared" si="73"/>
        <v>41116.763275462967</v>
      </c>
      <c r="T916" s="19">
        <f t="shared" si="74"/>
        <v>41146.763275462967</v>
      </c>
      <c r="U916">
        <f t="shared" si="75"/>
        <v>2012</v>
      </c>
    </row>
    <row r="917" spans="1:21" ht="43.2" hidden="1" x14ac:dyDescent="0.3">
      <c r="A917" s="8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  <c r="O917">
        <f t="shared" si="71"/>
        <v>6</v>
      </c>
      <c r="P917" s="13">
        <f t="shared" si="72"/>
        <v>41.67</v>
      </c>
      <c r="Q917" s="15" t="s">
        <v>8323</v>
      </c>
      <c r="R917" t="s">
        <v>8326</v>
      </c>
      <c r="S917" s="19">
        <f t="shared" si="73"/>
        <v>40937.679560185185</v>
      </c>
      <c r="T917" s="19">
        <f t="shared" si="74"/>
        <v>40969.207638888889</v>
      </c>
      <c r="U917">
        <f t="shared" si="75"/>
        <v>2012</v>
      </c>
    </row>
    <row r="918" spans="1:21" ht="43.2" x14ac:dyDescent="0.3">
      <c r="A918" s="8">
        <v>916</v>
      </c>
      <c r="B918" s="9" t="s">
        <v>917</v>
      </c>
      <c r="C918" s="9" t="s">
        <v>5026</v>
      </c>
      <c r="D918" s="10">
        <v>3300</v>
      </c>
      <c r="E918" s="11">
        <v>0</v>
      </c>
      <c r="F918" s="8" t="s">
        <v>8220</v>
      </c>
      <c r="G918" s="8" t="s">
        <v>8223</v>
      </c>
      <c r="H918" s="8" t="s">
        <v>8245</v>
      </c>
      <c r="I918" s="8">
        <v>1287723600</v>
      </c>
      <c r="J918" s="8">
        <v>1284409734</v>
      </c>
      <c r="K918" s="8" t="b">
        <v>0</v>
      </c>
      <c r="L918" s="8">
        <v>0</v>
      </c>
      <c r="M918" s="8" t="b">
        <v>0</v>
      </c>
      <c r="N918" s="8" t="s">
        <v>8276</v>
      </c>
      <c r="O918">
        <f t="shared" si="71"/>
        <v>0</v>
      </c>
      <c r="P918" s="13">
        <f t="shared" si="72"/>
        <v>0</v>
      </c>
      <c r="Q918" s="15" t="s">
        <v>8323</v>
      </c>
      <c r="R918" t="s">
        <v>8326</v>
      </c>
      <c r="S918" s="19">
        <f t="shared" si="73"/>
        <v>40434.853402777779</v>
      </c>
      <c r="T918" s="19">
        <f t="shared" si="74"/>
        <v>40473.208333333336</v>
      </c>
      <c r="U918">
        <f t="shared" si="75"/>
        <v>2010</v>
      </c>
    </row>
    <row r="919" spans="1:21" ht="43.2" hidden="1" x14ac:dyDescent="0.3">
      <c r="A919" s="8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  <c r="O919">
        <f t="shared" si="71"/>
        <v>1</v>
      </c>
      <c r="P919" s="13">
        <f t="shared" si="72"/>
        <v>30</v>
      </c>
      <c r="Q919" s="15" t="s">
        <v>8323</v>
      </c>
      <c r="R919" t="s">
        <v>8326</v>
      </c>
      <c r="S919" s="19">
        <f t="shared" si="73"/>
        <v>41802.94363425926</v>
      </c>
      <c r="T919" s="19">
        <f t="shared" si="74"/>
        <v>41834.104166666664</v>
      </c>
      <c r="U919">
        <f t="shared" si="75"/>
        <v>2014</v>
      </c>
    </row>
    <row r="920" spans="1:21" ht="57.6" x14ac:dyDescent="0.3">
      <c r="A920" s="8">
        <v>918</v>
      </c>
      <c r="B920" s="9" t="s">
        <v>919</v>
      </c>
      <c r="C920" s="9" t="s">
        <v>5028</v>
      </c>
      <c r="D920" s="10">
        <v>3900</v>
      </c>
      <c r="E920" s="11">
        <v>196</v>
      </c>
      <c r="F920" s="8" t="s">
        <v>8220</v>
      </c>
      <c r="G920" s="8" t="s">
        <v>8224</v>
      </c>
      <c r="H920" s="8" t="s">
        <v>8246</v>
      </c>
      <c r="I920" s="8">
        <v>1417474761</v>
      </c>
      <c r="J920" s="8">
        <v>1414879161</v>
      </c>
      <c r="K920" s="8" t="b">
        <v>0</v>
      </c>
      <c r="L920" s="8">
        <v>10</v>
      </c>
      <c r="M920" s="8" t="b">
        <v>0</v>
      </c>
      <c r="N920" s="8" t="s">
        <v>8276</v>
      </c>
      <c r="O920">
        <f t="shared" si="71"/>
        <v>5</v>
      </c>
      <c r="P920" s="13">
        <f t="shared" si="72"/>
        <v>19.600000000000001</v>
      </c>
      <c r="Q920" s="15" t="s">
        <v>8323</v>
      </c>
      <c r="R920" t="s">
        <v>8326</v>
      </c>
      <c r="S920" s="19">
        <f t="shared" si="73"/>
        <v>41944.916215277779</v>
      </c>
      <c r="T920" s="19">
        <f t="shared" si="74"/>
        <v>41974.957881944443</v>
      </c>
      <c r="U920">
        <f t="shared" si="75"/>
        <v>2014</v>
      </c>
    </row>
    <row r="921" spans="1:21" hidden="1" x14ac:dyDescent="0.3">
      <c r="A921" s="8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  <c r="O921">
        <f t="shared" si="71"/>
        <v>1</v>
      </c>
      <c r="P921" s="13">
        <f t="shared" si="72"/>
        <v>100</v>
      </c>
      <c r="Q921" s="15" t="s">
        <v>8323</v>
      </c>
      <c r="R921" t="s">
        <v>8326</v>
      </c>
      <c r="S921" s="19">
        <f t="shared" si="73"/>
        <v>41227.641724537039</v>
      </c>
      <c r="T921" s="19">
        <f t="shared" si="74"/>
        <v>41262.641724537039</v>
      </c>
      <c r="U921">
        <f t="shared" si="75"/>
        <v>2012</v>
      </c>
    </row>
    <row r="922" spans="1:21" ht="43.2" hidden="1" x14ac:dyDescent="0.3">
      <c r="A922" s="8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  <c r="O922">
        <f t="shared" si="71"/>
        <v>0</v>
      </c>
      <c r="P922" s="13">
        <f t="shared" si="72"/>
        <v>0</v>
      </c>
      <c r="Q922" s="15" t="s">
        <v>8323</v>
      </c>
      <c r="R922" t="s">
        <v>8326</v>
      </c>
      <c r="S922" s="19">
        <f t="shared" si="73"/>
        <v>41562.67155092593</v>
      </c>
      <c r="T922" s="19">
        <f t="shared" si="74"/>
        <v>41592.713217592594</v>
      </c>
      <c r="U922">
        <f t="shared" si="75"/>
        <v>2013</v>
      </c>
    </row>
    <row r="923" spans="1:21" ht="43.2" hidden="1" x14ac:dyDescent="0.3">
      <c r="A923" s="8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  <c r="O923">
        <f t="shared" si="71"/>
        <v>31</v>
      </c>
      <c r="P923" s="13">
        <f t="shared" si="72"/>
        <v>231.75</v>
      </c>
      <c r="Q923" s="15" t="s">
        <v>8323</v>
      </c>
      <c r="R923" t="s">
        <v>8326</v>
      </c>
      <c r="S923" s="19">
        <f t="shared" si="73"/>
        <v>40847.171018518515</v>
      </c>
      <c r="T923" s="19">
        <f t="shared" si="74"/>
        <v>40889.212685185186</v>
      </c>
      <c r="U923">
        <f t="shared" si="75"/>
        <v>2011</v>
      </c>
    </row>
    <row r="924" spans="1:21" ht="43.2" hidden="1" x14ac:dyDescent="0.3">
      <c r="A924" s="8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  <c r="O924">
        <f t="shared" si="71"/>
        <v>21</v>
      </c>
      <c r="P924" s="13">
        <f t="shared" si="72"/>
        <v>189.33</v>
      </c>
      <c r="Q924" s="15" t="s">
        <v>8323</v>
      </c>
      <c r="R924" t="s">
        <v>8326</v>
      </c>
      <c r="S924" s="19">
        <f t="shared" si="73"/>
        <v>41878.530011574076</v>
      </c>
      <c r="T924" s="19">
        <f t="shared" si="74"/>
        <v>41913.530011574076</v>
      </c>
      <c r="U924">
        <f t="shared" si="75"/>
        <v>2014</v>
      </c>
    </row>
    <row r="925" spans="1:21" ht="43.2" hidden="1" x14ac:dyDescent="0.3">
      <c r="A925" s="8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  <c r="O925">
        <f t="shared" si="71"/>
        <v>2</v>
      </c>
      <c r="P925" s="13">
        <f t="shared" si="72"/>
        <v>55</v>
      </c>
      <c r="Q925" s="15" t="s">
        <v>8323</v>
      </c>
      <c r="R925" t="s">
        <v>8326</v>
      </c>
      <c r="S925" s="19">
        <f t="shared" si="73"/>
        <v>41934.959756944445</v>
      </c>
      <c r="T925" s="19">
        <f t="shared" si="74"/>
        <v>41965.001423611116</v>
      </c>
      <c r="U925">
        <f t="shared" si="75"/>
        <v>2014</v>
      </c>
    </row>
    <row r="926" spans="1:21" ht="43.2" x14ac:dyDescent="0.3">
      <c r="A926" s="8">
        <v>924</v>
      </c>
      <c r="B926" s="9" t="s">
        <v>925</v>
      </c>
      <c r="C926" s="9" t="s">
        <v>5034</v>
      </c>
      <c r="D926" s="10">
        <v>3000</v>
      </c>
      <c r="E926" s="11">
        <v>327</v>
      </c>
      <c r="F926" s="8" t="s">
        <v>8220</v>
      </c>
      <c r="G926" s="8" t="s">
        <v>8223</v>
      </c>
      <c r="H926" s="8" t="s">
        <v>8245</v>
      </c>
      <c r="I926" s="8">
        <v>1360795069</v>
      </c>
      <c r="J926" s="8">
        <v>1358203069</v>
      </c>
      <c r="K926" s="8" t="b">
        <v>0</v>
      </c>
      <c r="L926" s="8">
        <v>15</v>
      </c>
      <c r="M926" s="8" t="b">
        <v>0</v>
      </c>
      <c r="N926" s="8" t="s">
        <v>8276</v>
      </c>
      <c r="O926">
        <f t="shared" si="71"/>
        <v>11</v>
      </c>
      <c r="P926" s="13">
        <f t="shared" si="72"/>
        <v>21.8</v>
      </c>
      <c r="Q926" s="15" t="s">
        <v>8323</v>
      </c>
      <c r="R926" t="s">
        <v>8326</v>
      </c>
      <c r="S926" s="19">
        <f t="shared" si="73"/>
        <v>41288.942928240744</v>
      </c>
      <c r="T926" s="19">
        <f t="shared" si="74"/>
        <v>41318.942928240744</v>
      </c>
      <c r="U926">
        <f t="shared" si="75"/>
        <v>2013</v>
      </c>
    </row>
    <row r="927" spans="1:21" ht="43.2" hidden="1" x14ac:dyDescent="0.3">
      <c r="A927" s="8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  <c r="O927">
        <f t="shared" si="71"/>
        <v>3</v>
      </c>
      <c r="P927" s="13">
        <f t="shared" si="72"/>
        <v>32</v>
      </c>
      <c r="Q927" s="15" t="s">
        <v>8323</v>
      </c>
      <c r="R927" t="s">
        <v>8326</v>
      </c>
      <c r="S927" s="19">
        <f t="shared" si="73"/>
        <v>41575.880914351852</v>
      </c>
      <c r="T927" s="19">
        <f t="shared" si="74"/>
        <v>41605.922581018516</v>
      </c>
      <c r="U927">
        <f t="shared" si="75"/>
        <v>2013</v>
      </c>
    </row>
    <row r="928" spans="1:21" ht="57.6" hidden="1" x14ac:dyDescent="0.3">
      <c r="A928" s="8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  <c r="O928">
        <f t="shared" si="71"/>
        <v>0</v>
      </c>
      <c r="P928" s="13">
        <f t="shared" si="72"/>
        <v>0</v>
      </c>
      <c r="Q928" s="15" t="s">
        <v>8323</v>
      </c>
      <c r="R928" t="s">
        <v>8326</v>
      </c>
      <c r="S928" s="19">
        <f t="shared" si="73"/>
        <v>40338.02002314815</v>
      </c>
      <c r="T928" s="19">
        <f t="shared" si="74"/>
        <v>40367.944444444445</v>
      </c>
      <c r="U928">
        <f t="shared" si="75"/>
        <v>2010</v>
      </c>
    </row>
    <row r="929" spans="1:21" ht="28.8" hidden="1" x14ac:dyDescent="0.3">
      <c r="A929" s="8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  <c r="O929">
        <f t="shared" si="71"/>
        <v>0</v>
      </c>
      <c r="P929" s="13">
        <f t="shared" si="72"/>
        <v>0</v>
      </c>
      <c r="Q929" s="15" t="s">
        <v>8323</v>
      </c>
      <c r="R929" t="s">
        <v>8326</v>
      </c>
      <c r="S929" s="19">
        <f t="shared" si="73"/>
        <v>41013.822858796295</v>
      </c>
      <c r="T929" s="19">
        <f t="shared" si="74"/>
        <v>41043.822858796295</v>
      </c>
      <c r="U929">
        <f t="shared" si="75"/>
        <v>2012</v>
      </c>
    </row>
    <row r="930" spans="1:21" ht="43.2" hidden="1" x14ac:dyDescent="0.3">
      <c r="A930" s="8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  <c r="O930">
        <f t="shared" si="71"/>
        <v>11</v>
      </c>
      <c r="P930" s="13">
        <f t="shared" si="72"/>
        <v>56.25</v>
      </c>
      <c r="Q930" s="15" t="s">
        <v>8323</v>
      </c>
      <c r="R930" t="s">
        <v>8326</v>
      </c>
      <c r="S930" s="19">
        <f t="shared" si="73"/>
        <v>41180.86241898148</v>
      </c>
      <c r="T930" s="19">
        <f t="shared" si="74"/>
        <v>41231</v>
      </c>
      <c r="U930">
        <f t="shared" si="75"/>
        <v>2012</v>
      </c>
    </row>
    <row r="931" spans="1:21" ht="43.2" hidden="1" x14ac:dyDescent="0.3">
      <c r="A931" s="8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  <c r="O931">
        <f t="shared" si="71"/>
        <v>0</v>
      </c>
      <c r="P931" s="13">
        <f t="shared" si="72"/>
        <v>0</v>
      </c>
      <c r="Q931" s="15" t="s">
        <v>8323</v>
      </c>
      <c r="R931" t="s">
        <v>8326</v>
      </c>
      <c r="S931" s="19">
        <f t="shared" si="73"/>
        <v>40978.238067129627</v>
      </c>
      <c r="T931" s="19">
        <f t="shared" si="74"/>
        <v>41008.196400462963</v>
      </c>
      <c r="U931">
        <f t="shared" si="75"/>
        <v>2012</v>
      </c>
    </row>
    <row r="932" spans="1:21" ht="57.6" hidden="1" x14ac:dyDescent="0.3">
      <c r="A932" s="8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  <c r="O932">
        <f t="shared" si="71"/>
        <v>38</v>
      </c>
      <c r="P932" s="13">
        <f t="shared" si="72"/>
        <v>69</v>
      </c>
      <c r="Q932" s="15" t="s">
        <v>8323</v>
      </c>
      <c r="R932" t="s">
        <v>8326</v>
      </c>
      <c r="S932" s="19">
        <f t="shared" si="73"/>
        <v>40312.915578703702</v>
      </c>
      <c r="T932" s="19">
        <f t="shared" si="74"/>
        <v>40354.897222222222</v>
      </c>
      <c r="U932">
        <f t="shared" si="75"/>
        <v>2010</v>
      </c>
    </row>
    <row r="933" spans="1:21" ht="43.2" x14ac:dyDescent="0.3">
      <c r="A933" s="8">
        <v>931</v>
      </c>
      <c r="B933" s="9" t="s">
        <v>932</v>
      </c>
      <c r="C933" s="9" t="s">
        <v>5041</v>
      </c>
      <c r="D933" s="10">
        <v>2000</v>
      </c>
      <c r="E933" s="11">
        <v>131</v>
      </c>
      <c r="F933" s="8" t="s">
        <v>8220</v>
      </c>
      <c r="G933" s="8" t="s">
        <v>8224</v>
      </c>
      <c r="H933" s="8" t="s">
        <v>8246</v>
      </c>
      <c r="I933" s="8">
        <v>1395007200</v>
      </c>
      <c r="J933" s="8">
        <v>1392021502</v>
      </c>
      <c r="K933" s="8" t="b">
        <v>0</v>
      </c>
      <c r="L933" s="8">
        <v>7</v>
      </c>
      <c r="M933" s="8" t="b">
        <v>0</v>
      </c>
      <c r="N933" s="8" t="s">
        <v>8276</v>
      </c>
      <c r="O933">
        <f t="shared" si="71"/>
        <v>7</v>
      </c>
      <c r="P933" s="13">
        <f t="shared" si="72"/>
        <v>18.71</v>
      </c>
      <c r="Q933" s="15" t="s">
        <v>8323</v>
      </c>
      <c r="R933" t="s">
        <v>8326</v>
      </c>
      <c r="S933" s="19">
        <f t="shared" si="73"/>
        <v>41680.359976851854</v>
      </c>
      <c r="T933" s="19">
        <f t="shared" si="74"/>
        <v>41714.916666666664</v>
      </c>
      <c r="U933">
        <f t="shared" si="75"/>
        <v>2014</v>
      </c>
    </row>
    <row r="934" spans="1:21" ht="28.8" hidden="1" x14ac:dyDescent="0.3">
      <c r="A934" s="8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  <c r="O934">
        <f t="shared" si="71"/>
        <v>15</v>
      </c>
      <c r="P934" s="13">
        <f t="shared" si="72"/>
        <v>46.03</v>
      </c>
      <c r="Q934" s="15" t="s">
        <v>8323</v>
      </c>
      <c r="R934" t="s">
        <v>8326</v>
      </c>
      <c r="S934" s="19">
        <f t="shared" si="73"/>
        <v>41310.969270833331</v>
      </c>
      <c r="T934" s="19">
        <f t="shared" si="74"/>
        <v>41355.927604166667</v>
      </c>
      <c r="U934">
        <f t="shared" si="75"/>
        <v>2013</v>
      </c>
    </row>
    <row r="935" spans="1:21" ht="43.2" x14ac:dyDescent="0.3">
      <c r="A935" s="8">
        <v>933</v>
      </c>
      <c r="B935" s="9" t="s">
        <v>934</v>
      </c>
      <c r="C935" s="9" t="s">
        <v>5043</v>
      </c>
      <c r="D935" s="10">
        <v>2000</v>
      </c>
      <c r="E935" s="11">
        <v>120</v>
      </c>
      <c r="F935" s="8" t="s">
        <v>8220</v>
      </c>
      <c r="G935" s="8" t="s">
        <v>8223</v>
      </c>
      <c r="H935" s="8" t="s">
        <v>8245</v>
      </c>
      <c r="I935" s="8">
        <v>1399867409</v>
      </c>
      <c r="J935" s="8">
        <v>1394683409</v>
      </c>
      <c r="K935" s="8" t="b">
        <v>0</v>
      </c>
      <c r="L935" s="8">
        <v>2</v>
      </c>
      <c r="M935" s="8" t="b">
        <v>0</v>
      </c>
      <c r="N935" s="8" t="s">
        <v>8276</v>
      </c>
      <c r="O935">
        <f t="shared" si="71"/>
        <v>6</v>
      </c>
      <c r="P935" s="13">
        <f t="shared" si="72"/>
        <v>60</v>
      </c>
      <c r="Q935" s="15" t="s">
        <v>8323</v>
      </c>
      <c r="R935" t="s">
        <v>8326</v>
      </c>
      <c r="S935" s="19">
        <f t="shared" si="73"/>
        <v>41711.169085648151</v>
      </c>
      <c r="T935" s="19">
        <f t="shared" si="74"/>
        <v>41771.169085648151</v>
      </c>
      <c r="U935">
        <f t="shared" si="75"/>
        <v>2014</v>
      </c>
    </row>
    <row r="936" spans="1:21" ht="43.2" hidden="1" x14ac:dyDescent="0.3">
      <c r="A936" s="8">
        <v>934</v>
      </c>
      <c r="B936" s="9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  <c r="O936">
        <f t="shared" si="71"/>
        <v>30</v>
      </c>
      <c r="P936" s="13">
        <f t="shared" si="72"/>
        <v>50.67</v>
      </c>
      <c r="Q936" s="15" t="s">
        <v>8323</v>
      </c>
      <c r="R936" t="s">
        <v>8326</v>
      </c>
      <c r="S936" s="19">
        <f t="shared" si="73"/>
        <v>41733.737083333333</v>
      </c>
      <c r="T936" s="19">
        <f t="shared" si="74"/>
        <v>41763.25</v>
      </c>
      <c r="U936">
        <f t="shared" si="75"/>
        <v>2014</v>
      </c>
    </row>
    <row r="937" spans="1:21" ht="43.2" x14ac:dyDescent="0.3">
      <c r="A937" s="8">
        <v>935</v>
      </c>
      <c r="B937" s="9" t="s">
        <v>936</v>
      </c>
      <c r="C937" s="9" t="s">
        <v>5045</v>
      </c>
      <c r="D937" s="10">
        <v>3500</v>
      </c>
      <c r="E937" s="11">
        <v>50</v>
      </c>
      <c r="F937" s="8" t="s">
        <v>8220</v>
      </c>
      <c r="G937" s="8" t="s">
        <v>8223</v>
      </c>
      <c r="H937" s="8" t="s">
        <v>8245</v>
      </c>
      <c r="I937" s="8">
        <v>1454054429</v>
      </c>
      <c r="J937" s="8">
        <v>1451462429</v>
      </c>
      <c r="K937" s="8" t="b">
        <v>0</v>
      </c>
      <c r="L937" s="8">
        <v>2</v>
      </c>
      <c r="M937" s="8" t="b">
        <v>0</v>
      </c>
      <c r="N937" s="8" t="s">
        <v>8276</v>
      </c>
      <c r="O937">
        <f t="shared" si="71"/>
        <v>1</v>
      </c>
      <c r="P937" s="13">
        <f t="shared" si="72"/>
        <v>25</v>
      </c>
      <c r="Q937" s="15" t="s">
        <v>8323</v>
      </c>
      <c r="R937" t="s">
        <v>8326</v>
      </c>
      <c r="S937" s="19">
        <f t="shared" si="73"/>
        <v>42368.333668981482</v>
      </c>
      <c r="T937" s="19">
        <f t="shared" si="74"/>
        <v>42398.333668981482</v>
      </c>
      <c r="U937">
        <f t="shared" si="75"/>
        <v>2015</v>
      </c>
    </row>
    <row r="938" spans="1:21" ht="43.2" x14ac:dyDescent="0.3">
      <c r="A938" s="8">
        <v>936</v>
      </c>
      <c r="B938" s="9" t="s">
        <v>937</v>
      </c>
      <c r="C938" s="9" t="s">
        <v>5046</v>
      </c>
      <c r="D938" s="10">
        <v>1400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1326916800</v>
      </c>
      <c r="J938" s="8">
        <v>1323131689</v>
      </c>
      <c r="K938" s="8" t="b">
        <v>0</v>
      </c>
      <c r="L938" s="8">
        <v>0</v>
      </c>
      <c r="M938" s="8" t="b">
        <v>0</v>
      </c>
      <c r="N938" s="8" t="s">
        <v>8276</v>
      </c>
      <c r="O938">
        <f t="shared" si="71"/>
        <v>0</v>
      </c>
      <c r="P938" s="13">
        <f t="shared" si="72"/>
        <v>0</v>
      </c>
      <c r="Q938" s="15" t="s">
        <v>8323</v>
      </c>
      <c r="R938" t="s">
        <v>8326</v>
      </c>
      <c r="S938" s="19">
        <f t="shared" si="73"/>
        <v>40883.024178240739</v>
      </c>
      <c r="T938" s="19">
        <f t="shared" si="74"/>
        <v>40926.833333333336</v>
      </c>
      <c r="U938">
        <f t="shared" si="75"/>
        <v>2011</v>
      </c>
    </row>
    <row r="939" spans="1:21" ht="43.2" x14ac:dyDescent="0.3">
      <c r="A939" s="8">
        <v>937</v>
      </c>
      <c r="B939" s="9" t="s">
        <v>938</v>
      </c>
      <c r="C939" s="9" t="s">
        <v>5047</v>
      </c>
      <c r="D939" s="10">
        <v>3500</v>
      </c>
      <c r="E939" s="11">
        <v>40</v>
      </c>
      <c r="F939" s="8" t="s">
        <v>8220</v>
      </c>
      <c r="G939" s="8" t="s">
        <v>8223</v>
      </c>
      <c r="H939" s="8" t="s">
        <v>8245</v>
      </c>
      <c r="I939" s="8">
        <v>1383509357</v>
      </c>
      <c r="J939" s="8">
        <v>1380913757</v>
      </c>
      <c r="K939" s="8" t="b">
        <v>0</v>
      </c>
      <c r="L939" s="8">
        <v>2</v>
      </c>
      <c r="M939" s="8" t="b">
        <v>0</v>
      </c>
      <c r="N939" s="8" t="s">
        <v>8276</v>
      </c>
      <c r="O939">
        <f t="shared" si="71"/>
        <v>1</v>
      </c>
      <c r="P939" s="13">
        <f t="shared" si="72"/>
        <v>20</v>
      </c>
      <c r="Q939" s="15" t="s">
        <v>8323</v>
      </c>
      <c r="R939" t="s">
        <v>8326</v>
      </c>
      <c r="S939" s="19">
        <f t="shared" si="73"/>
        <v>41551.798113425924</v>
      </c>
      <c r="T939" s="19">
        <f t="shared" si="74"/>
        <v>41581.839780092596</v>
      </c>
      <c r="U939">
        <f t="shared" si="75"/>
        <v>2013</v>
      </c>
    </row>
    <row r="940" spans="1:21" ht="43.2" hidden="1" x14ac:dyDescent="0.3">
      <c r="A940" s="8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  <c r="O940">
        <f t="shared" si="71"/>
        <v>0</v>
      </c>
      <c r="P940" s="13">
        <f t="shared" si="72"/>
        <v>25</v>
      </c>
      <c r="Q940" s="15" t="s">
        <v>8323</v>
      </c>
      <c r="R940" t="s">
        <v>8326</v>
      </c>
      <c r="S940" s="19">
        <f t="shared" si="73"/>
        <v>41124.479722222226</v>
      </c>
      <c r="T940" s="19">
        <f t="shared" si="74"/>
        <v>41154.479722222226</v>
      </c>
      <c r="U940">
        <f t="shared" si="75"/>
        <v>2012</v>
      </c>
    </row>
    <row r="941" spans="1:21" ht="43.2" x14ac:dyDescent="0.3">
      <c r="A941" s="8">
        <v>939</v>
      </c>
      <c r="B941" s="9" t="s">
        <v>940</v>
      </c>
      <c r="C941" s="9" t="s">
        <v>5049</v>
      </c>
      <c r="D941" s="10">
        <v>2750</v>
      </c>
      <c r="E941" s="11">
        <v>40</v>
      </c>
      <c r="F941" s="8" t="s">
        <v>8220</v>
      </c>
      <c r="G941" s="8" t="s">
        <v>8223</v>
      </c>
      <c r="H941" s="8" t="s">
        <v>8245</v>
      </c>
      <c r="I941" s="8">
        <v>1372622280</v>
      </c>
      <c r="J941" s="8">
        <v>1369246738</v>
      </c>
      <c r="K941" s="8" t="b">
        <v>0</v>
      </c>
      <c r="L941" s="8">
        <v>2</v>
      </c>
      <c r="M941" s="8" t="b">
        <v>0</v>
      </c>
      <c r="N941" s="8" t="s">
        <v>8276</v>
      </c>
      <c r="O941">
        <f t="shared" si="71"/>
        <v>1</v>
      </c>
      <c r="P941" s="13">
        <f t="shared" si="72"/>
        <v>20</v>
      </c>
      <c r="Q941" s="15" t="s">
        <v>8323</v>
      </c>
      <c r="R941" t="s">
        <v>8326</v>
      </c>
      <c r="S941" s="19">
        <f t="shared" si="73"/>
        <v>41416.763171296298</v>
      </c>
      <c r="T941" s="19">
        <f t="shared" si="74"/>
        <v>41455.831944444442</v>
      </c>
      <c r="U941">
        <f t="shared" si="75"/>
        <v>2013</v>
      </c>
    </row>
    <row r="942" spans="1:21" ht="43.2" hidden="1" x14ac:dyDescent="0.3">
      <c r="A942" s="8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  <c r="O942">
        <f t="shared" si="71"/>
        <v>17</v>
      </c>
      <c r="P942" s="13">
        <f t="shared" si="72"/>
        <v>110.29</v>
      </c>
      <c r="Q942" s="15" t="s">
        <v>8317</v>
      </c>
      <c r="R942" t="s">
        <v>8319</v>
      </c>
      <c r="S942" s="19">
        <f t="shared" si="73"/>
        <v>42182.008402777778</v>
      </c>
      <c r="T942" s="19">
        <f t="shared" si="74"/>
        <v>42227.008402777778</v>
      </c>
      <c r="U942">
        <f t="shared" si="75"/>
        <v>2015</v>
      </c>
    </row>
    <row r="943" spans="1:21" ht="57.6" hidden="1" x14ac:dyDescent="0.3">
      <c r="A943" s="8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  <c r="O943">
        <f t="shared" si="71"/>
        <v>2</v>
      </c>
      <c r="P943" s="13">
        <f t="shared" si="72"/>
        <v>37.450000000000003</v>
      </c>
      <c r="Q943" s="15" t="s">
        <v>8317</v>
      </c>
      <c r="R943" t="s">
        <v>8319</v>
      </c>
      <c r="S943" s="19">
        <f t="shared" si="73"/>
        <v>42746.096585648149</v>
      </c>
      <c r="T943" s="19">
        <f t="shared" si="74"/>
        <v>42776.096585648149</v>
      </c>
      <c r="U943">
        <f t="shared" si="75"/>
        <v>2017</v>
      </c>
    </row>
    <row r="944" spans="1:21" ht="57.6" hidden="1" x14ac:dyDescent="0.3">
      <c r="A944" s="8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  <c r="O944">
        <f t="shared" si="71"/>
        <v>9</v>
      </c>
      <c r="P944" s="13">
        <f t="shared" si="72"/>
        <v>41.75</v>
      </c>
      <c r="Q944" s="15" t="s">
        <v>8317</v>
      </c>
      <c r="R944" t="s">
        <v>8319</v>
      </c>
      <c r="S944" s="19">
        <f t="shared" si="73"/>
        <v>42382.843287037031</v>
      </c>
      <c r="T944" s="19">
        <f t="shared" si="74"/>
        <v>42418.843287037031</v>
      </c>
      <c r="U944">
        <f t="shared" si="75"/>
        <v>2016</v>
      </c>
    </row>
    <row r="945" spans="1:21" ht="28.8" x14ac:dyDescent="0.3">
      <c r="A945" s="8">
        <v>943</v>
      </c>
      <c r="B945" s="9" t="s">
        <v>944</v>
      </c>
      <c r="C945" s="9" t="s">
        <v>5053</v>
      </c>
      <c r="D945" s="10">
        <v>3000</v>
      </c>
      <c r="E945" s="11">
        <v>289</v>
      </c>
      <c r="F945" s="8" t="s">
        <v>8220</v>
      </c>
      <c r="G945" s="8" t="s">
        <v>8223</v>
      </c>
      <c r="H945" s="8" t="s">
        <v>8245</v>
      </c>
      <c r="I945" s="8">
        <v>1480438905</v>
      </c>
      <c r="J945" s="8">
        <v>1477843305</v>
      </c>
      <c r="K945" s="8" t="b">
        <v>0</v>
      </c>
      <c r="L945" s="8">
        <v>12</v>
      </c>
      <c r="M945" s="8" t="b">
        <v>0</v>
      </c>
      <c r="N945" s="8" t="s">
        <v>8271</v>
      </c>
      <c r="O945">
        <f t="shared" si="71"/>
        <v>10</v>
      </c>
      <c r="P945" s="13">
        <f t="shared" si="72"/>
        <v>24.08</v>
      </c>
      <c r="Q945" s="15" t="s">
        <v>8317</v>
      </c>
      <c r="R945" t="s">
        <v>8319</v>
      </c>
      <c r="S945" s="19">
        <f t="shared" si="73"/>
        <v>42673.66788194445</v>
      </c>
      <c r="T945" s="19">
        <f t="shared" si="74"/>
        <v>42703.709548611107</v>
      </c>
      <c r="U945">
        <f t="shared" si="75"/>
        <v>2016</v>
      </c>
    </row>
    <row r="946" spans="1:21" ht="43.2" hidden="1" x14ac:dyDescent="0.3">
      <c r="A946" s="8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  <c r="O946">
        <f t="shared" si="71"/>
        <v>13</v>
      </c>
      <c r="P946" s="13">
        <f t="shared" si="72"/>
        <v>69.41</v>
      </c>
      <c r="Q946" s="15" t="s">
        <v>8317</v>
      </c>
      <c r="R946" t="s">
        <v>8319</v>
      </c>
      <c r="S946" s="19">
        <f t="shared" si="73"/>
        <v>42444.583912037036</v>
      </c>
      <c r="T946" s="19">
        <f t="shared" si="74"/>
        <v>42478.583333333328</v>
      </c>
      <c r="U946">
        <f t="shared" si="75"/>
        <v>2016</v>
      </c>
    </row>
    <row r="947" spans="1:21" ht="43.2" hidden="1" x14ac:dyDescent="0.3">
      <c r="A947" s="8">
        <v>945</v>
      </c>
      <c r="B947" s="9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  <c r="O947">
        <f t="shared" si="71"/>
        <v>2</v>
      </c>
      <c r="P947" s="13">
        <f t="shared" si="72"/>
        <v>155.25</v>
      </c>
      <c r="Q947" s="15" t="s">
        <v>8317</v>
      </c>
      <c r="R947" t="s">
        <v>8319</v>
      </c>
      <c r="S947" s="19">
        <f t="shared" si="73"/>
        <v>42732.872986111113</v>
      </c>
      <c r="T947" s="19">
        <f t="shared" si="74"/>
        <v>42784.999305555553</v>
      </c>
      <c r="U947">
        <f t="shared" si="75"/>
        <v>2016</v>
      </c>
    </row>
    <row r="948" spans="1:21" ht="43.2" hidden="1" x14ac:dyDescent="0.3">
      <c r="A948" s="8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  <c r="O948">
        <f t="shared" si="71"/>
        <v>2</v>
      </c>
      <c r="P948" s="13">
        <f t="shared" si="72"/>
        <v>57.2</v>
      </c>
      <c r="Q948" s="15" t="s">
        <v>8317</v>
      </c>
      <c r="R948" t="s">
        <v>8319</v>
      </c>
      <c r="S948" s="19">
        <f t="shared" si="73"/>
        <v>42592.750555555554</v>
      </c>
      <c r="T948" s="19">
        <f t="shared" si="74"/>
        <v>42622.750555555554</v>
      </c>
      <c r="U948">
        <f t="shared" si="75"/>
        <v>2016</v>
      </c>
    </row>
    <row r="949" spans="1:21" ht="43.2" hidden="1" x14ac:dyDescent="0.3">
      <c r="A949" s="8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  <c r="O949">
        <f t="shared" si="71"/>
        <v>0</v>
      </c>
      <c r="P949" s="13">
        <f t="shared" si="72"/>
        <v>0</v>
      </c>
      <c r="Q949" s="15" t="s">
        <v>8317</v>
      </c>
      <c r="R949" t="s">
        <v>8319</v>
      </c>
      <c r="S949" s="19">
        <f t="shared" si="73"/>
        <v>42491.781319444446</v>
      </c>
      <c r="T949" s="19">
        <f t="shared" si="74"/>
        <v>42551.781319444446</v>
      </c>
      <c r="U949">
        <f t="shared" si="75"/>
        <v>2016</v>
      </c>
    </row>
    <row r="950" spans="1:21" ht="57.6" x14ac:dyDescent="0.3">
      <c r="A950" s="8">
        <v>948</v>
      </c>
      <c r="B950" s="9" t="s">
        <v>949</v>
      </c>
      <c r="C950" s="9" t="s">
        <v>5058</v>
      </c>
      <c r="D950" s="10">
        <v>4000</v>
      </c>
      <c r="E950" s="11">
        <v>480</v>
      </c>
      <c r="F950" s="8" t="s">
        <v>8220</v>
      </c>
      <c r="G950" s="8" t="s">
        <v>8232</v>
      </c>
      <c r="H950" s="8" t="s">
        <v>8248</v>
      </c>
      <c r="I950" s="8">
        <v>1457812364</v>
      </c>
      <c r="J950" s="8">
        <v>1455220364</v>
      </c>
      <c r="K950" s="8" t="b">
        <v>0</v>
      </c>
      <c r="L950" s="8">
        <v>8</v>
      </c>
      <c r="M950" s="8" t="b">
        <v>0</v>
      </c>
      <c r="N950" s="8" t="s">
        <v>8271</v>
      </c>
      <c r="O950">
        <f t="shared" si="71"/>
        <v>12</v>
      </c>
      <c r="P950" s="13">
        <f t="shared" si="72"/>
        <v>60</v>
      </c>
      <c r="Q950" s="15" t="s">
        <v>8317</v>
      </c>
      <c r="R950" t="s">
        <v>8319</v>
      </c>
      <c r="S950" s="19">
        <f t="shared" si="73"/>
        <v>42411.828287037039</v>
      </c>
      <c r="T950" s="19">
        <f t="shared" si="74"/>
        <v>42441.828287037039</v>
      </c>
      <c r="U950">
        <f t="shared" si="75"/>
        <v>2016</v>
      </c>
    </row>
    <row r="951" spans="1:21" ht="43.2" hidden="1" x14ac:dyDescent="0.3">
      <c r="A951" s="8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  <c r="O951">
        <f t="shared" si="71"/>
        <v>1</v>
      </c>
      <c r="P951" s="13">
        <f t="shared" si="72"/>
        <v>39</v>
      </c>
      <c r="Q951" s="15" t="s">
        <v>8317</v>
      </c>
      <c r="R951" t="s">
        <v>8319</v>
      </c>
      <c r="S951" s="19">
        <f t="shared" si="73"/>
        <v>42361.043703703705</v>
      </c>
      <c r="T951" s="19">
        <f t="shared" si="74"/>
        <v>42421.043703703705</v>
      </c>
      <c r="U951">
        <f t="shared" si="75"/>
        <v>2015</v>
      </c>
    </row>
    <row r="952" spans="1:21" ht="43.2" hidden="1" x14ac:dyDescent="0.3">
      <c r="A952" s="8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  <c r="O952">
        <f t="shared" si="71"/>
        <v>28</v>
      </c>
      <c r="P952" s="13">
        <f t="shared" si="72"/>
        <v>58.42</v>
      </c>
      <c r="Q952" s="15" t="s">
        <v>8317</v>
      </c>
      <c r="R952" t="s">
        <v>8319</v>
      </c>
      <c r="S952" s="19">
        <f t="shared" si="73"/>
        <v>42356.750706018516</v>
      </c>
      <c r="T952" s="19">
        <f t="shared" si="74"/>
        <v>42386.750706018516</v>
      </c>
      <c r="U952">
        <f t="shared" si="75"/>
        <v>2015</v>
      </c>
    </row>
    <row r="953" spans="1:21" hidden="1" x14ac:dyDescent="0.3">
      <c r="A953" s="8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  <c r="O953">
        <f t="shared" si="71"/>
        <v>38</v>
      </c>
      <c r="P953" s="13">
        <f t="shared" si="72"/>
        <v>158.63999999999999</v>
      </c>
      <c r="Q953" s="15" t="s">
        <v>8317</v>
      </c>
      <c r="R953" t="s">
        <v>8319</v>
      </c>
      <c r="S953" s="19">
        <f t="shared" si="73"/>
        <v>42480.653611111105</v>
      </c>
      <c r="T953" s="19">
        <f t="shared" si="74"/>
        <v>42525.653611111105</v>
      </c>
      <c r="U953">
        <f t="shared" si="75"/>
        <v>2016</v>
      </c>
    </row>
    <row r="954" spans="1:21" ht="28.8" hidden="1" x14ac:dyDescent="0.3">
      <c r="A954" s="8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  <c r="O954">
        <f t="shared" si="71"/>
        <v>40</v>
      </c>
      <c r="P954" s="13">
        <f t="shared" si="72"/>
        <v>99.86</v>
      </c>
      <c r="Q954" s="15" t="s">
        <v>8317</v>
      </c>
      <c r="R954" t="s">
        <v>8319</v>
      </c>
      <c r="S954" s="19">
        <f t="shared" si="73"/>
        <v>42662.613564814819</v>
      </c>
      <c r="T954" s="19">
        <f t="shared" si="74"/>
        <v>42692.655231481483</v>
      </c>
      <c r="U954">
        <f t="shared" si="75"/>
        <v>2016</v>
      </c>
    </row>
    <row r="955" spans="1:21" ht="43.2" hidden="1" x14ac:dyDescent="0.3">
      <c r="A955" s="8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  <c r="O955">
        <f t="shared" si="71"/>
        <v>1</v>
      </c>
      <c r="P955" s="13">
        <f t="shared" si="72"/>
        <v>25.2</v>
      </c>
      <c r="Q955" s="15" t="s">
        <v>8317</v>
      </c>
      <c r="R955" t="s">
        <v>8319</v>
      </c>
      <c r="S955" s="19">
        <f t="shared" si="73"/>
        <v>41999.164340277777</v>
      </c>
      <c r="T955" s="19">
        <f t="shared" si="74"/>
        <v>42029.164340277777</v>
      </c>
      <c r="U955">
        <f t="shared" si="75"/>
        <v>2014</v>
      </c>
    </row>
    <row r="956" spans="1:21" ht="43.2" hidden="1" x14ac:dyDescent="0.3">
      <c r="A956" s="8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  <c r="O956">
        <f t="shared" si="71"/>
        <v>43</v>
      </c>
      <c r="P956" s="13">
        <f t="shared" si="72"/>
        <v>89.19</v>
      </c>
      <c r="Q956" s="15" t="s">
        <v>8317</v>
      </c>
      <c r="R956" t="s">
        <v>8319</v>
      </c>
      <c r="S956" s="19">
        <f t="shared" si="73"/>
        <v>42194.833784722221</v>
      </c>
      <c r="T956" s="19">
        <f t="shared" si="74"/>
        <v>42236.833784722221</v>
      </c>
      <c r="U956">
        <f t="shared" si="75"/>
        <v>2015</v>
      </c>
    </row>
    <row r="957" spans="1:21" ht="43.2" hidden="1" x14ac:dyDescent="0.3">
      <c r="A957" s="8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  <c r="O957">
        <f t="shared" si="71"/>
        <v>6</v>
      </c>
      <c r="P957" s="13">
        <f t="shared" si="72"/>
        <v>182.62</v>
      </c>
      <c r="Q957" s="15" t="s">
        <v>8317</v>
      </c>
      <c r="R957" t="s">
        <v>8319</v>
      </c>
      <c r="S957" s="19">
        <f t="shared" si="73"/>
        <v>42586.295138888891</v>
      </c>
      <c r="T957" s="19">
        <f t="shared" si="74"/>
        <v>42626.295138888891</v>
      </c>
      <c r="U957">
        <f t="shared" si="75"/>
        <v>2016</v>
      </c>
    </row>
    <row r="958" spans="1:21" ht="57.6" hidden="1" x14ac:dyDescent="0.3">
      <c r="A958" s="8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  <c r="O958">
        <f t="shared" si="71"/>
        <v>2</v>
      </c>
      <c r="P958" s="13">
        <f t="shared" si="72"/>
        <v>50.65</v>
      </c>
      <c r="Q958" s="15" t="s">
        <v>8317</v>
      </c>
      <c r="R958" t="s">
        <v>8319</v>
      </c>
      <c r="S958" s="19">
        <f t="shared" si="73"/>
        <v>42060.913877314815</v>
      </c>
      <c r="T958" s="19">
        <f t="shared" si="74"/>
        <v>42120.872210648144</v>
      </c>
      <c r="U958">
        <f t="shared" si="75"/>
        <v>2015</v>
      </c>
    </row>
    <row r="959" spans="1:21" ht="28.8" hidden="1" x14ac:dyDescent="0.3">
      <c r="A959" s="8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  <c r="O959">
        <f t="shared" si="71"/>
        <v>2</v>
      </c>
      <c r="P959" s="13">
        <f t="shared" si="72"/>
        <v>33.29</v>
      </c>
      <c r="Q959" s="15" t="s">
        <v>8317</v>
      </c>
      <c r="R959" t="s">
        <v>8319</v>
      </c>
      <c r="S959" s="19">
        <f t="shared" si="73"/>
        <v>42660.552465277782</v>
      </c>
      <c r="T959" s="19">
        <f t="shared" si="74"/>
        <v>42691.594131944439</v>
      </c>
      <c r="U959">
        <f t="shared" si="75"/>
        <v>2016</v>
      </c>
    </row>
    <row r="960" spans="1:21" ht="57.6" hidden="1" x14ac:dyDescent="0.3">
      <c r="A960" s="8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  <c r="O960">
        <f t="shared" si="71"/>
        <v>11</v>
      </c>
      <c r="P960" s="13">
        <f t="shared" si="72"/>
        <v>51.82</v>
      </c>
      <c r="Q960" s="15" t="s">
        <v>8317</v>
      </c>
      <c r="R960" t="s">
        <v>8319</v>
      </c>
      <c r="S960" s="19">
        <f t="shared" si="73"/>
        <v>42082.802812499998</v>
      </c>
      <c r="T960" s="19">
        <f t="shared" si="74"/>
        <v>42104.207638888889</v>
      </c>
      <c r="U960">
        <f t="shared" si="75"/>
        <v>2015</v>
      </c>
    </row>
    <row r="961" spans="1:21" ht="43.2" hidden="1" x14ac:dyDescent="0.3">
      <c r="A961" s="8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  <c r="O961">
        <f t="shared" si="71"/>
        <v>39</v>
      </c>
      <c r="P961" s="13">
        <f t="shared" si="72"/>
        <v>113.63</v>
      </c>
      <c r="Q961" s="15" t="s">
        <v>8317</v>
      </c>
      <c r="R961" t="s">
        <v>8319</v>
      </c>
      <c r="S961" s="19">
        <f t="shared" si="73"/>
        <v>41993.174363425926</v>
      </c>
      <c r="T961" s="19">
        <f t="shared" si="74"/>
        <v>42023.174363425926</v>
      </c>
      <c r="U961">
        <f t="shared" si="75"/>
        <v>2014</v>
      </c>
    </row>
    <row r="962" spans="1:21" ht="43.2" hidden="1" x14ac:dyDescent="0.3">
      <c r="A962" s="8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  <c r="O962">
        <f t="shared" si="71"/>
        <v>46</v>
      </c>
      <c r="P962" s="13">
        <f t="shared" si="72"/>
        <v>136.46</v>
      </c>
      <c r="Q962" s="15" t="s">
        <v>8317</v>
      </c>
      <c r="R962" t="s">
        <v>8319</v>
      </c>
      <c r="S962" s="19">
        <f t="shared" si="73"/>
        <v>42766.626793981486</v>
      </c>
      <c r="T962" s="19">
        <f t="shared" si="74"/>
        <v>42808.585127314815</v>
      </c>
      <c r="U962">
        <f t="shared" si="75"/>
        <v>2017</v>
      </c>
    </row>
    <row r="963" spans="1:21" ht="43.2" hidden="1" x14ac:dyDescent="0.3">
      <c r="A963" s="8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  <c r="O963">
        <f t="shared" ref="O963:O1026" si="76">ROUND(E963/D963*100,0)</f>
        <v>42</v>
      </c>
      <c r="P963" s="13">
        <f t="shared" ref="P963:P1026" si="77">IFERROR(ROUND(E963/L963,2),0)</f>
        <v>364.35</v>
      </c>
      <c r="Q963" s="15" t="s">
        <v>8317</v>
      </c>
      <c r="R963" t="s">
        <v>8319</v>
      </c>
      <c r="S963" s="19">
        <f t="shared" ref="S963:S1026" si="78">(((J963/60)/60)/24)+DATE(1970,1,1)</f>
        <v>42740.693692129629</v>
      </c>
      <c r="T963" s="19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x14ac:dyDescent="0.3">
      <c r="A964" s="8">
        <v>962</v>
      </c>
      <c r="B964" s="9" t="s">
        <v>963</v>
      </c>
      <c r="C964" s="9" t="s">
        <v>5072</v>
      </c>
      <c r="D964" s="10">
        <v>2500</v>
      </c>
      <c r="E964" s="11">
        <v>712</v>
      </c>
      <c r="F964" s="8" t="s">
        <v>8220</v>
      </c>
      <c r="G964" s="8" t="s">
        <v>8223</v>
      </c>
      <c r="H964" s="8" t="s">
        <v>8245</v>
      </c>
      <c r="I964" s="8">
        <v>1455210353</v>
      </c>
      <c r="J964" s="8">
        <v>1451927153</v>
      </c>
      <c r="K964" s="8" t="b">
        <v>0</v>
      </c>
      <c r="L964" s="8">
        <v>37</v>
      </c>
      <c r="M964" s="8" t="b">
        <v>0</v>
      </c>
      <c r="N964" s="8" t="s">
        <v>8271</v>
      </c>
      <c r="O964">
        <f t="shared" si="76"/>
        <v>28</v>
      </c>
      <c r="P964" s="13">
        <f t="shared" si="77"/>
        <v>19.239999999999998</v>
      </c>
      <c r="Q964" s="15" t="s">
        <v>8317</v>
      </c>
      <c r="R964" t="s">
        <v>8319</v>
      </c>
      <c r="S964" s="19">
        <f t="shared" si="78"/>
        <v>42373.712418981479</v>
      </c>
      <c r="T964" s="19">
        <f t="shared" si="79"/>
        <v>42411.712418981479</v>
      </c>
      <c r="U964">
        <f t="shared" si="80"/>
        <v>2016</v>
      </c>
    </row>
    <row r="965" spans="1:21" ht="28.8" hidden="1" x14ac:dyDescent="0.3">
      <c r="A965" s="8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  <c r="O965">
        <f t="shared" si="76"/>
        <v>1</v>
      </c>
      <c r="P965" s="13">
        <f t="shared" si="77"/>
        <v>41.89</v>
      </c>
      <c r="Q965" s="15" t="s">
        <v>8317</v>
      </c>
      <c r="R965" t="s">
        <v>8319</v>
      </c>
      <c r="S965" s="19">
        <f t="shared" si="78"/>
        <v>42625.635636574079</v>
      </c>
      <c r="T965" s="19">
        <f t="shared" si="79"/>
        <v>42660.635636574079</v>
      </c>
      <c r="U965">
        <f t="shared" si="80"/>
        <v>2016</v>
      </c>
    </row>
    <row r="966" spans="1:21" ht="43.2" hidden="1" x14ac:dyDescent="0.3">
      <c r="A966" s="8">
        <v>964</v>
      </c>
      <c r="B966" s="9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  <c r="O966">
        <f t="shared" si="76"/>
        <v>1</v>
      </c>
      <c r="P966" s="13">
        <f t="shared" si="77"/>
        <v>30.31</v>
      </c>
      <c r="Q966" s="15" t="s">
        <v>8317</v>
      </c>
      <c r="R966" t="s">
        <v>8319</v>
      </c>
      <c r="S966" s="19">
        <f t="shared" si="78"/>
        <v>42208.628692129627</v>
      </c>
      <c r="T966" s="19">
        <f t="shared" si="79"/>
        <v>42248.628692129627</v>
      </c>
      <c r="U966">
        <f t="shared" si="80"/>
        <v>2015</v>
      </c>
    </row>
    <row r="967" spans="1:21" ht="43.2" hidden="1" x14ac:dyDescent="0.3">
      <c r="A967" s="8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  <c r="O967">
        <f t="shared" si="76"/>
        <v>1</v>
      </c>
      <c r="P967" s="13">
        <f t="shared" si="77"/>
        <v>49.67</v>
      </c>
      <c r="Q967" s="15" t="s">
        <v>8317</v>
      </c>
      <c r="R967" t="s">
        <v>8319</v>
      </c>
      <c r="S967" s="19">
        <f t="shared" si="78"/>
        <v>42637.016736111109</v>
      </c>
      <c r="T967" s="19">
        <f t="shared" si="79"/>
        <v>42669.165972222225</v>
      </c>
      <c r="U967">
        <f t="shared" si="80"/>
        <v>2016</v>
      </c>
    </row>
    <row r="968" spans="1:21" ht="43.2" hidden="1" x14ac:dyDescent="0.3">
      <c r="A968" s="8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  <c r="O968">
        <f t="shared" si="76"/>
        <v>15</v>
      </c>
      <c r="P968" s="13">
        <f t="shared" si="77"/>
        <v>59.2</v>
      </c>
      <c r="Q968" s="15" t="s">
        <v>8317</v>
      </c>
      <c r="R968" t="s">
        <v>8319</v>
      </c>
      <c r="S968" s="19">
        <f t="shared" si="78"/>
        <v>42619.635787037041</v>
      </c>
      <c r="T968" s="19">
        <f t="shared" si="79"/>
        <v>42649.635787037041</v>
      </c>
      <c r="U968">
        <f t="shared" si="80"/>
        <v>2016</v>
      </c>
    </row>
    <row r="969" spans="1:21" ht="43.2" hidden="1" x14ac:dyDescent="0.3">
      <c r="A969" s="8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  <c r="O969">
        <f t="shared" si="76"/>
        <v>18</v>
      </c>
      <c r="P969" s="13">
        <f t="shared" si="77"/>
        <v>43.98</v>
      </c>
      <c r="Q969" s="15" t="s">
        <v>8317</v>
      </c>
      <c r="R969" t="s">
        <v>8319</v>
      </c>
      <c r="S969" s="19">
        <f t="shared" si="78"/>
        <v>42422.254328703704</v>
      </c>
      <c r="T969" s="19">
        <f t="shared" si="79"/>
        <v>42482.21266203704</v>
      </c>
      <c r="U969">
        <f t="shared" si="80"/>
        <v>2016</v>
      </c>
    </row>
    <row r="970" spans="1:21" ht="43.2" hidden="1" x14ac:dyDescent="0.3">
      <c r="A970" s="8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  <c r="O970">
        <f t="shared" si="76"/>
        <v>1</v>
      </c>
      <c r="P970" s="13">
        <f t="shared" si="77"/>
        <v>26.5</v>
      </c>
      <c r="Q970" s="15" t="s">
        <v>8317</v>
      </c>
      <c r="R970" t="s">
        <v>8319</v>
      </c>
      <c r="S970" s="19">
        <f t="shared" si="78"/>
        <v>41836.847615740742</v>
      </c>
      <c r="T970" s="19">
        <f t="shared" si="79"/>
        <v>41866.847615740742</v>
      </c>
      <c r="U970">
        <f t="shared" si="80"/>
        <v>2014</v>
      </c>
    </row>
    <row r="971" spans="1:21" ht="28.8" hidden="1" x14ac:dyDescent="0.3">
      <c r="A971" s="8">
        <v>969</v>
      </c>
      <c r="B971" s="9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  <c r="O971">
        <f t="shared" si="76"/>
        <v>47</v>
      </c>
      <c r="P971" s="13">
        <f t="shared" si="77"/>
        <v>1272.73</v>
      </c>
      <c r="Q971" s="15" t="s">
        <v>8317</v>
      </c>
      <c r="R971" t="s">
        <v>8319</v>
      </c>
      <c r="S971" s="19">
        <f t="shared" si="78"/>
        <v>42742.30332175926</v>
      </c>
      <c r="T971" s="19">
        <f t="shared" si="79"/>
        <v>42775.30332175926</v>
      </c>
      <c r="U971">
        <f t="shared" si="80"/>
        <v>2017</v>
      </c>
    </row>
    <row r="972" spans="1:21" ht="57.6" hidden="1" x14ac:dyDescent="0.3">
      <c r="A972" s="8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  <c r="O972">
        <f t="shared" si="76"/>
        <v>46</v>
      </c>
      <c r="P972" s="13">
        <f t="shared" si="77"/>
        <v>164</v>
      </c>
      <c r="Q972" s="15" t="s">
        <v>8317</v>
      </c>
      <c r="R972" t="s">
        <v>8319</v>
      </c>
      <c r="S972" s="19">
        <f t="shared" si="78"/>
        <v>42721.220520833333</v>
      </c>
      <c r="T972" s="19">
        <f t="shared" si="79"/>
        <v>42758.207638888889</v>
      </c>
      <c r="U972">
        <f t="shared" si="80"/>
        <v>2016</v>
      </c>
    </row>
    <row r="973" spans="1:21" ht="43.2" hidden="1" x14ac:dyDescent="0.3">
      <c r="A973" s="8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  <c r="O973">
        <f t="shared" si="76"/>
        <v>0</v>
      </c>
      <c r="P973" s="13">
        <f t="shared" si="77"/>
        <v>45.2</v>
      </c>
      <c r="Q973" s="15" t="s">
        <v>8317</v>
      </c>
      <c r="R973" t="s">
        <v>8319</v>
      </c>
      <c r="S973" s="19">
        <f t="shared" si="78"/>
        <v>42111.709027777775</v>
      </c>
      <c r="T973" s="19">
        <f t="shared" si="79"/>
        <v>42156.709027777775</v>
      </c>
      <c r="U973">
        <f t="shared" si="80"/>
        <v>2015</v>
      </c>
    </row>
    <row r="974" spans="1:21" ht="43.2" hidden="1" x14ac:dyDescent="0.3">
      <c r="A974" s="8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  <c r="O974">
        <f t="shared" si="76"/>
        <v>35</v>
      </c>
      <c r="P974" s="13">
        <f t="shared" si="77"/>
        <v>153.88999999999999</v>
      </c>
      <c r="Q974" s="15" t="s">
        <v>8317</v>
      </c>
      <c r="R974" t="s">
        <v>8319</v>
      </c>
      <c r="S974" s="19">
        <f t="shared" si="78"/>
        <v>41856.865717592591</v>
      </c>
      <c r="T974" s="19">
        <f t="shared" si="79"/>
        <v>41886.290972222225</v>
      </c>
      <c r="U974">
        <f t="shared" si="80"/>
        <v>2014</v>
      </c>
    </row>
    <row r="975" spans="1:21" ht="43.2" hidden="1" x14ac:dyDescent="0.3">
      <c r="A975" s="8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  <c r="O975">
        <f t="shared" si="76"/>
        <v>2</v>
      </c>
      <c r="P975" s="13">
        <f t="shared" si="77"/>
        <v>51.38</v>
      </c>
      <c r="Q975" s="15" t="s">
        <v>8317</v>
      </c>
      <c r="R975" t="s">
        <v>8319</v>
      </c>
      <c r="S975" s="19">
        <f t="shared" si="78"/>
        <v>42257.014965277776</v>
      </c>
      <c r="T975" s="19">
        <f t="shared" si="79"/>
        <v>42317.056631944448</v>
      </c>
      <c r="U975">
        <f t="shared" si="80"/>
        <v>2015</v>
      </c>
    </row>
    <row r="976" spans="1:21" ht="43.2" hidden="1" x14ac:dyDescent="0.3">
      <c r="A976" s="8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  <c r="O976">
        <f t="shared" si="76"/>
        <v>1</v>
      </c>
      <c r="P976" s="13">
        <f t="shared" si="77"/>
        <v>93.33</v>
      </c>
      <c r="Q976" s="15" t="s">
        <v>8317</v>
      </c>
      <c r="R976" t="s">
        <v>8319</v>
      </c>
      <c r="S976" s="19">
        <f t="shared" si="78"/>
        <v>42424.749490740738</v>
      </c>
      <c r="T976" s="19">
        <f t="shared" si="79"/>
        <v>42454.707824074074</v>
      </c>
      <c r="U976">
        <f t="shared" si="80"/>
        <v>2016</v>
      </c>
    </row>
    <row r="977" spans="1:21" ht="43.2" hidden="1" x14ac:dyDescent="0.3">
      <c r="A977" s="8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  <c r="O977">
        <f t="shared" si="76"/>
        <v>3</v>
      </c>
      <c r="P977" s="13">
        <f t="shared" si="77"/>
        <v>108.63</v>
      </c>
      <c r="Q977" s="15" t="s">
        <v>8317</v>
      </c>
      <c r="R977" t="s">
        <v>8319</v>
      </c>
      <c r="S977" s="19">
        <f t="shared" si="78"/>
        <v>42489.696585648147</v>
      </c>
      <c r="T977" s="19">
        <f t="shared" si="79"/>
        <v>42549.696585648147</v>
      </c>
      <c r="U977">
        <f t="shared" si="80"/>
        <v>2016</v>
      </c>
    </row>
    <row r="978" spans="1:21" ht="43.2" hidden="1" x14ac:dyDescent="0.3">
      <c r="A978" s="8">
        <v>976</v>
      </c>
      <c r="B978" s="9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  <c r="O978">
        <f t="shared" si="76"/>
        <v>2</v>
      </c>
      <c r="P978" s="13">
        <f t="shared" si="77"/>
        <v>160.5</v>
      </c>
      <c r="Q978" s="15" t="s">
        <v>8317</v>
      </c>
      <c r="R978" t="s">
        <v>8319</v>
      </c>
      <c r="S978" s="19">
        <f t="shared" si="78"/>
        <v>42185.058993055558</v>
      </c>
      <c r="T978" s="19">
        <f t="shared" si="79"/>
        <v>42230.058993055558</v>
      </c>
      <c r="U978">
        <f t="shared" si="80"/>
        <v>2015</v>
      </c>
    </row>
    <row r="979" spans="1:21" ht="43.2" x14ac:dyDescent="0.3">
      <c r="A979" s="8">
        <v>977</v>
      </c>
      <c r="B979" s="9" t="s">
        <v>978</v>
      </c>
      <c r="C979" s="9" t="s">
        <v>5087</v>
      </c>
      <c r="D979" s="10">
        <v>2700</v>
      </c>
      <c r="E979" s="11">
        <v>909</v>
      </c>
      <c r="F979" s="8" t="s">
        <v>8220</v>
      </c>
      <c r="G979" s="8" t="s">
        <v>8238</v>
      </c>
      <c r="H979" s="8" t="s">
        <v>8248</v>
      </c>
      <c r="I979" s="8">
        <v>1456094197</v>
      </c>
      <c r="J979" s="8">
        <v>1453502197</v>
      </c>
      <c r="K979" s="8" t="b">
        <v>0</v>
      </c>
      <c r="L979" s="8">
        <v>12</v>
      </c>
      <c r="M979" s="8" t="b">
        <v>0</v>
      </c>
      <c r="N979" s="8" t="s">
        <v>8271</v>
      </c>
      <c r="O979">
        <f t="shared" si="76"/>
        <v>34</v>
      </c>
      <c r="P979" s="13">
        <f t="shared" si="77"/>
        <v>75.75</v>
      </c>
      <c r="Q979" s="15" t="s">
        <v>8317</v>
      </c>
      <c r="R979" t="s">
        <v>8319</v>
      </c>
      <c r="S979" s="19">
        <f t="shared" si="78"/>
        <v>42391.942094907412</v>
      </c>
      <c r="T979" s="19">
        <f t="shared" si="79"/>
        <v>42421.942094907412</v>
      </c>
      <c r="U979">
        <f t="shared" si="80"/>
        <v>2016</v>
      </c>
    </row>
    <row r="980" spans="1:21" ht="43.2" hidden="1" x14ac:dyDescent="0.3">
      <c r="A980" s="8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  <c r="O980">
        <f t="shared" si="76"/>
        <v>56</v>
      </c>
      <c r="P980" s="13">
        <f t="shared" si="77"/>
        <v>790.84</v>
      </c>
      <c r="Q980" s="15" t="s">
        <v>8317</v>
      </c>
      <c r="R980" t="s">
        <v>8319</v>
      </c>
      <c r="S980" s="19">
        <f t="shared" si="78"/>
        <v>42395.309039351851</v>
      </c>
      <c r="T980" s="19">
        <f t="shared" si="79"/>
        <v>42425.309039351851</v>
      </c>
      <c r="U980">
        <f t="shared" si="80"/>
        <v>2016</v>
      </c>
    </row>
    <row r="981" spans="1:21" ht="43.2" hidden="1" x14ac:dyDescent="0.3">
      <c r="A981" s="8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  <c r="O981">
        <f t="shared" si="76"/>
        <v>83</v>
      </c>
      <c r="P981" s="13">
        <f t="shared" si="77"/>
        <v>301.94</v>
      </c>
      <c r="Q981" s="15" t="s">
        <v>8317</v>
      </c>
      <c r="R981" t="s">
        <v>8319</v>
      </c>
      <c r="S981" s="19">
        <f t="shared" si="78"/>
        <v>42506.416990740734</v>
      </c>
      <c r="T981" s="19">
        <f t="shared" si="79"/>
        <v>42541.790972222225</v>
      </c>
      <c r="U981">
        <f t="shared" si="80"/>
        <v>2016</v>
      </c>
    </row>
    <row r="982" spans="1:21" ht="57.6" hidden="1" x14ac:dyDescent="0.3">
      <c r="A982" s="8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  <c r="O982">
        <f t="shared" si="76"/>
        <v>15</v>
      </c>
      <c r="P982" s="13">
        <f t="shared" si="77"/>
        <v>47.94</v>
      </c>
      <c r="Q982" s="15" t="s">
        <v>8317</v>
      </c>
      <c r="R982" t="s">
        <v>8319</v>
      </c>
      <c r="S982" s="19">
        <f t="shared" si="78"/>
        <v>41928.904189814813</v>
      </c>
      <c r="T982" s="19">
        <f t="shared" si="79"/>
        <v>41973.945856481485</v>
      </c>
      <c r="U982">
        <f t="shared" si="80"/>
        <v>2014</v>
      </c>
    </row>
    <row r="983" spans="1:21" ht="57.6" hidden="1" x14ac:dyDescent="0.3">
      <c r="A983" s="8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  <c r="O983">
        <f t="shared" si="76"/>
        <v>0</v>
      </c>
      <c r="P983" s="13">
        <f t="shared" si="77"/>
        <v>2.75</v>
      </c>
      <c r="Q983" s="15" t="s">
        <v>8317</v>
      </c>
      <c r="R983" t="s">
        <v>8319</v>
      </c>
      <c r="S983" s="19">
        <f t="shared" si="78"/>
        <v>41830.947013888886</v>
      </c>
      <c r="T983" s="19">
        <f t="shared" si="79"/>
        <v>41860.947013888886</v>
      </c>
      <c r="U983">
        <f t="shared" si="80"/>
        <v>2014</v>
      </c>
    </row>
    <row r="984" spans="1:21" ht="28.8" hidden="1" x14ac:dyDescent="0.3">
      <c r="A984" s="8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  <c r="O984">
        <f t="shared" si="76"/>
        <v>0</v>
      </c>
      <c r="P984" s="13">
        <f t="shared" si="77"/>
        <v>1</v>
      </c>
      <c r="Q984" s="15" t="s">
        <v>8317</v>
      </c>
      <c r="R984" t="s">
        <v>8319</v>
      </c>
      <c r="S984" s="19">
        <f t="shared" si="78"/>
        <v>42615.753310185188</v>
      </c>
      <c r="T984" s="19">
        <f t="shared" si="79"/>
        <v>42645.753310185188</v>
      </c>
      <c r="U984">
        <f t="shared" si="80"/>
        <v>2016</v>
      </c>
    </row>
    <row r="985" spans="1:21" ht="57.6" hidden="1" x14ac:dyDescent="0.3">
      <c r="A985" s="8">
        <v>983</v>
      </c>
      <c r="B985" s="9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  <c r="O985">
        <f t="shared" si="76"/>
        <v>30</v>
      </c>
      <c r="P985" s="13">
        <f t="shared" si="77"/>
        <v>171.79</v>
      </c>
      <c r="Q985" s="15" t="s">
        <v>8317</v>
      </c>
      <c r="R985" t="s">
        <v>8319</v>
      </c>
      <c r="S985" s="19">
        <f t="shared" si="78"/>
        <v>42574.667650462965</v>
      </c>
      <c r="T985" s="19">
        <f t="shared" si="79"/>
        <v>42605.870833333334</v>
      </c>
      <c r="U985">
        <f t="shared" si="80"/>
        <v>2016</v>
      </c>
    </row>
    <row r="986" spans="1:21" ht="72" hidden="1" x14ac:dyDescent="0.3">
      <c r="A986" s="8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  <c r="O986">
        <f t="shared" si="76"/>
        <v>1</v>
      </c>
      <c r="P986" s="13">
        <f t="shared" si="77"/>
        <v>35.33</v>
      </c>
      <c r="Q986" s="15" t="s">
        <v>8317</v>
      </c>
      <c r="R986" t="s">
        <v>8319</v>
      </c>
      <c r="S986" s="19">
        <f t="shared" si="78"/>
        <v>42061.11583333333</v>
      </c>
      <c r="T986" s="19">
        <f t="shared" si="79"/>
        <v>42091.074166666673</v>
      </c>
      <c r="U986">
        <f t="shared" si="80"/>
        <v>2015</v>
      </c>
    </row>
    <row r="987" spans="1:21" ht="43.2" hidden="1" x14ac:dyDescent="0.3">
      <c r="A987" s="8">
        <v>985</v>
      </c>
      <c r="B987" s="9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  <c r="O987">
        <f t="shared" si="76"/>
        <v>6</v>
      </c>
      <c r="P987" s="13">
        <f t="shared" si="77"/>
        <v>82.09</v>
      </c>
      <c r="Q987" s="15" t="s">
        <v>8317</v>
      </c>
      <c r="R987" t="s">
        <v>8319</v>
      </c>
      <c r="S987" s="19">
        <f t="shared" si="78"/>
        <v>42339.967708333337</v>
      </c>
      <c r="T987" s="19">
        <f t="shared" si="79"/>
        <v>42369.958333333328</v>
      </c>
      <c r="U987">
        <f t="shared" si="80"/>
        <v>2015</v>
      </c>
    </row>
    <row r="988" spans="1:21" ht="57.6" hidden="1" x14ac:dyDescent="0.3">
      <c r="A988" s="8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  <c r="O988">
        <f t="shared" si="76"/>
        <v>13</v>
      </c>
      <c r="P988" s="13">
        <f t="shared" si="77"/>
        <v>110.87</v>
      </c>
      <c r="Q988" s="15" t="s">
        <v>8317</v>
      </c>
      <c r="R988" t="s">
        <v>8319</v>
      </c>
      <c r="S988" s="19">
        <f t="shared" si="78"/>
        <v>42324.767361111109</v>
      </c>
      <c r="T988" s="19">
        <f t="shared" si="79"/>
        <v>42379</v>
      </c>
      <c r="U988">
        <f t="shared" si="80"/>
        <v>2015</v>
      </c>
    </row>
    <row r="989" spans="1:21" ht="43.2" hidden="1" x14ac:dyDescent="0.3">
      <c r="A989" s="8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  <c r="O989">
        <f t="shared" si="76"/>
        <v>13</v>
      </c>
      <c r="P989" s="13">
        <f t="shared" si="77"/>
        <v>161.22</v>
      </c>
      <c r="Q989" s="15" t="s">
        <v>8317</v>
      </c>
      <c r="R989" t="s">
        <v>8319</v>
      </c>
      <c r="S989" s="19">
        <f t="shared" si="78"/>
        <v>41773.294560185182</v>
      </c>
      <c r="T989" s="19">
        <f t="shared" si="79"/>
        <v>41813.294560185182</v>
      </c>
      <c r="U989">
        <f t="shared" si="80"/>
        <v>2014</v>
      </c>
    </row>
    <row r="990" spans="1:21" ht="57.6" hidden="1" x14ac:dyDescent="0.3">
      <c r="A990" s="8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  <c r="O990">
        <f t="shared" si="76"/>
        <v>0</v>
      </c>
      <c r="P990" s="13">
        <f t="shared" si="77"/>
        <v>0</v>
      </c>
      <c r="Q990" s="15" t="s">
        <v>8317</v>
      </c>
      <c r="R990" t="s">
        <v>8319</v>
      </c>
      <c r="S990" s="19">
        <f t="shared" si="78"/>
        <v>42614.356770833328</v>
      </c>
      <c r="T990" s="19">
        <f t="shared" si="79"/>
        <v>42644.356770833328</v>
      </c>
      <c r="U990">
        <f t="shared" si="80"/>
        <v>2016</v>
      </c>
    </row>
    <row r="991" spans="1:21" ht="28.8" hidden="1" x14ac:dyDescent="0.3">
      <c r="A991" s="8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  <c r="O991">
        <f t="shared" si="76"/>
        <v>17</v>
      </c>
      <c r="P991" s="13">
        <f t="shared" si="77"/>
        <v>52.41</v>
      </c>
      <c r="Q991" s="15" t="s">
        <v>8317</v>
      </c>
      <c r="R991" t="s">
        <v>8319</v>
      </c>
      <c r="S991" s="19">
        <f t="shared" si="78"/>
        <v>42611.933969907404</v>
      </c>
      <c r="T991" s="19">
        <f t="shared" si="79"/>
        <v>42641.933969907404</v>
      </c>
      <c r="U991">
        <f t="shared" si="80"/>
        <v>2016</v>
      </c>
    </row>
    <row r="992" spans="1:21" ht="43.2" hidden="1" x14ac:dyDescent="0.3">
      <c r="A992" s="8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  <c r="O992">
        <f t="shared" si="76"/>
        <v>0</v>
      </c>
      <c r="P992" s="13">
        <f t="shared" si="77"/>
        <v>13</v>
      </c>
      <c r="Q992" s="15" t="s">
        <v>8317</v>
      </c>
      <c r="R992" t="s">
        <v>8319</v>
      </c>
      <c r="S992" s="19">
        <f t="shared" si="78"/>
        <v>41855.784305555557</v>
      </c>
      <c r="T992" s="19">
        <f t="shared" si="79"/>
        <v>41885.784305555557</v>
      </c>
      <c r="U992">
        <f t="shared" si="80"/>
        <v>2014</v>
      </c>
    </row>
    <row r="993" spans="1:21" ht="72" hidden="1" x14ac:dyDescent="0.3">
      <c r="A993" s="8">
        <v>991</v>
      </c>
      <c r="B993" s="9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  <c r="O993">
        <f t="shared" si="76"/>
        <v>4</v>
      </c>
      <c r="P993" s="13">
        <f t="shared" si="77"/>
        <v>30.29</v>
      </c>
      <c r="Q993" s="15" t="s">
        <v>8317</v>
      </c>
      <c r="R993" t="s">
        <v>8319</v>
      </c>
      <c r="S993" s="19">
        <f t="shared" si="78"/>
        <v>42538.75680555556</v>
      </c>
      <c r="T993" s="19">
        <f t="shared" si="79"/>
        <v>42563.785416666666</v>
      </c>
      <c r="U993">
        <f t="shared" si="80"/>
        <v>2016</v>
      </c>
    </row>
    <row r="994" spans="1:21" ht="43.2" hidden="1" x14ac:dyDescent="0.3">
      <c r="A994" s="8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  <c r="O994">
        <f t="shared" si="76"/>
        <v>0</v>
      </c>
      <c r="P994" s="13">
        <f t="shared" si="77"/>
        <v>116.75</v>
      </c>
      <c r="Q994" s="15" t="s">
        <v>8317</v>
      </c>
      <c r="R994" t="s">
        <v>8319</v>
      </c>
      <c r="S994" s="19">
        <f t="shared" si="78"/>
        <v>42437.924988425926</v>
      </c>
      <c r="T994" s="19">
        <f t="shared" si="79"/>
        <v>42497.883321759262</v>
      </c>
      <c r="U994">
        <f t="shared" si="80"/>
        <v>2016</v>
      </c>
    </row>
    <row r="995" spans="1:21" ht="43.2" hidden="1" x14ac:dyDescent="0.3">
      <c r="A995" s="8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  <c r="O995">
        <f t="shared" si="76"/>
        <v>25</v>
      </c>
      <c r="P995" s="13">
        <f t="shared" si="77"/>
        <v>89.6</v>
      </c>
      <c r="Q995" s="15" t="s">
        <v>8317</v>
      </c>
      <c r="R995" t="s">
        <v>8319</v>
      </c>
      <c r="S995" s="19">
        <f t="shared" si="78"/>
        <v>42652.964907407411</v>
      </c>
      <c r="T995" s="19">
        <f t="shared" si="79"/>
        <v>42686.208333333328</v>
      </c>
      <c r="U995">
        <f t="shared" si="80"/>
        <v>2016</v>
      </c>
    </row>
    <row r="996" spans="1:21" ht="57.6" hidden="1" x14ac:dyDescent="0.3">
      <c r="A996" s="8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  <c r="O996">
        <f t="shared" si="76"/>
        <v>2</v>
      </c>
      <c r="P996" s="13">
        <f t="shared" si="77"/>
        <v>424.45</v>
      </c>
      <c r="Q996" s="15" t="s">
        <v>8317</v>
      </c>
      <c r="R996" t="s">
        <v>8319</v>
      </c>
      <c r="S996" s="19">
        <f t="shared" si="78"/>
        <v>41921.263078703705</v>
      </c>
      <c r="T996" s="19">
        <f t="shared" si="79"/>
        <v>41973.957638888889</v>
      </c>
      <c r="U996">
        <f t="shared" si="80"/>
        <v>2014</v>
      </c>
    </row>
    <row r="997" spans="1:21" ht="43.2" hidden="1" x14ac:dyDescent="0.3">
      <c r="A997" s="8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  <c r="O997">
        <f t="shared" si="76"/>
        <v>7</v>
      </c>
      <c r="P997" s="13">
        <f t="shared" si="77"/>
        <v>80.67</v>
      </c>
      <c r="Q997" s="15" t="s">
        <v>8317</v>
      </c>
      <c r="R997" t="s">
        <v>8319</v>
      </c>
      <c r="S997" s="19">
        <f t="shared" si="78"/>
        <v>41947.940740740742</v>
      </c>
      <c r="T997" s="19">
        <f t="shared" si="79"/>
        <v>41972.666666666672</v>
      </c>
      <c r="U997">
        <f t="shared" si="80"/>
        <v>2014</v>
      </c>
    </row>
    <row r="998" spans="1:21" ht="28.8" x14ac:dyDescent="0.3">
      <c r="A998" s="8">
        <v>996</v>
      </c>
      <c r="B998" s="9" t="s">
        <v>997</v>
      </c>
      <c r="C998" s="9" t="s">
        <v>5106</v>
      </c>
      <c r="D998" s="10">
        <v>4000</v>
      </c>
      <c r="E998" s="11">
        <v>65</v>
      </c>
      <c r="F998" s="8" t="s">
        <v>8220</v>
      </c>
      <c r="G998" s="8" t="s">
        <v>8223</v>
      </c>
      <c r="H998" s="8" t="s">
        <v>8245</v>
      </c>
      <c r="I998" s="8">
        <v>1406474820</v>
      </c>
      <c r="J998" s="8">
        <v>1403902060</v>
      </c>
      <c r="K998" s="8" t="b">
        <v>0</v>
      </c>
      <c r="L998" s="8">
        <v>5</v>
      </c>
      <c r="M998" s="8" t="b">
        <v>0</v>
      </c>
      <c r="N998" s="8" t="s">
        <v>8271</v>
      </c>
      <c r="O998">
        <f t="shared" si="76"/>
        <v>2</v>
      </c>
      <c r="P998" s="13">
        <f t="shared" si="77"/>
        <v>13</v>
      </c>
      <c r="Q998" s="15" t="s">
        <v>8317</v>
      </c>
      <c r="R998" t="s">
        <v>8319</v>
      </c>
      <c r="S998" s="19">
        <f t="shared" si="78"/>
        <v>41817.866435185184</v>
      </c>
      <c r="T998" s="19">
        <f t="shared" si="79"/>
        <v>41847.643750000003</v>
      </c>
      <c r="U998">
        <f t="shared" si="80"/>
        <v>2014</v>
      </c>
    </row>
    <row r="999" spans="1:21" ht="28.8" hidden="1" x14ac:dyDescent="0.3">
      <c r="A999" s="8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  <c r="O999">
        <f t="shared" si="76"/>
        <v>1</v>
      </c>
      <c r="P999" s="13">
        <f t="shared" si="77"/>
        <v>8.1300000000000008</v>
      </c>
      <c r="Q999" s="15" t="s">
        <v>8317</v>
      </c>
      <c r="R999" t="s">
        <v>8319</v>
      </c>
      <c r="S999" s="19">
        <f t="shared" si="78"/>
        <v>41941.10297453704</v>
      </c>
      <c r="T999" s="19">
        <f t="shared" si="79"/>
        <v>41971.144641203704</v>
      </c>
      <c r="U999">
        <f t="shared" si="80"/>
        <v>2014</v>
      </c>
    </row>
    <row r="1000" spans="1:21" ht="43.2" hidden="1" x14ac:dyDescent="0.3">
      <c r="A1000" s="8">
        <v>998</v>
      </c>
      <c r="B1000" s="9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  <c r="O1000">
        <f t="shared" si="76"/>
        <v>59</v>
      </c>
      <c r="P1000" s="13">
        <f t="shared" si="77"/>
        <v>153.43</v>
      </c>
      <c r="Q1000" s="15" t="s">
        <v>8317</v>
      </c>
      <c r="R1000" t="s">
        <v>8319</v>
      </c>
      <c r="S1000" s="19">
        <f t="shared" si="78"/>
        <v>42282.168993055559</v>
      </c>
      <c r="T1000" s="19">
        <f t="shared" si="79"/>
        <v>42327.210659722223</v>
      </c>
      <c r="U1000">
        <f t="shared" si="80"/>
        <v>2015</v>
      </c>
    </row>
    <row r="1001" spans="1:21" ht="43.2" hidden="1" x14ac:dyDescent="0.3">
      <c r="A1001" s="8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  <c r="O1001">
        <f t="shared" si="76"/>
        <v>8</v>
      </c>
      <c r="P1001" s="13">
        <f t="shared" si="77"/>
        <v>292.08</v>
      </c>
      <c r="Q1001" s="15" t="s">
        <v>8317</v>
      </c>
      <c r="R1001" t="s">
        <v>8319</v>
      </c>
      <c r="S1001" s="19">
        <f t="shared" si="78"/>
        <v>41926.29965277778</v>
      </c>
      <c r="T1001" s="19">
        <f t="shared" si="79"/>
        <v>41956.334722222222</v>
      </c>
      <c r="U1001">
        <f t="shared" si="80"/>
        <v>2014</v>
      </c>
    </row>
    <row r="1002" spans="1:21" ht="43.2" hidden="1" x14ac:dyDescent="0.3">
      <c r="A1002" s="8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  <c r="O1002">
        <f t="shared" si="76"/>
        <v>2</v>
      </c>
      <c r="P1002" s="13">
        <f t="shared" si="77"/>
        <v>3304</v>
      </c>
      <c r="Q1002" s="15" t="s">
        <v>8317</v>
      </c>
      <c r="R1002" t="s">
        <v>8319</v>
      </c>
      <c r="S1002" s="19">
        <f t="shared" si="78"/>
        <v>42749.059722222228</v>
      </c>
      <c r="T1002" s="19">
        <f t="shared" si="79"/>
        <v>42809.018055555556</v>
      </c>
      <c r="U1002">
        <f t="shared" si="80"/>
        <v>2017</v>
      </c>
    </row>
    <row r="1003" spans="1:21" ht="57.6" hidden="1" x14ac:dyDescent="0.3">
      <c r="A1003" s="8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  <c r="O1003">
        <f t="shared" si="76"/>
        <v>104</v>
      </c>
      <c r="P1003" s="13">
        <f t="shared" si="77"/>
        <v>1300</v>
      </c>
      <c r="Q1003" s="15" t="s">
        <v>8317</v>
      </c>
      <c r="R1003" t="s">
        <v>8319</v>
      </c>
      <c r="S1003" s="19">
        <f t="shared" si="78"/>
        <v>42720.720057870371</v>
      </c>
      <c r="T1003" s="19">
        <f t="shared" si="79"/>
        <v>42765.720057870371</v>
      </c>
      <c r="U1003">
        <f t="shared" si="80"/>
        <v>2016</v>
      </c>
    </row>
    <row r="1004" spans="1:21" ht="43.2" hidden="1" x14ac:dyDescent="0.3">
      <c r="A1004" s="8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  <c r="O1004">
        <f t="shared" si="76"/>
        <v>30</v>
      </c>
      <c r="P1004" s="13">
        <f t="shared" si="77"/>
        <v>134.55000000000001</v>
      </c>
      <c r="Q1004" s="15" t="s">
        <v>8317</v>
      </c>
      <c r="R1004" t="s">
        <v>8319</v>
      </c>
      <c r="S1004" s="19">
        <f t="shared" si="78"/>
        <v>42325.684189814812</v>
      </c>
      <c r="T1004" s="19">
        <f t="shared" si="79"/>
        <v>42355.249305555553</v>
      </c>
      <c r="U1004">
        <f t="shared" si="80"/>
        <v>2015</v>
      </c>
    </row>
    <row r="1005" spans="1:21" ht="43.2" hidden="1" x14ac:dyDescent="0.3">
      <c r="A1005" s="8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  <c r="O1005">
        <f t="shared" si="76"/>
        <v>16</v>
      </c>
      <c r="P1005" s="13">
        <f t="shared" si="77"/>
        <v>214.07</v>
      </c>
      <c r="Q1005" s="15" t="s">
        <v>8317</v>
      </c>
      <c r="R1005" t="s">
        <v>8319</v>
      </c>
      <c r="S1005" s="19">
        <f t="shared" si="78"/>
        <v>42780.709039351852</v>
      </c>
      <c r="T1005" s="19">
        <f t="shared" si="79"/>
        <v>42810.667372685188</v>
      </c>
      <c r="U1005">
        <f t="shared" si="80"/>
        <v>2017</v>
      </c>
    </row>
    <row r="1006" spans="1:21" ht="28.8" hidden="1" x14ac:dyDescent="0.3">
      <c r="A1006" s="8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  <c r="O1006">
        <f t="shared" si="76"/>
        <v>82</v>
      </c>
      <c r="P1006" s="13">
        <f t="shared" si="77"/>
        <v>216.34</v>
      </c>
      <c r="Q1006" s="15" t="s">
        <v>8317</v>
      </c>
      <c r="R1006" t="s">
        <v>8319</v>
      </c>
      <c r="S1006" s="19">
        <f t="shared" si="78"/>
        <v>42388.708645833336</v>
      </c>
      <c r="T1006" s="19">
        <f t="shared" si="79"/>
        <v>42418.708645833336</v>
      </c>
      <c r="U1006">
        <f t="shared" si="80"/>
        <v>2016</v>
      </c>
    </row>
    <row r="1007" spans="1:21" ht="43.2" hidden="1" x14ac:dyDescent="0.3">
      <c r="A1007" s="8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  <c r="O1007">
        <f t="shared" si="76"/>
        <v>75</v>
      </c>
      <c r="P1007" s="13">
        <f t="shared" si="77"/>
        <v>932.31</v>
      </c>
      <c r="Q1007" s="15" t="s">
        <v>8317</v>
      </c>
      <c r="R1007" t="s">
        <v>8319</v>
      </c>
      <c r="S1007" s="19">
        <f t="shared" si="78"/>
        <v>42276.624803240738</v>
      </c>
      <c r="T1007" s="19">
        <f t="shared" si="79"/>
        <v>42307.624803240738</v>
      </c>
      <c r="U1007">
        <f t="shared" si="80"/>
        <v>2015</v>
      </c>
    </row>
    <row r="1008" spans="1:21" ht="43.2" x14ac:dyDescent="0.3">
      <c r="A1008" s="8">
        <v>1006</v>
      </c>
      <c r="B1008" s="9" t="s">
        <v>1007</v>
      </c>
      <c r="C1008" s="9" t="s">
        <v>5116</v>
      </c>
      <c r="D1008" s="10">
        <v>4000</v>
      </c>
      <c r="E1008" s="11">
        <v>234</v>
      </c>
      <c r="F1008" s="8" t="s">
        <v>8219</v>
      </c>
      <c r="G1008" s="8" t="s">
        <v>8223</v>
      </c>
      <c r="H1008" s="8" t="s">
        <v>8245</v>
      </c>
      <c r="I1008" s="8">
        <v>1418368260</v>
      </c>
      <c r="J1008" s="8">
        <v>1417654672</v>
      </c>
      <c r="K1008" s="8" t="b">
        <v>0</v>
      </c>
      <c r="L1008" s="8">
        <v>8</v>
      </c>
      <c r="M1008" s="8" t="b">
        <v>0</v>
      </c>
      <c r="N1008" s="8" t="s">
        <v>8271</v>
      </c>
      <c r="O1008">
        <f t="shared" si="76"/>
        <v>6</v>
      </c>
      <c r="P1008" s="13">
        <f t="shared" si="77"/>
        <v>29.25</v>
      </c>
      <c r="Q1008" s="15" t="s">
        <v>8317</v>
      </c>
      <c r="R1008" t="s">
        <v>8319</v>
      </c>
      <c r="S1008" s="19">
        <f t="shared" si="78"/>
        <v>41977.040185185186</v>
      </c>
      <c r="T1008" s="19">
        <f t="shared" si="79"/>
        <v>41985.299305555556</v>
      </c>
      <c r="U1008">
        <f t="shared" si="80"/>
        <v>2014</v>
      </c>
    </row>
    <row r="1009" spans="1:21" ht="43.2" hidden="1" x14ac:dyDescent="0.3">
      <c r="A1009" s="8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  <c r="O1009">
        <f t="shared" si="76"/>
        <v>44</v>
      </c>
      <c r="P1009" s="13">
        <f t="shared" si="77"/>
        <v>174.95</v>
      </c>
      <c r="Q1009" s="15" t="s">
        <v>8317</v>
      </c>
      <c r="R1009" t="s">
        <v>8319</v>
      </c>
      <c r="S1009" s="19">
        <f t="shared" si="78"/>
        <v>42676.583599537036</v>
      </c>
      <c r="T1009" s="19">
        <f t="shared" si="79"/>
        <v>42718.6252662037</v>
      </c>
      <c r="U1009">
        <f t="shared" si="80"/>
        <v>2016</v>
      </c>
    </row>
    <row r="1010" spans="1:21" ht="43.2" hidden="1" x14ac:dyDescent="0.3">
      <c r="A1010" s="8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  <c r="O1010">
        <f t="shared" si="76"/>
        <v>0</v>
      </c>
      <c r="P1010" s="13">
        <f t="shared" si="77"/>
        <v>250</v>
      </c>
      <c r="Q1010" s="15" t="s">
        <v>8317</v>
      </c>
      <c r="R1010" t="s">
        <v>8319</v>
      </c>
      <c r="S1010" s="19">
        <f t="shared" si="78"/>
        <v>42702.809201388889</v>
      </c>
      <c r="T1010" s="19">
        <f t="shared" si="79"/>
        <v>42732.809201388889</v>
      </c>
      <c r="U1010">
        <f t="shared" si="80"/>
        <v>2016</v>
      </c>
    </row>
    <row r="1011" spans="1:21" ht="57.6" hidden="1" x14ac:dyDescent="0.3">
      <c r="A1011" s="8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  <c r="O1011">
        <f t="shared" si="76"/>
        <v>13</v>
      </c>
      <c r="P1011" s="13">
        <f t="shared" si="77"/>
        <v>65</v>
      </c>
      <c r="Q1011" s="15" t="s">
        <v>8317</v>
      </c>
      <c r="R1011" t="s">
        <v>8319</v>
      </c>
      <c r="S1011" s="19">
        <f t="shared" si="78"/>
        <v>42510.604699074072</v>
      </c>
      <c r="T1011" s="19">
        <f t="shared" si="79"/>
        <v>42540.604699074072</v>
      </c>
      <c r="U1011">
        <f t="shared" si="80"/>
        <v>2016</v>
      </c>
    </row>
    <row r="1012" spans="1:21" ht="43.2" hidden="1" x14ac:dyDescent="0.3">
      <c r="A1012" s="8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  <c r="O1012">
        <f t="shared" si="76"/>
        <v>0</v>
      </c>
      <c r="P1012" s="13">
        <f t="shared" si="77"/>
        <v>55</v>
      </c>
      <c r="Q1012" s="15" t="s">
        <v>8317</v>
      </c>
      <c r="R1012" t="s">
        <v>8319</v>
      </c>
      <c r="S1012" s="19">
        <f t="shared" si="78"/>
        <v>42561.829421296294</v>
      </c>
      <c r="T1012" s="19">
        <f t="shared" si="79"/>
        <v>42618.124305555553</v>
      </c>
      <c r="U1012">
        <f t="shared" si="80"/>
        <v>2016</v>
      </c>
    </row>
    <row r="1013" spans="1:21" ht="43.2" hidden="1" x14ac:dyDescent="0.3">
      <c r="A1013" s="8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  <c r="O1013">
        <f t="shared" si="76"/>
        <v>0</v>
      </c>
      <c r="P1013" s="13">
        <f t="shared" si="77"/>
        <v>75</v>
      </c>
      <c r="Q1013" s="15" t="s">
        <v>8317</v>
      </c>
      <c r="R1013" t="s">
        <v>8319</v>
      </c>
      <c r="S1013" s="19">
        <f t="shared" si="78"/>
        <v>41946.898090277777</v>
      </c>
      <c r="T1013" s="19">
        <f t="shared" si="79"/>
        <v>41991.898090277777</v>
      </c>
      <c r="U1013">
        <f t="shared" si="80"/>
        <v>2014</v>
      </c>
    </row>
    <row r="1014" spans="1:21" ht="57.6" hidden="1" x14ac:dyDescent="0.3">
      <c r="A1014" s="8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  <c r="O1014">
        <f t="shared" si="76"/>
        <v>21535</v>
      </c>
      <c r="P1014" s="13">
        <f t="shared" si="77"/>
        <v>1389.36</v>
      </c>
      <c r="Q1014" s="15" t="s">
        <v>8317</v>
      </c>
      <c r="R1014" t="s">
        <v>8319</v>
      </c>
      <c r="S1014" s="19">
        <f t="shared" si="78"/>
        <v>42714.440416666665</v>
      </c>
      <c r="T1014" s="19">
        <f t="shared" si="79"/>
        <v>42759.440416666665</v>
      </c>
      <c r="U1014">
        <f t="shared" si="80"/>
        <v>2016</v>
      </c>
    </row>
    <row r="1015" spans="1:21" ht="43.2" hidden="1" x14ac:dyDescent="0.3">
      <c r="A1015" s="8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  <c r="O1015">
        <f t="shared" si="76"/>
        <v>35</v>
      </c>
      <c r="P1015" s="13">
        <f t="shared" si="77"/>
        <v>95.91</v>
      </c>
      <c r="Q1015" s="15" t="s">
        <v>8317</v>
      </c>
      <c r="R1015" t="s">
        <v>8319</v>
      </c>
      <c r="S1015" s="19">
        <f t="shared" si="78"/>
        <v>42339.833981481483</v>
      </c>
      <c r="T1015" s="19">
        <f t="shared" si="79"/>
        <v>42367.833333333328</v>
      </c>
      <c r="U1015">
        <f t="shared" si="80"/>
        <v>2015</v>
      </c>
    </row>
    <row r="1016" spans="1:21" ht="28.8" hidden="1" x14ac:dyDescent="0.3">
      <c r="A1016" s="8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  <c r="O1016">
        <f t="shared" si="76"/>
        <v>31</v>
      </c>
      <c r="P1016" s="13">
        <f t="shared" si="77"/>
        <v>191.25</v>
      </c>
      <c r="Q1016" s="15" t="s">
        <v>8317</v>
      </c>
      <c r="R1016" t="s">
        <v>8319</v>
      </c>
      <c r="S1016" s="19">
        <f t="shared" si="78"/>
        <v>41955.002488425926</v>
      </c>
      <c r="T1016" s="19">
        <f t="shared" si="79"/>
        <v>42005.002488425926</v>
      </c>
      <c r="U1016">
        <f t="shared" si="80"/>
        <v>2014</v>
      </c>
    </row>
    <row r="1017" spans="1:21" ht="28.8" hidden="1" x14ac:dyDescent="0.3">
      <c r="A1017" s="8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  <c r="O1017">
        <f t="shared" si="76"/>
        <v>3</v>
      </c>
      <c r="P1017" s="13">
        <f t="shared" si="77"/>
        <v>40</v>
      </c>
      <c r="Q1017" s="15" t="s">
        <v>8317</v>
      </c>
      <c r="R1017" t="s">
        <v>8319</v>
      </c>
      <c r="S1017" s="19">
        <f t="shared" si="78"/>
        <v>42303.878414351857</v>
      </c>
      <c r="T1017" s="19">
        <f t="shared" si="79"/>
        <v>42333.920081018514</v>
      </c>
      <c r="U1017">
        <f t="shared" si="80"/>
        <v>2015</v>
      </c>
    </row>
    <row r="1018" spans="1:21" ht="43.2" hidden="1" x14ac:dyDescent="0.3">
      <c r="A1018" s="8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  <c r="O1018">
        <f t="shared" si="76"/>
        <v>3</v>
      </c>
      <c r="P1018" s="13">
        <f t="shared" si="77"/>
        <v>74.790000000000006</v>
      </c>
      <c r="Q1018" s="15" t="s">
        <v>8317</v>
      </c>
      <c r="R1018" t="s">
        <v>8319</v>
      </c>
      <c r="S1018" s="19">
        <f t="shared" si="78"/>
        <v>42422.107129629629</v>
      </c>
      <c r="T1018" s="19">
        <f t="shared" si="79"/>
        <v>42467.065462962957</v>
      </c>
      <c r="U1018">
        <f t="shared" si="80"/>
        <v>2016</v>
      </c>
    </row>
    <row r="1019" spans="1:21" ht="43.2" hidden="1" x14ac:dyDescent="0.3">
      <c r="A1019" s="8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  <c r="O1019">
        <f t="shared" si="76"/>
        <v>23</v>
      </c>
      <c r="P1019" s="13">
        <f t="shared" si="77"/>
        <v>161.12</v>
      </c>
      <c r="Q1019" s="15" t="s">
        <v>8317</v>
      </c>
      <c r="R1019" t="s">
        <v>8319</v>
      </c>
      <c r="S1019" s="19">
        <f t="shared" si="78"/>
        <v>42289.675173611111</v>
      </c>
      <c r="T1019" s="19">
        <f t="shared" si="79"/>
        <v>42329.716840277775</v>
      </c>
      <c r="U1019">
        <f t="shared" si="80"/>
        <v>2015</v>
      </c>
    </row>
    <row r="1020" spans="1:21" ht="43.2" hidden="1" x14ac:dyDescent="0.3">
      <c r="A1020" s="8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  <c r="O1020">
        <f t="shared" si="76"/>
        <v>3</v>
      </c>
      <c r="P1020" s="13">
        <f t="shared" si="77"/>
        <v>88.71</v>
      </c>
      <c r="Q1020" s="15" t="s">
        <v>8317</v>
      </c>
      <c r="R1020" t="s">
        <v>8319</v>
      </c>
      <c r="S1020" s="19">
        <f t="shared" si="78"/>
        <v>42535.492280092592</v>
      </c>
      <c r="T1020" s="19">
        <f t="shared" si="79"/>
        <v>42565.492280092592</v>
      </c>
      <c r="U1020">
        <f t="shared" si="80"/>
        <v>2016</v>
      </c>
    </row>
    <row r="1021" spans="1:21" ht="43.2" hidden="1" x14ac:dyDescent="0.3">
      <c r="A1021" s="8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  <c r="O1021">
        <f t="shared" si="76"/>
        <v>47</v>
      </c>
      <c r="P1021" s="13">
        <f t="shared" si="77"/>
        <v>53.25</v>
      </c>
      <c r="Q1021" s="15" t="s">
        <v>8317</v>
      </c>
      <c r="R1021" t="s">
        <v>8319</v>
      </c>
      <c r="S1021" s="19">
        <f t="shared" si="78"/>
        <v>42009.973946759259</v>
      </c>
      <c r="T1021" s="19">
        <f t="shared" si="79"/>
        <v>42039.973946759259</v>
      </c>
      <c r="U1021">
        <f t="shared" si="80"/>
        <v>2015</v>
      </c>
    </row>
    <row r="1022" spans="1:21" ht="43.2" x14ac:dyDescent="0.3">
      <c r="A1022" s="8">
        <v>1020</v>
      </c>
      <c r="B1022" s="9" t="s">
        <v>1021</v>
      </c>
      <c r="C1022" s="9" t="s">
        <v>5130</v>
      </c>
      <c r="D1022" s="10">
        <v>1550</v>
      </c>
      <c r="E1022" s="11">
        <v>3186</v>
      </c>
      <c r="F1022" s="8" t="s">
        <v>8218</v>
      </c>
      <c r="G1022" s="8" t="s">
        <v>8228</v>
      </c>
      <c r="H1022" s="8" t="s">
        <v>8250</v>
      </c>
      <c r="I1022" s="8">
        <v>1433206020</v>
      </c>
      <c r="J1022" s="8">
        <v>1430617209</v>
      </c>
      <c r="K1022" s="8" t="b">
        <v>0</v>
      </c>
      <c r="L1022" s="8">
        <v>30</v>
      </c>
      <c r="M1022" s="8" t="b">
        <v>1</v>
      </c>
      <c r="N1022" s="8" t="s">
        <v>8278</v>
      </c>
      <c r="O1022">
        <f t="shared" si="76"/>
        <v>206</v>
      </c>
      <c r="P1022" s="13">
        <f t="shared" si="77"/>
        <v>106.2</v>
      </c>
      <c r="Q1022" s="15" t="s">
        <v>8323</v>
      </c>
      <c r="R1022" t="s">
        <v>8328</v>
      </c>
      <c r="S1022" s="19">
        <f t="shared" si="78"/>
        <v>42127.069548611107</v>
      </c>
      <c r="T1022" s="19">
        <f t="shared" si="79"/>
        <v>42157.032638888893</v>
      </c>
      <c r="U1022">
        <f t="shared" si="80"/>
        <v>2015</v>
      </c>
    </row>
    <row r="1023" spans="1:21" ht="43.2" x14ac:dyDescent="0.3">
      <c r="A1023" s="8">
        <v>1021</v>
      </c>
      <c r="B1023" s="9" t="s">
        <v>1022</v>
      </c>
      <c r="C1023" s="9" t="s">
        <v>5131</v>
      </c>
      <c r="D1023" s="10">
        <v>3000</v>
      </c>
      <c r="E1023" s="11">
        <v>10554.11</v>
      </c>
      <c r="F1023" s="8" t="s">
        <v>8218</v>
      </c>
      <c r="G1023" s="8" t="s">
        <v>8223</v>
      </c>
      <c r="H1023" s="8" t="s">
        <v>8245</v>
      </c>
      <c r="I1023" s="8">
        <v>1445054400</v>
      </c>
      <c r="J1023" s="8">
        <v>1443074571</v>
      </c>
      <c r="K1023" s="8" t="b">
        <v>1</v>
      </c>
      <c r="L1023" s="8">
        <v>478</v>
      </c>
      <c r="M1023" s="8" t="b">
        <v>1</v>
      </c>
      <c r="N1023" s="8" t="s">
        <v>8278</v>
      </c>
      <c r="O1023">
        <f t="shared" si="76"/>
        <v>352</v>
      </c>
      <c r="P1023" s="13">
        <f t="shared" si="77"/>
        <v>22.08</v>
      </c>
      <c r="Q1023" s="15" t="s">
        <v>8323</v>
      </c>
      <c r="R1023" t="s">
        <v>8328</v>
      </c>
      <c r="S1023" s="19">
        <f t="shared" si="78"/>
        <v>42271.251979166671</v>
      </c>
      <c r="T1023" s="19">
        <f t="shared" si="79"/>
        <v>42294.166666666672</v>
      </c>
      <c r="U1023">
        <f t="shared" si="80"/>
        <v>2015</v>
      </c>
    </row>
    <row r="1024" spans="1:21" ht="28.8" x14ac:dyDescent="0.3">
      <c r="A1024" s="8">
        <v>1022</v>
      </c>
      <c r="B1024" s="9" t="s">
        <v>1023</v>
      </c>
      <c r="C1024" s="9" t="s">
        <v>5132</v>
      </c>
      <c r="D1024" s="10">
        <v>2000</v>
      </c>
      <c r="E1024" s="11">
        <v>2298</v>
      </c>
      <c r="F1024" s="8" t="s">
        <v>8218</v>
      </c>
      <c r="G1024" s="8" t="s">
        <v>8223</v>
      </c>
      <c r="H1024" s="8" t="s">
        <v>8245</v>
      </c>
      <c r="I1024" s="8">
        <v>1431876677</v>
      </c>
      <c r="J1024" s="8">
        <v>1429284677</v>
      </c>
      <c r="K1024" s="8" t="b">
        <v>1</v>
      </c>
      <c r="L1024" s="8">
        <v>74</v>
      </c>
      <c r="M1024" s="8" t="b">
        <v>1</v>
      </c>
      <c r="N1024" s="8" t="s">
        <v>8278</v>
      </c>
      <c r="O1024">
        <f t="shared" si="76"/>
        <v>115</v>
      </c>
      <c r="P1024" s="13">
        <f t="shared" si="77"/>
        <v>31.05</v>
      </c>
      <c r="Q1024" s="15" t="s">
        <v>8323</v>
      </c>
      <c r="R1024" t="s">
        <v>8328</v>
      </c>
      <c r="S1024" s="19">
        <f t="shared" si="78"/>
        <v>42111.646724537044</v>
      </c>
      <c r="T1024" s="19">
        <f t="shared" si="79"/>
        <v>42141.646724537044</v>
      </c>
      <c r="U1024">
        <f t="shared" si="80"/>
        <v>2015</v>
      </c>
    </row>
    <row r="1025" spans="1:21" ht="43.2" x14ac:dyDescent="0.3">
      <c r="A1025" s="8">
        <v>1023</v>
      </c>
      <c r="B1025" s="9" t="s">
        <v>1024</v>
      </c>
      <c r="C1025" s="9" t="s">
        <v>5133</v>
      </c>
      <c r="D1025" s="10">
        <v>2000</v>
      </c>
      <c r="E1025" s="11">
        <v>4743</v>
      </c>
      <c r="F1025" s="8" t="s">
        <v>8218</v>
      </c>
      <c r="G1025" s="8" t="s">
        <v>8224</v>
      </c>
      <c r="H1025" s="8" t="s">
        <v>8246</v>
      </c>
      <c r="I1025" s="8">
        <v>1434837861</v>
      </c>
      <c r="J1025" s="8">
        <v>1432245861</v>
      </c>
      <c r="K1025" s="8" t="b">
        <v>0</v>
      </c>
      <c r="L1025" s="8">
        <v>131</v>
      </c>
      <c r="M1025" s="8" t="b">
        <v>1</v>
      </c>
      <c r="N1025" s="8" t="s">
        <v>8278</v>
      </c>
      <c r="O1025">
        <f t="shared" si="76"/>
        <v>237</v>
      </c>
      <c r="P1025" s="13">
        <f t="shared" si="77"/>
        <v>36.21</v>
      </c>
      <c r="Q1025" s="15" t="s">
        <v>8323</v>
      </c>
      <c r="R1025" t="s">
        <v>8328</v>
      </c>
      <c r="S1025" s="19">
        <f t="shared" si="78"/>
        <v>42145.919687500005</v>
      </c>
      <c r="T1025" s="19">
        <f t="shared" si="79"/>
        <v>42175.919687500005</v>
      </c>
      <c r="U1025">
        <f t="shared" si="80"/>
        <v>2015</v>
      </c>
    </row>
    <row r="1026" spans="1:21" ht="43.2" hidden="1" x14ac:dyDescent="0.3">
      <c r="A1026" s="8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  <c r="O1026">
        <f t="shared" si="76"/>
        <v>119</v>
      </c>
      <c r="P1026" s="13">
        <f t="shared" si="77"/>
        <v>388.98</v>
      </c>
      <c r="Q1026" s="15" t="s">
        <v>8323</v>
      </c>
      <c r="R1026" t="s">
        <v>8328</v>
      </c>
      <c r="S1026" s="19">
        <f t="shared" si="78"/>
        <v>42370.580590277779</v>
      </c>
      <c r="T1026" s="19">
        <f t="shared" si="79"/>
        <v>42400.580590277779</v>
      </c>
      <c r="U1026">
        <f t="shared" si="80"/>
        <v>2016</v>
      </c>
    </row>
    <row r="1027" spans="1:21" ht="43.2" hidden="1" x14ac:dyDescent="0.3">
      <c r="A1027" s="8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  <c r="O1027">
        <f t="shared" ref="O1027:O1090" si="81">ROUND(E1027/D1027*100,0)</f>
        <v>110</v>
      </c>
      <c r="P1027" s="13">
        <f t="shared" ref="P1027:P1090" si="82">IFERROR(ROUND(E1027/L1027,2),0)</f>
        <v>71.849999999999994</v>
      </c>
      <c r="Q1027" s="15" t="s">
        <v>8323</v>
      </c>
      <c r="R1027" t="s">
        <v>8328</v>
      </c>
      <c r="S1027" s="19">
        <f t="shared" ref="S1027:S1090" si="83">(((J1027/60)/60)/24)+DATE(1970,1,1)</f>
        <v>42049.833761574075</v>
      </c>
      <c r="T1027" s="19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 hidden="1" x14ac:dyDescent="0.3">
      <c r="A1028" s="8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  <c r="O1028">
        <f t="shared" si="81"/>
        <v>100</v>
      </c>
      <c r="P1028" s="13">
        <f t="shared" si="82"/>
        <v>57.38</v>
      </c>
      <c r="Q1028" s="15" t="s">
        <v>8323</v>
      </c>
      <c r="R1028" t="s">
        <v>8328</v>
      </c>
      <c r="S1028" s="19">
        <f t="shared" si="83"/>
        <v>42426.407592592594</v>
      </c>
      <c r="T1028" s="19">
        <f t="shared" si="84"/>
        <v>42460.365925925929</v>
      </c>
      <c r="U1028">
        <f t="shared" si="85"/>
        <v>2016</v>
      </c>
    </row>
    <row r="1029" spans="1:21" ht="43.2" hidden="1" x14ac:dyDescent="0.3">
      <c r="A1029" s="8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  <c r="O1029">
        <f t="shared" si="81"/>
        <v>103</v>
      </c>
      <c r="P1029" s="13">
        <f t="shared" si="82"/>
        <v>69.67</v>
      </c>
      <c r="Q1029" s="15" t="s">
        <v>8323</v>
      </c>
      <c r="R1029" t="s">
        <v>8328</v>
      </c>
      <c r="S1029" s="19">
        <f t="shared" si="83"/>
        <v>41905.034108796295</v>
      </c>
      <c r="T1029" s="19">
        <f t="shared" si="84"/>
        <v>41935.034108796295</v>
      </c>
      <c r="U1029">
        <f t="shared" si="85"/>
        <v>2014</v>
      </c>
    </row>
    <row r="1030" spans="1:21" ht="43.2" hidden="1" x14ac:dyDescent="0.3">
      <c r="A1030" s="8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  <c r="O1030">
        <f t="shared" si="81"/>
        <v>117</v>
      </c>
      <c r="P1030" s="13">
        <f t="shared" si="82"/>
        <v>45.99</v>
      </c>
      <c r="Q1030" s="15" t="s">
        <v>8323</v>
      </c>
      <c r="R1030" t="s">
        <v>8328</v>
      </c>
      <c r="S1030" s="19">
        <f t="shared" si="83"/>
        <v>42755.627372685187</v>
      </c>
      <c r="T1030" s="19">
        <f t="shared" si="84"/>
        <v>42800.833333333328</v>
      </c>
      <c r="U1030">
        <f t="shared" si="85"/>
        <v>2017</v>
      </c>
    </row>
    <row r="1031" spans="1:21" ht="28.8" hidden="1" x14ac:dyDescent="0.3">
      <c r="A1031" s="8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  <c r="O1031">
        <f t="shared" si="81"/>
        <v>112</v>
      </c>
      <c r="P1031" s="13">
        <f t="shared" si="82"/>
        <v>79.260000000000005</v>
      </c>
      <c r="Q1031" s="15" t="s">
        <v>8323</v>
      </c>
      <c r="R1031" t="s">
        <v>8328</v>
      </c>
      <c r="S1031" s="19">
        <f t="shared" si="83"/>
        <v>42044.711886574078</v>
      </c>
      <c r="T1031" s="19">
        <f t="shared" si="84"/>
        <v>42098.915972222225</v>
      </c>
      <c r="U1031">
        <f t="shared" si="85"/>
        <v>2015</v>
      </c>
    </row>
    <row r="1032" spans="1:21" ht="28.8" x14ac:dyDescent="0.3">
      <c r="A1032" s="8">
        <v>1030</v>
      </c>
      <c r="B1032" s="9" t="s">
        <v>1031</v>
      </c>
      <c r="C1032" s="9" t="s">
        <v>5140</v>
      </c>
      <c r="D1032" s="10">
        <v>2000</v>
      </c>
      <c r="E1032" s="11">
        <v>6842</v>
      </c>
      <c r="F1032" s="8" t="s">
        <v>8218</v>
      </c>
      <c r="G1032" s="8" t="s">
        <v>8223</v>
      </c>
      <c r="H1032" s="8" t="s">
        <v>8245</v>
      </c>
      <c r="I1032" s="8">
        <v>1473680149</v>
      </c>
      <c r="J1032" s="8">
        <v>1472470549</v>
      </c>
      <c r="K1032" s="8" t="b">
        <v>0</v>
      </c>
      <c r="L1032" s="8">
        <v>159</v>
      </c>
      <c r="M1032" s="8" t="b">
        <v>1</v>
      </c>
      <c r="N1032" s="8" t="s">
        <v>8278</v>
      </c>
      <c r="O1032">
        <f t="shared" si="81"/>
        <v>342</v>
      </c>
      <c r="P1032" s="13">
        <f t="shared" si="82"/>
        <v>43.03</v>
      </c>
      <c r="Q1032" s="15" t="s">
        <v>8323</v>
      </c>
      <c r="R1032" t="s">
        <v>8328</v>
      </c>
      <c r="S1032" s="19">
        <f t="shared" si="83"/>
        <v>42611.483206018514</v>
      </c>
      <c r="T1032" s="19">
        <f t="shared" si="84"/>
        <v>42625.483206018514</v>
      </c>
      <c r="U1032">
        <f t="shared" si="85"/>
        <v>2016</v>
      </c>
    </row>
    <row r="1033" spans="1:21" ht="57.6" hidden="1" x14ac:dyDescent="0.3">
      <c r="A1033" s="8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  <c r="O1033">
        <f t="shared" si="81"/>
        <v>107</v>
      </c>
      <c r="P1033" s="13">
        <f t="shared" si="82"/>
        <v>108.48</v>
      </c>
      <c r="Q1033" s="15" t="s">
        <v>8323</v>
      </c>
      <c r="R1033" t="s">
        <v>8328</v>
      </c>
      <c r="S1033" s="19">
        <f t="shared" si="83"/>
        <v>42324.764004629629</v>
      </c>
      <c r="T1033" s="19">
        <f t="shared" si="84"/>
        <v>42354.764004629629</v>
      </c>
      <c r="U1033">
        <f t="shared" si="85"/>
        <v>2015</v>
      </c>
    </row>
    <row r="1034" spans="1:21" hidden="1" x14ac:dyDescent="0.3">
      <c r="A1034" s="8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  <c r="O1034">
        <f t="shared" si="81"/>
        <v>108</v>
      </c>
      <c r="P1034" s="13">
        <f t="shared" si="82"/>
        <v>61.03</v>
      </c>
      <c r="Q1034" s="15" t="s">
        <v>8323</v>
      </c>
      <c r="R1034" t="s">
        <v>8328</v>
      </c>
      <c r="S1034" s="19">
        <f t="shared" si="83"/>
        <v>42514.666956018518</v>
      </c>
      <c r="T1034" s="19">
        <f t="shared" si="84"/>
        <v>42544.666956018518</v>
      </c>
      <c r="U1034">
        <f t="shared" si="85"/>
        <v>2016</v>
      </c>
    </row>
    <row r="1035" spans="1:21" ht="43.2" x14ac:dyDescent="0.3">
      <c r="A1035" s="8">
        <v>1033</v>
      </c>
      <c r="B1035" s="9" t="s">
        <v>1034</v>
      </c>
      <c r="C1035" s="9" t="s">
        <v>5143</v>
      </c>
      <c r="D1035" s="10">
        <v>1328</v>
      </c>
      <c r="E1035" s="11">
        <v>1366</v>
      </c>
      <c r="F1035" s="8" t="s">
        <v>8218</v>
      </c>
      <c r="G1035" s="8" t="s">
        <v>8224</v>
      </c>
      <c r="H1035" s="8" t="s">
        <v>8246</v>
      </c>
      <c r="I1035" s="8">
        <v>1481564080</v>
      </c>
      <c r="J1035" s="8">
        <v>1479144880</v>
      </c>
      <c r="K1035" s="8" t="b">
        <v>0</v>
      </c>
      <c r="L1035" s="8">
        <v>27</v>
      </c>
      <c r="M1035" s="8" t="b">
        <v>1</v>
      </c>
      <c r="N1035" s="8" t="s">
        <v>8278</v>
      </c>
      <c r="O1035">
        <f t="shared" si="81"/>
        <v>103</v>
      </c>
      <c r="P1035" s="13">
        <f t="shared" si="82"/>
        <v>50.59</v>
      </c>
      <c r="Q1035" s="15" t="s">
        <v>8323</v>
      </c>
      <c r="R1035" t="s">
        <v>8328</v>
      </c>
      <c r="S1035" s="19">
        <f t="shared" si="83"/>
        <v>42688.732407407413</v>
      </c>
      <c r="T1035" s="19">
        <f t="shared" si="84"/>
        <v>42716.732407407413</v>
      </c>
      <c r="U1035">
        <f t="shared" si="85"/>
        <v>2016</v>
      </c>
    </row>
    <row r="1036" spans="1:21" ht="43.2" hidden="1" x14ac:dyDescent="0.3">
      <c r="A1036" s="8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  <c r="O1036">
        <f t="shared" si="81"/>
        <v>130</v>
      </c>
      <c r="P1036" s="13">
        <f t="shared" si="82"/>
        <v>39.159999999999997</v>
      </c>
      <c r="Q1036" s="15" t="s">
        <v>8323</v>
      </c>
      <c r="R1036" t="s">
        <v>8328</v>
      </c>
      <c r="S1036" s="19">
        <f t="shared" si="83"/>
        <v>42555.166712962964</v>
      </c>
      <c r="T1036" s="19">
        <f t="shared" si="84"/>
        <v>42587.165972222225</v>
      </c>
      <c r="U1036">
        <f t="shared" si="85"/>
        <v>2016</v>
      </c>
    </row>
    <row r="1037" spans="1:21" ht="43.2" x14ac:dyDescent="0.3">
      <c r="A1037" s="8">
        <v>1035</v>
      </c>
      <c r="B1037" s="9" t="s">
        <v>1036</v>
      </c>
      <c r="C1037" s="9" t="s">
        <v>5145</v>
      </c>
      <c r="D1037" s="10">
        <v>4600</v>
      </c>
      <c r="E1037" s="11">
        <v>4952</v>
      </c>
      <c r="F1037" s="8" t="s">
        <v>8218</v>
      </c>
      <c r="G1037" s="8" t="s">
        <v>8223</v>
      </c>
      <c r="H1037" s="8" t="s">
        <v>8245</v>
      </c>
      <c r="I1037" s="8">
        <v>1423668220</v>
      </c>
      <c r="J1037" s="8">
        <v>1421076220</v>
      </c>
      <c r="K1037" s="8" t="b">
        <v>0</v>
      </c>
      <c r="L1037" s="8">
        <v>76</v>
      </c>
      <c r="M1037" s="8" t="b">
        <v>1</v>
      </c>
      <c r="N1037" s="8" t="s">
        <v>8278</v>
      </c>
      <c r="O1037">
        <f t="shared" si="81"/>
        <v>108</v>
      </c>
      <c r="P1037" s="13">
        <f t="shared" si="82"/>
        <v>65.16</v>
      </c>
      <c r="Q1037" s="15" t="s">
        <v>8323</v>
      </c>
      <c r="R1037" t="s">
        <v>8328</v>
      </c>
      <c r="S1037" s="19">
        <f t="shared" si="83"/>
        <v>42016.641435185185</v>
      </c>
      <c r="T1037" s="19">
        <f t="shared" si="84"/>
        <v>42046.641435185185</v>
      </c>
      <c r="U1037">
        <f t="shared" si="85"/>
        <v>2015</v>
      </c>
    </row>
    <row r="1038" spans="1:21" ht="43.2" x14ac:dyDescent="0.3">
      <c r="A1038" s="8">
        <v>1036</v>
      </c>
      <c r="B1038" s="9" t="s">
        <v>1037</v>
      </c>
      <c r="C1038" s="9" t="s">
        <v>5146</v>
      </c>
      <c r="D1038" s="10">
        <v>4500</v>
      </c>
      <c r="E1038" s="11">
        <v>5056.22</v>
      </c>
      <c r="F1038" s="8" t="s">
        <v>8218</v>
      </c>
      <c r="G1038" s="8" t="s">
        <v>8223</v>
      </c>
      <c r="H1038" s="8" t="s">
        <v>8245</v>
      </c>
      <c r="I1038" s="8">
        <v>1357545600</v>
      </c>
      <c r="J1038" s="8">
        <v>1354790790</v>
      </c>
      <c r="K1038" s="8" t="b">
        <v>0</v>
      </c>
      <c r="L1038" s="8">
        <v>211</v>
      </c>
      <c r="M1038" s="8" t="b">
        <v>1</v>
      </c>
      <c r="N1038" s="8" t="s">
        <v>8278</v>
      </c>
      <c r="O1038">
        <f t="shared" si="81"/>
        <v>112</v>
      </c>
      <c r="P1038" s="13">
        <f t="shared" si="82"/>
        <v>23.96</v>
      </c>
      <c r="Q1038" s="15" t="s">
        <v>8323</v>
      </c>
      <c r="R1038" t="s">
        <v>8328</v>
      </c>
      <c r="S1038" s="19">
        <f t="shared" si="83"/>
        <v>41249.448958333334</v>
      </c>
      <c r="T1038" s="19">
        <f t="shared" si="84"/>
        <v>41281.333333333336</v>
      </c>
      <c r="U1038">
        <f t="shared" si="85"/>
        <v>2012</v>
      </c>
    </row>
    <row r="1039" spans="1:21" ht="43.2" x14ac:dyDescent="0.3">
      <c r="A1039" s="8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  <c r="O1039">
        <f t="shared" si="81"/>
        <v>102</v>
      </c>
      <c r="P1039" s="13">
        <f t="shared" si="82"/>
        <v>48.62</v>
      </c>
      <c r="Q1039" s="15" t="s">
        <v>8323</v>
      </c>
      <c r="R1039" t="s">
        <v>8328</v>
      </c>
      <c r="S1039" s="19">
        <f t="shared" si="83"/>
        <v>42119.822476851856</v>
      </c>
      <c r="T1039" s="19">
        <f t="shared" si="84"/>
        <v>42142.208333333328</v>
      </c>
      <c r="U1039">
        <f t="shared" si="85"/>
        <v>2015</v>
      </c>
    </row>
    <row r="1040" spans="1:21" ht="43.2" x14ac:dyDescent="0.3">
      <c r="A1040" s="8">
        <v>1038</v>
      </c>
      <c r="B1040" s="9" t="s">
        <v>1039</v>
      </c>
      <c r="C1040" s="9" t="s">
        <v>5148</v>
      </c>
      <c r="D1040" s="10">
        <v>1500</v>
      </c>
      <c r="E1040" s="11">
        <v>2180</v>
      </c>
      <c r="F1040" s="8" t="s">
        <v>8218</v>
      </c>
      <c r="G1040" s="8" t="s">
        <v>8223</v>
      </c>
      <c r="H1040" s="8" t="s">
        <v>8245</v>
      </c>
      <c r="I1040" s="8">
        <v>1458362023</v>
      </c>
      <c r="J1040" s="8">
        <v>1455773623</v>
      </c>
      <c r="K1040" s="8" t="b">
        <v>0</v>
      </c>
      <c r="L1040" s="8">
        <v>61</v>
      </c>
      <c r="M1040" s="8" t="b">
        <v>1</v>
      </c>
      <c r="N1040" s="8" t="s">
        <v>8278</v>
      </c>
      <c r="O1040">
        <f t="shared" si="81"/>
        <v>145</v>
      </c>
      <c r="P1040" s="13">
        <f t="shared" si="82"/>
        <v>35.74</v>
      </c>
      <c r="Q1040" s="15" t="s">
        <v>8323</v>
      </c>
      <c r="R1040" t="s">
        <v>8328</v>
      </c>
      <c r="S1040" s="19">
        <f t="shared" si="83"/>
        <v>42418.231747685189</v>
      </c>
      <c r="T1040" s="19">
        <f t="shared" si="84"/>
        <v>42448.190081018518</v>
      </c>
      <c r="U1040">
        <f t="shared" si="85"/>
        <v>2016</v>
      </c>
    </row>
    <row r="1041" spans="1:21" ht="43.2" hidden="1" x14ac:dyDescent="0.3">
      <c r="A1041" s="8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  <c r="O1041">
        <f t="shared" si="81"/>
        <v>128</v>
      </c>
      <c r="P1041" s="13">
        <f t="shared" si="82"/>
        <v>21.37</v>
      </c>
      <c r="Q1041" s="15" t="s">
        <v>8323</v>
      </c>
      <c r="R1041" t="s">
        <v>8328</v>
      </c>
      <c r="S1041" s="19">
        <f t="shared" si="83"/>
        <v>42692.109328703707</v>
      </c>
      <c r="T1041" s="19">
        <f t="shared" si="84"/>
        <v>42717.332638888889</v>
      </c>
      <c r="U1041">
        <f t="shared" si="85"/>
        <v>2016</v>
      </c>
    </row>
    <row r="1042" spans="1:21" ht="43.2" hidden="1" x14ac:dyDescent="0.3">
      <c r="A1042" s="8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  <c r="O1042">
        <f t="shared" si="81"/>
        <v>0</v>
      </c>
      <c r="P1042" s="13">
        <f t="shared" si="82"/>
        <v>250</v>
      </c>
      <c r="Q1042" s="15" t="s">
        <v>8329</v>
      </c>
      <c r="R1042" t="s">
        <v>8330</v>
      </c>
      <c r="S1042" s="19">
        <f t="shared" si="83"/>
        <v>42579.708437499998</v>
      </c>
      <c r="T1042" s="19">
        <f t="shared" si="84"/>
        <v>42609.708437499998</v>
      </c>
      <c r="U1042">
        <f t="shared" si="85"/>
        <v>2016</v>
      </c>
    </row>
    <row r="1043" spans="1:21" ht="43.2" hidden="1" x14ac:dyDescent="0.3">
      <c r="A1043" s="8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  <c r="O1043">
        <f t="shared" si="81"/>
        <v>0</v>
      </c>
      <c r="P1043" s="13">
        <f t="shared" si="82"/>
        <v>0</v>
      </c>
      <c r="Q1043" s="15" t="s">
        <v>8329</v>
      </c>
      <c r="R1043" t="s">
        <v>8330</v>
      </c>
      <c r="S1043" s="19">
        <f t="shared" si="83"/>
        <v>41831.060092592597</v>
      </c>
      <c r="T1043" s="19">
        <f t="shared" si="84"/>
        <v>41851.060092592597</v>
      </c>
      <c r="U1043">
        <f t="shared" si="85"/>
        <v>2014</v>
      </c>
    </row>
    <row r="1044" spans="1:21" ht="43.2" hidden="1" x14ac:dyDescent="0.3">
      <c r="A1044" s="8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  <c r="O1044">
        <f t="shared" si="81"/>
        <v>2</v>
      </c>
      <c r="P1044" s="13">
        <f t="shared" si="82"/>
        <v>10</v>
      </c>
      <c r="Q1044" s="15" t="s">
        <v>8329</v>
      </c>
      <c r="R1044" t="s">
        <v>8330</v>
      </c>
      <c r="S1044" s="19">
        <f t="shared" si="83"/>
        <v>41851.696157407408</v>
      </c>
      <c r="T1044" s="19">
        <f t="shared" si="84"/>
        <v>41894.416666666664</v>
      </c>
      <c r="U1044">
        <f t="shared" si="85"/>
        <v>2014</v>
      </c>
    </row>
    <row r="1045" spans="1:21" ht="43.2" hidden="1" x14ac:dyDescent="0.3">
      <c r="A1045" s="8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  <c r="O1045">
        <f t="shared" si="81"/>
        <v>9</v>
      </c>
      <c r="P1045" s="13">
        <f t="shared" si="82"/>
        <v>29.24</v>
      </c>
      <c r="Q1045" s="15" t="s">
        <v>8329</v>
      </c>
      <c r="R1045" t="s">
        <v>8330</v>
      </c>
      <c r="S1045" s="19">
        <f t="shared" si="83"/>
        <v>42114.252951388888</v>
      </c>
      <c r="T1045" s="19">
        <f t="shared" si="84"/>
        <v>42144.252951388888</v>
      </c>
      <c r="U1045">
        <f t="shared" si="85"/>
        <v>2015</v>
      </c>
    </row>
    <row r="1046" spans="1:21" ht="43.2" hidden="1" x14ac:dyDescent="0.3">
      <c r="A1046" s="8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  <c r="O1046">
        <f t="shared" si="81"/>
        <v>0</v>
      </c>
      <c r="P1046" s="13">
        <f t="shared" si="82"/>
        <v>3</v>
      </c>
      <c r="Q1046" s="15" t="s">
        <v>8329</v>
      </c>
      <c r="R1046" t="s">
        <v>8330</v>
      </c>
      <c r="S1046" s="19">
        <f t="shared" si="83"/>
        <v>42011.925937499997</v>
      </c>
      <c r="T1046" s="19">
        <f t="shared" si="84"/>
        <v>42068.852083333331</v>
      </c>
      <c r="U1046">
        <f t="shared" si="85"/>
        <v>2015</v>
      </c>
    </row>
    <row r="1047" spans="1:21" ht="43.2" hidden="1" x14ac:dyDescent="0.3">
      <c r="A1047" s="8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  <c r="O1047">
        <f t="shared" si="81"/>
        <v>3</v>
      </c>
      <c r="P1047" s="13">
        <f t="shared" si="82"/>
        <v>33.25</v>
      </c>
      <c r="Q1047" s="15" t="s">
        <v>8329</v>
      </c>
      <c r="R1047" t="s">
        <v>8330</v>
      </c>
      <c r="S1047" s="19">
        <f t="shared" si="83"/>
        <v>41844.874421296299</v>
      </c>
      <c r="T1047" s="19">
        <f t="shared" si="84"/>
        <v>41874.874421296299</v>
      </c>
      <c r="U1047">
        <f t="shared" si="85"/>
        <v>2014</v>
      </c>
    </row>
    <row r="1048" spans="1:21" ht="43.2" x14ac:dyDescent="0.3">
      <c r="A1048" s="8">
        <v>1046</v>
      </c>
      <c r="B1048" s="9" t="s">
        <v>1047</v>
      </c>
      <c r="C1048" s="9" t="s">
        <v>5156</v>
      </c>
      <c r="D1048" s="10">
        <v>3000</v>
      </c>
      <c r="E1048" s="11">
        <v>0</v>
      </c>
      <c r="F1048" s="8" t="s">
        <v>8219</v>
      </c>
      <c r="G1048" s="8" t="s">
        <v>8235</v>
      </c>
      <c r="H1048" s="8" t="s">
        <v>8248</v>
      </c>
      <c r="I1048" s="8">
        <v>1451161560</v>
      </c>
      <c r="J1048" s="8">
        <v>1447273560</v>
      </c>
      <c r="K1048" s="8" t="b">
        <v>0</v>
      </c>
      <c r="L1048" s="8">
        <v>0</v>
      </c>
      <c r="M1048" s="8" t="b">
        <v>0</v>
      </c>
      <c r="N1048" s="8" t="s">
        <v>8279</v>
      </c>
      <c r="O1048">
        <f t="shared" si="81"/>
        <v>0</v>
      </c>
      <c r="P1048" s="13">
        <f t="shared" si="82"/>
        <v>0</v>
      </c>
      <c r="Q1048" s="15" t="s">
        <v>8329</v>
      </c>
      <c r="R1048" t="s">
        <v>8330</v>
      </c>
      <c r="S1048" s="19">
        <f t="shared" si="83"/>
        <v>42319.851388888885</v>
      </c>
      <c r="T1048" s="19">
        <f t="shared" si="84"/>
        <v>42364.851388888885</v>
      </c>
      <c r="U1048">
        <f t="shared" si="85"/>
        <v>2015</v>
      </c>
    </row>
    <row r="1049" spans="1:21" ht="43.2" x14ac:dyDescent="0.3">
      <c r="A1049" s="8">
        <v>1047</v>
      </c>
      <c r="B1049" s="9" t="s">
        <v>1048</v>
      </c>
      <c r="C1049" s="9" t="s">
        <v>5157</v>
      </c>
      <c r="D1049" s="10">
        <v>2000</v>
      </c>
      <c r="E1049" s="11">
        <v>1</v>
      </c>
      <c r="F1049" s="8" t="s">
        <v>8219</v>
      </c>
      <c r="G1049" s="8" t="s">
        <v>8223</v>
      </c>
      <c r="H1049" s="8" t="s">
        <v>8245</v>
      </c>
      <c r="I1049" s="8">
        <v>1415219915</v>
      </c>
      <c r="J1049" s="8">
        <v>1412624315</v>
      </c>
      <c r="K1049" s="8" t="b">
        <v>0</v>
      </c>
      <c r="L1049" s="8">
        <v>1</v>
      </c>
      <c r="M1049" s="8" t="b">
        <v>0</v>
      </c>
      <c r="N1049" s="8" t="s">
        <v>8279</v>
      </c>
      <c r="O1049">
        <f t="shared" si="81"/>
        <v>0</v>
      </c>
      <c r="P1049" s="13">
        <f t="shared" si="82"/>
        <v>1</v>
      </c>
      <c r="Q1049" s="15" t="s">
        <v>8329</v>
      </c>
      <c r="R1049" t="s">
        <v>8330</v>
      </c>
      <c r="S1049" s="19">
        <f t="shared" si="83"/>
        <v>41918.818460648145</v>
      </c>
      <c r="T1049" s="19">
        <f t="shared" si="84"/>
        <v>41948.860127314816</v>
      </c>
      <c r="U1049">
        <f t="shared" si="85"/>
        <v>2014</v>
      </c>
    </row>
    <row r="1050" spans="1:21" ht="43.2" hidden="1" x14ac:dyDescent="0.3">
      <c r="A1050" s="8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  <c r="O1050">
        <f t="shared" si="81"/>
        <v>1</v>
      </c>
      <c r="P1050" s="13">
        <f t="shared" si="82"/>
        <v>53</v>
      </c>
      <c r="Q1050" s="15" t="s">
        <v>8329</v>
      </c>
      <c r="R1050" t="s">
        <v>8330</v>
      </c>
      <c r="S1050" s="19">
        <f t="shared" si="83"/>
        <v>42598.053113425922</v>
      </c>
      <c r="T1050" s="19">
        <f t="shared" si="84"/>
        <v>42638.053113425922</v>
      </c>
      <c r="U1050">
        <f t="shared" si="85"/>
        <v>2016</v>
      </c>
    </row>
    <row r="1051" spans="1:21" hidden="1" x14ac:dyDescent="0.3">
      <c r="A1051" s="8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  <c r="O1051">
        <f t="shared" si="81"/>
        <v>0</v>
      </c>
      <c r="P1051" s="13">
        <f t="shared" si="82"/>
        <v>0</v>
      </c>
      <c r="Q1051" s="15" t="s">
        <v>8329</v>
      </c>
      <c r="R1051" t="s">
        <v>8330</v>
      </c>
      <c r="S1051" s="19">
        <f t="shared" si="83"/>
        <v>42382.431076388893</v>
      </c>
      <c r="T1051" s="19">
        <f t="shared" si="84"/>
        <v>42412.431076388893</v>
      </c>
      <c r="U1051">
        <f t="shared" si="85"/>
        <v>2016</v>
      </c>
    </row>
    <row r="1052" spans="1:21" ht="28.8" x14ac:dyDescent="0.3">
      <c r="A1052" s="8">
        <v>1050</v>
      </c>
      <c r="B1052" s="9" t="s">
        <v>1051</v>
      </c>
      <c r="C1052" s="9" t="s">
        <v>5160</v>
      </c>
      <c r="D1052" s="10">
        <v>2500</v>
      </c>
      <c r="E1052" s="11">
        <v>0</v>
      </c>
      <c r="F1052" s="8" t="s">
        <v>8219</v>
      </c>
      <c r="G1052" s="8" t="s">
        <v>8223</v>
      </c>
      <c r="H1052" s="8" t="s">
        <v>8245</v>
      </c>
      <c r="I1052" s="8">
        <v>1442257677</v>
      </c>
      <c r="J1052" s="8">
        <v>1439665677</v>
      </c>
      <c r="K1052" s="8" t="b">
        <v>0</v>
      </c>
      <c r="L1052" s="8">
        <v>0</v>
      </c>
      <c r="M1052" s="8" t="b">
        <v>0</v>
      </c>
      <c r="N1052" s="8" t="s">
        <v>8279</v>
      </c>
      <c r="O1052">
        <f t="shared" si="81"/>
        <v>0</v>
      </c>
      <c r="P1052" s="13">
        <f t="shared" si="82"/>
        <v>0</v>
      </c>
      <c r="Q1052" s="15" t="s">
        <v>8329</v>
      </c>
      <c r="R1052" t="s">
        <v>8330</v>
      </c>
      <c r="S1052" s="19">
        <f t="shared" si="83"/>
        <v>42231.7971875</v>
      </c>
      <c r="T1052" s="19">
        <f t="shared" si="84"/>
        <v>42261.7971875</v>
      </c>
      <c r="U1052">
        <f t="shared" si="85"/>
        <v>2015</v>
      </c>
    </row>
    <row r="1053" spans="1:21" ht="43.2" hidden="1" x14ac:dyDescent="0.3">
      <c r="A1053" s="8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  <c r="O1053">
        <f t="shared" si="81"/>
        <v>0</v>
      </c>
      <c r="P1053" s="13">
        <f t="shared" si="82"/>
        <v>0</v>
      </c>
      <c r="Q1053" s="15" t="s">
        <v>8329</v>
      </c>
      <c r="R1053" t="s">
        <v>8330</v>
      </c>
      <c r="S1053" s="19">
        <f t="shared" si="83"/>
        <v>41850.014178240745</v>
      </c>
      <c r="T1053" s="19">
        <f t="shared" si="84"/>
        <v>41878.014178240745</v>
      </c>
      <c r="U1053">
        <f t="shared" si="85"/>
        <v>2014</v>
      </c>
    </row>
    <row r="1054" spans="1:21" ht="57.6" x14ac:dyDescent="0.3">
      <c r="A1054" s="8">
        <v>1052</v>
      </c>
      <c r="B1054" s="9" t="s">
        <v>1053</v>
      </c>
      <c r="C1054" s="9" t="s">
        <v>5162</v>
      </c>
      <c r="D1054" s="10">
        <v>4336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1465243740</v>
      </c>
      <c r="J1054" s="8">
        <v>1461438495</v>
      </c>
      <c r="K1054" s="8" t="b">
        <v>0</v>
      </c>
      <c r="L1054" s="8">
        <v>0</v>
      </c>
      <c r="M1054" s="8" t="b">
        <v>0</v>
      </c>
      <c r="N1054" s="8" t="s">
        <v>8279</v>
      </c>
      <c r="O1054">
        <f t="shared" si="81"/>
        <v>0</v>
      </c>
      <c r="P1054" s="13">
        <f t="shared" si="82"/>
        <v>0</v>
      </c>
      <c r="Q1054" s="15" t="s">
        <v>8329</v>
      </c>
      <c r="R1054" t="s">
        <v>8330</v>
      </c>
      <c r="S1054" s="19">
        <f t="shared" si="83"/>
        <v>42483.797395833331</v>
      </c>
      <c r="T1054" s="19">
        <f t="shared" si="84"/>
        <v>42527.839583333334</v>
      </c>
      <c r="U1054">
        <f t="shared" si="85"/>
        <v>2016</v>
      </c>
    </row>
    <row r="1055" spans="1:21" ht="43.2" x14ac:dyDescent="0.3">
      <c r="A1055" s="8">
        <v>1053</v>
      </c>
      <c r="B1055" s="9" t="s">
        <v>1054</v>
      </c>
      <c r="C1055" s="9" t="s">
        <v>5163</v>
      </c>
      <c r="D1055" s="10">
        <v>1500</v>
      </c>
      <c r="E1055" s="11">
        <v>15</v>
      </c>
      <c r="F1055" s="8" t="s">
        <v>8219</v>
      </c>
      <c r="G1055" s="8" t="s">
        <v>8223</v>
      </c>
      <c r="H1055" s="8" t="s">
        <v>8245</v>
      </c>
      <c r="I1055" s="8">
        <v>1488773332</v>
      </c>
      <c r="J1055" s="8">
        <v>1486613332</v>
      </c>
      <c r="K1055" s="8" t="b">
        <v>0</v>
      </c>
      <c r="L1055" s="8">
        <v>1</v>
      </c>
      <c r="M1055" s="8" t="b">
        <v>0</v>
      </c>
      <c r="N1055" s="8" t="s">
        <v>8279</v>
      </c>
      <c r="O1055">
        <f t="shared" si="81"/>
        <v>1</v>
      </c>
      <c r="P1055" s="13">
        <f t="shared" si="82"/>
        <v>15</v>
      </c>
      <c r="Q1055" s="15" t="s">
        <v>8329</v>
      </c>
      <c r="R1055" t="s">
        <v>8330</v>
      </c>
      <c r="S1055" s="19">
        <f t="shared" si="83"/>
        <v>42775.172824074078</v>
      </c>
      <c r="T1055" s="19">
        <f t="shared" si="84"/>
        <v>42800.172824074078</v>
      </c>
      <c r="U1055">
        <f t="shared" si="85"/>
        <v>2017</v>
      </c>
    </row>
    <row r="1056" spans="1:21" ht="57.6" x14ac:dyDescent="0.3">
      <c r="A1056" s="8">
        <v>1054</v>
      </c>
      <c r="B1056" s="9" t="s">
        <v>1055</v>
      </c>
      <c r="C1056" s="9" t="s">
        <v>5164</v>
      </c>
      <c r="D1056" s="10">
        <v>2500</v>
      </c>
      <c r="E1056" s="11">
        <v>0</v>
      </c>
      <c r="F1056" s="8" t="s">
        <v>8219</v>
      </c>
      <c r="G1056" s="8" t="s">
        <v>8223</v>
      </c>
      <c r="H1056" s="8" t="s">
        <v>8245</v>
      </c>
      <c r="I1056" s="8">
        <v>1407708000</v>
      </c>
      <c r="J1056" s="8">
        <v>1405110399</v>
      </c>
      <c r="K1056" s="8" t="b">
        <v>0</v>
      </c>
      <c r="L1056" s="8">
        <v>0</v>
      </c>
      <c r="M1056" s="8" t="b">
        <v>0</v>
      </c>
      <c r="N1056" s="8" t="s">
        <v>8279</v>
      </c>
      <c r="O1056">
        <f t="shared" si="81"/>
        <v>0</v>
      </c>
      <c r="P1056" s="13">
        <f t="shared" si="82"/>
        <v>0</v>
      </c>
      <c r="Q1056" s="15" t="s">
        <v>8329</v>
      </c>
      <c r="R1056" t="s">
        <v>8330</v>
      </c>
      <c r="S1056" s="19">
        <f t="shared" si="83"/>
        <v>41831.851840277777</v>
      </c>
      <c r="T1056" s="19">
        <f t="shared" si="84"/>
        <v>41861.916666666664</v>
      </c>
      <c r="U1056">
        <f t="shared" si="85"/>
        <v>2014</v>
      </c>
    </row>
    <row r="1057" spans="1:21" ht="43.2" x14ac:dyDescent="0.3">
      <c r="A1057" s="8">
        <v>1055</v>
      </c>
      <c r="B1057" s="9" t="s">
        <v>1056</v>
      </c>
      <c r="C1057" s="9" t="s">
        <v>5165</v>
      </c>
      <c r="D1057" s="10">
        <v>3500</v>
      </c>
      <c r="E1057" s="11">
        <v>0</v>
      </c>
      <c r="F1057" s="8" t="s">
        <v>8219</v>
      </c>
      <c r="G1057" s="8" t="s">
        <v>8223</v>
      </c>
      <c r="H1057" s="8" t="s">
        <v>8245</v>
      </c>
      <c r="I1057" s="8">
        <v>1457394545</v>
      </c>
      <c r="J1057" s="8">
        <v>1454802545</v>
      </c>
      <c r="K1057" s="8" t="b">
        <v>0</v>
      </c>
      <c r="L1057" s="8">
        <v>0</v>
      </c>
      <c r="M1057" s="8" t="b">
        <v>0</v>
      </c>
      <c r="N1057" s="8" t="s">
        <v>8279</v>
      </c>
      <c r="O1057">
        <f t="shared" si="81"/>
        <v>0</v>
      </c>
      <c r="P1057" s="13">
        <f t="shared" si="82"/>
        <v>0</v>
      </c>
      <c r="Q1057" s="15" t="s">
        <v>8329</v>
      </c>
      <c r="R1057" t="s">
        <v>8330</v>
      </c>
      <c r="S1057" s="19">
        <f t="shared" si="83"/>
        <v>42406.992418981477</v>
      </c>
      <c r="T1057" s="19">
        <f t="shared" si="84"/>
        <v>42436.992418981477</v>
      </c>
      <c r="U1057">
        <f t="shared" si="85"/>
        <v>2016</v>
      </c>
    </row>
    <row r="1058" spans="1:21" ht="43.2" hidden="1" x14ac:dyDescent="0.3">
      <c r="A1058" s="8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  <c r="O1058">
        <f t="shared" si="81"/>
        <v>0</v>
      </c>
      <c r="P1058" s="13">
        <f t="shared" si="82"/>
        <v>0</v>
      </c>
      <c r="Q1058" s="15" t="s">
        <v>8329</v>
      </c>
      <c r="R1058" t="s">
        <v>8330</v>
      </c>
      <c r="S1058" s="19">
        <f t="shared" si="83"/>
        <v>42058.719641203701</v>
      </c>
      <c r="T1058" s="19">
        <f t="shared" si="84"/>
        <v>42118.677974537044</v>
      </c>
      <c r="U1058">
        <f t="shared" si="85"/>
        <v>2015</v>
      </c>
    </row>
    <row r="1059" spans="1:21" ht="43.2" hidden="1" x14ac:dyDescent="0.3">
      <c r="A1059" s="8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  <c r="O1059">
        <f t="shared" si="81"/>
        <v>0</v>
      </c>
      <c r="P1059" s="13">
        <f t="shared" si="82"/>
        <v>0</v>
      </c>
      <c r="Q1059" s="15" t="s">
        <v>8329</v>
      </c>
      <c r="R1059" t="s">
        <v>8330</v>
      </c>
      <c r="S1059" s="19">
        <f t="shared" si="83"/>
        <v>42678.871331018512</v>
      </c>
      <c r="T1059" s="19">
        <f t="shared" si="84"/>
        <v>42708.912997685184</v>
      </c>
      <c r="U1059">
        <f t="shared" si="85"/>
        <v>2016</v>
      </c>
    </row>
    <row r="1060" spans="1:21" ht="43.2" hidden="1" x14ac:dyDescent="0.3">
      <c r="A1060" s="8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  <c r="O1060">
        <f t="shared" si="81"/>
        <v>0</v>
      </c>
      <c r="P1060" s="13">
        <f t="shared" si="82"/>
        <v>0</v>
      </c>
      <c r="Q1060" s="15" t="s">
        <v>8329</v>
      </c>
      <c r="R1060" t="s">
        <v>8330</v>
      </c>
      <c r="S1060" s="19">
        <f t="shared" si="83"/>
        <v>42047.900960648149</v>
      </c>
      <c r="T1060" s="19">
        <f t="shared" si="84"/>
        <v>42089</v>
      </c>
      <c r="U1060">
        <f t="shared" si="85"/>
        <v>2015</v>
      </c>
    </row>
    <row r="1061" spans="1:21" x14ac:dyDescent="0.3">
      <c r="A1061" s="8">
        <v>1059</v>
      </c>
      <c r="B1061" s="9" t="s">
        <v>1060</v>
      </c>
      <c r="C1061" s="9" t="s">
        <v>5169</v>
      </c>
      <c r="D1061" s="10">
        <v>1100</v>
      </c>
      <c r="E1061" s="11">
        <v>0</v>
      </c>
      <c r="F1061" s="8" t="s">
        <v>8219</v>
      </c>
      <c r="G1061" s="8" t="s">
        <v>8223</v>
      </c>
      <c r="H1061" s="8" t="s">
        <v>8245</v>
      </c>
      <c r="I1061" s="8">
        <v>1426269456</v>
      </c>
      <c r="J1061" s="8">
        <v>1423681056</v>
      </c>
      <c r="K1061" s="8" t="b">
        <v>0</v>
      </c>
      <c r="L1061" s="8">
        <v>0</v>
      </c>
      <c r="M1061" s="8" t="b">
        <v>0</v>
      </c>
      <c r="N1061" s="8" t="s">
        <v>8279</v>
      </c>
      <c r="O1061">
        <f t="shared" si="81"/>
        <v>0</v>
      </c>
      <c r="P1061" s="13">
        <f t="shared" si="82"/>
        <v>0</v>
      </c>
      <c r="Q1061" s="15" t="s">
        <v>8329</v>
      </c>
      <c r="R1061" t="s">
        <v>8330</v>
      </c>
      <c r="S1061" s="19">
        <f t="shared" si="83"/>
        <v>42046.79</v>
      </c>
      <c r="T1061" s="19">
        <f t="shared" si="84"/>
        <v>42076.748333333337</v>
      </c>
      <c r="U1061">
        <f t="shared" si="85"/>
        <v>2015</v>
      </c>
    </row>
    <row r="1062" spans="1:21" ht="43.2" hidden="1" x14ac:dyDescent="0.3">
      <c r="A1062" s="8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  <c r="O1062">
        <f t="shared" si="81"/>
        <v>1</v>
      </c>
      <c r="P1062" s="13">
        <f t="shared" si="82"/>
        <v>50</v>
      </c>
      <c r="Q1062" s="15" t="s">
        <v>8329</v>
      </c>
      <c r="R1062" t="s">
        <v>8330</v>
      </c>
      <c r="S1062" s="19">
        <f t="shared" si="83"/>
        <v>42079.913113425922</v>
      </c>
      <c r="T1062" s="19">
        <f t="shared" si="84"/>
        <v>42109.913113425922</v>
      </c>
      <c r="U1062">
        <f t="shared" si="85"/>
        <v>2015</v>
      </c>
    </row>
    <row r="1063" spans="1:21" ht="28.8" x14ac:dyDescent="0.3">
      <c r="A1063" s="8">
        <v>1061</v>
      </c>
      <c r="B1063" s="9" t="s">
        <v>1062</v>
      </c>
      <c r="C1063" s="9" t="s">
        <v>5171</v>
      </c>
      <c r="D1063" s="10">
        <v>4000</v>
      </c>
      <c r="E1063" s="11">
        <v>0</v>
      </c>
      <c r="F1063" s="8" t="s">
        <v>8219</v>
      </c>
      <c r="G1063" s="8" t="s">
        <v>8223</v>
      </c>
      <c r="H1063" s="8" t="s">
        <v>8245</v>
      </c>
      <c r="I1063" s="8">
        <v>1462150800</v>
      </c>
      <c r="J1063" s="8">
        <v>1456987108</v>
      </c>
      <c r="K1063" s="8" t="b">
        <v>0</v>
      </c>
      <c r="L1063" s="8">
        <v>0</v>
      </c>
      <c r="M1063" s="8" t="b">
        <v>0</v>
      </c>
      <c r="N1063" s="8" t="s">
        <v>8279</v>
      </c>
      <c r="O1063">
        <f t="shared" si="81"/>
        <v>0</v>
      </c>
      <c r="P1063" s="13">
        <f t="shared" si="82"/>
        <v>0</v>
      </c>
      <c r="Q1063" s="15" t="s">
        <v>8329</v>
      </c>
      <c r="R1063" t="s">
        <v>8330</v>
      </c>
      <c r="S1063" s="19">
        <f t="shared" si="83"/>
        <v>42432.276712962965</v>
      </c>
      <c r="T1063" s="19">
        <f t="shared" si="84"/>
        <v>42492.041666666672</v>
      </c>
      <c r="U1063">
        <f t="shared" si="85"/>
        <v>2016</v>
      </c>
    </row>
    <row r="1064" spans="1:21" hidden="1" x14ac:dyDescent="0.3">
      <c r="A1064" s="8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  <c r="O1064">
        <f t="shared" si="81"/>
        <v>95</v>
      </c>
      <c r="P1064" s="13">
        <f t="shared" si="82"/>
        <v>47.5</v>
      </c>
      <c r="Q1064" s="15" t="s">
        <v>8329</v>
      </c>
      <c r="R1064" t="s">
        <v>8330</v>
      </c>
      <c r="S1064" s="19">
        <f t="shared" si="83"/>
        <v>42556.807187500002</v>
      </c>
      <c r="T1064" s="19">
        <f t="shared" si="84"/>
        <v>42563.807187500002</v>
      </c>
      <c r="U1064">
        <f t="shared" si="85"/>
        <v>2016</v>
      </c>
    </row>
    <row r="1065" spans="1:21" ht="43.2" x14ac:dyDescent="0.3">
      <c r="A1065" s="8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  <c r="O1065">
        <f t="shared" si="81"/>
        <v>0</v>
      </c>
      <c r="P1065" s="13">
        <f t="shared" si="82"/>
        <v>0</v>
      </c>
      <c r="Q1065" s="15" t="s">
        <v>8329</v>
      </c>
      <c r="R1065" t="s">
        <v>8330</v>
      </c>
      <c r="S1065" s="19">
        <f t="shared" si="83"/>
        <v>42583.030810185184</v>
      </c>
      <c r="T1065" s="19">
        <f t="shared" si="84"/>
        <v>42613.030810185184</v>
      </c>
      <c r="U1065">
        <f t="shared" si="85"/>
        <v>2016</v>
      </c>
    </row>
    <row r="1066" spans="1:21" ht="43.2" hidden="1" x14ac:dyDescent="0.3">
      <c r="A1066" s="8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  <c r="O1066">
        <f t="shared" si="81"/>
        <v>9</v>
      </c>
      <c r="P1066" s="13">
        <f t="shared" si="82"/>
        <v>65.67</v>
      </c>
      <c r="Q1066" s="15" t="s">
        <v>8331</v>
      </c>
      <c r="R1066" t="s">
        <v>8332</v>
      </c>
      <c r="S1066" s="19">
        <f t="shared" si="83"/>
        <v>41417.228043981479</v>
      </c>
      <c r="T1066" s="19">
        <f t="shared" si="84"/>
        <v>41462.228043981479</v>
      </c>
      <c r="U1066">
        <f t="shared" si="85"/>
        <v>2013</v>
      </c>
    </row>
    <row r="1067" spans="1:21" ht="43.2" x14ac:dyDescent="0.3">
      <c r="A1067" s="8">
        <v>1065</v>
      </c>
      <c r="B1067" s="9" t="s">
        <v>1066</v>
      </c>
      <c r="C1067" s="9" t="s">
        <v>5175</v>
      </c>
      <c r="D1067" s="10">
        <v>3000</v>
      </c>
      <c r="E1067" s="11">
        <v>81</v>
      </c>
      <c r="F1067" s="8" t="s">
        <v>8220</v>
      </c>
      <c r="G1067" s="8" t="s">
        <v>8225</v>
      </c>
      <c r="H1067" s="8" t="s">
        <v>8247</v>
      </c>
      <c r="I1067" s="8">
        <v>1392800922</v>
      </c>
      <c r="J1067" s="8">
        <v>1390381722</v>
      </c>
      <c r="K1067" s="8" t="b">
        <v>0</v>
      </c>
      <c r="L1067" s="8">
        <v>5</v>
      </c>
      <c r="M1067" s="8" t="b">
        <v>0</v>
      </c>
      <c r="N1067" s="8" t="s">
        <v>8280</v>
      </c>
      <c r="O1067">
        <f t="shared" si="81"/>
        <v>3</v>
      </c>
      <c r="P1067" s="13">
        <f t="shared" si="82"/>
        <v>16.2</v>
      </c>
      <c r="Q1067" s="15" t="s">
        <v>8331</v>
      </c>
      <c r="R1067" t="s">
        <v>8332</v>
      </c>
      <c r="S1067" s="19">
        <f t="shared" si="83"/>
        <v>41661.381041666667</v>
      </c>
      <c r="T1067" s="19">
        <f t="shared" si="84"/>
        <v>41689.381041666667</v>
      </c>
      <c r="U1067">
        <f t="shared" si="85"/>
        <v>2014</v>
      </c>
    </row>
    <row r="1068" spans="1:21" ht="43.2" hidden="1" x14ac:dyDescent="0.3">
      <c r="A1068" s="8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  <c r="O1068">
        <f t="shared" si="81"/>
        <v>3</v>
      </c>
      <c r="P1068" s="13">
        <f t="shared" si="82"/>
        <v>34.130000000000003</v>
      </c>
      <c r="Q1068" s="15" t="s">
        <v>8331</v>
      </c>
      <c r="R1068" t="s">
        <v>8332</v>
      </c>
      <c r="S1068" s="19">
        <f t="shared" si="83"/>
        <v>41445.962754629632</v>
      </c>
      <c r="T1068" s="19">
        <f t="shared" si="84"/>
        <v>41490.962754629632</v>
      </c>
      <c r="U1068">
        <f t="shared" si="85"/>
        <v>2013</v>
      </c>
    </row>
    <row r="1069" spans="1:21" ht="43.2" hidden="1" x14ac:dyDescent="0.3">
      <c r="A1069" s="8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  <c r="O1069">
        <f t="shared" si="81"/>
        <v>26</v>
      </c>
      <c r="P1069" s="13">
        <f t="shared" si="82"/>
        <v>13</v>
      </c>
      <c r="Q1069" s="15" t="s">
        <v>8331</v>
      </c>
      <c r="R1069" t="s">
        <v>8332</v>
      </c>
      <c r="S1069" s="19">
        <f t="shared" si="83"/>
        <v>41599.855682870373</v>
      </c>
      <c r="T1069" s="19">
        <f t="shared" si="84"/>
        <v>41629.855682870373</v>
      </c>
      <c r="U1069">
        <f t="shared" si="85"/>
        <v>2013</v>
      </c>
    </row>
    <row r="1070" spans="1:21" ht="57.6" hidden="1" x14ac:dyDescent="0.3">
      <c r="A1070" s="8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  <c r="O1070">
        <f t="shared" si="81"/>
        <v>0</v>
      </c>
      <c r="P1070" s="13">
        <f t="shared" si="82"/>
        <v>11.25</v>
      </c>
      <c r="Q1070" s="15" t="s">
        <v>8331</v>
      </c>
      <c r="R1070" t="s">
        <v>8332</v>
      </c>
      <c r="S1070" s="19">
        <f t="shared" si="83"/>
        <v>42440.371111111104</v>
      </c>
      <c r="T1070" s="19">
        <f t="shared" si="84"/>
        <v>42470.329444444447</v>
      </c>
      <c r="U1070">
        <f t="shared" si="85"/>
        <v>2016</v>
      </c>
    </row>
    <row r="1071" spans="1:21" ht="43.2" x14ac:dyDescent="0.3">
      <c r="A1071" s="8">
        <v>1069</v>
      </c>
      <c r="B1071" s="9" t="s">
        <v>1070</v>
      </c>
      <c r="C1071" s="9" t="s">
        <v>5179</v>
      </c>
      <c r="D1071" s="10">
        <v>2200</v>
      </c>
      <c r="E1071" s="11">
        <v>850</v>
      </c>
      <c r="F1071" s="8" t="s">
        <v>8220</v>
      </c>
      <c r="G1071" s="8" t="s">
        <v>8223</v>
      </c>
      <c r="H1071" s="8" t="s">
        <v>8245</v>
      </c>
      <c r="I1071" s="8">
        <v>1385447459</v>
      </c>
      <c r="J1071" s="8">
        <v>1382679059</v>
      </c>
      <c r="K1071" s="8" t="b">
        <v>0</v>
      </c>
      <c r="L1071" s="8">
        <v>21</v>
      </c>
      <c r="M1071" s="8" t="b">
        <v>0</v>
      </c>
      <c r="N1071" s="8" t="s">
        <v>8280</v>
      </c>
      <c r="O1071">
        <f t="shared" si="81"/>
        <v>39</v>
      </c>
      <c r="P1071" s="13">
        <f t="shared" si="82"/>
        <v>40.479999999999997</v>
      </c>
      <c r="Q1071" s="15" t="s">
        <v>8331</v>
      </c>
      <c r="R1071" t="s">
        <v>8332</v>
      </c>
      <c r="S1071" s="19">
        <f t="shared" si="83"/>
        <v>41572.229849537034</v>
      </c>
      <c r="T1071" s="19">
        <f t="shared" si="84"/>
        <v>41604.271516203706</v>
      </c>
      <c r="U1071">
        <f t="shared" si="85"/>
        <v>2013</v>
      </c>
    </row>
    <row r="1072" spans="1:21" ht="43.2" hidden="1" x14ac:dyDescent="0.3">
      <c r="A1072" s="8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  <c r="O1072">
        <f t="shared" si="81"/>
        <v>1</v>
      </c>
      <c r="P1072" s="13">
        <f t="shared" si="82"/>
        <v>35</v>
      </c>
      <c r="Q1072" s="15" t="s">
        <v>8331</v>
      </c>
      <c r="R1072" t="s">
        <v>8332</v>
      </c>
      <c r="S1072" s="19">
        <f t="shared" si="83"/>
        <v>41163.011828703704</v>
      </c>
      <c r="T1072" s="19">
        <f t="shared" si="84"/>
        <v>41183.011828703704</v>
      </c>
      <c r="U1072">
        <f t="shared" si="85"/>
        <v>2012</v>
      </c>
    </row>
    <row r="1073" spans="1:21" ht="43.2" hidden="1" x14ac:dyDescent="0.3">
      <c r="A1073" s="8">
        <v>1071</v>
      </c>
      <c r="B1073" s="9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  <c r="O1073">
        <f t="shared" si="81"/>
        <v>0</v>
      </c>
      <c r="P1073" s="13">
        <f t="shared" si="82"/>
        <v>0</v>
      </c>
      <c r="Q1073" s="15" t="s">
        <v>8331</v>
      </c>
      <c r="R1073" t="s">
        <v>8332</v>
      </c>
      <c r="S1073" s="19">
        <f t="shared" si="83"/>
        <v>42295.753391203703</v>
      </c>
      <c r="T1073" s="19">
        <f t="shared" si="84"/>
        <v>42325.795057870375</v>
      </c>
      <c r="U1073">
        <f t="shared" si="85"/>
        <v>2015</v>
      </c>
    </row>
    <row r="1074" spans="1:21" ht="43.2" hidden="1" x14ac:dyDescent="0.3">
      <c r="A1074" s="8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  <c r="O1074">
        <f t="shared" si="81"/>
        <v>0</v>
      </c>
      <c r="P1074" s="13">
        <f t="shared" si="82"/>
        <v>12.75</v>
      </c>
      <c r="Q1074" s="15" t="s">
        <v>8331</v>
      </c>
      <c r="R1074" t="s">
        <v>8332</v>
      </c>
      <c r="S1074" s="19">
        <f t="shared" si="83"/>
        <v>41645.832141203704</v>
      </c>
      <c r="T1074" s="19">
        <f t="shared" si="84"/>
        <v>41675.832141203704</v>
      </c>
      <c r="U1074">
        <f t="shared" si="85"/>
        <v>2014</v>
      </c>
    </row>
    <row r="1075" spans="1:21" ht="28.8" hidden="1" x14ac:dyDescent="0.3">
      <c r="A1075" s="8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  <c r="O1075">
        <f t="shared" si="81"/>
        <v>1</v>
      </c>
      <c r="P1075" s="13">
        <f t="shared" si="82"/>
        <v>10</v>
      </c>
      <c r="Q1075" s="15" t="s">
        <v>8331</v>
      </c>
      <c r="R1075" t="s">
        <v>8332</v>
      </c>
      <c r="S1075" s="19">
        <f t="shared" si="83"/>
        <v>40802.964594907404</v>
      </c>
      <c r="T1075" s="19">
        <f t="shared" si="84"/>
        <v>40832.964594907404</v>
      </c>
      <c r="U1075">
        <f t="shared" si="85"/>
        <v>2011</v>
      </c>
    </row>
    <row r="1076" spans="1:21" ht="57.6" hidden="1" x14ac:dyDescent="0.3">
      <c r="A1076" s="8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  <c r="O1076">
        <f t="shared" si="81"/>
        <v>6</v>
      </c>
      <c r="P1076" s="13">
        <f t="shared" si="82"/>
        <v>113.57</v>
      </c>
      <c r="Q1076" s="15" t="s">
        <v>8331</v>
      </c>
      <c r="R1076" t="s">
        <v>8332</v>
      </c>
      <c r="S1076" s="19">
        <f t="shared" si="83"/>
        <v>41613.172974537039</v>
      </c>
      <c r="T1076" s="19">
        <f t="shared" si="84"/>
        <v>41643.172974537039</v>
      </c>
      <c r="U1076">
        <f t="shared" si="85"/>
        <v>2013</v>
      </c>
    </row>
    <row r="1077" spans="1:21" ht="28.8" x14ac:dyDescent="0.3">
      <c r="A1077" s="8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  <c r="O1077">
        <f t="shared" si="81"/>
        <v>5</v>
      </c>
      <c r="P1077" s="13">
        <f t="shared" si="82"/>
        <v>15</v>
      </c>
      <c r="Q1077" s="15" t="s">
        <v>8331</v>
      </c>
      <c r="R1077" t="s">
        <v>8332</v>
      </c>
      <c r="S1077" s="19">
        <f t="shared" si="83"/>
        <v>41005.904120370367</v>
      </c>
      <c r="T1077" s="19">
        <f t="shared" si="84"/>
        <v>41035.904120370367</v>
      </c>
      <c r="U1077">
        <f t="shared" si="85"/>
        <v>2012</v>
      </c>
    </row>
    <row r="1078" spans="1:21" ht="43.2" hidden="1" x14ac:dyDescent="0.3">
      <c r="A1078" s="8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  <c r="O1078">
        <f t="shared" si="81"/>
        <v>63</v>
      </c>
      <c r="P1078" s="13">
        <f t="shared" si="82"/>
        <v>48.28</v>
      </c>
      <c r="Q1078" s="15" t="s">
        <v>8331</v>
      </c>
      <c r="R1078" t="s">
        <v>8332</v>
      </c>
      <c r="S1078" s="19">
        <f t="shared" si="83"/>
        <v>41838.377893518518</v>
      </c>
      <c r="T1078" s="19">
        <f t="shared" si="84"/>
        <v>41893.377893518518</v>
      </c>
      <c r="U1078">
        <f t="shared" si="85"/>
        <v>2014</v>
      </c>
    </row>
    <row r="1079" spans="1:21" ht="43.2" hidden="1" x14ac:dyDescent="0.3">
      <c r="A1079" s="8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  <c r="O1079">
        <f t="shared" si="81"/>
        <v>29</v>
      </c>
      <c r="P1079" s="13">
        <f t="shared" si="82"/>
        <v>43.98</v>
      </c>
      <c r="Q1079" s="15" t="s">
        <v>8331</v>
      </c>
      <c r="R1079" t="s">
        <v>8332</v>
      </c>
      <c r="S1079" s="19">
        <f t="shared" si="83"/>
        <v>42353.16679398148</v>
      </c>
      <c r="T1079" s="19">
        <f t="shared" si="84"/>
        <v>42383.16679398148</v>
      </c>
      <c r="U1079">
        <f t="shared" si="85"/>
        <v>2015</v>
      </c>
    </row>
    <row r="1080" spans="1:21" ht="57.6" hidden="1" x14ac:dyDescent="0.3">
      <c r="A1080" s="8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  <c r="O1080">
        <f t="shared" si="81"/>
        <v>8</v>
      </c>
      <c r="P1080" s="13">
        <f t="shared" si="82"/>
        <v>9</v>
      </c>
      <c r="Q1080" s="15" t="s">
        <v>8331</v>
      </c>
      <c r="R1080" t="s">
        <v>8332</v>
      </c>
      <c r="S1080" s="19">
        <f t="shared" si="83"/>
        <v>40701.195844907408</v>
      </c>
      <c r="T1080" s="19">
        <f t="shared" si="84"/>
        <v>40746.195844907408</v>
      </c>
      <c r="U1080">
        <f t="shared" si="85"/>
        <v>2011</v>
      </c>
    </row>
    <row r="1081" spans="1:21" ht="43.2" hidden="1" x14ac:dyDescent="0.3">
      <c r="A1081" s="8">
        <v>1079</v>
      </c>
      <c r="B1081" s="9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  <c r="O1081">
        <f t="shared" si="81"/>
        <v>3</v>
      </c>
      <c r="P1081" s="13">
        <f t="shared" si="82"/>
        <v>37.67</v>
      </c>
      <c r="Q1081" s="15" t="s">
        <v>8331</v>
      </c>
      <c r="R1081" t="s">
        <v>8332</v>
      </c>
      <c r="S1081" s="19">
        <f t="shared" si="83"/>
        <v>42479.566388888896</v>
      </c>
      <c r="T1081" s="19">
        <f t="shared" si="84"/>
        <v>42504.566388888896</v>
      </c>
      <c r="U1081">
        <f t="shared" si="85"/>
        <v>2016</v>
      </c>
    </row>
    <row r="1082" spans="1:21" ht="43.2" hidden="1" x14ac:dyDescent="0.3">
      <c r="A1082" s="8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  <c r="O1082">
        <f t="shared" si="81"/>
        <v>9</v>
      </c>
      <c r="P1082" s="13">
        <f t="shared" si="82"/>
        <v>18.579999999999998</v>
      </c>
      <c r="Q1082" s="15" t="s">
        <v>8331</v>
      </c>
      <c r="R1082" t="s">
        <v>8332</v>
      </c>
      <c r="S1082" s="19">
        <f t="shared" si="83"/>
        <v>41740.138113425928</v>
      </c>
      <c r="T1082" s="19">
        <f t="shared" si="84"/>
        <v>41770.138113425928</v>
      </c>
      <c r="U1082">
        <f t="shared" si="85"/>
        <v>2014</v>
      </c>
    </row>
    <row r="1083" spans="1:21" ht="43.2" hidden="1" x14ac:dyDescent="0.3">
      <c r="A1083" s="8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  <c r="O1083">
        <f t="shared" si="81"/>
        <v>0</v>
      </c>
      <c r="P1083" s="13">
        <f t="shared" si="82"/>
        <v>3</v>
      </c>
      <c r="Q1083" s="15" t="s">
        <v>8331</v>
      </c>
      <c r="R1083" t="s">
        <v>8332</v>
      </c>
      <c r="S1083" s="19">
        <f t="shared" si="83"/>
        <v>42002.926990740743</v>
      </c>
      <c r="T1083" s="19">
        <f t="shared" si="84"/>
        <v>42032.926990740743</v>
      </c>
      <c r="U1083">
        <f t="shared" si="85"/>
        <v>2014</v>
      </c>
    </row>
    <row r="1084" spans="1:21" ht="43.2" hidden="1" x14ac:dyDescent="0.3">
      <c r="A1084" s="8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  <c r="O1084">
        <f t="shared" si="81"/>
        <v>1</v>
      </c>
      <c r="P1084" s="13">
        <f t="shared" si="82"/>
        <v>18.670000000000002</v>
      </c>
      <c r="Q1084" s="15" t="s">
        <v>8331</v>
      </c>
      <c r="R1084" t="s">
        <v>8332</v>
      </c>
      <c r="S1084" s="19">
        <f t="shared" si="83"/>
        <v>41101.906111111115</v>
      </c>
      <c r="T1084" s="19">
        <f t="shared" si="84"/>
        <v>41131.906111111115</v>
      </c>
      <c r="U1084">
        <f t="shared" si="85"/>
        <v>2012</v>
      </c>
    </row>
    <row r="1085" spans="1:21" ht="43.2" hidden="1" x14ac:dyDescent="0.3">
      <c r="A1085" s="8">
        <v>1083</v>
      </c>
      <c r="B1085" s="9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  <c r="O1085">
        <f t="shared" si="81"/>
        <v>1</v>
      </c>
      <c r="P1085" s="13">
        <f t="shared" si="82"/>
        <v>410</v>
      </c>
      <c r="Q1085" s="15" t="s">
        <v>8331</v>
      </c>
      <c r="R1085" t="s">
        <v>8332</v>
      </c>
      <c r="S1085" s="19">
        <f t="shared" si="83"/>
        <v>41793.659525462965</v>
      </c>
      <c r="T1085" s="19">
        <f t="shared" si="84"/>
        <v>41853.659525462965</v>
      </c>
      <c r="U1085">
        <f t="shared" si="85"/>
        <v>2014</v>
      </c>
    </row>
    <row r="1086" spans="1:21" hidden="1" x14ac:dyDescent="0.3">
      <c r="A1086" s="8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  <c r="O1086">
        <f t="shared" si="81"/>
        <v>0</v>
      </c>
      <c r="P1086" s="13">
        <f t="shared" si="82"/>
        <v>0</v>
      </c>
      <c r="Q1086" s="15" t="s">
        <v>8331</v>
      </c>
      <c r="R1086" t="s">
        <v>8332</v>
      </c>
      <c r="S1086" s="19">
        <f t="shared" si="83"/>
        <v>41829.912083333329</v>
      </c>
      <c r="T1086" s="19">
        <f t="shared" si="84"/>
        <v>41859.912083333329</v>
      </c>
      <c r="U1086">
        <f t="shared" si="85"/>
        <v>2014</v>
      </c>
    </row>
    <row r="1087" spans="1:21" ht="43.2" hidden="1" x14ac:dyDescent="0.3">
      <c r="A1087" s="8">
        <v>1085</v>
      </c>
      <c r="B1087" s="9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  <c r="O1087">
        <f t="shared" si="81"/>
        <v>3</v>
      </c>
      <c r="P1087" s="13">
        <f t="shared" si="82"/>
        <v>114</v>
      </c>
      <c r="Q1087" s="15" t="s">
        <v>8331</v>
      </c>
      <c r="R1087" t="s">
        <v>8332</v>
      </c>
      <c r="S1087" s="19">
        <f t="shared" si="83"/>
        <v>42413.671006944445</v>
      </c>
      <c r="T1087" s="19">
        <f t="shared" si="84"/>
        <v>42443.629340277781</v>
      </c>
      <c r="U1087">
        <f t="shared" si="85"/>
        <v>2016</v>
      </c>
    </row>
    <row r="1088" spans="1:21" hidden="1" x14ac:dyDescent="0.3">
      <c r="A1088" s="8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  <c r="O1088">
        <f t="shared" si="81"/>
        <v>0</v>
      </c>
      <c r="P1088" s="13">
        <f t="shared" si="82"/>
        <v>7.5</v>
      </c>
      <c r="Q1088" s="15" t="s">
        <v>8331</v>
      </c>
      <c r="R1088" t="s">
        <v>8332</v>
      </c>
      <c r="S1088" s="19">
        <f t="shared" si="83"/>
        <v>41845.866793981484</v>
      </c>
      <c r="T1088" s="19">
        <f t="shared" si="84"/>
        <v>41875.866793981484</v>
      </c>
      <c r="U1088">
        <f t="shared" si="85"/>
        <v>2014</v>
      </c>
    </row>
    <row r="1089" spans="1:21" ht="43.2" x14ac:dyDescent="0.3">
      <c r="A1089" s="8">
        <v>1087</v>
      </c>
      <c r="B1089" s="9" t="s">
        <v>1088</v>
      </c>
      <c r="C1089" s="9" t="s">
        <v>5197</v>
      </c>
      <c r="D1089" s="10">
        <v>1100</v>
      </c>
      <c r="E1089" s="11">
        <v>0</v>
      </c>
      <c r="F1089" s="8" t="s">
        <v>8220</v>
      </c>
      <c r="G1089" s="8" t="s">
        <v>8223</v>
      </c>
      <c r="H1089" s="8" t="s">
        <v>8245</v>
      </c>
      <c r="I1089" s="8">
        <v>1402852087</v>
      </c>
      <c r="J1089" s="8">
        <v>1400260087</v>
      </c>
      <c r="K1089" s="8" t="b">
        <v>0</v>
      </c>
      <c r="L1089" s="8">
        <v>0</v>
      </c>
      <c r="M1089" s="8" t="b">
        <v>0</v>
      </c>
      <c r="N1089" s="8" t="s">
        <v>8280</v>
      </c>
      <c r="O1089">
        <f t="shared" si="81"/>
        <v>0</v>
      </c>
      <c r="P1089" s="13">
        <f t="shared" si="82"/>
        <v>0</v>
      </c>
      <c r="Q1089" s="15" t="s">
        <v>8331</v>
      </c>
      <c r="R1089" t="s">
        <v>8332</v>
      </c>
      <c r="S1089" s="19">
        <f t="shared" si="83"/>
        <v>41775.713969907411</v>
      </c>
      <c r="T1089" s="19">
        <f t="shared" si="84"/>
        <v>41805.713969907411</v>
      </c>
      <c r="U1089">
        <f t="shared" si="85"/>
        <v>2014</v>
      </c>
    </row>
    <row r="1090" spans="1:21" ht="28.8" hidden="1" x14ac:dyDescent="0.3">
      <c r="A1090" s="8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  <c r="O1090">
        <f t="shared" si="81"/>
        <v>14</v>
      </c>
      <c r="P1090" s="13">
        <f t="shared" si="82"/>
        <v>43.42</v>
      </c>
      <c r="Q1090" s="15" t="s">
        <v>8331</v>
      </c>
      <c r="R1090" t="s">
        <v>8332</v>
      </c>
      <c r="S1090" s="19">
        <f t="shared" si="83"/>
        <v>41723.799386574072</v>
      </c>
      <c r="T1090" s="19">
        <f t="shared" si="84"/>
        <v>41753.799386574072</v>
      </c>
      <c r="U1090">
        <f t="shared" si="85"/>
        <v>2014</v>
      </c>
    </row>
    <row r="1091" spans="1:21" ht="28.8" hidden="1" x14ac:dyDescent="0.3">
      <c r="A1091" s="8">
        <v>1089</v>
      </c>
      <c r="B1091" s="9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  <c r="O1091">
        <f t="shared" ref="O1091:O1154" si="86">ROUND(E1091/D1091*100,0)</f>
        <v>8</v>
      </c>
      <c r="P1091" s="13">
        <f t="shared" ref="P1091:P1154" si="87">IFERROR(ROUND(E1091/L1091,2),0)</f>
        <v>23.96</v>
      </c>
      <c r="Q1091" s="15" t="s">
        <v>8331</v>
      </c>
      <c r="R1091" t="s">
        <v>8332</v>
      </c>
      <c r="S1091" s="19">
        <f t="shared" ref="S1091:S1154" si="88">(((J1091/60)/60)/24)+DATE(1970,1,1)</f>
        <v>42151.189525462964</v>
      </c>
      <c r="T1091" s="19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hidden="1" x14ac:dyDescent="0.3">
      <c r="A1092" s="8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  <c r="O1092">
        <f t="shared" si="86"/>
        <v>0</v>
      </c>
      <c r="P1092" s="13">
        <f t="shared" si="87"/>
        <v>5</v>
      </c>
      <c r="Q1092" s="15" t="s">
        <v>8331</v>
      </c>
      <c r="R1092" t="s">
        <v>8332</v>
      </c>
      <c r="S1092" s="19">
        <f t="shared" si="88"/>
        <v>42123.185798611114</v>
      </c>
      <c r="T1092" s="19">
        <f t="shared" si="89"/>
        <v>42153.185798611114</v>
      </c>
      <c r="U1092">
        <f t="shared" si="90"/>
        <v>2015</v>
      </c>
    </row>
    <row r="1093" spans="1:21" ht="43.2" hidden="1" x14ac:dyDescent="0.3">
      <c r="A1093" s="8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  <c r="O1093">
        <f t="shared" si="86"/>
        <v>13</v>
      </c>
      <c r="P1093" s="13">
        <f t="shared" si="87"/>
        <v>12.5</v>
      </c>
      <c r="Q1093" s="15" t="s">
        <v>8331</v>
      </c>
      <c r="R1093" t="s">
        <v>8332</v>
      </c>
      <c r="S1093" s="19">
        <f t="shared" si="88"/>
        <v>42440.820277777777</v>
      </c>
      <c r="T1093" s="19">
        <f t="shared" si="89"/>
        <v>42470.778611111105</v>
      </c>
      <c r="U1093">
        <f t="shared" si="90"/>
        <v>2016</v>
      </c>
    </row>
    <row r="1094" spans="1:21" ht="57.6" x14ac:dyDescent="0.3">
      <c r="A1094" s="8">
        <v>1092</v>
      </c>
      <c r="B1094" s="9" t="s">
        <v>1093</v>
      </c>
      <c r="C1094" s="9" t="s">
        <v>5202</v>
      </c>
      <c r="D1094" s="10">
        <v>2000</v>
      </c>
      <c r="E1094" s="11">
        <v>21</v>
      </c>
      <c r="F1094" s="8" t="s">
        <v>8220</v>
      </c>
      <c r="G1094" s="8" t="s">
        <v>8223</v>
      </c>
      <c r="H1094" s="8" t="s">
        <v>8245</v>
      </c>
      <c r="I1094" s="8">
        <v>1357432638</v>
      </c>
      <c r="J1094" s="8">
        <v>1354840638</v>
      </c>
      <c r="K1094" s="8" t="b">
        <v>0</v>
      </c>
      <c r="L1094" s="8">
        <v>7</v>
      </c>
      <c r="M1094" s="8" t="b">
        <v>0</v>
      </c>
      <c r="N1094" s="8" t="s">
        <v>8280</v>
      </c>
      <c r="O1094">
        <f t="shared" si="86"/>
        <v>1</v>
      </c>
      <c r="P1094" s="13">
        <f t="shared" si="87"/>
        <v>3</v>
      </c>
      <c r="Q1094" s="15" t="s">
        <v>8331</v>
      </c>
      <c r="R1094" t="s">
        <v>8332</v>
      </c>
      <c r="S1094" s="19">
        <f t="shared" si="88"/>
        <v>41250.025902777779</v>
      </c>
      <c r="T1094" s="19">
        <f t="shared" si="89"/>
        <v>41280.025902777779</v>
      </c>
      <c r="U1094">
        <f t="shared" si="90"/>
        <v>2012</v>
      </c>
    </row>
    <row r="1095" spans="1:21" ht="43.2" hidden="1" x14ac:dyDescent="0.3">
      <c r="A1095" s="8">
        <v>1093</v>
      </c>
      <c r="B1095" s="9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  <c r="O1095">
        <f t="shared" si="86"/>
        <v>14</v>
      </c>
      <c r="P1095" s="13">
        <f t="shared" si="87"/>
        <v>10.56</v>
      </c>
      <c r="Q1095" s="15" t="s">
        <v>8331</v>
      </c>
      <c r="R1095" t="s">
        <v>8332</v>
      </c>
      <c r="S1095" s="19">
        <f t="shared" si="88"/>
        <v>42396.973807870367</v>
      </c>
      <c r="T1095" s="19">
        <f t="shared" si="89"/>
        <v>42411.973807870367</v>
      </c>
      <c r="U1095">
        <f t="shared" si="90"/>
        <v>2016</v>
      </c>
    </row>
    <row r="1096" spans="1:21" ht="43.2" hidden="1" x14ac:dyDescent="0.3">
      <c r="A1096" s="8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  <c r="O1096">
        <f t="shared" si="86"/>
        <v>18</v>
      </c>
      <c r="P1096" s="13">
        <f t="shared" si="87"/>
        <v>122</v>
      </c>
      <c r="Q1096" s="15" t="s">
        <v>8331</v>
      </c>
      <c r="R1096" t="s">
        <v>8332</v>
      </c>
      <c r="S1096" s="19">
        <f t="shared" si="88"/>
        <v>40795.713344907403</v>
      </c>
      <c r="T1096" s="19">
        <f t="shared" si="89"/>
        <v>40825.713344907403</v>
      </c>
      <c r="U1096">
        <f t="shared" si="90"/>
        <v>2011</v>
      </c>
    </row>
    <row r="1097" spans="1:21" ht="43.2" hidden="1" x14ac:dyDescent="0.3">
      <c r="A1097" s="8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  <c r="O1097">
        <f t="shared" si="86"/>
        <v>5</v>
      </c>
      <c r="P1097" s="13">
        <f t="shared" si="87"/>
        <v>267.81</v>
      </c>
      <c r="Q1097" s="15" t="s">
        <v>8331</v>
      </c>
      <c r="R1097" t="s">
        <v>8332</v>
      </c>
      <c r="S1097" s="19">
        <f t="shared" si="88"/>
        <v>41486.537268518521</v>
      </c>
      <c r="T1097" s="19">
        <f t="shared" si="89"/>
        <v>41516.537268518521</v>
      </c>
      <c r="U1097">
        <f t="shared" si="90"/>
        <v>2013</v>
      </c>
    </row>
    <row r="1098" spans="1:21" ht="43.2" hidden="1" x14ac:dyDescent="0.3">
      <c r="A1098" s="8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  <c r="O1098">
        <f t="shared" si="86"/>
        <v>18</v>
      </c>
      <c r="P1098" s="13">
        <f t="shared" si="87"/>
        <v>74.209999999999994</v>
      </c>
      <c r="Q1098" s="15" t="s">
        <v>8331</v>
      </c>
      <c r="R1098" t="s">
        <v>8332</v>
      </c>
      <c r="S1098" s="19">
        <f t="shared" si="88"/>
        <v>41885.51798611111</v>
      </c>
      <c r="T1098" s="19">
        <f t="shared" si="89"/>
        <v>41916.145833333336</v>
      </c>
      <c r="U1098">
        <f t="shared" si="90"/>
        <v>2014</v>
      </c>
    </row>
    <row r="1099" spans="1:21" ht="43.2" hidden="1" x14ac:dyDescent="0.3">
      <c r="A1099" s="8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  <c r="O1099">
        <f t="shared" si="86"/>
        <v>0</v>
      </c>
      <c r="P1099" s="13">
        <f t="shared" si="87"/>
        <v>6.71</v>
      </c>
      <c r="Q1099" s="15" t="s">
        <v>8331</v>
      </c>
      <c r="R1099" t="s">
        <v>8332</v>
      </c>
      <c r="S1099" s="19">
        <f t="shared" si="88"/>
        <v>41660.792557870373</v>
      </c>
      <c r="T1099" s="19">
        <f t="shared" si="89"/>
        <v>41700.792557870373</v>
      </c>
      <c r="U1099">
        <f t="shared" si="90"/>
        <v>2014</v>
      </c>
    </row>
    <row r="1100" spans="1:21" ht="28.8" hidden="1" x14ac:dyDescent="0.3">
      <c r="A1100" s="8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  <c r="O1100">
        <f t="shared" si="86"/>
        <v>7</v>
      </c>
      <c r="P1100" s="13">
        <f t="shared" si="87"/>
        <v>81.95</v>
      </c>
      <c r="Q1100" s="15" t="s">
        <v>8331</v>
      </c>
      <c r="R1100" t="s">
        <v>8332</v>
      </c>
      <c r="S1100" s="19">
        <f t="shared" si="88"/>
        <v>41712.762673611112</v>
      </c>
      <c r="T1100" s="19">
        <f t="shared" si="89"/>
        <v>41742.762673611112</v>
      </c>
      <c r="U1100">
        <f t="shared" si="90"/>
        <v>2014</v>
      </c>
    </row>
    <row r="1101" spans="1:21" ht="57.6" hidden="1" x14ac:dyDescent="0.3">
      <c r="A1101" s="8">
        <v>1099</v>
      </c>
      <c r="B1101" s="9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  <c r="O1101">
        <f t="shared" si="86"/>
        <v>1</v>
      </c>
      <c r="P1101" s="13">
        <f t="shared" si="87"/>
        <v>25</v>
      </c>
      <c r="Q1101" s="15" t="s">
        <v>8331</v>
      </c>
      <c r="R1101" t="s">
        <v>8332</v>
      </c>
      <c r="S1101" s="19">
        <f t="shared" si="88"/>
        <v>42107.836435185185</v>
      </c>
      <c r="T1101" s="19">
        <f t="shared" si="89"/>
        <v>42137.836435185185</v>
      </c>
      <c r="U1101">
        <f t="shared" si="90"/>
        <v>2015</v>
      </c>
    </row>
    <row r="1102" spans="1:21" ht="43.2" x14ac:dyDescent="0.3">
      <c r="A1102" s="8">
        <v>1100</v>
      </c>
      <c r="B1102" s="9" t="s">
        <v>1101</v>
      </c>
      <c r="C1102" s="9" t="s">
        <v>5210</v>
      </c>
      <c r="D1102" s="10">
        <v>4000</v>
      </c>
      <c r="E1102" s="11">
        <v>100</v>
      </c>
      <c r="F1102" s="8" t="s">
        <v>8220</v>
      </c>
      <c r="G1102" s="8" t="s">
        <v>8235</v>
      </c>
      <c r="H1102" s="8" t="s">
        <v>8248</v>
      </c>
      <c r="I1102" s="8">
        <v>1455417571</v>
      </c>
      <c r="J1102" s="8">
        <v>1452825571</v>
      </c>
      <c r="K1102" s="8" t="b">
        <v>0</v>
      </c>
      <c r="L1102" s="8">
        <v>10</v>
      </c>
      <c r="M1102" s="8" t="b">
        <v>0</v>
      </c>
      <c r="N1102" s="8" t="s">
        <v>8280</v>
      </c>
      <c r="O1102">
        <f t="shared" si="86"/>
        <v>3</v>
      </c>
      <c r="P1102" s="13">
        <f t="shared" si="87"/>
        <v>10</v>
      </c>
      <c r="Q1102" s="15" t="s">
        <v>8331</v>
      </c>
      <c r="R1102" t="s">
        <v>8332</v>
      </c>
      <c r="S1102" s="19">
        <f t="shared" si="88"/>
        <v>42384.110775462963</v>
      </c>
      <c r="T1102" s="19">
        <f t="shared" si="89"/>
        <v>42414.110775462963</v>
      </c>
      <c r="U1102">
        <f t="shared" si="90"/>
        <v>2016</v>
      </c>
    </row>
    <row r="1103" spans="1:21" ht="28.8" hidden="1" x14ac:dyDescent="0.3">
      <c r="A1103" s="8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  <c r="O1103">
        <f t="shared" si="86"/>
        <v>0</v>
      </c>
      <c r="P1103" s="13">
        <f t="shared" si="87"/>
        <v>6.83</v>
      </c>
      <c r="Q1103" s="15" t="s">
        <v>8331</v>
      </c>
      <c r="R1103" t="s">
        <v>8332</v>
      </c>
      <c r="S1103" s="19">
        <f t="shared" si="88"/>
        <v>42538.77243055556</v>
      </c>
      <c r="T1103" s="19">
        <f t="shared" si="89"/>
        <v>42565.758333333331</v>
      </c>
      <c r="U1103">
        <f t="shared" si="90"/>
        <v>2016</v>
      </c>
    </row>
    <row r="1104" spans="1:21" ht="43.2" hidden="1" x14ac:dyDescent="0.3">
      <c r="A1104" s="8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  <c r="O1104">
        <f t="shared" si="86"/>
        <v>5</v>
      </c>
      <c r="P1104" s="13">
        <f t="shared" si="87"/>
        <v>17.71</v>
      </c>
      <c r="Q1104" s="15" t="s">
        <v>8331</v>
      </c>
      <c r="R1104" t="s">
        <v>8332</v>
      </c>
      <c r="S1104" s="19">
        <f t="shared" si="88"/>
        <v>41577.045428240745</v>
      </c>
      <c r="T1104" s="19">
        <f t="shared" si="89"/>
        <v>41617.249305555553</v>
      </c>
      <c r="U1104">
        <f t="shared" si="90"/>
        <v>2013</v>
      </c>
    </row>
    <row r="1105" spans="1:21" ht="43.2" hidden="1" x14ac:dyDescent="0.3">
      <c r="A1105" s="8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  <c r="O1105">
        <f t="shared" si="86"/>
        <v>2</v>
      </c>
      <c r="P1105" s="13">
        <f t="shared" si="87"/>
        <v>16.2</v>
      </c>
      <c r="Q1105" s="15" t="s">
        <v>8331</v>
      </c>
      <c r="R1105" t="s">
        <v>8332</v>
      </c>
      <c r="S1105" s="19">
        <f t="shared" si="88"/>
        <v>42479.22210648148</v>
      </c>
      <c r="T1105" s="19">
        <f t="shared" si="89"/>
        <v>42539.22210648148</v>
      </c>
      <c r="U1105">
        <f t="shared" si="90"/>
        <v>2016</v>
      </c>
    </row>
    <row r="1106" spans="1:21" ht="43.2" hidden="1" x14ac:dyDescent="0.3">
      <c r="A1106" s="8">
        <v>1104</v>
      </c>
      <c r="B1106" s="9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  <c r="O1106">
        <f t="shared" si="86"/>
        <v>5</v>
      </c>
      <c r="P1106" s="13">
        <f t="shared" si="87"/>
        <v>80.3</v>
      </c>
      <c r="Q1106" s="15" t="s">
        <v>8331</v>
      </c>
      <c r="R1106" t="s">
        <v>8332</v>
      </c>
      <c r="S1106" s="19">
        <f t="shared" si="88"/>
        <v>41771.40996527778</v>
      </c>
      <c r="T1106" s="19">
        <f t="shared" si="89"/>
        <v>41801.40996527778</v>
      </c>
      <c r="U1106">
        <f t="shared" si="90"/>
        <v>2014</v>
      </c>
    </row>
    <row r="1107" spans="1:21" ht="57.6" hidden="1" x14ac:dyDescent="0.3">
      <c r="A1107" s="8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  <c r="O1107">
        <f t="shared" si="86"/>
        <v>0</v>
      </c>
      <c r="P1107" s="13">
        <f t="shared" si="87"/>
        <v>71.55</v>
      </c>
      <c r="Q1107" s="15" t="s">
        <v>8331</v>
      </c>
      <c r="R1107" t="s">
        <v>8332</v>
      </c>
      <c r="S1107" s="19">
        <f t="shared" si="88"/>
        <v>41692.135729166665</v>
      </c>
      <c r="T1107" s="19">
        <f t="shared" si="89"/>
        <v>41722.0940625</v>
      </c>
      <c r="U1107">
        <f t="shared" si="90"/>
        <v>2014</v>
      </c>
    </row>
    <row r="1108" spans="1:21" ht="43.2" hidden="1" x14ac:dyDescent="0.3">
      <c r="A1108" s="8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  <c r="O1108">
        <f t="shared" si="86"/>
        <v>41</v>
      </c>
      <c r="P1108" s="13">
        <f t="shared" si="87"/>
        <v>23.57</v>
      </c>
      <c r="Q1108" s="15" t="s">
        <v>8331</v>
      </c>
      <c r="R1108" t="s">
        <v>8332</v>
      </c>
      <c r="S1108" s="19">
        <f t="shared" si="88"/>
        <v>40973.740451388891</v>
      </c>
      <c r="T1108" s="19">
        <f t="shared" si="89"/>
        <v>41003.698784722219</v>
      </c>
      <c r="U1108">
        <f t="shared" si="90"/>
        <v>2012</v>
      </c>
    </row>
    <row r="1109" spans="1:21" ht="57.6" hidden="1" x14ac:dyDescent="0.3">
      <c r="A1109" s="8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  <c r="O1109">
        <f t="shared" si="86"/>
        <v>0</v>
      </c>
      <c r="P1109" s="13">
        <f t="shared" si="87"/>
        <v>0</v>
      </c>
      <c r="Q1109" s="15" t="s">
        <v>8331</v>
      </c>
      <c r="R1109" t="s">
        <v>8332</v>
      </c>
      <c r="S1109" s="19">
        <f t="shared" si="88"/>
        <v>41813.861388888887</v>
      </c>
      <c r="T1109" s="19">
        <f t="shared" si="89"/>
        <v>41843.861388888887</v>
      </c>
      <c r="U1109">
        <f t="shared" si="90"/>
        <v>2014</v>
      </c>
    </row>
    <row r="1110" spans="1:21" ht="57.6" hidden="1" x14ac:dyDescent="0.3">
      <c r="A1110" s="8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  <c r="O1110">
        <f t="shared" si="86"/>
        <v>3</v>
      </c>
      <c r="P1110" s="13">
        <f t="shared" si="87"/>
        <v>34.880000000000003</v>
      </c>
      <c r="Q1110" s="15" t="s">
        <v>8331</v>
      </c>
      <c r="R1110" t="s">
        <v>8332</v>
      </c>
      <c r="S1110" s="19">
        <f t="shared" si="88"/>
        <v>40952.636979166666</v>
      </c>
      <c r="T1110" s="19">
        <f t="shared" si="89"/>
        <v>41012.595312500001</v>
      </c>
      <c r="U1110">
        <f t="shared" si="90"/>
        <v>2012</v>
      </c>
    </row>
    <row r="1111" spans="1:21" ht="43.2" hidden="1" x14ac:dyDescent="0.3">
      <c r="A1111" s="8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  <c r="O1111">
        <f t="shared" si="86"/>
        <v>0</v>
      </c>
      <c r="P1111" s="13">
        <f t="shared" si="87"/>
        <v>15</v>
      </c>
      <c r="Q1111" s="15" t="s">
        <v>8331</v>
      </c>
      <c r="R1111" t="s">
        <v>8332</v>
      </c>
      <c r="S1111" s="19">
        <f t="shared" si="88"/>
        <v>42662.752199074079</v>
      </c>
      <c r="T1111" s="19">
        <f t="shared" si="89"/>
        <v>42692.793865740736</v>
      </c>
      <c r="U1111">
        <f t="shared" si="90"/>
        <v>2016</v>
      </c>
    </row>
    <row r="1112" spans="1:21" ht="43.2" hidden="1" x14ac:dyDescent="0.3">
      <c r="A1112" s="8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  <c r="O1112">
        <f t="shared" si="86"/>
        <v>1</v>
      </c>
      <c r="P1112" s="13">
        <f t="shared" si="87"/>
        <v>23.18</v>
      </c>
      <c r="Q1112" s="15" t="s">
        <v>8331</v>
      </c>
      <c r="R1112" t="s">
        <v>8332</v>
      </c>
      <c r="S1112" s="19">
        <f t="shared" si="88"/>
        <v>41220.933124999996</v>
      </c>
      <c r="T1112" s="19">
        <f t="shared" si="89"/>
        <v>41250.933124999996</v>
      </c>
      <c r="U1112">
        <f t="shared" si="90"/>
        <v>2012</v>
      </c>
    </row>
    <row r="1113" spans="1:21" ht="43.2" x14ac:dyDescent="0.3">
      <c r="A1113" s="8">
        <v>1111</v>
      </c>
      <c r="B1113" s="9" t="s">
        <v>1112</v>
      </c>
      <c r="C1113" s="9" t="s">
        <v>5221</v>
      </c>
      <c r="D1113" s="10">
        <v>2500</v>
      </c>
      <c r="E1113" s="11">
        <v>1</v>
      </c>
      <c r="F1113" s="8" t="s">
        <v>8220</v>
      </c>
      <c r="G1113" s="8" t="s">
        <v>8223</v>
      </c>
      <c r="H1113" s="8" t="s">
        <v>8245</v>
      </c>
      <c r="I1113" s="8">
        <v>1452228790</v>
      </c>
      <c r="J1113" s="8">
        <v>1449636790</v>
      </c>
      <c r="K1113" s="8" t="b">
        <v>0</v>
      </c>
      <c r="L1113" s="8">
        <v>1</v>
      </c>
      <c r="M1113" s="8" t="b">
        <v>0</v>
      </c>
      <c r="N1113" s="8" t="s">
        <v>8280</v>
      </c>
      <c r="O1113">
        <f t="shared" si="86"/>
        <v>0</v>
      </c>
      <c r="P1113" s="13">
        <f t="shared" si="87"/>
        <v>1</v>
      </c>
      <c r="Q1113" s="15" t="s">
        <v>8331</v>
      </c>
      <c r="R1113" t="s">
        <v>8332</v>
      </c>
      <c r="S1113" s="19">
        <f t="shared" si="88"/>
        <v>42347.203587962969</v>
      </c>
      <c r="T1113" s="19">
        <f t="shared" si="89"/>
        <v>42377.203587962969</v>
      </c>
      <c r="U1113">
        <f t="shared" si="90"/>
        <v>2015</v>
      </c>
    </row>
    <row r="1114" spans="1:21" ht="43.2" hidden="1" x14ac:dyDescent="0.3">
      <c r="A1114" s="8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  <c r="O1114">
        <f t="shared" si="86"/>
        <v>36</v>
      </c>
      <c r="P1114" s="13">
        <f t="shared" si="87"/>
        <v>100.23</v>
      </c>
      <c r="Q1114" s="15" t="s">
        <v>8331</v>
      </c>
      <c r="R1114" t="s">
        <v>8332</v>
      </c>
      <c r="S1114" s="19">
        <f t="shared" si="88"/>
        <v>41963.759386574078</v>
      </c>
      <c r="T1114" s="19">
        <f t="shared" si="89"/>
        <v>42023.354166666672</v>
      </c>
      <c r="U1114">
        <f t="shared" si="90"/>
        <v>2014</v>
      </c>
    </row>
    <row r="1115" spans="1:21" ht="43.2" x14ac:dyDescent="0.3">
      <c r="A1115" s="8">
        <v>1113</v>
      </c>
      <c r="B1115" s="9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  <c r="O1115">
        <f t="shared" si="86"/>
        <v>1</v>
      </c>
      <c r="P1115" s="13">
        <f t="shared" si="87"/>
        <v>5</v>
      </c>
      <c r="Q1115" s="15" t="s">
        <v>8331</v>
      </c>
      <c r="R1115" t="s">
        <v>8332</v>
      </c>
      <c r="S1115" s="19">
        <f t="shared" si="88"/>
        <v>41835.977083333331</v>
      </c>
      <c r="T1115" s="19">
        <f t="shared" si="89"/>
        <v>41865.977083333331</v>
      </c>
      <c r="U1115">
        <f t="shared" si="90"/>
        <v>2014</v>
      </c>
    </row>
    <row r="1116" spans="1:21" ht="43.2" hidden="1" x14ac:dyDescent="0.3">
      <c r="A1116" s="8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  <c r="O1116">
        <f t="shared" si="86"/>
        <v>0</v>
      </c>
      <c r="P1116" s="13">
        <f t="shared" si="87"/>
        <v>3.33</v>
      </c>
      <c r="Q1116" s="15" t="s">
        <v>8331</v>
      </c>
      <c r="R1116" t="s">
        <v>8332</v>
      </c>
      <c r="S1116" s="19">
        <f t="shared" si="88"/>
        <v>41526.345914351856</v>
      </c>
      <c r="T1116" s="19">
        <f t="shared" si="89"/>
        <v>41556.345914351856</v>
      </c>
      <c r="U1116">
        <f t="shared" si="90"/>
        <v>2013</v>
      </c>
    </row>
    <row r="1117" spans="1:21" ht="43.2" hidden="1" x14ac:dyDescent="0.3">
      <c r="A1117" s="8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  <c r="O1117">
        <f t="shared" si="86"/>
        <v>0</v>
      </c>
      <c r="P1117" s="13">
        <f t="shared" si="87"/>
        <v>13.25</v>
      </c>
      <c r="Q1117" s="15" t="s">
        <v>8331</v>
      </c>
      <c r="R1117" t="s">
        <v>8332</v>
      </c>
      <c r="S1117" s="19">
        <f t="shared" si="88"/>
        <v>42429.695543981477</v>
      </c>
      <c r="T1117" s="19">
        <f t="shared" si="89"/>
        <v>42459.653877314813</v>
      </c>
      <c r="U1117">
        <f t="shared" si="90"/>
        <v>2016</v>
      </c>
    </row>
    <row r="1118" spans="1:21" ht="43.2" hidden="1" x14ac:dyDescent="0.3">
      <c r="A1118" s="8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  <c r="O1118">
        <f t="shared" si="86"/>
        <v>0</v>
      </c>
      <c r="P1118" s="13">
        <f t="shared" si="87"/>
        <v>17.850000000000001</v>
      </c>
      <c r="Q1118" s="15" t="s">
        <v>8331</v>
      </c>
      <c r="R1118" t="s">
        <v>8332</v>
      </c>
      <c r="S1118" s="19">
        <f t="shared" si="88"/>
        <v>41009.847314814811</v>
      </c>
      <c r="T1118" s="19">
        <f t="shared" si="89"/>
        <v>41069.847314814811</v>
      </c>
      <c r="U1118">
        <f t="shared" si="90"/>
        <v>2012</v>
      </c>
    </row>
    <row r="1119" spans="1:21" ht="43.2" x14ac:dyDescent="0.3">
      <c r="A1119" s="8">
        <v>1117</v>
      </c>
      <c r="B1119" s="9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  <c r="O1119">
        <f t="shared" si="86"/>
        <v>8</v>
      </c>
      <c r="P1119" s="13">
        <f t="shared" si="87"/>
        <v>10.38</v>
      </c>
      <c r="Q1119" s="15" t="s">
        <v>8331</v>
      </c>
      <c r="R1119" t="s">
        <v>8332</v>
      </c>
      <c r="S1119" s="19">
        <f t="shared" si="88"/>
        <v>42333.598530092597</v>
      </c>
      <c r="T1119" s="19">
        <f t="shared" si="89"/>
        <v>42363.598530092597</v>
      </c>
      <c r="U1119">
        <f t="shared" si="90"/>
        <v>2015</v>
      </c>
    </row>
    <row r="1120" spans="1:21" ht="43.2" x14ac:dyDescent="0.3">
      <c r="A1120" s="8">
        <v>1118</v>
      </c>
      <c r="B1120" s="9" t="s">
        <v>1119</v>
      </c>
      <c r="C1120" s="9" t="s">
        <v>5228</v>
      </c>
      <c r="D1120" s="10">
        <v>4500</v>
      </c>
      <c r="E1120" s="11">
        <v>109</v>
      </c>
      <c r="F1120" s="8" t="s">
        <v>8220</v>
      </c>
      <c r="G1120" s="8" t="s">
        <v>8225</v>
      </c>
      <c r="H1120" s="8" t="s">
        <v>8247</v>
      </c>
      <c r="I1120" s="8">
        <v>1396666779</v>
      </c>
      <c r="J1120" s="8">
        <v>1394078379</v>
      </c>
      <c r="K1120" s="8" t="b">
        <v>0</v>
      </c>
      <c r="L1120" s="8">
        <v>3</v>
      </c>
      <c r="M1120" s="8" t="b">
        <v>0</v>
      </c>
      <c r="N1120" s="8" t="s">
        <v>8280</v>
      </c>
      <c r="O1120">
        <f t="shared" si="86"/>
        <v>2</v>
      </c>
      <c r="P1120" s="13">
        <f t="shared" si="87"/>
        <v>36.33</v>
      </c>
      <c r="Q1120" s="15" t="s">
        <v>8331</v>
      </c>
      <c r="R1120" t="s">
        <v>8332</v>
      </c>
      <c r="S1120" s="19">
        <f t="shared" si="88"/>
        <v>41704.16642361111</v>
      </c>
      <c r="T1120" s="19">
        <f t="shared" si="89"/>
        <v>41734.124756944446</v>
      </c>
      <c r="U1120">
        <f t="shared" si="90"/>
        <v>2014</v>
      </c>
    </row>
    <row r="1121" spans="1:21" ht="57.6" x14ac:dyDescent="0.3">
      <c r="A1121" s="8">
        <v>1119</v>
      </c>
      <c r="B1121" s="9" t="s">
        <v>1120</v>
      </c>
      <c r="C1121" s="9" t="s">
        <v>5229</v>
      </c>
      <c r="D1121" s="10">
        <v>2100</v>
      </c>
      <c r="E1121" s="11">
        <v>5</v>
      </c>
      <c r="F1121" s="8" t="s">
        <v>8220</v>
      </c>
      <c r="G1121" s="8" t="s">
        <v>8223</v>
      </c>
      <c r="H1121" s="8" t="s">
        <v>8245</v>
      </c>
      <c r="I1121" s="8">
        <v>1396810864</v>
      </c>
      <c r="J1121" s="8">
        <v>1395687664</v>
      </c>
      <c r="K1121" s="8" t="b">
        <v>0</v>
      </c>
      <c r="L1121" s="8">
        <v>1</v>
      </c>
      <c r="M1121" s="8" t="b">
        <v>0</v>
      </c>
      <c r="N1121" s="8" t="s">
        <v>8280</v>
      </c>
      <c r="O1121">
        <f t="shared" si="86"/>
        <v>0</v>
      </c>
      <c r="P1121" s="13">
        <f t="shared" si="87"/>
        <v>5</v>
      </c>
      <c r="Q1121" s="15" t="s">
        <v>8331</v>
      </c>
      <c r="R1121" t="s">
        <v>8332</v>
      </c>
      <c r="S1121" s="19">
        <f t="shared" si="88"/>
        <v>41722.792407407411</v>
      </c>
      <c r="T1121" s="19">
        <f t="shared" si="89"/>
        <v>41735.792407407411</v>
      </c>
      <c r="U1121">
        <f t="shared" si="90"/>
        <v>2014</v>
      </c>
    </row>
    <row r="1122" spans="1:21" ht="43.2" hidden="1" x14ac:dyDescent="0.3">
      <c r="A1122" s="8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  <c r="O1122">
        <f t="shared" si="86"/>
        <v>0</v>
      </c>
      <c r="P1122" s="13">
        <f t="shared" si="87"/>
        <v>0</v>
      </c>
      <c r="Q1122" s="15" t="s">
        <v>8331</v>
      </c>
      <c r="R1122" t="s">
        <v>8332</v>
      </c>
      <c r="S1122" s="19">
        <f t="shared" si="88"/>
        <v>40799.872685185182</v>
      </c>
      <c r="T1122" s="19">
        <f t="shared" si="89"/>
        <v>40844.872685185182</v>
      </c>
      <c r="U1122">
        <f t="shared" si="90"/>
        <v>2011</v>
      </c>
    </row>
    <row r="1123" spans="1:21" ht="43.2" hidden="1" x14ac:dyDescent="0.3">
      <c r="A1123" s="8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  <c r="O1123">
        <f t="shared" si="86"/>
        <v>0</v>
      </c>
      <c r="P1123" s="13">
        <f t="shared" si="87"/>
        <v>5.8</v>
      </c>
      <c r="Q1123" s="15" t="s">
        <v>8331</v>
      </c>
      <c r="R1123" t="s">
        <v>8332</v>
      </c>
      <c r="S1123" s="19">
        <f t="shared" si="88"/>
        <v>42412.934212962966</v>
      </c>
      <c r="T1123" s="19">
        <f t="shared" si="89"/>
        <v>42442.892546296294</v>
      </c>
      <c r="U1123">
        <f t="shared" si="90"/>
        <v>2016</v>
      </c>
    </row>
    <row r="1124" spans="1:21" ht="57.6" x14ac:dyDescent="0.3">
      <c r="A1124" s="8">
        <v>1122</v>
      </c>
      <c r="B1124" s="9" t="s">
        <v>1123</v>
      </c>
      <c r="C1124" s="9" t="s">
        <v>5232</v>
      </c>
      <c r="D1124" s="10">
        <v>3200</v>
      </c>
      <c r="E1124" s="11">
        <v>0</v>
      </c>
      <c r="F1124" s="8" t="s">
        <v>8220</v>
      </c>
      <c r="G1124" s="8" t="s">
        <v>8224</v>
      </c>
      <c r="H1124" s="8" t="s">
        <v>8246</v>
      </c>
      <c r="I1124" s="8">
        <v>1369932825</v>
      </c>
      <c r="J1124" s="8">
        <v>1368723225</v>
      </c>
      <c r="K1124" s="8" t="b">
        <v>0</v>
      </c>
      <c r="L1124" s="8">
        <v>0</v>
      </c>
      <c r="M1124" s="8" t="b">
        <v>0</v>
      </c>
      <c r="N1124" s="8" t="s">
        <v>8280</v>
      </c>
      <c r="O1124">
        <f t="shared" si="86"/>
        <v>0</v>
      </c>
      <c r="P1124" s="13">
        <f t="shared" si="87"/>
        <v>0</v>
      </c>
      <c r="Q1124" s="15" t="s">
        <v>8331</v>
      </c>
      <c r="R1124" t="s">
        <v>8332</v>
      </c>
      <c r="S1124" s="19">
        <f t="shared" si="88"/>
        <v>41410.703993055555</v>
      </c>
      <c r="T1124" s="19">
        <f t="shared" si="89"/>
        <v>41424.703993055555</v>
      </c>
      <c r="U1124">
        <f t="shared" si="90"/>
        <v>2013</v>
      </c>
    </row>
    <row r="1125" spans="1:21" ht="43.2" hidden="1" x14ac:dyDescent="0.3">
      <c r="A1125" s="8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  <c r="O1125">
        <f t="shared" si="86"/>
        <v>0</v>
      </c>
      <c r="P1125" s="13">
        <f t="shared" si="87"/>
        <v>3.67</v>
      </c>
      <c r="Q1125" s="15" t="s">
        <v>8331</v>
      </c>
      <c r="R1125" t="s">
        <v>8332</v>
      </c>
      <c r="S1125" s="19">
        <f t="shared" si="88"/>
        <v>41718.5237037037</v>
      </c>
      <c r="T1125" s="19">
        <f t="shared" si="89"/>
        <v>41748.5237037037</v>
      </c>
      <c r="U1125">
        <f t="shared" si="90"/>
        <v>2014</v>
      </c>
    </row>
    <row r="1126" spans="1:21" ht="43.2" hidden="1" x14ac:dyDescent="0.3">
      <c r="A1126" s="8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  <c r="O1126">
        <f t="shared" si="86"/>
        <v>0</v>
      </c>
      <c r="P1126" s="13">
        <f t="shared" si="87"/>
        <v>60.71</v>
      </c>
      <c r="Q1126" s="15" t="s">
        <v>8331</v>
      </c>
      <c r="R1126" t="s">
        <v>8333</v>
      </c>
      <c r="S1126" s="19">
        <f t="shared" si="88"/>
        <v>42094.667256944449</v>
      </c>
      <c r="T1126" s="19">
        <f t="shared" si="89"/>
        <v>42124.667256944449</v>
      </c>
      <c r="U1126">
        <f t="shared" si="90"/>
        <v>2015</v>
      </c>
    </row>
    <row r="1127" spans="1:21" ht="43.2" x14ac:dyDescent="0.3">
      <c r="A1127" s="8">
        <v>1125</v>
      </c>
      <c r="B1127" s="9" t="s">
        <v>1126</v>
      </c>
      <c r="C1127" s="9" t="s">
        <v>5235</v>
      </c>
      <c r="D1127" s="10">
        <v>3000</v>
      </c>
      <c r="E1127" s="11">
        <v>0</v>
      </c>
      <c r="F1127" s="8" t="s">
        <v>8220</v>
      </c>
      <c r="G1127" s="8" t="s">
        <v>8224</v>
      </c>
      <c r="H1127" s="8" t="s">
        <v>8246</v>
      </c>
      <c r="I1127" s="8">
        <v>1443193130</v>
      </c>
      <c r="J1127" s="8">
        <v>1438009130</v>
      </c>
      <c r="K1127" s="8" t="b">
        <v>0</v>
      </c>
      <c r="L1127" s="8">
        <v>0</v>
      </c>
      <c r="M1127" s="8" t="b">
        <v>0</v>
      </c>
      <c r="N1127" s="8" t="s">
        <v>8281</v>
      </c>
      <c r="O1127">
        <f t="shared" si="86"/>
        <v>0</v>
      </c>
      <c r="P1127" s="13">
        <f t="shared" si="87"/>
        <v>0</v>
      </c>
      <c r="Q1127" s="15" t="s">
        <v>8331</v>
      </c>
      <c r="R1127" t="s">
        <v>8333</v>
      </c>
      <c r="S1127" s="19">
        <f t="shared" si="88"/>
        <v>42212.624189814815</v>
      </c>
      <c r="T1127" s="19">
        <f t="shared" si="89"/>
        <v>42272.624189814815</v>
      </c>
      <c r="U1127">
        <f t="shared" si="90"/>
        <v>2015</v>
      </c>
    </row>
    <row r="1128" spans="1:21" ht="43.2" x14ac:dyDescent="0.3">
      <c r="A1128" s="8">
        <v>1126</v>
      </c>
      <c r="B1128" s="9" t="s">
        <v>1127</v>
      </c>
      <c r="C1128" s="9" t="s">
        <v>5236</v>
      </c>
      <c r="D1128" s="10">
        <v>2000</v>
      </c>
      <c r="E1128" s="11">
        <v>10</v>
      </c>
      <c r="F1128" s="8" t="s">
        <v>8220</v>
      </c>
      <c r="G1128" s="8" t="s">
        <v>8223</v>
      </c>
      <c r="H1128" s="8" t="s">
        <v>8245</v>
      </c>
      <c r="I1128" s="8">
        <v>1468482694</v>
      </c>
      <c r="J1128" s="8">
        <v>1465890694</v>
      </c>
      <c r="K1128" s="8" t="b">
        <v>0</v>
      </c>
      <c r="L1128" s="8">
        <v>2</v>
      </c>
      <c r="M1128" s="8" t="b">
        <v>0</v>
      </c>
      <c r="N1128" s="8" t="s">
        <v>8281</v>
      </c>
      <c r="O1128">
        <f t="shared" si="86"/>
        <v>1</v>
      </c>
      <c r="P1128" s="13">
        <f t="shared" si="87"/>
        <v>5</v>
      </c>
      <c r="Q1128" s="15" t="s">
        <v>8331</v>
      </c>
      <c r="R1128" t="s">
        <v>8333</v>
      </c>
      <c r="S1128" s="19">
        <f t="shared" si="88"/>
        <v>42535.327476851846</v>
      </c>
      <c r="T1128" s="19">
        <f t="shared" si="89"/>
        <v>42565.327476851846</v>
      </c>
      <c r="U1128">
        <f t="shared" si="90"/>
        <v>2016</v>
      </c>
    </row>
    <row r="1129" spans="1:21" ht="57.6" hidden="1" x14ac:dyDescent="0.3">
      <c r="A1129" s="8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  <c r="O1129">
        <f t="shared" si="86"/>
        <v>2</v>
      </c>
      <c r="P1129" s="13">
        <f t="shared" si="87"/>
        <v>25.43</v>
      </c>
      <c r="Q1129" s="15" t="s">
        <v>8331</v>
      </c>
      <c r="R1129" t="s">
        <v>8333</v>
      </c>
      <c r="S1129" s="19">
        <f t="shared" si="88"/>
        <v>41926.854166666664</v>
      </c>
      <c r="T1129" s="19">
        <f t="shared" si="89"/>
        <v>41957.895833333328</v>
      </c>
      <c r="U1129">
        <f t="shared" si="90"/>
        <v>2014</v>
      </c>
    </row>
    <row r="1130" spans="1:21" x14ac:dyDescent="0.3">
      <c r="A1130" s="8">
        <v>1128</v>
      </c>
      <c r="B1130" s="9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  <c r="O1130">
        <f t="shared" si="86"/>
        <v>0</v>
      </c>
      <c r="P1130" s="13">
        <f t="shared" si="87"/>
        <v>1</v>
      </c>
      <c r="Q1130" s="15" t="s">
        <v>8331</v>
      </c>
      <c r="R1130" t="s">
        <v>8333</v>
      </c>
      <c r="S1130" s="19">
        <f t="shared" si="88"/>
        <v>41828.649502314816</v>
      </c>
      <c r="T1130" s="19">
        <f t="shared" si="89"/>
        <v>41858.649502314816</v>
      </c>
      <c r="U1130">
        <f t="shared" si="90"/>
        <v>2014</v>
      </c>
    </row>
    <row r="1131" spans="1:21" ht="43.2" hidden="1" x14ac:dyDescent="0.3">
      <c r="A1131" s="8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  <c r="O1131">
        <f t="shared" si="86"/>
        <v>0</v>
      </c>
      <c r="P1131" s="13">
        <f t="shared" si="87"/>
        <v>10.5</v>
      </c>
      <c r="Q1131" s="15" t="s">
        <v>8331</v>
      </c>
      <c r="R1131" t="s">
        <v>8333</v>
      </c>
      <c r="S1131" s="19">
        <f t="shared" si="88"/>
        <v>42496.264965277776</v>
      </c>
      <c r="T1131" s="19">
        <f t="shared" si="89"/>
        <v>42526.264965277776</v>
      </c>
      <c r="U1131">
        <f t="shared" si="90"/>
        <v>2016</v>
      </c>
    </row>
    <row r="1132" spans="1:21" ht="43.2" hidden="1" x14ac:dyDescent="0.3">
      <c r="A1132" s="8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  <c r="O1132">
        <f t="shared" si="86"/>
        <v>0</v>
      </c>
      <c r="P1132" s="13">
        <f t="shared" si="87"/>
        <v>3.67</v>
      </c>
      <c r="Q1132" s="15" t="s">
        <v>8331</v>
      </c>
      <c r="R1132" t="s">
        <v>8333</v>
      </c>
      <c r="S1132" s="19">
        <f t="shared" si="88"/>
        <v>41908.996527777781</v>
      </c>
      <c r="T1132" s="19">
        <f t="shared" si="89"/>
        <v>41969.038194444445</v>
      </c>
      <c r="U1132">
        <f t="shared" si="90"/>
        <v>2014</v>
      </c>
    </row>
    <row r="1133" spans="1:21" ht="43.2" hidden="1" x14ac:dyDescent="0.3">
      <c r="A1133" s="8">
        <v>1131</v>
      </c>
      <c r="B1133" s="9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  <c r="O1133">
        <f t="shared" si="86"/>
        <v>0</v>
      </c>
      <c r="P1133" s="13">
        <f t="shared" si="87"/>
        <v>0</v>
      </c>
      <c r="Q1133" s="15" t="s">
        <v>8331</v>
      </c>
      <c r="R1133" t="s">
        <v>8333</v>
      </c>
      <c r="S1133" s="19">
        <f t="shared" si="88"/>
        <v>42332.908194444448</v>
      </c>
      <c r="T1133" s="19">
        <f t="shared" si="89"/>
        <v>42362.908194444448</v>
      </c>
      <c r="U1133">
        <f t="shared" si="90"/>
        <v>2015</v>
      </c>
    </row>
    <row r="1134" spans="1:21" ht="43.2" hidden="1" x14ac:dyDescent="0.3">
      <c r="A1134" s="8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  <c r="O1134">
        <f t="shared" si="86"/>
        <v>14</v>
      </c>
      <c r="P1134" s="13">
        <f t="shared" si="87"/>
        <v>110.62</v>
      </c>
      <c r="Q1134" s="15" t="s">
        <v>8331</v>
      </c>
      <c r="R1134" t="s">
        <v>8333</v>
      </c>
      <c r="S1134" s="19">
        <f t="shared" si="88"/>
        <v>42706.115405092598</v>
      </c>
      <c r="T1134" s="19">
        <f t="shared" si="89"/>
        <v>42736.115405092598</v>
      </c>
      <c r="U1134">
        <f t="shared" si="90"/>
        <v>2016</v>
      </c>
    </row>
    <row r="1135" spans="1:21" ht="43.2" x14ac:dyDescent="0.3">
      <c r="A1135" s="8">
        <v>1133</v>
      </c>
      <c r="B1135" s="9" t="s">
        <v>1134</v>
      </c>
      <c r="C1135" s="9" t="s">
        <v>5243</v>
      </c>
      <c r="D1135" s="10">
        <v>3000</v>
      </c>
      <c r="E1135" s="11">
        <v>20</v>
      </c>
      <c r="F1135" s="8" t="s">
        <v>8220</v>
      </c>
      <c r="G1135" s="8" t="s">
        <v>8224</v>
      </c>
      <c r="H1135" s="8" t="s">
        <v>8246</v>
      </c>
      <c r="I1135" s="8">
        <v>1406799981</v>
      </c>
      <c r="J1135" s="8">
        <v>1404207981</v>
      </c>
      <c r="K1135" s="8" t="b">
        <v>0</v>
      </c>
      <c r="L1135" s="8">
        <v>1</v>
      </c>
      <c r="M1135" s="8" t="b">
        <v>0</v>
      </c>
      <c r="N1135" s="8" t="s">
        <v>8281</v>
      </c>
      <c r="O1135">
        <f t="shared" si="86"/>
        <v>1</v>
      </c>
      <c r="P1135" s="13">
        <f t="shared" si="87"/>
        <v>20</v>
      </c>
      <c r="Q1135" s="15" t="s">
        <v>8331</v>
      </c>
      <c r="R1135" t="s">
        <v>8333</v>
      </c>
      <c r="S1135" s="19">
        <f t="shared" si="88"/>
        <v>41821.407187500001</v>
      </c>
      <c r="T1135" s="19">
        <f t="shared" si="89"/>
        <v>41851.407187500001</v>
      </c>
      <c r="U1135">
        <f t="shared" si="90"/>
        <v>2014</v>
      </c>
    </row>
    <row r="1136" spans="1:21" ht="43.2" hidden="1" x14ac:dyDescent="0.3">
      <c r="A1136" s="8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  <c r="O1136">
        <f t="shared" si="86"/>
        <v>0</v>
      </c>
      <c r="P1136" s="13">
        <f t="shared" si="87"/>
        <v>1</v>
      </c>
      <c r="Q1136" s="15" t="s">
        <v>8331</v>
      </c>
      <c r="R1136" t="s">
        <v>8333</v>
      </c>
      <c r="S1136" s="19">
        <f t="shared" si="88"/>
        <v>41958.285046296296</v>
      </c>
      <c r="T1136" s="19">
        <f t="shared" si="89"/>
        <v>41972.189583333333</v>
      </c>
      <c r="U1136">
        <f t="shared" si="90"/>
        <v>2014</v>
      </c>
    </row>
    <row r="1137" spans="1:21" ht="57.6" x14ac:dyDescent="0.3">
      <c r="A1137" s="8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  <c r="O1137">
        <f t="shared" si="86"/>
        <v>5</v>
      </c>
      <c r="P1137" s="13">
        <f t="shared" si="87"/>
        <v>50</v>
      </c>
      <c r="Q1137" s="15" t="s">
        <v>8331</v>
      </c>
      <c r="R1137" t="s">
        <v>8333</v>
      </c>
      <c r="S1137" s="19">
        <f t="shared" si="88"/>
        <v>42558.989513888882</v>
      </c>
      <c r="T1137" s="19">
        <f t="shared" si="89"/>
        <v>42588.989513888882</v>
      </c>
      <c r="U1137">
        <f t="shared" si="90"/>
        <v>2016</v>
      </c>
    </row>
    <row r="1138" spans="1:21" ht="43.2" x14ac:dyDescent="0.3">
      <c r="A1138" s="8">
        <v>1136</v>
      </c>
      <c r="B1138" s="9" t="s">
        <v>1137</v>
      </c>
      <c r="C1138" s="9" t="s">
        <v>5246</v>
      </c>
      <c r="D1138" s="10">
        <v>4190</v>
      </c>
      <c r="E1138" s="11">
        <v>270</v>
      </c>
      <c r="F1138" s="8" t="s">
        <v>8220</v>
      </c>
      <c r="G1138" s="8" t="s">
        <v>8229</v>
      </c>
      <c r="H1138" s="8" t="s">
        <v>8248</v>
      </c>
      <c r="I1138" s="8">
        <v>1450541229</v>
      </c>
      <c r="J1138" s="8">
        <v>1447949229</v>
      </c>
      <c r="K1138" s="8" t="b">
        <v>0</v>
      </c>
      <c r="L1138" s="8">
        <v>6</v>
      </c>
      <c r="M1138" s="8" t="b">
        <v>0</v>
      </c>
      <c r="N1138" s="8" t="s">
        <v>8281</v>
      </c>
      <c r="O1138">
        <f t="shared" si="86"/>
        <v>6</v>
      </c>
      <c r="P1138" s="13">
        <f t="shared" si="87"/>
        <v>45</v>
      </c>
      <c r="Q1138" s="15" t="s">
        <v>8331</v>
      </c>
      <c r="R1138" t="s">
        <v>8333</v>
      </c>
      <c r="S1138" s="19">
        <f t="shared" si="88"/>
        <v>42327.671631944439</v>
      </c>
      <c r="T1138" s="19">
        <f t="shared" si="89"/>
        <v>42357.671631944439</v>
      </c>
      <c r="U1138">
        <f t="shared" si="90"/>
        <v>2015</v>
      </c>
    </row>
    <row r="1139" spans="1:21" ht="43.2" hidden="1" x14ac:dyDescent="0.3">
      <c r="A1139" s="8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  <c r="O1139">
        <f t="shared" si="86"/>
        <v>40</v>
      </c>
      <c r="P1139" s="13">
        <f t="shared" si="87"/>
        <v>253.21</v>
      </c>
      <c r="Q1139" s="15" t="s">
        <v>8331</v>
      </c>
      <c r="R1139" t="s">
        <v>8333</v>
      </c>
      <c r="S1139" s="19">
        <f t="shared" si="88"/>
        <v>42453.819687499999</v>
      </c>
      <c r="T1139" s="19">
        <f t="shared" si="89"/>
        <v>42483.819687499999</v>
      </c>
      <c r="U1139">
        <f t="shared" si="90"/>
        <v>2016</v>
      </c>
    </row>
    <row r="1140" spans="1:21" ht="43.2" hidden="1" x14ac:dyDescent="0.3">
      <c r="A1140" s="8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  <c r="O1140">
        <f t="shared" si="86"/>
        <v>0</v>
      </c>
      <c r="P1140" s="13">
        <f t="shared" si="87"/>
        <v>31.25</v>
      </c>
      <c r="Q1140" s="15" t="s">
        <v>8331</v>
      </c>
      <c r="R1140" t="s">
        <v>8333</v>
      </c>
      <c r="S1140" s="19">
        <f t="shared" si="88"/>
        <v>42736.9066087963</v>
      </c>
      <c r="T1140" s="19">
        <f t="shared" si="89"/>
        <v>42756.9066087963</v>
      </c>
      <c r="U1140">
        <f t="shared" si="90"/>
        <v>2017</v>
      </c>
    </row>
    <row r="1141" spans="1:21" ht="43.2" hidden="1" x14ac:dyDescent="0.3">
      <c r="A1141" s="8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  <c r="O1141">
        <f t="shared" si="86"/>
        <v>0</v>
      </c>
      <c r="P1141" s="13">
        <f t="shared" si="87"/>
        <v>5</v>
      </c>
      <c r="Q1141" s="15" t="s">
        <v>8331</v>
      </c>
      <c r="R1141" t="s">
        <v>8333</v>
      </c>
      <c r="S1141" s="19">
        <f t="shared" si="88"/>
        <v>41975.347523148142</v>
      </c>
      <c r="T1141" s="19">
        <f t="shared" si="89"/>
        <v>42005.347523148142</v>
      </c>
      <c r="U1141">
        <f t="shared" si="90"/>
        <v>2014</v>
      </c>
    </row>
    <row r="1142" spans="1:21" ht="43.2" hidden="1" x14ac:dyDescent="0.3">
      <c r="A1142" s="8">
        <v>1140</v>
      </c>
      <c r="B1142" s="9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  <c r="O1142">
        <f t="shared" si="86"/>
        <v>0</v>
      </c>
      <c r="P1142" s="13">
        <f t="shared" si="87"/>
        <v>0</v>
      </c>
      <c r="Q1142" s="15" t="s">
        <v>8331</v>
      </c>
      <c r="R1142" t="s">
        <v>8333</v>
      </c>
      <c r="S1142" s="19">
        <f t="shared" si="88"/>
        <v>42192.462048611109</v>
      </c>
      <c r="T1142" s="19">
        <f t="shared" si="89"/>
        <v>42222.462048611109</v>
      </c>
      <c r="U1142">
        <f t="shared" si="90"/>
        <v>2015</v>
      </c>
    </row>
    <row r="1143" spans="1:21" hidden="1" x14ac:dyDescent="0.3">
      <c r="A1143" s="8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  <c r="O1143">
        <f t="shared" si="86"/>
        <v>0</v>
      </c>
      <c r="P1143" s="13">
        <f t="shared" si="87"/>
        <v>0</v>
      </c>
      <c r="Q1143" s="15" t="s">
        <v>8331</v>
      </c>
      <c r="R1143" t="s">
        <v>8333</v>
      </c>
      <c r="S1143" s="19">
        <f t="shared" si="88"/>
        <v>42164.699652777781</v>
      </c>
      <c r="T1143" s="19">
        <f t="shared" si="89"/>
        <v>42194.699652777781</v>
      </c>
      <c r="U1143">
        <f t="shared" si="90"/>
        <v>2015</v>
      </c>
    </row>
    <row r="1144" spans="1:21" ht="43.2" x14ac:dyDescent="0.3">
      <c r="A1144" s="8">
        <v>1142</v>
      </c>
      <c r="B1144" s="9" t="s">
        <v>1143</v>
      </c>
      <c r="C1144" s="9" t="s">
        <v>5252</v>
      </c>
      <c r="D1144" s="10">
        <v>4000</v>
      </c>
      <c r="E1144" s="11">
        <v>0</v>
      </c>
      <c r="F1144" s="8" t="s">
        <v>8220</v>
      </c>
      <c r="G1144" s="8" t="s">
        <v>8223</v>
      </c>
      <c r="H1144" s="8" t="s">
        <v>8245</v>
      </c>
      <c r="I1144" s="8">
        <v>1424131727</v>
      </c>
      <c r="J1144" s="8">
        <v>1421539727</v>
      </c>
      <c r="K1144" s="8" t="b">
        <v>0</v>
      </c>
      <c r="L1144" s="8">
        <v>0</v>
      </c>
      <c r="M1144" s="8" t="b">
        <v>0</v>
      </c>
      <c r="N1144" s="8" t="s">
        <v>8281</v>
      </c>
      <c r="O1144">
        <f t="shared" si="86"/>
        <v>0</v>
      </c>
      <c r="P1144" s="13">
        <f t="shared" si="87"/>
        <v>0</v>
      </c>
      <c r="Q1144" s="15" t="s">
        <v>8331</v>
      </c>
      <c r="R1144" t="s">
        <v>8333</v>
      </c>
      <c r="S1144" s="19">
        <f t="shared" si="88"/>
        <v>42022.006099537044</v>
      </c>
      <c r="T1144" s="19">
        <f t="shared" si="89"/>
        <v>42052.006099537044</v>
      </c>
      <c r="U1144">
        <f t="shared" si="90"/>
        <v>2015</v>
      </c>
    </row>
    <row r="1145" spans="1:21" ht="43.2" hidden="1" x14ac:dyDescent="0.3">
      <c r="A1145" s="8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  <c r="O1145">
        <f t="shared" si="86"/>
        <v>0</v>
      </c>
      <c r="P1145" s="13">
        <f t="shared" si="87"/>
        <v>23.25</v>
      </c>
      <c r="Q1145" s="15" t="s">
        <v>8331</v>
      </c>
      <c r="R1145" t="s">
        <v>8333</v>
      </c>
      <c r="S1145" s="19">
        <f t="shared" si="88"/>
        <v>42325.19358796296</v>
      </c>
      <c r="T1145" s="19">
        <f t="shared" si="89"/>
        <v>42355.19358796296</v>
      </c>
      <c r="U1145">
        <f t="shared" si="90"/>
        <v>2015</v>
      </c>
    </row>
    <row r="1146" spans="1:21" ht="43.2" hidden="1" x14ac:dyDescent="0.3">
      <c r="A1146" s="8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  <c r="O1146">
        <f t="shared" si="86"/>
        <v>0</v>
      </c>
      <c r="P1146" s="13">
        <f t="shared" si="87"/>
        <v>0</v>
      </c>
      <c r="Q1146" s="15" t="s">
        <v>8334</v>
      </c>
      <c r="R1146" t="s">
        <v>8335</v>
      </c>
      <c r="S1146" s="19">
        <f t="shared" si="88"/>
        <v>42093.181944444441</v>
      </c>
      <c r="T1146" s="19">
        <f t="shared" si="89"/>
        <v>42123.181944444441</v>
      </c>
      <c r="U1146">
        <f t="shared" si="90"/>
        <v>2015</v>
      </c>
    </row>
    <row r="1147" spans="1:21" ht="43.2" hidden="1" x14ac:dyDescent="0.3">
      <c r="A1147" s="8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  <c r="O1147">
        <f t="shared" si="86"/>
        <v>0</v>
      </c>
      <c r="P1147" s="13">
        <f t="shared" si="87"/>
        <v>100</v>
      </c>
      <c r="Q1147" s="15" t="s">
        <v>8334</v>
      </c>
      <c r="R1147" t="s">
        <v>8335</v>
      </c>
      <c r="S1147" s="19">
        <f t="shared" si="88"/>
        <v>41854.747592592597</v>
      </c>
      <c r="T1147" s="19">
        <f t="shared" si="89"/>
        <v>41914.747592592597</v>
      </c>
      <c r="U1147">
        <f t="shared" si="90"/>
        <v>2014</v>
      </c>
    </row>
    <row r="1148" spans="1:21" ht="43.2" hidden="1" x14ac:dyDescent="0.3">
      <c r="A1148" s="8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  <c r="O1148">
        <f t="shared" si="86"/>
        <v>9</v>
      </c>
      <c r="P1148" s="13">
        <f t="shared" si="87"/>
        <v>44.17</v>
      </c>
      <c r="Q1148" s="15" t="s">
        <v>8334</v>
      </c>
      <c r="R1148" t="s">
        <v>8335</v>
      </c>
      <c r="S1148" s="19">
        <f t="shared" si="88"/>
        <v>41723.9533912037</v>
      </c>
      <c r="T1148" s="19">
        <f t="shared" si="89"/>
        <v>41761.9533912037</v>
      </c>
      <c r="U1148">
        <f t="shared" si="90"/>
        <v>2014</v>
      </c>
    </row>
    <row r="1149" spans="1:21" ht="43.2" hidden="1" x14ac:dyDescent="0.3">
      <c r="A1149" s="8">
        <v>1147</v>
      </c>
      <c r="B1149" s="9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  <c r="O1149">
        <f t="shared" si="86"/>
        <v>0</v>
      </c>
      <c r="P1149" s="13">
        <f t="shared" si="87"/>
        <v>0</v>
      </c>
      <c r="Q1149" s="15" t="s">
        <v>8334</v>
      </c>
      <c r="R1149" t="s">
        <v>8335</v>
      </c>
      <c r="S1149" s="19">
        <f t="shared" si="88"/>
        <v>41871.972025462965</v>
      </c>
      <c r="T1149" s="19">
        <f t="shared" si="89"/>
        <v>41931.972025462965</v>
      </c>
      <c r="U1149">
        <f t="shared" si="90"/>
        <v>2014</v>
      </c>
    </row>
    <row r="1150" spans="1:21" ht="28.8" hidden="1" x14ac:dyDescent="0.3">
      <c r="A1150" s="8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  <c r="O1150">
        <f t="shared" si="86"/>
        <v>0</v>
      </c>
      <c r="P1150" s="13">
        <f t="shared" si="87"/>
        <v>24.33</v>
      </c>
      <c r="Q1150" s="15" t="s">
        <v>8334</v>
      </c>
      <c r="R1150" t="s">
        <v>8335</v>
      </c>
      <c r="S1150" s="19">
        <f t="shared" si="88"/>
        <v>42675.171076388884</v>
      </c>
      <c r="T1150" s="19">
        <f t="shared" si="89"/>
        <v>42705.212743055556</v>
      </c>
      <c r="U1150">
        <f t="shared" si="90"/>
        <v>2016</v>
      </c>
    </row>
    <row r="1151" spans="1:21" ht="28.8" hidden="1" x14ac:dyDescent="0.3">
      <c r="A1151" s="8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  <c r="O1151">
        <f t="shared" si="86"/>
        <v>0</v>
      </c>
      <c r="P1151" s="13">
        <f t="shared" si="87"/>
        <v>37.5</v>
      </c>
      <c r="Q1151" s="15" t="s">
        <v>8334</v>
      </c>
      <c r="R1151" t="s">
        <v>8335</v>
      </c>
      <c r="S1151" s="19">
        <f t="shared" si="88"/>
        <v>42507.71025462963</v>
      </c>
      <c r="T1151" s="19">
        <f t="shared" si="89"/>
        <v>42537.71025462963</v>
      </c>
      <c r="U1151">
        <f t="shared" si="90"/>
        <v>2016</v>
      </c>
    </row>
    <row r="1152" spans="1:21" ht="28.8" x14ac:dyDescent="0.3">
      <c r="A1152" s="8">
        <v>1150</v>
      </c>
      <c r="B1152" s="9" t="s">
        <v>1151</v>
      </c>
      <c r="C1152" s="9" t="s">
        <v>5260</v>
      </c>
      <c r="D1152" s="10">
        <v>2500</v>
      </c>
      <c r="E1152" s="11">
        <v>252</v>
      </c>
      <c r="F1152" s="8" t="s">
        <v>8220</v>
      </c>
      <c r="G1152" s="8" t="s">
        <v>8223</v>
      </c>
      <c r="H1152" s="8" t="s">
        <v>8245</v>
      </c>
      <c r="I1152" s="8">
        <v>1452293675</v>
      </c>
      <c r="J1152" s="8">
        <v>1447109675</v>
      </c>
      <c r="K1152" s="8" t="b">
        <v>0</v>
      </c>
      <c r="L1152" s="8">
        <v>6</v>
      </c>
      <c r="M1152" s="8" t="b">
        <v>0</v>
      </c>
      <c r="N1152" s="8" t="s">
        <v>8282</v>
      </c>
      <c r="O1152">
        <f t="shared" si="86"/>
        <v>10</v>
      </c>
      <c r="P1152" s="13">
        <f t="shared" si="87"/>
        <v>42</v>
      </c>
      <c r="Q1152" s="15" t="s">
        <v>8334</v>
      </c>
      <c r="R1152" t="s">
        <v>8335</v>
      </c>
      <c r="S1152" s="19">
        <f t="shared" si="88"/>
        <v>42317.954571759255</v>
      </c>
      <c r="T1152" s="19">
        <f t="shared" si="89"/>
        <v>42377.954571759255</v>
      </c>
      <c r="U1152">
        <f t="shared" si="90"/>
        <v>2015</v>
      </c>
    </row>
    <row r="1153" spans="1:21" ht="57.6" hidden="1" x14ac:dyDescent="0.3">
      <c r="A1153" s="8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  <c r="O1153">
        <f t="shared" si="86"/>
        <v>0</v>
      </c>
      <c r="P1153" s="13">
        <f t="shared" si="87"/>
        <v>0</v>
      </c>
      <c r="Q1153" s="15" t="s">
        <v>8334</v>
      </c>
      <c r="R1153" t="s">
        <v>8335</v>
      </c>
      <c r="S1153" s="19">
        <f t="shared" si="88"/>
        <v>42224.102581018517</v>
      </c>
      <c r="T1153" s="19">
        <f t="shared" si="89"/>
        <v>42254.102581018517</v>
      </c>
      <c r="U1153">
        <f t="shared" si="90"/>
        <v>2015</v>
      </c>
    </row>
    <row r="1154" spans="1:21" hidden="1" x14ac:dyDescent="0.3">
      <c r="A1154" s="8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  <c r="O1154">
        <f t="shared" si="86"/>
        <v>6</v>
      </c>
      <c r="P1154" s="13">
        <f t="shared" si="87"/>
        <v>60.73</v>
      </c>
      <c r="Q1154" s="15" t="s">
        <v>8334</v>
      </c>
      <c r="R1154" t="s">
        <v>8335</v>
      </c>
      <c r="S1154" s="19">
        <f t="shared" si="88"/>
        <v>42109.709629629629</v>
      </c>
      <c r="T1154" s="19">
        <f t="shared" si="89"/>
        <v>42139.709629629629</v>
      </c>
      <c r="U1154">
        <f t="shared" si="90"/>
        <v>2015</v>
      </c>
    </row>
    <row r="1155" spans="1:21" ht="28.8" hidden="1" x14ac:dyDescent="0.3">
      <c r="A1155" s="8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  <c r="O1155">
        <f t="shared" ref="O1155:O1218" si="91">ROUND(E1155/D1155*100,0)</f>
        <v>1</v>
      </c>
      <c r="P1155" s="13">
        <f t="shared" ref="P1155:P1218" si="92">IFERROR(ROUND(E1155/L1155,2),0)</f>
        <v>50</v>
      </c>
      <c r="Q1155" s="15" t="s">
        <v>8334</v>
      </c>
      <c r="R1155" t="s">
        <v>8335</v>
      </c>
      <c r="S1155" s="19">
        <f t="shared" ref="S1155:S1218" si="93">(((J1155/60)/60)/24)+DATE(1970,1,1)</f>
        <v>42143.714178240742</v>
      </c>
      <c r="T1155" s="19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hidden="1" x14ac:dyDescent="0.3">
      <c r="A1156" s="8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  <c r="O1156">
        <f t="shared" si="91"/>
        <v>7</v>
      </c>
      <c r="P1156" s="13">
        <f t="shared" si="92"/>
        <v>108.33</v>
      </c>
      <c r="Q1156" s="15" t="s">
        <v>8334</v>
      </c>
      <c r="R1156" t="s">
        <v>8335</v>
      </c>
      <c r="S1156" s="19">
        <f t="shared" si="93"/>
        <v>42223.108865740738</v>
      </c>
      <c r="T1156" s="19">
        <f t="shared" si="94"/>
        <v>42253.108865740738</v>
      </c>
      <c r="U1156">
        <f t="shared" si="95"/>
        <v>2015</v>
      </c>
    </row>
    <row r="1157" spans="1:21" ht="43.2" hidden="1" x14ac:dyDescent="0.3">
      <c r="A1157" s="8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  <c r="O1157">
        <f t="shared" si="91"/>
        <v>1</v>
      </c>
      <c r="P1157" s="13">
        <f t="shared" si="92"/>
        <v>23.5</v>
      </c>
      <c r="Q1157" s="15" t="s">
        <v>8334</v>
      </c>
      <c r="R1157" t="s">
        <v>8335</v>
      </c>
      <c r="S1157" s="19">
        <f t="shared" si="93"/>
        <v>41835.763981481483</v>
      </c>
      <c r="T1157" s="19">
        <f t="shared" si="94"/>
        <v>41865.763981481483</v>
      </c>
      <c r="U1157">
        <f t="shared" si="95"/>
        <v>2014</v>
      </c>
    </row>
    <row r="1158" spans="1:21" ht="43.2" hidden="1" x14ac:dyDescent="0.3">
      <c r="A1158" s="8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  <c r="O1158">
        <f t="shared" si="91"/>
        <v>0</v>
      </c>
      <c r="P1158" s="13">
        <f t="shared" si="92"/>
        <v>0</v>
      </c>
      <c r="Q1158" s="15" t="s">
        <v>8334</v>
      </c>
      <c r="R1158" t="s">
        <v>8335</v>
      </c>
      <c r="S1158" s="19">
        <f t="shared" si="93"/>
        <v>42029.07131944444</v>
      </c>
      <c r="T1158" s="19">
        <f t="shared" si="94"/>
        <v>42059.07131944444</v>
      </c>
      <c r="U1158">
        <f t="shared" si="95"/>
        <v>2015</v>
      </c>
    </row>
    <row r="1159" spans="1:21" ht="43.2" hidden="1" x14ac:dyDescent="0.3">
      <c r="A1159" s="8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  <c r="O1159">
        <f t="shared" si="91"/>
        <v>2</v>
      </c>
      <c r="P1159" s="13">
        <f t="shared" si="92"/>
        <v>50.33</v>
      </c>
      <c r="Q1159" s="15" t="s">
        <v>8334</v>
      </c>
      <c r="R1159" t="s">
        <v>8335</v>
      </c>
      <c r="S1159" s="19">
        <f t="shared" si="93"/>
        <v>41918.628240740742</v>
      </c>
      <c r="T1159" s="19">
        <f t="shared" si="94"/>
        <v>41978.669907407413</v>
      </c>
      <c r="U1159">
        <f t="shared" si="95"/>
        <v>2014</v>
      </c>
    </row>
    <row r="1160" spans="1:21" ht="43.2" hidden="1" x14ac:dyDescent="0.3">
      <c r="A1160" s="8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  <c r="O1160">
        <f t="shared" si="91"/>
        <v>0</v>
      </c>
      <c r="P1160" s="13">
        <f t="shared" si="92"/>
        <v>11.67</v>
      </c>
      <c r="Q1160" s="15" t="s">
        <v>8334</v>
      </c>
      <c r="R1160" t="s">
        <v>8335</v>
      </c>
      <c r="S1160" s="19">
        <f t="shared" si="93"/>
        <v>41952.09175925926</v>
      </c>
      <c r="T1160" s="19">
        <f t="shared" si="94"/>
        <v>41982.09175925926</v>
      </c>
      <c r="U1160">
        <f t="shared" si="95"/>
        <v>2014</v>
      </c>
    </row>
    <row r="1161" spans="1:21" ht="43.2" hidden="1" x14ac:dyDescent="0.3">
      <c r="A1161" s="8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  <c r="O1161">
        <f t="shared" si="91"/>
        <v>0</v>
      </c>
      <c r="P1161" s="13">
        <f t="shared" si="92"/>
        <v>0</v>
      </c>
      <c r="Q1161" s="15" t="s">
        <v>8334</v>
      </c>
      <c r="R1161" t="s">
        <v>8335</v>
      </c>
      <c r="S1161" s="19">
        <f t="shared" si="93"/>
        <v>42154.726446759261</v>
      </c>
      <c r="T1161" s="19">
        <f t="shared" si="94"/>
        <v>42185.65625</v>
      </c>
      <c r="U1161">
        <f t="shared" si="95"/>
        <v>2015</v>
      </c>
    </row>
    <row r="1162" spans="1:21" ht="43.2" hidden="1" x14ac:dyDescent="0.3">
      <c r="A1162" s="8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  <c r="O1162">
        <f t="shared" si="91"/>
        <v>4</v>
      </c>
      <c r="P1162" s="13">
        <f t="shared" si="92"/>
        <v>60.79</v>
      </c>
      <c r="Q1162" s="15" t="s">
        <v>8334</v>
      </c>
      <c r="R1162" t="s">
        <v>8335</v>
      </c>
      <c r="S1162" s="19">
        <f t="shared" si="93"/>
        <v>42061.154930555553</v>
      </c>
      <c r="T1162" s="19">
        <f t="shared" si="94"/>
        <v>42091.113263888896</v>
      </c>
      <c r="U1162">
        <f t="shared" si="95"/>
        <v>2015</v>
      </c>
    </row>
    <row r="1163" spans="1:21" ht="43.2" hidden="1" x14ac:dyDescent="0.3">
      <c r="A1163" s="8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  <c r="O1163">
        <f t="shared" si="91"/>
        <v>0</v>
      </c>
      <c r="P1163" s="13">
        <f t="shared" si="92"/>
        <v>0</v>
      </c>
      <c r="Q1163" s="15" t="s">
        <v>8334</v>
      </c>
      <c r="R1163" t="s">
        <v>8335</v>
      </c>
      <c r="S1163" s="19">
        <f t="shared" si="93"/>
        <v>42122.629502314812</v>
      </c>
      <c r="T1163" s="19">
        <f t="shared" si="94"/>
        <v>42143.629502314812</v>
      </c>
      <c r="U1163">
        <f t="shared" si="95"/>
        <v>2015</v>
      </c>
    </row>
    <row r="1164" spans="1:21" ht="57.6" hidden="1" x14ac:dyDescent="0.3">
      <c r="A1164" s="8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  <c r="O1164">
        <f t="shared" si="91"/>
        <v>0</v>
      </c>
      <c r="P1164" s="13">
        <f t="shared" si="92"/>
        <v>17.5</v>
      </c>
      <c r="Q1164" s="15" t="s">
        <v>8334</v>
      </c>
      <c r="R1164" t="s">
        <v>8335</v>
      </c>
      <c r="S1164" s="19">
        <f t="shared" si="93"/>
        <v>41876.683611111112</v>
      </c>
      <c r="T1164" s="19">
        <f t="shared" si="94"/>
        <v>41907.683611111112</v>
      </c>
      <c r="U1164">
        <f t="shared" si="95"/>
        <v>2014</v>
      </c>
    </row>
    <row r="1165" spans="1:21" ht="43.2" hidden="1" x14ac:dyDescent="0.3">
      <c r="A1165" s="8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  <c r="O1165">
        <f t="shared" si="91"/>
        <v>0</v>
      </c>
      <c r="P1165" s="13">
        <f t="shared" si="92"/>
        <v>0</v>
      </c>
      <c r="Q1165" s="15" t="s">
        <v>8334</v>
      </c>
      <c r="R1165" t="s">
        <v>8335</v>
      </c>
      <c r="S1165" s="19">
        <f t="shared" si="93"/>
        <v>41830.723611111112</v>
      </c>
      <c r="T1165" s="19">
        <f t="shared" si="94"/>
        <v>41860.723611111112</v>
      </c>
      <c r="U1165">
        <f t="shared" si="95"/>
        <v>2014</v>
      </c>
    </row>
    <row r="1166" spans="1:21" ht="57.6" hidden="1" x14ac:dyDescent="0.3">
      <c r="A1166" s="8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  <c r="O1166">
        <f t="shared" si="91"/>
        <v>0</v>
      </c>
      <c r="P1166" s="13">
        <f t="shared" si="92"/>
        <v>0</v>
      </c>
      <c r="Q1166" s="15" t="s">
        <v>8334</v>
      </c>
      <c r="R1166" t="s">
        <v>8335</v>
      </c>
      <c r="S1166" s="19">
        <f t="shared" si="93"/>
        <v>42509.724328703705</v>
      </c>
      <c r="T1166" s="19">
        <f t="shared" si="94"/>
        <v>42539.724328703705</v>
      </c>
      <c r="U1166">
        <f t="shared" si="95"/>
        <v>2016</v>
      </c>
    </row>
    <row r="1167" spans="1:21" ht="43.2" hidden="1" x14ac:dyDescent="0.3">
      <c r="A1167" s="8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  <c r="O1167">
        <f t="shared" si="91"/>
        <v>21</v>
      </c>
      <c r="P1167" s="13">
        <f t="shared" si="92"/>
        <v>82.82</v>
      </c>
      <c r="Q1167" s="15" t="s">
        <v>8334</v>
      </c>
      <c r="R1167" t="s">
        <v>8335</v>
      </c>
      <c r="S1167" s="19">
        <f t="shared" si="93"/>
        <v>41792.214467592588</v>
      </c>
      <c r="T1167" s="19">
        <f t="shared" si="94"/>
        <v>41826.214467592588</v>
      </c>
      <c r="U1167">
        <f t="shared" si="95"/>
        <v>2014</v>
      </c>
    </row>
    <row r="1168" spans="1:21" ht="43.2" hidden="1" x14ac:dyDescent="0.3">
      <c r="A1168" s="8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  <c r="O1168">
        <f t="shared" si="91"/>
        <v>19</v>
      </c>
      <c r="P1168" s="13">
        <f t="shared" si="92"/>
        <v>358.88</v>
      </c>
      <c r="Q1168" s="15" t="s">
        <v>8334</v>
      </c>
      <c r="R1168" t="s">
        <v>8335</v>
      </c>
      <c r="S1168" s="19">
        <f t="shared" si="93"/>
        <v>42150.485439814816</v>
      </c>
      <c r="T1168" s="19">
        <f t="shared" si="94"/>
        <v>42181.166666666672</v>
      </c>
      <c r="U1168">
        <f t="shared" si="95"/>
        <v>2015</v>
      </c>
    </row>
    <row r="1169" spans="1:21" ht="43.2" hidden="1" x14ac:dyDescent="0.3">
      <c r="A1169" s="8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  <c r="O1169">
        <f t="shared" si="91"/>
        <v>2</v>
      </c>
      <c r="P1169" s="13">
        <f t="shared" si="92"/>
        <v>61.19</v>
      </c>
      <c r="Q1169" s="15" t="s">
        <v>8334</v>
      </c>
      <c r="R1169" t="s">
        <v>8335</v>
      </c>
      <c r="S1169" s="19">
        <f t="shared" si="93"/>
        <v>41863.734895833331</v>
      </c>
      <c r="T1169" s="19">
        <f t="shared" si="94"/>
        <v>41894.734895833331</v>
      </c>
      <c r="U1169">
        <f t="shared" si="95"/>
        <v>2014</v>
      </c>
    </row>
    <row r="1170" spans="1:21" ht="43.2" hidden="1" x14ac:dyDescent="0.3">
      <c r="A1170" s="8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  <c r="O1170">
        <f t="shared" si="91"/>
        <v>6</v>
      </c>
      <c r="P1170" s="13">
        <f t="shared" si="92"/>
        <v>340</v>
      </c>
      <c r="Q1170" s="15" t="s">
        <v>8334</v>
      </c>
      <c r="R1170" t="s">
        <v>8335</v>
      </c>
      <c r="S1170" s="19">
        <f t="shared" si="93"/>
        <v>42605.053993055553</v>
      </c>
      <c r="T1170" s="19">
        <f t="shared" si="94"/>
        <v>42635.053993055553</v>
      </c>
      <c r="U1170">
        <f t="shared" si="95"/>
        <v>2016</v>
      </c>
    </row>
    <row r="1171" spans="1:21" ht="43.2" hidden="1" x14ac:dyDescent="0.3">
      <c r="A1171" s="8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  <c r="O1171">
        <f t="shared" si="91"/>
        <v>0</v>
      </c>
      <c r="P1171" s="13">
        <f t="shared" si="92"/>
        <v>5.67</v>
      </c>
      <c r="Q1171" s="15" t="s">
        <v>8334</v>
      </c>
      <c r="R1171" t="s">
        <v>8335</v>
      </c>
      <c r="S1171" s="19">
        <f t="shared" si="93"/>
        <v>42027.353738425925</v>
      </c>
      <c r="T1171" s="19">
        <f t="shared" si="94"/>
        <v>42057.353738425925</v>
      </c>
      <c r="U1171">
        <f t="shared" si="95"/>
        <v>2015</v>
      </c>
    </row>
    <row r="1172" spans="1:21" ht="43.2" hidden="1" x14ac:dyDescent="0.3">
      <c r="A1172" s="8">
        <v>1170</v>
      </c>
      <c r="B1172" s="9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  <c r="O1172">
        <f t="shared" si="91"/>
        <v>0</v>
      </c>
      <c r="P1172" s="13">
        <f t="shared" si="92"/>
        <v>50</v>
      </c>
      <c r="Q1172" s="15" t="s">
        <v>8334</v>
      </c>
      <c r="R1172" t="s">
        <v>8335</v>
      </c>
      <c r="S1172" s="19">
        <f t="shared" si="93"/>
        <v>42124.893182870372</v>
      </c>
      <c r="T1172" s="19">
        <f t="shared" si="94"/>
        <v>42154.893182870372</v>
      </c>
      <c r="U1172">
        <f t="shared" si="95"/>
        <v>2015</v>
      </c>
    </row>
    <row r="1173" spans="1:21" ht="43.2" hidden="1" x14ac:dyDescent="0.3">
      <c r="A1173" s="8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  <c r="O1173">
        <f t="shared" si="91"/>
        <v>0</v>
      </c>
      <c r="P1173" s="13">
        <f t="shared" si="92"/>
        <v>25</v>
      </c>
      <c r="Q1173" s="15" t="s">
        <v>8334</v>
      </c>
      <c r="R1173" t="s">
        <v>8335</v>
      </c>
      <c r="S1173" s="19">
        <f t="shared" si="93"/>
        <v>41938.804710648146</v>
      </c>
      <c r="T1173" s="19">
        <f t="shared" si="94"/>
        <v>41956.846377314811</v>
      </c>
      <c r="U1173">
        <f t="shared" si="95"/>
        <v>2014</v>
      </c>
    </row>
    <row r="1174" spans="1:21" ht="28.8" hidden="1" x14ac:dyDescent="0.3">
      <c r="A1174" s="8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  <c r="O1174">
        <f t="shared" si="91"/>
        <v>0</v>
      </c>
      <c r="P1174" s="13">
        <f t="shared" si="92"/>
        <v>0</v>
      </c>
      <c r="Q1174" s="15" t="s">
        <v>8334</v>
      </c>
      <c r="R1174" t="s">
        <v>8335</v>
      </c>
      <c r="S1174" s="19">
        <f t="shared" si="93"/>
        <v>41841.682314814818</v>
      </c>
      <c r="T1174" s="19">
        <f t="shared" si="94"/>
        <v>41871.682314814818</v>
      </c>
      <c r="U1174">
        <f t="shared" si="95"/>
        <v>2014</v>
      </c>
    </row>
    <row r="1175" spans="1:21" ht="43.2" hidden="1" x14ac:dyDescent="0.3">
      <c r="A1175" s="8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  <c r="O1175">
        <f t="shared" si="91"/>
        <v>0</v>
      </c>
      <c r="P1175" s="13">
        <f t="shared" si="92"/>
        <v>30</v>
      </c>
      <c r="Q1175" s="15" t="s">
        <v>8334</v>
      </c>
      <c r="R1175" t="s">
        <v>8335</v>
      </c>
      <c r="S1175" s="19">
        <f t="shared" si="93"/>
        <v>42184.185844907406</v>
      </c>
      <c r="T1175" s="19">
        <f t="shared" si="94"/>
        <v>42219.185844907406</v>
      </c>
      <c r="U1175">
        <f t="shared" si="95"/>
        <v>2015</v>
      </c>
    </row>
    <row r="1176" spans="1:21" ht="43.2" hidden="1" x14ac:dyDescent="0.3">
      <c r="A1176" s="8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  <c r="O1176">
        <f t="shared" si="91"/>
        <v>6</v>
      </c>
      <c r="P1176" s="13">
        <f t="shared" si="92"/>
        <v>46.63</v>
      </c>
      <c r="Q1176" s="15" t="s">
        <v>8334</v>
      </c>
      <c r="R1176" t="s">
        <v>8335</v>
      </c>
      <c r="S1176" s="19">
        <f t="shared" si="93"/>
        <v>42468.84174768519</v>
      </c>
      <c r="T1176" s="19">
        <f t="shared" si="94"/>
        <v>42498.84174768519</v>
      </c>
      <c r="U1176">
        <f t="shared" si="95"/>
        <v>2016</v>
      </c>
    </row>
    <row r="1177" spans="1:21" ht="43.2" hidden="1" x14ac:dyDescent="0.3">
      <c r="A1177" s="8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  <c r="O1177">
        <f t="shared" si="91"/>
        <v>3</v>
      </c>
      <c r="P1177" s="13">
        <f t="shared" si="92"/>
        <v>65</v>
      </c>
      <c r="Q1177" s="15" t="s">
        <v>8334</v>
      </c>
      <c r="R1177" t="s">
        <v>8335</v>
      </c>
      <c r="S1177" s="19">
        <f t="shared" si="93"/>
        <v>42170.728460648148</v>
      </c>
      <c r="T1177" s="19">
        <f t="shared" si="94"/>
        <v>42200.728460648148</v>
      </c>
      <c r="U1177">
        <f t="shared" si="95"/>
        <v>2015</v>
      </c>
    </row>
    <row r="1178" spans="1:21" ht="57.6" hidden="1" x14ac:dyDescent="0.3">
      <c r="A1178" s="8">
        <v>1176</v>
      </c>
      <c r="B1178" s="9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  <c r="O1178">
        <f t="shared" si="91"/>
        <v>0</v>
      </c>
      <c r="P1178" s="13">
        <f t="shared" si="92"/>
        <v>10</v>
      </c>
      <c r="Q1178" s="15" t="s">
        <v>8334</v>
      </c>
      <c r="R1178" t="s">
        <v>8335</v>
      </c>
      <c r="S1178" s="19">
        <f t="shared" si="93"/>
        <v>42746.019652777773</v>
      </c>
      <c r="T1178" s="19">
        <f t="shared" si="94"/>
        <v>42800.541666666672</v>
      </c>
      <c r="U1178">
        <f t="shared" si="95"/>
        <v>2017</v>
      </c>
    </row>
    <row r="1179" spans="1:21" ht="43.2" hidden="1" x14ac:dyDescent="0.3">
      <c r="A1179" s="8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  <c r="O1179">
        <f t="shared" si="91"/>
        <v>0</v>
      </c>
      <c r="P1179" s="13">
        <f t="shared" si="92"/>
        <v>0</v>
      </c>
      <c r="Q1179" s="15" t="s">
        <v>8334</v>
      </c>
      <c r="R1179" t="s">
        <v>8335</v>
      </c>
      <c r="S1179" s="19">
        <f t="shared" si="93"/>
        <v>41897.660833333335</v>
      </c>
      <c r="T1179" s="19">
        <f t="shared" si="94"/>
        <v>41927.660833333335</v>
      </c>
      <c r="U1179">
        <f t="shared" si="95"/>
        <v>2014</v>
      </c>
    </row>
    <row r="1180" spans="1:21" ht="43.2" hidden="1" x14ac:dyDescent="0.3">
      <c r="A1180" s="8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  <c r="O1180">
        <f t="shared" si="91"/>
        <v>0</v>
      </c>
      <c r="P1180" s="13">
        <f t="shared" si="92"/>
        <v>5</v>
      </c>
      <c r="Q1180" s="15" t="s">
        <v>8334</v>
      </c>
      <c r="R1180" t="s">
        <v>8335</v>
      </c>
      <c r="S1180" s="19">
        <f t="shared" si="93"/>
        <v>41837.905694444446</v>
      </c>
      <c r="T1180" s="19">
        <f t="shared" si="94"/>
        <v>41867.905694444446</v>
      </c>
      <c r="U1180">
        <f t="shared" si="95"/>
        <v>2014</v>
      </c>
    </row>
    <row r="1181" spans="1:21" ht="43.2" hidden="1" x14ac:dyDescent="0.3">
      <c r="A1181" s="8">
        <v>1179</v>
      </c>
      <c r="B1181" s="9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  <c r="O1181">
        <f t="shared" si="91"/>
        <v>5</v>
      </c>
      <c r="P1181" s="13">
        <f t="shared" si="92"/>
        <v>640</v>
      </c>
      <c r="Q1181" s="15" t="s">
        <v>8334</v>
      </c>
      <c r="R1181" t="s">
        <v>8335</v>
      </c>
      <c r="S1181" s="19">
        <f t="shared" si="93"/>
        <v>42275.720219907409</v>
      </c>
      <c r="T1181" s="19">
        <f t="shared" si="94"/>
        <v>42305.720219907409</v>
      </c>
      <c r="U1181">
        <f t="shared" si="95"/>
        <v>2015</v>
      </c>
    </row>
    <row r="1182" spans="1:21" ht="43.2" hidden="1" x14ac:dyDescent="0.3">
      <c r="A1182" s="8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  <c r="O1182">
        <f t="shared" si="91"/>
        <v>12</v>
      </c>
      <c r="P1182" s="13">
        <f t="shared" si="92"/>
        <v>69.12</v>
      </c>
      <c r="Q1182" s="15" t="s">
        <v>8334</v>
      </c>
      <c r="R1182" t="s">
        <v>8335</v>
      </c>
      <c r="S1182" s="19">
        <f t="shared" si="93"/>
        <v>41781.806875000002</v>
      </c>
      <c r="T1182" s="19">
        <f t="shared" si="94"/>
        <v>41818.806875000002</v>
      </c>
      <c r="U1182">
        <f t="shared" si="95"/>
        <v>2014</v>
      </c>
    </row>
    <row r="1183" spans="1:21" ht="28.8" hidden="1" x14ac:dyDescent="0.3">
      <c r="A1183" s="8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  <c r="O1183">
        <f t="shared" si="91"/>
        <v>0</v>
      </c>
      <c r="P1183" s="13">
        <f t="shared" si="92"/>
        <v>1.33</v>
      </c>
      <c r="Q1183" s="15" t="s">
        <v>8334</v>
      </c>
      <c r="R1183" t="s">
        <v>8335</v>
      </c>
      <c r="S1183" s="19">
        <f t="shared" si="93"/>
        <v>42034.339363425926</v>
      </c>
      <c r="T1183" s="19">
        <f t="shared" si="94"/>
        <v>42064.339363425926</v>
      </c>
      <c r="U1183">
        <f t="shared" si="95"/>
        <v>2015</v>
      </c>
    </row>
    <row r="1184" spans="1:21" ht="57.6" x14ac:dyDescent="0.3">
      <c r="A1184" s="8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  <c r="O1184">
        <f t="shared" si="91"/>
        <v>4</v>
      </c>
      <c r="P1184" s="13">
        <f t="shared" si="92"/>
        <v>10.5</v>
      </c>
      <c r="Q1184" s="15" t="s">
        <v>8334</v>
      </c>
      <c r="R1184" t="s">
        <v>8335</v>
      </c>
      <c r="S1184" s="19">
        <f t="shared" si="93"/>
        <v>42728.827407407407</v>
      </c>
      <c r="T1184" s="19">
        <f t="shared" si="94"/>
        <v>42747.695833333331</v>
      </c>
      <c r="U1184">
        <f t="shared" si="95"/>
        <v>2016</v>
      </c>
    </row>
    <row r="1185" spans="1:21" ht="43.2" x14ac:dyDescent="0.3">
      <c r="A1185" s="8">
        <v>1183</v>
      </c>
      <c r="B1185" s="9" t="s">
        <v>1184</v>
      </c>
      <c r="C1185" s="9" t="s">
        <v>5293</v>
      </c>
      <c r="D1185" s="10">
        <v>2500</v>
      </c>
      <c r="E1185" s="11">
        <v>100</v>
      </c>
      <c r="F1185" s="8" t="s">
        <v>8220</v>
      </c>
      <c r="G1185" s="8" t="s">
        <v>8223</v>
      </c>
      <c r="H1185" s="8" t="s">
        <v>8245</v>
      </c>
      <c r="I1185" s="8">
        <v>1478059140</v>
      </c>
      <c r="J1185" s="8">
        <v>1476391223</v>
      </c>
      <c r="K1185" s="8" t="b">
        <v>0</v>
      </c>
      <c r="L1185" s="8">
        <v>3</v>
      </c>
      <c r="M1185" s="8" t="b">
        <v>0</v>
      </c>
      <c r="N1185" s="8" t="s">
        <v>8282</v>
      </c>
      <c r="O1185">
        <f t="shared" si="91"/>
        <v>4</v>
      </c>
      <c r="P1185" s="13">
        <f t="shared" si="92"/>
        <v>33.33</v>
      </c>
      <c r="Q1185" s="15" t="s">
        <v>8334</v>
      </c>
      <c r="R1185" t="s">
        <v>8335</v>
      </c>
      <c r="S1185" s="19">
        <f t="shared" si="93"/>
        <v>42656.86137731481</v>
      </c>
      <c r="T1185" s="19">
        <f t="shared" si="94"/>
        <v>42676.165972222225</v>
      </c>
      <c r="U1185">
        <f t="shared" si="95"/>
        <v>2016</v>
      </c>
    </row>
    <row r="1186" spans="1:21" ht="43.2" hidden="1" x14ac:dyDescent="0.3">
      <c r="A1186" s="8">
        <v>1184</v>
      </c>
      <c r="B1186" s="9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  <c r="O1186">
        <f t="shared" si="91"/>
        <v>105</v>
      </c>
      <c r="P1186" s="13">
        <f t="shared" si="92"/>
        <v>61.56</v>
      </c>
      <c r="Q1186" s="15" t="s">
        <v>8336</v>
      </c>
      <c r="R1186" t="s">
        <v>8337</v>
      </c>
      <c r="S1186" s="19">
        <f t="shared" si="93"/>
        <v>42741.599664351852</v>
      </c>
      <c r="T1186" s="19">
        <f t="shared" si="94"/>
        <v>42772.599664351852</v>
      </c>
      <c r="U1186">
        <f t="shared" si="95"/>
        <v>2017</v>
      </c>
    </row>
    <row r="1187" spans="1:21" ht="57.6" hidden="1" x14ac:dyDescent="0.3">
      <c r="A1187" s="8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  <c r="O1187">
        <f t="shared" si="91"/>
        <v>105</v>
      </c>
      <c r="P1187" s="13">
        <f t="shared" si="92"/>
        <v>118.74</v>
      </c>
      <c r="Q1187" s="15" t="s">
        <v>8336</v>
      </c>
      <c r="R1187" t="s">
        <v>8337</v>
      </c>
      <c r="S1187" s="19">
        <f t="shared" si="93"/>
        <v>42130.865150462967</v>
      </c>
      <c r="T1187" s="19">
        <f t="shared" si="94"/>
        <v>42163.166666666672</v>
      </c>
      <c r="U1187">
        <f t="shared" si="95"/>
        <v>2015</v>
      </c>
    </row>
    <row r="1188" spans="1:21" ht="43.2" hidden="1" x14ac:dyDescent="0.3">
      <c r="A1188" s="8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  <c r="O1188">
        <f t="shared" si="91"/>
        <v>107</v>
      </c>
      <c r="P1188" s="13">
        <f t="shared" si="92"/>
        <v>65.08</v>
      </c>
      <c r="Q1188" s="15" t="s">
        <v>8336</v>
      </c>
      <c r="R1188" t="s">
        <v>8337</v>
      </c>
      <c r="S1188" s="19">
        <f t="shared" si="93"/>
        <v>42123.86336805555</v>
      </c>
      <c r="T1188" s="19">
        <f t="shared" si="94"/>
        <v>42156.945833333331</v>
      </c>
      <c r="U1188">
        <f t="shared" si="95"/>
        <v>2015</v>
      </c>
    </row>
    <row r="1189" spans="1:21" ht="43.2" hidden="1" x14ac:dyDescent="0.3">
      <c r="A1189" s="8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  <c r="O1189">
        <f t="shared" si="91"/>
        <v>104</v>
      </c>
      <c r="P1189" s="13">
        <f t="shared" si="92"/>
        <v>130.16</v>
      </c>
      <c r="Q1189" s="15" t="s">
        <v>8336</v>
      </c>
      <c r="R1189" t="s">
        <v>8337</v>
      </c>
      <c r="S1189" s="19">
        <f t="shared" si="93"/>
        <v>42109.894942129627</v>
      </c>
      <c r="T1189" s="19">
        <f t="shared" si="94"/>
        <v>42141.75</v>
      </c>
      <c r="U1189">
        <f t="shared" si="95"/>
        <v>2015</v>
      </c>
    </row>
    <row r="1190" spans="1:21" ht="43.2" x14ac:dyDescent="0.3">
      <c r="A1190" s="8">
        <v>1188</v>
      </c>
      <c r="B1190" s="9" t="s">
        <v>1189</v>
      </c>
      <c r="C1190" s="9" t="s">
        <v>5298</v>
      </c>
      <c r="D1190" s="10">
        <v>2000</v>
      </c>
      <c r="E1190" s="11">
        <v>3211</v>
      </c>
      <c r="F1190" s="8" t="s">
        <v>8218</v>
      </c>
      <c r="G1190" s="8" t="s">
        <v>8228</v>
      </c>
      <c r="H1190" s="8" t="s">
        <v>8250</v>
      </c>
      <c r="I1190" s="8">
        <v>1482943740</v>
      </c>
      <c r="J1190" s="8">
        <v>1481129340</v>
      </c>
      <c r="K1190" s="8" t="b">
        <v>0</v>
      </c>
      <c r="L1190" s="8">
        <v>85</v>
      </c>
      <c r="M1190" s="8" t="b">
        <v>1</v>
      </c>
      <c r="N1190" s="8" t="s">
        <v>8283</v>
      </c>
      <c r="O1190">
        <f t="shared" si="91"/>
        <v>161</v>
      </c>
      <c r="P1190" s="13">
        <f t="shared" si="92"/>
        <v>37.78</v>
      </c>
      <c r="Q1190" s="15" t="s">
        <v>8336</v>
      </c>
      <c r="R1190" t="s">
        <v>8337</v>
      </c>
      <c r="S1190" s="19">
        <f t="shared" si="93"/>
        <v>42711.700694444444</v>
      </c>
      <c r="T1190" s="19">
        <f t="shared" si="94"/>
        <v>42732.700694444444</v>
      </c>
      <c r="U1190">
        <f t="shared" si="95"/>
        <v>2016</v>
      </c>
    </row>
    <row r="1191" spans="1:21" ht="43.2" hidden="1" x14ac:dyDescent="0.3">
      <c r="A1191" s="8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  <c r="O1191">
        <f t="shared" si="91"/>
        <v>108</v>
      </c>
      <c r="P1191" s="13">
        <f t="shared" si="92"/>
        <v>112.79</v>
      </c>
      <c r="Q1191" s="15" t="s">
        <v>8336</v>
      </c>
      <c r="R1191" t="s">
        <v>8337</v>
      </c>
      <c r="S1191" s="19">
        <f t="shared" si="93"/>
        <v>42529.979108796295</v>
      </c>
      <c r="T1191" s="19">
        <f t="shared" si="94"/>
        <v>42550.979108796295</v>
      </c>
      <c r="U1191">
        <f t="shared" si="95"/>
        <v>2016</v>
      </c>
    </row>
    <row r="1192" spans="1:21" ht="28.8" hidden="1" x14ac:dyDescent="0.3">
      <c r="A1192" s="8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  <c r="O1192">
        <f t="shared" si="91"/>
        <v>135</v>
      </c>
      <c r="P1192" s="13">
        <f t="shared" si="92"/>
        <v>51.92</v>
      </c>
      <c r="Q1192" s="15" t="s">
        <v>8336</v>
      </c>
      <c r="R1192" t="s">
        <v>8337</v>
      </c>
      <c r="S1192" s="19">
        <f t="shared" si="93"/>
        <v>41852.665798611109</v>
      </c>
      <c r="T1192" s="19">
        <f t="shared" si="94"/>
        <v>41882.665798611109</v>
      </c>
      <c r="U1192">
        <f t="shared" si="95"/>
        <v>2014</v>
      </c>
    </row>
    <row r="1193" spans="1:21" ht="43.2" x14ac:dyDescent="0.3">
      <c r="A1193" s="8">
        <v>1191</v>
      </c>
      <c r="B1193" s="9" t="s">
        <v>1192</v>
      </c>
      <c r="C1193" s="9" t="s">
        <v>5301</v>
      </c>
      <c r="D1193" s="10">
        <v>2700</v>
      </c>
      <c r="E1193" s="11">
        <v>2945</v>
      </c>
      <c r="F1193" s="8" t="s">
        <v>8218</v>
      </c>
      <c r="G1193" s="8" t="s">
        <v>8223</v>
      </c>
      <c r="H1193" s="8" t="s">
        <v>8245</v>
      </c>
      <c r="I1193" s="8">
        <v>1458480560</v>
      </c>
      <c r="J1193" s="8">
        <v>1455892160</v>
      </c>
      <c r="K1193" s="8" t="b">
        <v>0</v>
      </c>
      <c r="L1193" s="8">
        <v>33</v>
      </c>
      <c r="M1193" s="8" t="b">
        <v>1</v>
      </c>
      <c r="N1193" s="8" t="s">
        <v>8283</v>
      </c>
      <c r="O1193">
        <f t="shared" si="91"/>
        <v>109</v>
      </c>
      <c r="P1193" s="13">
        <f t="shared" si="92"/>
        <v>89.24</v>
      </c>
      <c r="Q1193" s="15" t="s">
        <v>8336</v>
      </c>
      <c r="R1193" t="s">
        <v>8337</v>
      </c>
      <c r="S1193" s="19">
        <f t="shared" si="93"/>
        <v>42419.603703703702</v>
      </c>
      <c r="T1193" s="19">
        <f t="shared" si="94"/>
        <v>42449.562037037031</v>
      </c>
      <c r="U1193">
        <f t="shared" si="95"/>
        <v>2016</v>
      </c>
    </row>
    <row r="1194" spans="1:21" ht="28.8" hidden="1" x14ac:dyDescent="0.3">
      <c r="A1194" s="8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  <c r="O1194">
        <f t="shared" si="91"/>
        <v>290</v>
      </c>
      <c r="P1194" s="13">
        <f t="shared" si="92"/>
        <v>19.329999999999998</v>
      </c>
      <c r="Q1194" s="15" t="s">
        <v>8336</v>
      </c>
      <c r="R1194" t="s">
        <v>8337</v>
      </c>
      <c r="S1194" s="19">
        <f t="shared" si="93"/>
        <v>42747.506689814814</v>
      </c>
      <c r="T1194" s="19">
        <f t="shared" si="94"/>
        <v>42777.506689814814</v>
      </c>
      <c r="U1194">
        <f t="shared" si="95"/>
        <v>2017</v>
      </c>
    </row>
    <row r="1195" spans="1:21" ht="57.6" hidden="1" x14ac:dyDescent="0.3">
      <c r="A1195" s="8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  <c r="O1195">
        <f t="shared" si="91"/>
        <v>104</v>
      </c>
      <c r="P1195" s="13">
        <f t="shared" si="92"/>
        <v>79.97</v>
      </c>
      <c r="Q1195" s="15" t="s">
        <v>8336</v>
      </c>
      <c r="R1195" t="s">
        <v>8337</v>
      </c>
      <c r="S1195" s="19">
        <f t="shared" si="93"/>
        <v>42409.776076388895</v>
      </c>
      <c r="T1195" s="19">
        <f t="shared" si="94"/>
        <v>42469.734409722223</v>
      </c>
      <c r="U1195">
        <f t="shared" si="95"/>
        <v>2016</v>
      </c>
    </row>
    <row r="1196" spans="1:21" ht="43.2" hidden="1" x14ac:dyDescent="0.3">
      <c r="A1196" s="8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  <c r="O1196">
        <f t="shared" si="91"/>
        <v>322</v>
      </c>
      <c r="P1196" s="13">
        <f t="shared" si="92"/>
        <v>56.41</v>
      </c>
      <c r="Q1196" s="15" t="s">
        <v>8336</v>
      </c>
      <c r="R1196" t="s">
        <v>8337</v>
      </c>
      <c r="S1196" s="19">
        <f t="shared" si="93"/>
        <v>42072.488182870366</v>
      </c>
      <c r="T1196" s="19">
        <f t="shared" si="94"/>
        <v>42102.488182870366</v>
      </c>
      <c r="U1196">
        <f t="shared" si="95"/>
        <v>2015</v>
      </c>
    </row>
    <row r="1197" spans="1:21" ht="57.6" hidden="1" x14ac:dyDescent="0.3">
      <c r="A1197" s="8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  <c r="O1197">
        <f t="shared" si="91"/>
        <v>135</v>
      </c>
      <c r="P1197" s="13">
        <f t="shared" si="92"/>
        <v>79.41</v>
      </c>
      <c r="Q1197" s="15" t="s">
        <v>8336</v>
      </c>
      <c r="R1197" t="s">
        <v>8337</v>
      </c>
      <c r="S1197" s="19">
        <f t="shared" si="93"/>
        <v>42298.34783564815</v>
      </c>
      <c r="T1197" s="19">
        <f t="shared" si="94"/>
        <v>42358.375</v>
      </c>
      <c r="U1197">
        <f t="shared" si="95"/>
        <v>2015</v>
      </c>
    </row>
    <row r="1198" spans="1:21" ht="28.8" hidden="1" x14ac:dyDescent="0.3">
      <c r="A1198" s="8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  <c r="O1198">
        <f t="shared" si="91"/>
        <v>270</v>
      </c>
      <c r="P1198" s="13">
        <f t="shared" si="92"/>
        <v>76.44</v>
      </c>
      <c r="Q1198" s="15" t="s">
        <v>8336</v>
      </c>
      <c r="R1198" t="s">
        <v>8337</v>
      </c>
      <c r="S1198" s="19">
        <f t="shared" si="93"/>
        <v>42326.818738425922</v>
      </c>
      <c r="T1198" s="19">
        <f t="shared" si="94"/>
        <v>42356.818738425922</v>
      </c>
      <c r="U1198">
        <f t="shared" si="95"/>
        <v>2015</v>
      </c>
    </row>
    <row r="1199" spans="1:21" ht="57.6" hidden="1" x14ac:dyDescent="0.3">
      <c r="A1199" s="8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  <c r="O1199">
        <f t="shared" si="91"/>
        <v>253</v>
      </c>
      <c r="P1199" s="13">
        <f t="shared" si="92"/>
        <v>121</v>
      </c>
      <c r="Q1199" s="15" t="s">
        <v>8336</v>
      </c>
      <c r="R1199" t="s">
        <v>8337</v>
      </c>
      <c r="S1199" s="19">
        <f t="shared" si="93"/>
        <v>42503.66474537037</v>
      </c>
      <c r="T1199" s="19">
        <f t="shared" si="94"/>
        <v>42534.249305555553</v>
      </c>
      <c r="U1199">
        <f t="shared" si="95"/>
        <v>2016</v>
      </c>
    </row>
    <row r="1200" spans="1:21" ht="43.2" x14ac:dyDescent="0.3">
      <c r="A1200" s="8">
        <v>1198</v>
      </c>
      <c r="B1200" s="9" t="s">
        <v>1199</v>
      </c>
      <c r="C1200" s="9" t="s">
        <v>5308</v>
      </c>
      <c r="D1200" s="10">
        <v>3500</v>
      </c>
      <c r="E1200" s="11">
        <v>9121</v>
      </c>
      <c r="F1200" s="8" t="s">
        <v>8218</v>
      </c>
      <c r="G1200" s="8" t="s">
        <v>8223</v>
      </c>
      <c r="H1200" s="8" t="s">
        <v>8245</v>
      </c>
      <c r="I1200" s="8">
        <v>1451530800</v>
      </c>
      <c r="J1200" s="8">
        <v>1448463086</v>
      </c>
      <c r="K1200" s="8" t="b">
        <v>0</v>
      </c>
      <c r="L1200" s="8">
        <v>167</v>
      </c>
      <c r="M1200" s="8" t="b">
        <v>1</v>
      </c>
      <c r="N1200" s="8" t="s">
        <v>8283</v>
      </c>
      <c r="O1200">
        <f t="shared" si="91"/>
        <v>261</v>
      </c>
      <c r="P1200" s="13">
        <f t="shared" si="92"/>
        <v>54.62</v>
      </c>
      <c r="Q1200" s="15" t="s">
        <v>8336</v>
      </c>
      <c r="R1200" t="s">
        <v>8337</v>
      </c>
      <c r="S1200" s="19">
        <f t="shared" si="93"/>
        <v>42333.619050925925</v>
      </c>
      <c r="T1200" s="19">
        <f t="shared" si="94"/>
        <v>42369.125</v>
      </c>
      <c r="U1200">
        <f t="shared" si="95"/>
        <v>2015</v>
      </c>
    </row>
    <row r="1201" spans="1:21" ht="43.2" x14ac:dyDescent="0.3">
      <c r="A1201" s="8">
        <v>1199</v>
      </c>
      <c r="B1201" s="9" t="s">
        <v>1200</v>
      </c>
      <c r="C1201" s="9" t="s">
        <v>5309</v>
      </c>
      <c r="D1201" s="10">
        <v>2658</v>
      </c>
      <c r="E1201" s="11">
        <v>2693</v>
      </c>
      <c r="F1201" s="8" t="s">
        <v>8218</v>
      </c>
      <c r="G1201" s="8" t="s">
        <v>8224</v>
      </c>
      <c r="H1201" s="8" t="s">
        <v>8246</v>
      </c>
      <c r="I1201" s="8">
        <v>1436380200</v>
      </c>
      <c r="J1201" s="8">
        <v>1433615400</v>
      </c>
      <c r="K1201" s="8" t="b">
        <v>0</v>
      </c>
      <c r="L1201" s="8">
        <v>9</v>
      </c>
      <c r="M1201" s="8" t="b">
        <v>1</v>
      </c>
      <c r="N1201" s="8" t="s">
        <v>8283</v>
      </c>
      <c r="O1201">
        <f t="shared" si="91"/>
        <v>101</v>
      </c>
      <c r="P1201" s="13">
        <f t="shared" si="92"/>
        <v>299.22000000000003</v>
      </c>
      <c r="Q1201" s="15" t="s">
        <v>8336</v>
      </c>
      <c r="R1201" t="s">
        <v>8337</v>
      </c>
      <c r="S1201" s="19">
        <f t="shared" si="93"/>
        <v>42161.770833333328</v>
      </c>
      <c r="T1201" s="19">
        <f t="shared" si="94"/>
        <v>42193.770833333328</v>
      </c>
      <c r="U1201">
        <f t="shared" si="95"/>
        <v>2015</v>
      </c>
    </row>
    <row r="1202" spans="1:21" ht="43.2" x14ac:dyDescent="0.3">
      <c r="A1202" s="8">
        <v>1200</v>
      </c>
      <c r="B1202" s="9" t="s">
        <v>1201</v>
      </c>
      <c r="C1202" s="9" t="s">
        <v>5310</v>
      </c>
      <c r="D1202" s="10">
        <v>4800</v>
      </c>
      <c r="E1202" s="11">
        <v>6029</v>
      </c>
      <c r="F1202" s="8" t="s">
        <v>8218</v>
      </c>
      <c r="G1202" s="8" t="s">
        <v>8223</v>
      </c>
      <c r="H1202" s="8" t="s">
        <v>8245</v>
      </c>
      <c r="I1202" s="8">
        <v>1429183656</v>
      </c>
      <c r="J1202" s="8">
        <v>1427369256</v>
      </c>
      <c r="K1202" s="8" t="b">
        <v>0</v>
      </c>
      <c r="L1202" s="8">
        <v>103</v>
      </c>
      <c r="M1202" s="8" t="b">
        <v>1</v>
      </c>
      <c r="N1202" s="8" t="s">
        <v>8283</v>
      </c>
      <c r="O1202">
        <f t="shared" si="91"/>
        <v>126</v>
      </c>
      <c r="P1202" s="13">
        <f t="shared" si="92"/>
        <v>58.53</v>
      </c>
      <c r="Q1202" s="15" t="s">
        <v>8336</v>
      </c>
      <c r="R1202" t="s">
        <v>8337</v>
      </c>
      <c r="S1202" s="19">
        <f t="shared" si="93"/>
        <v>42089.477500000001</v>
      </c>
      <c r="T1202" s="19">
        <f t="shared" si="94"/>
        <v>42110.477500000001</v>
      </c>
      <c r="U1202">
        <f t="shared" si="95"/>
        <v>2015</v>
      </c>
    </row>
    <row r="1203" spans="1:21" ht="43.2" hidden="1" x14ac:dyDescent="0.3">
      <c r="A1203" s="8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  <c r="O1203">
        <f t="shared" si="91"/>
        <v>102</v>
      </c>
      <c r="P1203" s="13">
        <f t="shared" si="92"/>
        <v>55.37</v>
      </c>
      <c r="Q1203" s="15" t="s">
        <v>8336</v>
      </c>
      <c r="R1203" t="s">
        <v>8337</v>
      </c>
      <c r="S1203" s="19">
        <f t="shared" si="93"/>
        <v>42536.60701388889</v>
      </c>
      <c r="T1203" s="19">
        <f t="shared" si="94"/>
        <v>42566.60701388889</v>
      </c>
      <c r="U1203">
        <f t="shared" si="95"/>
        <v>2016</v>
      </c>
    </row>
    <row r="1204" spans="1:21" ht="43.2" hidden="1" x14ac:dyDescent="0.3">
      <c r="A1204" s="8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  <c r="O1204">
        <f t="shared" si="91"/>
        <v>199</v>
      </c>
      <c r="P1204" s="13">
        <f t="shared" si="92"/>
        <v>183.8</v>
      </c>
      <c r="Q1204" s="15" t="s">
        <v>8336</v>
      </c>
      <c r="R1204" t="s">
        <v>8337</v>
      </c>
      <c r="S1204" s="19">
        <f t="shared" si="93"/>
        <v>42152.288819444439</v>
      </c>
      <c r="T1204" s="19">
        <f t="shared" si="94"/>
        <v>42182.288819444439</v>
      </c>
      <c r="U1204">
        <f t="shared" si="95"/>
        <v>2015</v>
      </c>
    </row>
    <row r="1205" spans="1:21" ht="43.2" hidden="1" x14ac:dyDescent="0.3">
      <c r="A1205" s="8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  <c r="O1205">
        <f t="shared" si="91"/>
        <v>102</v>
      </c>
      <c r="P1205" s="13">
        <f t="shared" si="92"/>
        <v>165.35</v>
      </c>
      <c r="Q1205" s="15" t="s">
        <v>8336</v>
      </c>
      <c r="R1205" t="s">
        <v>8337</v>
      </c>
      <c r="S1205" s="19">
        <f t="shared" si="93"/>
        <v>42125.614895833336</v>
      </c>
      <c r="T1205" s="19">
        <f t="shared" si="94"/>
        <v>42155.614895833336</v>
      </c>
      <c r="U1205">
        <f t="shared" si="95"/>
        <v>2015</v>
      </c>
    </row>
    <row r="1206" spans="1:21" ht="43.2" hidden="1" x14ac:dyDescent="0.3">
      <c r="A1206" s="8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  <c r="O1206">
        <f t="shared" si="91"/>
        <v>103</v>
      </c>
      <c r="P1206" s="13">
        <f t="shared" si="92"/>
        <v>234.79</v>
      </c>
      <c r="Q1206" s="15" t="s">
        <v>8336</v>
      </c>
      <c r="R1206" t="s">
        <v>8337</v>
      </c>
      <c r="S1206" s="19">
        <f t="shared" si="93"/>
        <v>42297.748067129629</v>
      </c>
      <c r="T1206" s="19">
        <f t="shared" si="94"/>
        <v>42342.208333333328</v>
      </c>
      <c r="U1206">
        <f t="shared" si="95"/>
        <v>2015</v>
      </c>
    </row>
    <row r="1207" spans="1:21" ht="43.2" hidden="1" x14ac:dyDescent="0.3">
      <c r="A1207" s="8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  <c r="O1207">
        <f t="shared" si="91"/>
        <v>101</v>
      </c>
      <c r="P1207" s="13">
        <f t="shared" si="92"/>
        <v>211.48</v>
      </c>
      <c r="Q1207" s="15" t="s">
        <v>8336</v>
      </c>
      <c r="R1207" t="s">
        <v>8337</v>
      </c>
      <c r="S1207" s="19">
        <f t="shared" si="93"/>
        <v>42138.506377314814</v>
      </c>
      <c r="T1207" s="19">
        <f t="shared" si="94"/>
        <v>42168.506377314814</v>
      </c>
      <c r="U1207">
        <f t="shared" si="95"/>
        <v>2015</v>
      </c>
    </row>
    <row r="1208" spans="1:21" ht="43.2" hidden="1" x14ac:dyDescent="0.3">
      <c r="A1208" s="8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  <c r="O1208">
        <f t="shared" si="91"/>
        <v>115</v>
      </c>
      <c r="P1208" s="13">
        <f t="shared" si="92"/>
        <v>32.340000000000003</v>
      </c>
      <c r="Q1208" s="15" t="s">
        <v>8336</v>
      </c>
      <c r="R1208" t="s">
        <v>8337</v>
      </c>
      <c r="S1208" s="19">
        <f t="shared" si="93"/>
        <v>42772.776076388895</v>
      </c>
      <c r="T1208" s="19">
        <f t="shared" si="94"/>
        <v>42805.561805555553</v>
      </c>
      <c r="U1208">
        <f t="shared" si="95"/>
        <v>2017</v>
      </c>
    </row>
    <row r="1209" spans="1:21" ht="28.8" hidden="1" x14ac:dyDescent="0.3">
      <c r="A1209" s="8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  <c r="O1209">
        <f t="shared" si="91"/>
        <v>104</v>
      </c>
      <c r="P1209" s="13">
        <f t="shared" si="92"/>
        <v>123.38</v>
      </c>
      <c r="Q1209" s="15" t="s">
        <v>8336</v>
      </c>
      <c r="R1209" t="s">
        <v>8337</v>
      </c>
      <c r="S1209" s="19">
        <f t="shared" si="93"/>
        <v>42430.430243055554</v>
      </c>
      <c r="T1209" s="19">
        <f t="shared" si="94"/>
        <v>42460.416666666672</v>
      </c>
      <c r="U1209">
        <f t="shared" si="95"/>
        <v>2016</v>
      </c>
    </row>
    <row r="1210" spans="1:21" ht="43.2" hidden="1" x14ac:dyDescent="0.3">
      <c r="A1210" s="8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  <c r="O1210">
        <f t="shared" si="91"/>
        <v>155</v>
      </c>
      <c r="P1210" s="13">
        <f t="shared" si="92"/>
        <v>207.07</v>
      </c>
      <c r="Q1210" s="15" t="s">
        <v>8336</v>
      </c>
      <c r="R1210" t="s">
        <v>8337</v>
      </c>
      <c r="S1210" s="19">
        <f t="shared" si="93"/>
        <v>42423.709074074075</v>
      </c>
      <c r="T1210" s="19">
        <f t="shared" si="94"/>
        <v>42453.667407407411</v>
      </c>
      <c r="U1210">
        <f t="shared" si="95"/>
        <v>2016</v>
      </c>
    </row>
    <row r="1211" spans="1:21" ht="43.2" hidden="1" x14ac:dyDescent="0.3">
      <c r="A1211" s="8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  <c r="O1211">
        <f t="shared" si="91"/>
        <v>106</v>
      </c>
      <c r="P1211" s="13">
        <f t="shared" si="92"/>
        <v>138.26</v>
      </c>
      <c r="Q1211" s="15" t="s">
        <v>8336</v>
      </c>
      <c r="R1211" t="s">
        <v>8337</v>
      </c>
      <c r="S1211" s="19">
        <f t="shared" si="93"/>
        <v>42761.846122685187</v>
      </c>
      <c r="T1211" s="19">
        <f t="shared" si="94"/>
        <v>42791.846122685187</v>
      </c>
      <c r="U1211">
        <f t="shared" si="95"/>
        <v>2017</v>
      </c>
    </row>
    <row r="1212" spans="1:21" ht="28.8" hidden="1" x14ac:dyDescent="0.3">
      <c r="A1212" s="8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  <c r="O1212">
        <f t="shared" si="91"/>
        <v>254</v>
      </c>
      <c r="P1212" s="13">
        <f t="shared" si="92"/>
        <v>493.82</v>
      </c>
      <c r="Q1212" s="15" t="s">
        <v>8336</v>
      </c>
      <c r="R1212" t="s">
        <v>8337</v>
      </c>
      <c r="S1212" s="19">
        <f t="shared" si="93"/>
        <v>42132.941805555558</v>
      </c>
      <c r="T1212" s="19">
        <f t="shared" si="94"/>
        <v>42155.875</v>
      </c>
      <c r="U1212">
        <f t="shared" si="95"/>
        <v>2015</v>
      </c>
    </row>
    <row r="1213" spans="1:21" ht="43.2" x14ac:dyDescent="0.3">
      <c r="A1213" s="8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  <c r="O1213">
        <f t="shared" si="91"/>
        <v>101</v>
      </c>
      <c r="P1213" s="13">
        <f t="shared" si="92"/>
        <v>168.5</v>
      </c>
      <c r="Q1213" s="15" t="s">
        <v>8336</v>
      </c>
      <c r="R1213" t="s">
        <v>8337</v>
      </c>
      <c r="S1213" s="19">
        <f t="shared" si="93"/>
        <v>42515.866446759261</v>
      </c>
      <c r="T1213" s="19">
        <f t="shared" si="94"/>
        <v>42530.866446759261</v>
      </c>
      <c r="U1213">
        <f t="shared" si="95"/>
        <v>2016</v>
      </c>
    </row>
    <row r="1214" spans="1:21" ht="57.6" x14ac:dyDescent="0.3">
      <c r="A1214" s="8">
        <v>1212</v>
      </c>
      <c r="B1214" s="9" t="s">
        <v>1213</v>
      </c>
      <c r="C1214" s="9" t="s">
        <v>5322</v>
      </c>
      <c r="D1214" s="10">
        <v>2500</v>
      </c>
      <c r="E1214" s="11">
        <v>3226</v>
      </c>
      <c r="F1214" s="8" t="s">
        <v>8218</v>
      </c>
      <c r="G1214" s="8" t="s">
        <v>8223</v>
      </c>
      <c r="H1214" s="8" t="s">
        <v>8245</v>
      </c>
      <c r="I1214" s="8">
        <v>1448586000</v>
      </c>
      <c r="J1214" s="8">
        <v>1447195695</v>
      </c>
      <c r="K1214" s="8" t="b">
        <v>0</v>
      </c>
      <c r="L1214" s="8">
        <v>83</v>
      </c>
      <c r="M1214" s="8" t="b">
        <v>1</v>
      </c>
      <c r="N1214" s="8" t="s">
        <v>8283</v>
      </c>
      <c r="O1214">
        <f t="shared" si="91"/>
        <v>129</v>
      </c>
      <c r="P1214" s="13">
        <f t="shared" si="92"/>
        <v>38.869999999999997</v>
      </c>
      <c r="Q1214" s="15" t="s">
        <v>8336</v>
      </c>
      <c r="R1214" t="s">
        <v>8337</v>
      </c>
      <c r="S1214" s="19">
        <f t="shared" si="93"/>
        <v>42318.950173611112</v>
      </c>
      <c r="T1214" s="19">
        <f t="shared" si="94"/>
        <v>42335.041666666672</v>
      </c>
      <c r="U1214">
        <f t="shared" si="95"/>
        <v>2015</v>
      </c>
    </row>
    <row r="1215" spans="1:21" ht="57.6" hidden="1" x14ac:dyDescent="0.3">
      <c r="A1215" s="8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  <c r="O1215">
        <f t="shared" si="91"/>
        <v>102</v>
      </c>
      <c r="P1215" s="13">
        <f t="shared" si="92"/>
        <v>61.53</v>
      </c>
      <c r="Q1215" s="15" t="s">
        <v>8336</v>
      </c>
      <c r="R1215" t="s">
        <v>8337</v>
      </c>
      <c r="S1215" s="19">
        <f t="shared" si="93"/>
        <v>42731.755787037036</v>
      </c>
      <c r="T1215" s="19">
        <f t="shared" si="94"/>
        <v>42766.755787037036</v>
      </c>
      <c r="U1215">
        <f t="shared" si="95"/>
        <v>2016</v>
      </c>
    </row>
    <row r="1216" spans="1:21" ht="43.2" x14ac:dyDescent="0.3">
      <c r="A1216" s="8">
        <v>1214</v>
      </c>
      <c r="B1216" s="9" t="s">
        <v>1215</v>
      </c>
      <c r="C1216" s="9" t="s">
        <v>5324</v>
      </c>
      <c r="D1216" s="10">
        <v>2000</v>
      </c>
      <c r="E1216" s="11">
        <v>2636</v>
      </c>
      <c r="F1216" s="8" t="s">
        <v>8218</v>
      </c>
      <c r="G1216" s="8" t="s">
        <v>8223</v>
      </c>
      <c r="H1216" s="8" t="s">
        <v>8245</v>
      </c>
      <c r="I1216" s="8">
        <v>1433880605</v>
      </c>
      <c r="J1216" s="8">
        <v>1428696605</v>
      </c>
      <c r="K1216" s="8" t="b">
        <v>0</v>
      </c>
      <c r="L1216" s="8">
        <v>25</v>
      </c>
      <c r="M1216" s="8" t="b">
        <v>1</v>
      </c>
      <c r="N1216" s="8" t="s">
        <v>8283</v>
      </c>
      <c r="O1216">
        <f t="shared" si="91"/>
        <v>132</v>
      </c>
      <c r="P1216" s="13">
        <f t="shared" si="92"/>
        <v>105.44</v>
      </c>
      <c r="Q1216" s="15" t="s">
        <v>8336</v>
      </c>
      <c r="R1216" t="s">
        <v>8337</v>
      </c>
      <c r="S1216" s="19">
        <f t="shared" si="93"/>
        <v>42104.840335648143</v>
      </c>
      <c r="T1216" s="19">
        <f t="shared" si="94"/>
        <v>42164.840335648143</v>
      </c>
      <c r="U1216">
        <f t="shared" si="95"/>
        <v>2015</v>
      </c>
    </row>
    <row r="1217" spans="1:21" ht="43.2" hidden="1" x14ac:dyDescent="0.3">
      <c r="A1217" s="8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  <c r="O1217">
        <f t="shared" si="91"/>
        <v>786</v>
      </c>
      <c r="P1217" s="13">
        <f t="shared" si="92"/>
        <v>71.59</v>
      </c>
      <c r="Q1217" s="15" t="s">
        <v>8336</v>
      </c>
      <c r="R1217" t="s">
        <v>8337</v>
      </c>
      <c r="S1217" s="19">
        <f t="shared" si="93"/>
        <v>41759.923101851848</v>
      </c>
      <c r="T1217" s="19">
        <f t="shared" si="94"/>
        <v>41789.923101851848</v>
      </c>
      <c r="U1217">
        <f t="shared" si="95"/>
        <v>2014</v>
      </c>
    </row>
    <row r="1218" spans="1:21" ht="28.8" hidden="1" x14ac:dyDescent="0.3">
      <c r="A1218" s="8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  <c r="O1218">
        <f t="shared" si="91"/>
        <v>146</v>
      </c>
      <c r="P1218" s="13">
        <f t="shared" si="92"/>
        <v>91.88</v>
      </c>
      <c r="Q1218" s="15" t="s">
        <v>8336</v>
      </c>
      <c r="R1218" t="s">
        <v>8337</v>
      </c>
      <c r="S1218" s="19">
        <f t="shared" si="93"/>
        <v>42247.616400462968</v>
      </c>
      <c r="T1218" s="19">
        <f t="shared" si="94"/>
        <v>42279.960416666669</v>
      </c>
      <c r="U1218">
        <f t="shared" si="95"/>
        <v>2015</v>
      </c>
    </row>
    <row r="1219" spans="1:21" ht="43.2" hidden="1" x14ac:dyDescent="0.3">
      <c r="A1219" s="8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  <c r="O1219">
        <f t="shared" ref="O1219:O1282" si="96">ROUND(E1219/D1219*100,0)</f>
        <v>103</v>
      </c>
      <c r="P1219" s="13">
        <f t="shared" ref="P1219:P1282" si="97">IFERROR(ROUND(E1219/L1219,2),0)</f>
        <v>148.57</v>
      </c>
      <c r="Q1219" s="15" t="s">
        <v>8336</v>
      </c>
      <c r="R1219" t="s">
        <v>8337</v>
      </c>
      <c r="S1219" s="19">
        <f t="shared" ref="S1219:S1282" si="98">(((J1219/60)/60)/24)+DATE(1970,1,1)</f>
        <v>42535.809490740736</v>
      </c>
      <c r="T1219" s="19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hidden="1" x14ac:dyDescent="0.3">
      <c r="A1220" s="8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  <c r="O1220">
        <f t="shared" si="96"/>
        <v>172</v>
      </c>
      <c r="P1220" s="13">
        <f t="shared" si="97"/>
        <v>174.21</v>
      </c>
      <c r="Q1220" s="15" t="s">
        <v>8336</v>
      </c>
      <c r="R1220" t="s">
        <v>8337</v>
      </c>
      <c r="S1220" s="19">
        <f t="shared" si="98"/>
        <v>42278.662037037036</v>
      </c>
      <c r="T1220" s="19">
        <f t="shared" si="99"/>
        <v>42309.125</v>
      </c>
      <c r="U1220">
        <f t="shared" si="100"/>
        <v>2015</v>
      </c>
    </row>
    <row r="1221" spans="1:21" ht="28.8" hidden="1" x14ac:dyDescent="0.3">
      <c r="A1221" s="8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  <c r="O1221">
        <f t="shared" si="96"/>
        <v>159</v>
      </c>
      <c r="P1221" s="13">
        <f t="shared" si="97"/>
        <v>102.86</v>
      </c>
      <c r="Q1221" s="15" t="s">
        <v>8336</v>
      </c>
      <c r="R1221" t="s">
        <v>8337</v>
      </c>
      <c r="S1221" s="19">
        <f t="shared" si="98"/>
        <v>42633.461956018517</v>
      </c>
      <c r="T1221" s="19">
        <f t="shared" si="99"/>
        <v>42663.461956018517</v>
      </c>
      <c r="U1221">
        <f t="shared" si="100"/>
        <v>2016</v>
      </c>
    </row>
    <row r="1222" spans="1:21" ht="43.2" hidden="1" x14ac:dyDescent="0.3">
      <c r="A1222" s="8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  <c r="O1222">
        <f t="shared" si="96"/>
        <v>104</v>
      </c>
      <c r="P1222" s="13">
        <f t="shared" si="97"/>
        <v>111.18</v>
      </c>
      <c r="Q1222" s="15" t="s">
        <v>8336</v>
      </c>
      <c r="R1222" t="s">
        <v>8337</v>
      </c>
      <c r="S1222" s="19">
        <f t="shared" si="98"/>
        <v>42211.628611111111</v>
      </c>
      <c r="T1222" s="19">
        <f t="shared" si="99"/>
        <v>42241.628611111111</v>
      </c>
      <c r="U1222">
        <f t="shared" si="100"/>
        <v>2015</v>
      </c>
    </row>
    <row r="1223" spans="1:21" ht="43.2" x14ac:dyDescent="0.3">
      <c r="A1223" s="8">
        <v>1221</v>
      </c>
      <c r="B1223" s="9" t="s">
        <v>1222</v>
      </c>
      <c r="C1223" s="9" t="s">
        <v>5331</v>
      </c>
      <c r="D1223" s="10">
        <v>2200</v>
      </c>
      <c r="E1223" s="11">
        <v>2451.0100000000002</v>
      </c>
      <c r="F1223" s="8" t="s">
        <v>8218</v>
      </c>
      <c r="G1223" s="8" t="s">
        <v>8224</v>
      </c>
      <c r="H1223" s="8" t="s">
        <v>8246</v>
      </c>
      <c r="I1223" s="8">
        <v>1480809600</v>
      </c>
      <c r="J1223" s="8">
        <v>1478431488</v>
      </c>
      <c r="K1223" s="8" t="b">
        <v>0</v>
      </c>
      <c r="L1223" s="8">
        <v>103</v>
      </c>
      <c r="M1223" s="8" t="b">
        <v>1</v>
      </c>
      <c r="N1223" s="8" t="s">
        <v>8283</v>
      </c>
      <c r="O1223">
        <f t="shared" si="96"/>
        <v>111</v>
      </c>
      <c r="P1223" s="13">
        <f t="shared" si="97"/>
        <v>23.8</v>
      </c>
      <c r="Q1223" s="15" t="s">
        <v>8336</v>
      </c>
      <c r="R1223" t="s">
        <v>8337</v>
      </c>
      <c r="S1223" s="19">
        <f t="shared" si="98"/>
        <v>42680.47555555556</v>
      </c>
      <c r="T1223" s="19">
        <f t="shared" si="99"/>
        <v>42708</v>
      </c>
      <c r="U1223">
        <f t="shared" si="100"/>
        <v>2016</v>
      </c>
    </row>
    <row r="1224" spans="1:21" ht="28.8" x14ac:dyDescent="0.3">
      <c r="A1224" s="8">
        <v>1222</v>
      </c>
      <c r="B1224" s="9" t="s">
        <v>1223</v>
      </c>
      <c r="C1224" s="9" t="s">
        <v>5332</v>
      </c>
      <c r="D1224" s="10">
        <v>4000</v>
      </c>
      <c r="E1224" s="11">
        <v>11215</v>
      </c>
      <c r="F1224" s="8" t="s">
        <v>8218</v>
      </c>
      <c r="G1224" s="8" t="s">
        <v>8228</v>
      </c>
      <c r="H1224" s="8" t="s">
        <v>8250</v>
      </c>
      <c r="I1224" s="8">
        <v>1459483200</v>
      </c>
      <c r="J1224" s="8">
        <v>1456852647</v>
      </c>
      <c r="K1224" s="8" t="b">
        <v>0</v>
      </c>
      <c r="L1224" s="8">
        <v>138</v>
      </c>
      <c r="M1224" s="8" t="b">
        <v>1</v>
      </c>
      <c r="N1224" s="8" t="s">
        <v>8283</v>
      </c>
      <c r="O1224">
        <f t="shared" si="96"/>
        <v>280</v>
      </c>
      <c r="P1224" s="13">
        <f t="shared" si="97"/>
        <v>81.27</v>
      </c>
      <c r="Q1224" s="15" t="s">
        <v>8336</v>
      </c>
      <c r="R1224" t="s">
        <v>8337</v>
      </c>
      <c r="S1224" s="19">
        <f t="shared" si="98"/>
        <v>42430.720451388886</v>
      </c>
      <c r="T1224" s="19">
        <f t="shared" si="99"/>
        <v>42461.166666666672</v>
      </c>
      <c r="U1224">
        <f t="shared" si="100"/>
        <v>2016</v>
      </c>
    </row>
    <row r="1225" spans="1:21" ht="43.2" hidden="1" x14ac:dyDescent="0.3">
      <c r="A1225" s="8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  <c r="O1225">
        <f t="shared" si="96"/>
        <v>112</v>
      </c>
      <c r="P1225" s="13">
        <f t="shared" si="97"/>
        <v>116.21</v>
      </c>
      <c r="Q1225" s="15" t="s">
        <v>8336</v>
      </c>
      <c r="R1225" t="s">
        <v>8337</v>
      </c>
      <c r="S1225" s="19">
        <f t="shared" si="98"/>
        <v>42654.177187499998</v>
      </c>
      <c r="T1225" s="19">
        <f t="shared" si="99"/>
        <v>42684.218854166669</v>
      </c>
      <c r="U1225">
        <f t="shared" si="100"/>
        <v>2016</v>
      </c>
    </row>
    <row r="1226" spans="1:21" ht="28.8" hidden="1" x14ac:dyDescent="0.3">
      <c r="A1226" s="8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  <c r="O1226">
        <f t="shared" si="96"/>
        <v>7</v>
      </c>
      <c r="P1226" s="13">
        <f t="shared" si="97"/>
        <v>58.89</v>
      </c>
      <c r="Q1226" s="15" t="s">
        <v>8323</v>
      </c>
      <c r="R1226" t="s">
        <v>8338</v>
      </c>
      <c r="S1226" s="19">
        <f t="shared" si="98"/>
        <v>41736.549791666665</v>
      </c>
      <c r="T1226" s="19">
        <f t="shared" si="99"/>
        <v>41796.549791666665</v>
      </c>
      <c r="U1226">
        <f t="shared" si="100"/>
        <v>2014</v>
      </c>
    </row>
    <row r="1227" spans="1:21" ht="43.2" x14ac:dyDescent="0.3">
      <c r="A1227" s="8">
        <v>1225</v>
      </c>
      <c r="B1227" s="9" t="s">
        <v>1226</v>
      </c>
      <c r="C1227" s="9" t="s">
        <v>5335</v>
      </c>
      <c r="D1227" s="10">
        <v>3000</v>
      </c>
      <c r="E1227" s="11">
        <v>132</v>
      </c>
      <c r="F1227" s="8" t="s">
        <v>8219</v>
      </c>
      <c r="G1227" s="8" t="s">
        <v>8223</v>
      </c>
      <c r="H1227" s="8" t="s">
        <v>8245</v>
      </c>
      <c r="I1227" s="8">
        <v>1382478278</v>
      </c>
      <c r="J1227" s="8">
        <v>1377294278</v>
      </c>
      <c r="K1227" s="8" t="b">
        <v>0</v>
      </c>
      <c r="L1227" s="8">
        <v>3</v>
      </c>
      <c r="M1227" s="8" t="b">
        <v>0</v>
      </c>
      <c r="N1227" s="8" t="s">
        <v>8284</v>
      </c>
      <c r="O1227">
        <f t="shared" si="96"/>
        <v>4</v>
      </c>
      <c r="P1227" s="13">
        <f t="shared" si="97"/>
        <v>44</v>
      </c>
      <c r="Q1227" s="15" t="s">
        <v>8323</v>
      </c>
      <c r="R1227" t="s">
        <v>8338</v>
      </c>
      <c r="S1227" s="19">
        <f t="shared" si="98"/>
        <v>41509.905995370369</v>
      </c>
      <c r="T1227" s="19">
        <f t="shared" si="99"/>
        <v>41569.905995370369</v>
      </c>
      <c r="U1227">
        <f t="shared" si="100"/>
        <v>2013</v>
      </c>
    </row>
    <row r="1228" spans="1:21" ht="43.2" hidden="1" x14ac:dyDescent="0.3">
      <c r="A1228" s="8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  <c r="O1228">
        <f t="shared" si="96"/>
        <v>4</v>
      </c>
      <c r="P1228" s="13">
        <f t="shared" si="97"/>
        <v>48.43</v>
      </c>
      <c r="Q1228" s="15" t="s">
        <v>8323</v>
      </c>
      <c r="R1228" t="s">
        <v>8338</v>
      </c>
      <c r="S1228" s="19">
        <f t="shared" si="98"/>
        <v>41715.874780092592</v>
      </c>
      <c r="T1228" s="19">
        <f t="shared" si="99"/>
        <v>41750.041666666664</v>
      </c>
      <c r="U1228">
        <f t="shared" si="100"/>
        <v>2014</v>
      </c>
    </row>
    <row r="1229" spans="1:21" ht="43.2" x14ac:dyDescent="0.3">
      <c r="A1229" s="8">
        <v>1227</v>
      </c>
      <c r="B1229" s="9" t="s">
        <v>1228</v>
      </c>
      <c r="C1229" s="9" t="s">
        <v>5337</v>
      </c>
      <c r="D1229" s="10">
        <v>2000</v>
      </c>
      <c r="E1229" s="11">
        <v>0</v>
      </c>
      <c r="F1229" s="8" t="s">
        <v>8219</v>
      </c>
      <c r="G1229" s="8" t="s">
        <v>8223</v>
      </c>
      <c r="H1229" s="8" t="s">
        <v>8245</v>
      </c>
      <c r="I1229" s="8">
        <v>1407394800</v>
      </c>
      <c r="J1229" s="8">
        <v>1404770616</v>
      </c>
      <c r="K1229" s="8" t="b">
        <v>0</v>
      </c>
      <c r="L1229" s="8">
        <v>0</v>
      </c>
      <c r="M1229" s="8" t="b">
        <v>0</v>
      </c>
      <c r="N1229" s="8" t="s">
        <v>8284</v>
      </c>
      <c r="O1229">
        <f t="shared" si="96"/>
        <v>0</v>
      </c>
      <c r="P1229" s="13">
        <f t="shared" si="97"/>
        <v>0</v>
      </c>
      <c r="Q1229" s="15" t="s">
        <v>8323</v>
      </c>
      <c r="R1229" t="s">
        <v>8338</v>
      </c>
      <c r="S1229" s="19">
        <f t="shared" si="98"/>
        <v>41827.919166666667</v>
      </c>
      <c r="T1229" s="19">
        <f t="shared" si="99"/>
        <v>41858.291666666664</v>
      </c>
      <c r="U1229">
        <f t="shared" si="100"/>
        <v>2014</v>
      </c>
    </row>
    <row r="1230" spans="1:21" ht="43.2" hidden="1" x14ac:dyDescent="0.3">
      <c r="A1230" s="8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  <c r="O1230">
        <f t="shared" si="96"/>
        <v>29</v>
      </c>
      <c r="P1230" s="13">
        <f t="shared" si="97"/>
        <v>61.04</v>
      </c>
      <c r="Q1230" s="15" t="s">
        <v>8323</v>
      </c>
      <c r="R1230" t="s">
        <v>8338</v>
      </c>
      <c r="S1230" s="19">
        <f t="shared" si="98"/>
        <v>40754.729259259257</v>
      </c>
      <c r="T1230" s="19">
        <f t="shared" si="99"/>
        <v>40814.729259259257</v>
      </c>
      <c r="U1230">
        <f t="shared" si="100"/>
        <v>2011</v>
      </c>
    </row>
    <row r="1231" spans="1:21" ht="57.6" x14ac:dyDescent="0.3">
      <c r="A1231" s="8">
        <v>1229</v>
      </c>
      <c r="B1231" s="9" t="s">
        <v>1230</v>
      </c>
      <c r="C1231" s="9" t="s">
        <v>5339</v>
      </c>
      <c r="D1231" s="10">
        <v>2750</v>
      </c>
      <c r="E1231" s="11">
        <v>25</v>
      </c>
      <c r="F1231" s="8" t="s">
        <v>8219</v>
      </c>
      <c r="G1231" s="8" t="s">
        <v>8223</v>
      </c>
      <c r="H1231" s="8" t="s">
        <v>8245</v>
      </c>
      <c r="I1231" s="8">
        <v>1334592000</v>
      </c>
      <c r="J1231" s="8">
        <v>1331982127</v>
      </c>
      <c r="K1231" s="8" t="b">
        <v>0</v>
      </c>
      <c r="L1231" s="8">
        <v>1</v>
      </c>
      <c r="M1231" s="8" t="b">
        <v>0</v>
      </c>
      <c r="N1231" s="8" t="s">
        <v>8284</v>
      </c>
      <c r="O1231">
        <f t="shared" si="96"/>
        <v>1</v>
      </c>
      <c r="P1231" s="13">
        <f t="shared" si="97"/>
        <v>25</v>
      </c>
      <c r="Q1231" s="15" t="s">
        <v>8323</v>
      </c>
      <c r="R1231" t="s">
        <v>8338</v>
      </c>
      <c r="S1231" s="19">
        <f t="shared" si="98"/>
        <v>40985.459803240738</v>
      </c>
      <c r="T1231" s="19">
        <f t="shared" si="99"/>
        <v>41015.666666666664</v>
      </c>
      <c r="U1231">
        <f t="shared" si="100"/>
        <v>2012</v>
      </c>
    </row>
    <row r="1232" spans="1:21" ht="43.2" hidden="1" x14ac:dyDescent="0.3">
      <c r="A1232" s="8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  <c r="O1232">
        <f t="shared" si="96"/>
        <v>0</v>
      </c>
      <c r="P1232" s="13">
        <f t="shared" si="97"/>
        <v>0</v>
      </c>
      <c r="Q1232" s="15" t="s">
        <v>8323</v>
      </c>
      <c r="R1232" t="s">
        <v>8338</v>
      </c>
      <c r="S1232" s="19">
        <f t="shared" si="98"/>
        <v>40568.972569444442</v>
      </c>
      <c r="T1232" s="19">
        <f t="shared" si="99"/>
        <v>40598.972569444442</v>
      </c>
      <c r="U1232">
        <f t="shared" si="100"/>
        <v>2011</v>
      </c>
    </row>
    <row r="1233" spans="1:21" ht="43.2" hidden="1" x14ac:dyDescent="0.3">
      <c r="A1233" s="8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  <c r="O1233">
        <f t="shared" si="96"/>
        <v>0</v>
      </c>
      <c r="P1233" s="13">
        <f t="shared" si="97"/>
        <v>0</v>
      </c>
      <c r="Q1233" s="15" t="s">
        <v>8323</v>
      </c>
      <c r="R1233" t="s">
        <v>8338</v>
      </c>
      <c r="S1233" s="19">
        <f t="shared" si="98"/>
        <v>42193.941759259258</v>
      </c>
      <c r="T1233" s="19">
        <f t="shared" si="99"/>
        <v>42244.041666666672</v>
      </c>
      <c r="U1233">
        <f t="shared" si="100"/>
        <v>2015</v>
      </c>
    </row>
    <row r="1234" spans="1:21" ht="43.2" hidden="1" x14ac:dyDescent="0.3">
      <c r="A1234" s="8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  <c r="O1234">
        <f t="shared" si="96"/>
        <v>1</v>
      </c>
      <c r="P1234" s="13">
        <f t="shared" si="97"/>
        <v>40</v>
      </c>
      <c r="Q1234" s="15" t="s">
        <v>8323</v>
      </c>
      <c r="R1234" t="s">
        <v>8338</v>
      </c>
      <c r="S1234" s="19">
        <f t="shared" si="98"/>
        <v>41506.848032407412</v>
      </c>
      <c r="T1234" s="19">
        <f t="shared" si="99"/>
        <v>41553.848032407412</v>
      </c>
      <c r="U1234">
        <f t="shared" si="100"/>
        <v>2013</v>
      </c>
    </row>
    <row r="1235" spans="1:21" ht="43.2" x14ac:dyDescent="0.3">
      <c r="A1235" s="8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  <c r="O1235">
        <f t="shared" si="96"/>
        <v>12</v>
      </c>
      <c r="P1235" s="13">
        <f t="shared" si="97"/>
        <v>19.329999999999998</v>
      </c>
      <c r="Q1235" s="15" t="s">
        <v>8323</v>
      </c>
      <c r="R1235" t="s">
        <v>8338</v>
      </c>
      <c r="S1235" s="19">
        <f t="shared" si="98"/>
        <v>40939.948773148149</v>
      </c>
      <c r="T1235" s="19">
        <f t="shared" si="99"/>
        <v>40960.948773148149</v>
      </c>
      <c r="U1235">
        <f t="shared" si="100"/>
        <v>2012</v>
      </c>
    </row>
    <row r="1236" spans="1:21" ht="43.2" hidden="1" x14ac:dyDescent="0.3">
      <c r="A1236" s="8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  <c r="O1236">
        <f t="shared" si="96"/>
        <v>0</v>
      </c>
      <c r="P1236" s="13">
        <f t="shared" si="97"/>
        <v>0</v>
      </c>
      <c r="Q1236" s="15" t="s">
        <v>8323</v>
      </c>
      <c r="R1236" t="s">
        <v>8338</v>
      </c>
      <c r="S1236" s="19">
        <f t="shared" si="98"/>
        <v>42007.788680555561</v>
      </c>
      <c r="T1236" s="19">
        <f t="shared" si="99"/>
        <v>42037.788680555561</v>
      </c>
      <c r="U1236">
        <f t="shared" si="100"/>
        <v>2015</v>
      </c>
    </row>
    <row r="1237" spans="1:21" ht="43.2" hidden="1" x14ac:dyDescent="0.3">
      <c r="A1237" s="8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  <c r="O1237">
        <f t="shared" si="96"/>
        <v>3</v>
      </c>
      <c r="P1237" s="13">
        <f t="shared" si="97"/>
        <v>35</v>
      </c>
      <c r="Q1237" s="15" t="s">
        <v>8323</v>
      </c>
      <c r="R1237" t="s">
        <v>8338</v>
      </c>
      <c r="S1237" s="19">
        <f t="shared" si="98"/>
        <v>41583.135405092595</v>
      </c>
      <c r="T1237" s="19">
        <f t="shared" si="99"/>
        <v>41623.135405092595</v>
      </c>
      <c r="U1237">
        <f t="shared" si="100"/>
        <v>2013</v>
      </c>
    </row>
    <row r="1238" spans="1:21" x14ac:dyDescent="0.3">
      <c r="A1238" s="8">
        <v>1236</v>
      </c>
      <c r="B1238" s="9" t="s">
        <v>1237</v>
      </c>
      <c r="C1238" s="9" t="s">
        <v>5346</v>
      </c>
      <c r="D1238" s="10">
        <v>2500</v>
      </c>
      <c r="E1238" s="11">
        <v>0</v>
      </c>
      <c r="F1238" s="8" t="s">
        <v>8219</v>
      </c>
      <c r="G1238" s="8" t="s">
        <v>8223</v>
      </c>
      <c r="H1238" s="8" t="s">
        <v>8245</v>
      </c>
      <c r="I1238" s="8">
        <v>1343491200</v>
      </c>
      <c r="J1238" s="8">
        <v>1342801164</v>
      </c>
      <c r="K1238" s="8" t="b">
        <v>0</v>
      </c>
      <c r="L1238" s="8">
        <v>0</v>
      </c>
      <c r="M1238" s="8" t="b">
        <v>0</v>
      </c>
      <c r="N1238" s="8" t="s">
        <v>8284</v>
      </c>
      <c r="O1238">
        <f t="shared" si="96"/>
        <v>0</v>
      </c>
      <c r="P1238" s="13">
        <f t="shared" si="97"/>
        <v>0</v>
      </c>
      <c r="Q1238" s="15" t="s">
        <v>8323</v>
      </c>
      <c r="R1238" t="s">
        <v>8338</v>
      </c>
      <c r="S1238" s="19">
        <f t="shared" si="98"/>
        <v>41110.680138888885</v>
      </c>
      <c r="T1238" s="19">
        <f t="shared" si="99"/>
        <v>41118.666666666664</v>
      </c>
      <c r="U1238">
        <f t="shared" si="100"/>
        <v>2012</v>
      </c>
    </row>
    <row r="1239" spans="1:21" ht="43.2" hidden="1" x14ac:dyDescent="0.3">
      <c r="A1239" s="8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  <c r="O1239">
        <f t="shared" si="96"/>
        <v>0</v>
      </c>
      <c r="P1239" s="13">
        <f t="shared" si="97"/>
        <v>0</v>
      </c>
      <c r="Q1239" s="15" t="s">
        <v>8323</v>
      </c>
      <c r="R1239" t="s">
        <v>8338</v>
      </c>
      <c r="S1239" s="19">
        <f t="shared" si="98"/>
        <v>41125.283159722225</v>
      </c>
      <c r="T1239" s="19">
        <f t="shared" si="99"/>
        <v>41145.283159722225</v>
      </c>
      <c r="U1239">
        <f t="shared" si="100"/>
        <v>2012</v>
      </c>
    </row>
    <row r="1240" spans="1:21" ht="57.6" x14ac:dyDescent="0.3">
      <c r="A1240" s="8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  <c r="O1240">
        <f t="shared" si="96"/>
        <v>18</v>
      </c>
      <c r="P1240" s="13">
        <f t="shared" si="97"/>
        <v>59.33</v>
      </c>
      <c r="Q1240" s="15" t="s">
        <v>8323</v>
      </c>
      <c r="R1240" t="s">
        <v>8338</v>
      </c>
      <c r="S1240" s="19">
        <f t="shared" si="98"/>
        <v>40731.61037037037</v>
      </c>
      <c r="T1240" s="19">
        <f t="shared" si="99"/>
        <v>40761.61037037037</v>
      </c>
      <c r="U1240">
        <f t="shared" si="100"/>
        <v>2011</v>
      </c>
    </row>
    <row r="1241" spans="1:21" ht="28.8" x14ac:dyDescent="0.3">
      <c r="A1241" s="8">
        <v>1239</v>
      </c>
      <c r="B1241" s="9" t="s">
        <v>1240</v>
      </c>
      <c r="C1241" s="9" t="s">
        <v>5349</v>
      </c>
      <c r="D1241" s="10">
        <v>2500</v>
      </c>
      <c r="E1241" s="11">
        <v>0</v>
      </c>
      <c r="F1241" s="8" t="s">
        <v>8219</v>
      </c>
      <c r="G1241" s="8" t="s">
        <v>8223</v>
      </c>
      <c r="H1241" s="8" t="s">
        <v>8245</v>
      </c>
      <c r="I1241" s="8">
        <v>1325804767</v>
      </c>
      <c r="J1241" s="8">
        <v>1323212767</v>
      </c>
      <c r="K1241" s="8" t="b">
        <v>0</v>
      </c>
      <c r="L1241" s="8">
        <v>0</v>
      </c>
      <c r="M1241" s="8" t="b">
        <v>0</v>
      </c>
      <c r="N1241" s="8" t="s">
        <v>8284</v>
      </c>
      <c r="O1241">
        <f t="shared" si="96"/>
        <v>0</v>
      </c>
      <c r="P1241" s="13">
        <f t="shared" si="97"/>
        <v>0</v>
      </c>
      <c r="Q1241" s="15" t="s">
        <v>8323</v>
      </c>
      <c r="R1241" t="s">
        <v>8338</v>
      </c>
      <c r="S1241" s="19">
        <f t="shared" si="98"/>
        <v>40883.962581018517</v>
      </c>
      <c r="T1241" s="19">
        <f t="shared" si="99"/>
        <v>40913.962581018517</v>
      </c>
      <c r="U1241">
        <f t="shared" si="100"/>
        <v>2011</v>
      </c>
    </row>
    <row r="1242" spans="1:21" ht="43.2" hidden="1" x14ac:dyDescent="0.3">
      <c r="A1242" s="8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  <c r="O1242">
        <f t="shared" si="96"/>
        <v>3</v>
      </c>
      <c r="P1242" s="13">
        <f t="shared" si="97"/>
        <v>30.13</v>
      </c>
      <c r="Q1242" s="15" t="s">
        <v>8323</v>
      </c>
      <c r="R1242" t="s">
        <v>8338</v>
      </c>
      <c r="S1242" s="19">
        <f t="shared" si="98"/>
        <v>41409.040011574078</v>
      </c>
      <c r="T1242" s="19">
        <f t="shared" si="99"/>
        <v>41467.910416666666</v>
      </c>
      <c r="U1242">
        <f t="shared" si="100"/>
        <v>2013</v>
      </c>
    </row>
    <row r="1243" spans="1:21" ht="57.6" hidden="1" x14ac:dyDescent="0.3">
      <c r="A1243" s="8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  <c r="O1243">
        <f t="shared" si="96"/>
        <v>51</v>
      </c>
      <c r="P1243" s="13">
        <f t="shared" si="97"/>
        <v>74.62</v>
      </c>
      <c r="Q1243" s="15" t="s">
        <v>8323</v>
      </c>
      <c r="R1243" t="s">
        <v>8338</v>
      </c>
      <c r="S1243" s="19">
        <f t="shared" si="98"/>
        <v>41923.837731481479</v>
      </c>
      <c r="T1243" s="19">
        <f t="shared" si="99"/>
        <v>41946.249305555553</v>
      </c>
      <c r="U1243">
        <f t="shared" si="100"/>
        <v>2014</v>
      </c>
    </row>
    <row r="1244" spans="1:21" ht="43.2" hidden="1" x14ac:dyDescent="0.3">
      <c r="A1244" s="8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  <c r="O1244">
        <f t="shared" si="96"/>
        <v>1</v>
      </c>
      <c r="P1244" s="13">
        <f t="shared" si="97"/>
        <v>5</v>
      </c>
      <c r="Q1244" s="15" t="s">
        <v>8323</v>
      </c>
      <c r="R1244" t="s">
        <v>8338</v>
      </c>
      <c r="S1244" s="19">
        <f t="shared" si="98"/>
        <v>40782.165532407409</v>
      </c>
      <c r="T1244" s="19">
        <f t="shared" si="99"/>
        <v>40797.554166666669</v>
      </c>
      <c r="U1244">
        <f t="shared" si="100"/>
        <v>2011</v>
      </c>
    </row>
    <row r="1245" spans="1:21" ht="43.2" hidden="1" x14ac:dyDescent="0.3">
      <c r="A1245" s="8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  <c r="O1245">
        <f t="shared" si="96"/>
        <v>14</v>
      </c>
      <c r="P1245" s="13">
        <f t="shared" si="97"/>
        <v>44.5</v>
      </c>
      <c r="Q1245" s="15" t="s">
        <v>8323</v>
      </c>
      <c r="R1245" t="s">
        <v>8338</v>
      </c>
      <c r="S1245" s="19">
        <f t="shared" si="98"/>
        <v>40671.879293981481</v>
      </c>
      <c r="T1245" s="19">
        <f t="shared" si="99"/>
        <v>40732.875</v>
      </c>
      <c r="U1245">
        <f t="shared" si="100"/>
        <v>2011</v>
      </c>
    </row>
    <row r="1246" spans="1:21" ht="43.2" x14ac:dyDescent="0.3">
      <c r="A1246" s="8">
        <v>1244</v>
      </c>
      <c r="B1246" s="9" t="s">
        <v>1245</v>
      </c>
      <c r="C1246" s="9" t="s">
        <v>5354</v>
      </c>
      <c r="D1246" s="10">
        <v>2000</v>
      </c>
      <c r="E1246" s="11">
        <v>2076</v>
      </c>
      <c r="F1246" s="8" t="s">
        <v>8218</v>
      </c>
      <c r="G1246" s="8" t="s">
        <v>8223</v>
      </c>
      <c r="H1246" s="8" t="s">
        <v>8245</v>
      </c>
      <c r="I1246" s="8">
        <v>1366664400</v>
      </c>
      <c r="J1246" s="8">
        <v>1363981723</v>
      </c>
      <c r="K1246" s="8" t="b">
        <v>1</v>
      </c>
      <c r="L1246" s="8">
        <v>45</v>
      </c>
      <c r="M1246" s="8" t="b">
        <v>1</v>
      </c>
      <c r="N1246" s="8" t="s">
        <v>8274</v>
      </c>
      <c r="O1246">
        <f t="shared" si="96"/>
        <v>104</v>
      </c>
      <c r="P1246" s="13">
        <f t="shared" si="97"/>
        <v>46.13</v>
      </c>
      <c r="Q1246" s="15" t="s">
        <v>8323</v>
      </c>
      <c r="R1246" t="s">
        <v>8324</v>
      </c>
      <c r="S1246" s="19">
        <f t="shared" si="98"/>
        <v>41355.825497685182</v>
      </c>
      <c r="T1246" s="19">
        <f t="shared" si="99"/>
        <v>41386.875</v>
      </c>
      <c r="U1246">
        <f t="shared" si="100"/>
        <v>2013</v>
      </c>
    </row>
    <row r="1247" spans="1:21" ht="43.2" x14ac:dyDescent="0.3">
      <c r="A1247" s="8">
        <v>1245</v>
      </c>
      <c r="B1247" s="9" t="s">
        <v>1246</v>
      </c>
      <c r="C1247" s="9" t="s">
        <v>5355</v>
      </c>
      <c r="D1247" s="10">
        <v>2000</v>
      </c>
      <c r="E1247" s="11">
        <v>2405</v>
      </c>
      <c r="F1247" s="8" t="s">
        <v>8218</v>
      </c>
      <c r="G1247" s="8" t="s">
        <v>8223</v>
      </c>
      <c r="H1247" s="8" t="s">
        <v>8245</v>
      </c>
      <c r="I1247" s="8">
        <v>1402755834</v>
      </c>
      <c r="J1247" s="8">
        <v>1400163834</v>
      </c>
      <c r="K1247" s="8" t="b">
        <v>1</v>
      </c>
      <c r="L1247" s="8">
        <v>17</v>
      </c>
      <c r="M1247" s="8" t="b">
        <v>1</v>
      </c>
      <c r="N1247" s="8" t="s">
        <v>8274</v>
      </c>
      <c r="O1247">
        <f t="shared" si="96"/>
        <v>120</v>
      </c>
      <c r="P1247" s="13">
        <f t="shared" si="97"/>
        <v>141.47</v>
      </c>
      <c r="Q1247" s="15" t="s">
        <v>8323</v>
      </c>
      <c r="R1247" t="s">
        <v>8324</v>
      </c>
      <c r="S1247" s="19">
        <f t="shared" si="98"/>
        <v>41774.599930555552</v>
      </c>
      <c r="T1247" s="19">
        <f t="shared" si="99"/>
        <v>41804.599930555552</v>
      </c>
      <c r="U1247">
        <f t="shared" si="100"/>
        <v>2014</v>
      </c>
    </row>
    <row r="1248" spans="1:21" ht="43.2" x14ac:dyDescent="0.3">
      <c r="A1248" s="8">
        <v>1246</v>
      </c>
      <c r="B1248" s="9" t="s">
        <v>1247</v>
      </c>
      <c r="C1248" s="9" t="s">
        <v>5356</v>
      </c>
      <c r="D1248" s="10">
        <v>2000</v>
      </c>
      <c r="E1248" s="11">
        <v>2340</v>
      </c>
      <c r="F1248" s="8" t="s">
        <v>8218</v>
      </c>
      <c r="G1248" s="8" t="s">
        <v>8223</v>
      </c>
      <c r="H1248" s="8" t="s">
        <v>8245</v>
      </c>
      <c r="I1248" s="8">
        <v>1323136949</v>
      </c>
      <c r="J1248" s="8">
        <v>1319245349</v>
      </c>
      <c r="K1248" s="8" t="b">
        <v>1</v>
      </c>
      <c r="L1248" s="8">
        <v>31</v>
      </c>
      <c r="M1248" s="8" t="b">
        <v>1</v>
      </c>
      <c r="N1248" s="8" t="s">
        <v>8274</v>
      </c>
      <c r="O1248">
        <f t="shared" si="96"/>
        <v>117</v>
      </c>
      <c r="P1248" s="13">
        <f t="shared" si="97"/>
        <v>75.48</v>
      </c>
      <c r="Q1248" s="15" t="s">
        <v>8323</v>
      </c>
      <c r="R1248" t="s">
        <v>8324</v>
      </c>
      <c r="S1248" s="19">
        <f t="shared" si="98"/>
        <v>40838.043391203704</v>
      </c>
      <c r="T1248" s="19">
        <f t="shared" si="99"/>
        <v>40883.085057870368</v>
      </c>
      <c r="U1248">
        <f t="shared" si="100"/>
        <v>2011</v>
      </c>
    </row>
    <row r="1249" spans="1:21" ht="28.8" x14ac:dyDescent="0.3">
      <c r="A1249" s="8">
        <v>1247</v>
      </c>
      <c r="B1249" s="9" t="s">
        <v>1248</v>
      </c>
      <c r="C1249" s="9" t="s">
        <v>5357</v>
      </c>
      <c r="D1249" s="10">
        <v>3500</v>
      </c>
      <c r="E1249" s="11">
        <v>4275</v>
      </c>
      <c r="F1249" s="8" t="s">
        <v>8218</v>
      </c>
      <c r="G1249" s="8" t="s">
        <v>8223</v>
      </c>
      <c r="H1249" s="8" t="s">
        <v>8245</v>
      </c>
      <c r="I1249" s="8">
        <v>1367823655</v>
      </c>
      <c r="J1249" s="8">
        <v>1365231655</v>
      </c>
      <c r="K1249" s="8" t="b">
        <v>1</v>
      </c>
      <c r="L1249" s="8">
        <v>50</v>
      </c>
      <c r="M1249" s="8" t="b">
        <v>1</v>
      </c>
      <c r="N1249" s="8" t="s">
        <v>8274</v>
      </c>
      <c r="O1249">
        <f t="shared" si="96"/>
        <v>122</v>
      </c>
      <c r="P1249" s="13">
        <f t="shared" si="97"/>
        <v>85.5</v>
      </c>
      <c r="Q1249" s="15" t="s">
        <v>8323</v>
      </c>
      <c r="R1249" t="s">
        <v>8324</v>
      </c>
      <c r="S1249" s="19">
        <f t="shared" si="98"/>
        <v>41370.292303240742</v>
      </c>
      <c r="T1249" s="19">
        <f t="shared" si="99"/>
        <v>41400.292303240742</v>
      </c>
      <c r="U1249">
        <f t="shared" si="100"/>
        <v>2013</v>
      </c>
    </row>
    <row r="1250" spans="1:21" ht="43.2" x14ac:dyDescent="0.3">
      <c r="A1250" s="8">
        <v>1248</v>
      </c>
      <c r="B1250" s="9" t="s">
        <v>1249</v>
      </c>
      <c r="C1250" s="9" t="s">
        <v>5358</v>
      </c>
      <c r="D1250" s="10">
        <v>2500</v>
      </c>
      <c r="E1250" s="11">
        <v>3791</v>
      </c>
      <c r="F1250" s="8" t="s">
        <v>8218</v>
      </c>
      <c r="G1250" s="8" t="s">
        <v>8223</v>
      </c>
      <c r="H1250" s="8" t="s">
        <v>8245</v>
      </c>
      <c r="I1250" s="8">
        <v>1402642740</v>
      </c>
      <c r="J1250" s="8">
        <v>1399563953</v>
      </c>
      <c r="K1250" s="8" t="b">
        <v>1</v>
      </c>
      <c r="L1250" s="8">
        <v>59</v>
      </c>
      <c r="M1250" s="8" t="b">
        <v>1</v>
      </c>
      <c r="N1250" s="8" t="s">
        <v>8274</v>
      </c>
      <c r="O1250">
        <f t="shared" si="96"/>
        <v>152</v>
      </c>
      <c r="P1250" s="13">
        <f t="shared" si="97"/>
        <v>64.25</v>
      </c>
      <c r="Q1250" s="15" t="s">
        <v>8323</v>
      </c>
      <c r="R1250" t="s">
        <v>8324</v>
      </c>
      <c r="S1250" s="19">
        <f t="shared" si="98"/>
        <v>41767.656863425924</v>
      </c>
      <c r="T1250" s="19">
        <f t="shared" si="99"/>
        <v>41803.290972222225</v>
      </c>
      <c r="U1250">
        <f t="shared" si="100"/>
        <v>2014</v>
      </c>
    </row>
    <row r="1251" spans="1:21" ht="43.2" hidden="1" x14ac:dyDescent="0.3">
      <c r="A1251" s="8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  <c r="O1251">
        <f t="shared" si="96"/>
        <v>104</v>
      </c>
      <c r="P1251" s="13">
        <f t="shared" si="97"/>
        <v>64.47</v>
      </c>
      <c r="Q1251" s="15" t="s">
        <v>8323</v>
      </c>
      <c r="R1251" t="s">
        <v>8324</v>
      </c>
      <c r="S1251" s="19">
        <f t="shared" si="98"/>
        <v>41067.74086805556</v>
      </c>
      <c r="T1251" s="19">
        <f t="shared" si="99"/>
        <v>41097.74086805556</v>
      </c>
      <c r="U1251">
        <f t="shared" si="100"/>
        <v>2012</v>
      </c>
    </row>
    <row r="1252" spans="1:21" ht="57.6" hidden="1" x14ac:dyDescent="0.3">
      <c r="A1252" s="8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  <c r="O1252">
        <f t="shared" si="96"/>
        <v>200</v>
      </c>
      <c r="P1252" s="13">
        <f t="shared" si="97"/>
        <v>118.2</v>
      </c>
      <c r="Q1252" s="15" t="s">
        <v>8323</v>
      </c>
      <c r="R1252" t="s">
        <v>8324</v>
      </c>
      <c r="S1252" s="19">
        <f t="shared" si="98"/>
        <v>41843.64271990741</v>
      </c>
      <c r="T1252" s="19">
        <f t="shared" si="99"/>
        <v>41888.64271990741</v>
      </c>
      <c r="U1252">
        <f t="shared" si="100"/>
        <v>2014</v>
      </c>
    </row>
    <row r="1253" spans="1:21" ht="28.8" hidden="1" x14ac:dyDescent="0.3">
      <c r="A1253" s="8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  <c r="O1253">
        <f t="shared" si="96"/>
        <v>102</v>
      </c>
      <c r="P1253" s="13">
        <f t="shared" si="97"/>
        <v>82.54</v>
      </c>
      <c r="Q1253" s="15" t="s">
        <v>8323</v>
      </c>
      <c r="R1253" t="s">
        <v>8324</v>
      </c>
      <c r="S1253" s="19">
        <f t="shared" si="98"/>
        <v>40751.814432870371</v>
      </c>
      <c r="T1253" s="19">
        <f t="shared" si="99"/>
        <v>40811.814432870371</v>
      </c>
      <c r="U1253">
        <f t="shared" si="100"/>
        <v>2011</v>
      </c>
    </row>
    <row r="1254" spans="1:21" ht="43.2" x14ac:dyDescent="0.3">
      <c r="A1254" s="8">
        <v>1252</v>
      </c>
      <c r="B1254" s="9" t="s">
        <v>1253</v>
      </c>
      <c r="C1254" s="9" t="s">
        <v>5362</v>
      </c>
      <c r="D1254" s="10">
        <v>3500</v>
      </c>
      <c r="E1254" s="11">
        <v>4818</v>
      </c>
      <c r="F1254" s="8" t="s">
        <v>8218</v>
      </c>
      <c r="G1254" s="8" t="s">
        <v>8223</v>
      </c>
      <c r="H1254" s="8" t="s">
        <v>8245</v>
      </c>
      <c r="I1254" s="8">
        <v>1382658169</v>
      </c>
      <c r="J1254" s="8">
        <v>1380238969</v>
      </c>
      <c r="K1254" s="8" t="b">
        <v>1</v>
      </c>
      <c r="L1254" s="8">
        <v>141</v>
      </c>
      <c r="M1254" s="8" t="b">
        <v>1</v>
      </c>
      <c r="N1254" s="8" t="s">
        <v>8274</v>
      </c>
      <c r="O1254">
        <f t="shared" si="96"/>
        <v>138</v>
      </c>
      <c r="P1254" s="13">
        <f t="shared" si="97"/>
        <v>34.17</v>
      </c>
      <c r="Q1254" s="15" t="s">
        <v>8323</v>
      </c>
      <c r="R1254" t="s">
        <v>8324</v>
      </c>
      <c r="S1254" s="19">
        <f t="shared" si="98"/>
        <v>41543.988067129627</v>
      </c>
      <c r="T1254" s="19">
        <f t="shared" si="99"/>
        <v>41571.988067129627</v>
      </c>
      <c r="U1254">
        <f t="shared" si="100"/>
        <v>2013</v>
      </c>
    </row>
    <row r="1255" spans="1:21" ht="43.2" hidden="1" x14ac:dyDescent="0.3">
      <c r="A1255" s="8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  <c r="O1255">
        <f t="shared" si="96"/>
        <v>303833</v>
      </c>
      <c r="P1255" s="13">
        <f t="shared" si="97"/>
        <v>42.73</v>
      </c>
      <c r="Q1255" s="15" t="s">
        <v>8323</v>
      </c>
      <c r="R1255" t="s">
        <v>8324</v>
      </c>
      <c r="S1255" s="19">
        <f t="shared" si="98"/>
        <v>41855.783645833333</v>
      </c>
      <c r="T1255" s="19">
        <f t="shared" si="99"/>
        <v>41885.783645833333</v>
      </c>
      <c r="U1255">
        <f t="shared" si="100"/>
        <v>2014</v>
      </c>
    </row>
    <row r="1256" spans="1:21" ht="43.2" hidden="1" x14ac:dyDescent="0.3">
      <c r="A1256" s="8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  <c r="O1256">
        <f t="shared" si="96"/>
        <v>199</v>
      </c>
      <c r="P1256" s="13">
        <f t="shared" si="97"/>
        <v>94.49</v>
      </c>
      <c r="Q1256" s="15" t="s">
        <v>8323</v>
      </c>
      <c r="R1256" t="s">
        <v>8324</v>
      </c>
      <c r="S1256" s="19">
        <f t="shared" si="98"/>
        <v>40487.621365740742</v>
      </c>
      <c r="T1256" s="19">
        <f t="shared" si="99"/>
        <v>40544.207638888889</v>
      </c>
      <c r="U1256">
        <f t="shared" si="100"/>
        <v>2010</v>
      </c>
    </row>
    <row r="1257" spans="1:21" ht="43.2" x14ac:dyDescent="0.3">
      <c r="A1257" s="8">
        <v>1255</v>
      </c>
      <c r="B1257" s="9" t="s">
        <v>1256</v>
      </c>
      <c r="C1257" s="9" t="s">
        <v>5365</v>
      </c>
      <c r="D1257" s="10">
        <v>3000</v>
      </c>
      <c r="E1257" s="11">
        <v>6071</v>
      </c>
      <c r="F1257" s="8" t="s">
        <v>8218</v>
      </c>
      <c r="G1257" s="8" t="s">
        <v>8223</v>
      </c>
      <c r="H1257" s="8" t="s">
        <v>8245</v>
      </c>
      <c r="I1257" s="8">
        <v>1385932652</v>
      </c>
      <c r="J1257" s="8">
        <v>1383337052</v>
      </c>
      <c r="K1257" s="8" t="b">
        <v>1</v>
      </c>
      <c r="L1257" s="8">
        <v>109</v>
      </c>
      <c r="M1257" s="8" t="b">
        <v>1</v>
      </c>
      <c r="N1257" s="8" t="s">
        <v>8274</v>
      </c>
      <c r="O1257">
        <f t="shared" si="96"/>
        <v>202</v>
      </c>
      <c r="P1257" s="13">
        <f t="shared" si="97"/>
        <v>55.7</v>
      </c>
      <c r="Q1257" s="15" t="s">
        <v>8323</v>
      </c>
      <c r="R1257" t="s">
        <v>8324</v>
      </c>
      <c r="S1257" s="19">
        <f t="shared" si="98"/>
        <v>41579.845509259263</v>
      </c>
      <c r="T1257" s="19">
        <f t="shared" si="99"/>
        <v>41609.887175925927</v>
      </c>
      <c r="U1257">
        <f t="shared" si="100"/>
        <v>2013</v>
      </c>
    </row>
    <row r="1258" spans="1:21" ht="43.2" hidden="1" x14ac:dyDescent="0.3">
      <c r="A1258" s="8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  <c r="O1258">
        <f t="shared" si="96"/>
        <v>118</v>
      </c>
      <c r="P1258" s="13">
        <f t="shared" si="97"/>
        <v>98.03</v>
      </c>
      <c r="Q1258" s="15" t="s">
        <v>8323</v>
      </c>
      <c r="R1258" t="s">
        <v>8324</v>
      </c>
      <c r="S1258" s="19">
        <f t="shared" si="98"/>
        <v>40921.919340277782</v>
      </c>
      <c r="T1258" s="19">
        <f t="shared" si="99"/>
        <v>40951.919340277782</v>
      </c>
      <c r="U1258">
        <f t="shared" si="100"/>
        <v>2012</v>
      </c>
    </row>
    <row r="1259" spans="1:21" ht="43.2" hidden="1" x14ac:dyDescent="0.3">
      <c r="A1259" s="8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  <c r="O1259">
        <f t="shared" si="96"/>
        <v>295</v>
      </c>
      <c r="P1259" s="13">
        <f t="shared" si="97"/>
        <v>92.1</v>
      </c>
      <c r="Q1259" s="15" t="s">
        <v>8323</v>
      </c>
      <c r="R1259" t="s">
        <v>8324</v>
      </c>
      <c r="S1259" s="19">
        <f t="shared" si="98"/>
        <v>40587.085532407407</v>
      </c>
      <c r="T1259" s="19">
        <f t="shared" si="99"/>
        <v>40636.043865740743</v>
      </c>
      <c r="U1259">
        <f t="shared" si="100"/>
        <v>2011</v>
      </c>
    </row>
    <row r="1260" spans="1:21" ht="43.2" hidden="1" x14ac:dyDescent="0.3">
      <c r="A1260" s="8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  <c r="O1260">
        <f t="shared" si="96"/>
        <v>213</v>
      </c>
      <c r="P1260" s="13">
        <f t="shared" si="97"/>
        <v>38.18</v>
      </c>
      <c r="Q1260" s="15" t="s">
        <v>8323</v>
      </c>
      <c r="R1260" t="s">
        <v>8324</v>
      </c>
      <c r="S1260" s="19">
        <f t="shared" si="98"/>
        <v>41487.611250000002</v>
      </c>
      <c r="T1260" s="19">
        <f t="shared" si="99"/>
        <v>41517.611250000002</v>
      </c>
      <c r="U1260">
        <f t="shared" si="100"/>
        <v>2013</v>
      </c>
    </row>
    <row r="1261" spans="1:21" ht="43.2" x14ac:dyDescent="0.3">
      <c r="A1261" s="8">
        <v>1259</v>
      </c>
      <c r="B1261" s="9" t="s">
        <v>1260</v>
      </c>
      <c r="C1261" s="9" t="s">
        <v>5369</v>
      </c>
      <c r="D1261" s="10">
        <v>2500</v>
      </c>
      <c r="E1261" s="11">
        <v>2606</v>
      </c>
      <c r="F1261" s="8" t="s">
        <v>8218</v>
      </c>
      <c r="G1261" s="8" t="s">
        <v>8223</v>
      </c>
      <c r="H1261" s="8" t="s">
        <v>8245</v>
      </c>
      <c r="I1261" s="8">
        <v>1402286340</v>
      </c>
      <c r="J1261" s="8">
        <v>1399504664</v>
      </c>
      <c r="K1261" s="8" t="b">
        <v>1</v>
      </c>
      <c r="L1261" s="8">
        <v>96</v>
      </c>
      <c r="M1261" s="8" t="b">
        <v>1</v>
      </c>
      <c r="N1261" s="8" t="s">
        <v>8274</v>
      </c>
      <c r="O1261">
        <f t="shared" si="96"/>
        <v>104</v>
      </c>
      <c r="P1261" s="13">
        <f t="shared" si="97"/>
        <v>27.15</v>
      </c>
      <c r="Q1261" s="15" t="s">
        <v>8323</v>
      </c>
      <c r="R1261" t="s">
        <v>8324</v>
      </c>
      <c r="S1261" s="19">
        <f t="shared" si="98"/>
        <v>41766.970648148148</v>
      </c>
      <c r="T1261" s="19">
        <f t="shared" si="99"/>
        <v>41799.165972222225</v>
      </c>
      <c r="U1261">
        <f t="shared" si="100"/>
        <v>2014</v>
      </c>
    </row>
    <row r="1262" spans="1:21" ht="43.2" x14ac:dyDescent="0.3">
      <c r="A1262" s="8">
        <v>1260</v>
      </c>
      <c r="B1262" s="9" t="s">
        <v>1261</v>
      </c>
      <c r="C1262" s="9" t="s">
        <v>5370</v>
      </c>
      <c r="D1262" s="10">
        <v>3300</v>
      </c>
      <c r="E1262" s="11">
        <v>3751</v>
      </c>
      <c r="F1262" s="8" t="s">
        <v>8218</v>
      </c>
      <c r="G1262" s="8" t="s">
        <v>8223</v>
      </c>
      <c r="H1262" s="8" t="s">
        <v>8245</v>
      </c>
      <c r="I1262" s="8">
        <v>1393445620</v>
      </c>
      <c r="J1262" s="8">
        <v>1390853620</v>
      </c>
      <c r="K1262" s="8" t="b">
        <v>1</v>
      </c>
      <c r="L1262" s="8">
        <v>74</v>
      </c>
      <c r="M1262" s="8" t="b">
        <v>1</v>
      </c>
      <c r="N1262" s="8" t="s">
        <v>8274</v>
      </c>
      <c r="O1262">
        <f t="shared" si="96"/>
        <v>114</v>
      </c>
      <c r="P1262" s="13">
        <f t="shared" si="97"/>
        <v>50.69</v>
      </c>
      <c r="Q1262" s="15" t="s">
        <v>8323</v>
      </c>
      <c r="R1262" t="s">
        <v>8324</v>
      </c>
      <c r="S1262" s="19">
        <f t="shared" si="98"/>
        <v>41666.842824074076</v>
      </c>
      <c r="T1262" s="19">
        <f t="shared" si="99"/>
        <v>41696.842824074076</v>
      </c>
      <c r="U1262">
        <f t="shared" si="100"/>
        <v>2014</v>
      </c>
    </row>
    <row r="1263" spans="1:21" ht="43.2" x14ac:dyDescent="0.3">
      <c r="A1263" s="8">
        <v>1261</v>
      </c>
      <c r="B1263" s="9" t="s">
        <v>1262</v>
      </c>
      <c r="C1263" s="9" t="s">
        <v>5371</v>
      </c>
      <c r="D1263" s="10">
        <v>2000</v>
      </c>
      <c r="E1263" s="11">
        <v>2025</v>
      </c>
      <c r="F1263" s="8" t="s">
        <v>8218</v>
      </c>
      <c r="G1263" s="8" t="s">
        <v>8223</v>
      </c>
      <c r="H1263" s="8" t="s">
        <v>8245</v>
      </c>
      <c r="I1263" s="8">
        <v>1390983227</v>
      </c>
      <c r="J1263" s="8">
        <v>1388391227</v>
      </c>
      <c r="K1263" s="8" t="b">
        <v>1</v>
      </c>
      <c r="L1263" s="8">
        <v>52</v>
      </c>
      <c r="M1263" s="8" t="b">
        <v>1</v>
      </c>
      <c r="N1263" s="8" t="s">
        <v>8274</v>
      </c>
      <c r="O1263">
        <f t="shared" si="96"/>
        <v>101</v>
      </c>
      <c r="P1263" s="13">
        <f t="shared" si="97"/>
        <v>38.94</v>
      </c>
      <c r="Q1263" s="15" t="s">
        <v>8323</v>
      </c>
      <c r="R1263" t="s">
        <v>8324</v>
      </c>
      <c r="S1263" s="19">
        <f t="shared" si="98"/>
        <v>41638.342905092592</v>
      </c>
      <c r="T1263" s="19">
        <f t="shared" si="99"/>
        <v>41668.342905092592</v>
      </c>
      <c r="U1263">
        <f t="shared" si="100"/>
        <v>2013</v>
      </c>
    </row>
    <row r="1264" spans="1:21" ht="43.2" hidden="1" x14ac:dyDescent="0.3">
      <c r="A1264" s="8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  <c r="O1264">
        <f t="shared" si="96"/>
        <v>125</v>
      </c>
      <c r="P1264" s="13">
        <f t="shared" si="97"/>
        <v>77.64</v>
      </c>
      <c r="Q1264" s="15" t="s">
        <v>8323</v>
      </c>
      <c r="R1264" t="s">
        <v>8324</v>
      </c>
      <c r="S1264" s="19">
        <f t="shared" si="98"/>
        <v>41656.762638888889</v>
      </c>
      <c r="T1264" s="19">
        <f t="shared" si="99"/>
        <v>41686.762638888889</v>
      </c>
      <c r="U1264">
        <f t="shared" si="100"/>
        <v>2014</v>
      </c>
    </row>
    <row r="1265" spans="1:21" ht="28.8" x14ac:dyDescent="0.3">
      <c r="A1265" s="8">
        <v>1263</v>
      </c>
      <c r="B1265" s="9" t="s">
        <v>1264</v>
      </c>
      <c r="C1265" s="9" t="s">
        <v>5373</v>
      </c>
      <c r="D1265" s="10">
        <v>1500</v>
      </c>
      <c r="E1265" s="11">
        <v>1785</v>
      </c>
      <c r="F1265" s="8" t="s">
        <v>8218</v>
      </c>
      <c r="G1265" s="8" t="s">
        <v>8223</v>
      </c>
      <c r="H1265" s="8" t="s">
        <v>8245</v>
      </c>
      <c r="I1265" s="8">
        <v>1396054800</v>
      </c>
      <c r="J1265" s="8">
        <v>1393034470</v>
      </c>
      <c r="K1265" s="8" t="b">
        <v>1</v>
      </c>
      <c r="L1265" s="8">
        <v>41</v>
      </c>
      <c r="M1265" s="8" t="b">
        <v>1</v>
      </c>
      <c r="N1265" s="8" t="s">
        <v>8274</v>
      </c>
      <c r="O1265">
        <f t="shared" si="96"/>
        <v>119</v>
      </c>
      <c r="P1265" s="13">
        <f t="shared" si="97"/>
        <v>43.54</v>
      </c>
      <c r="Q1265" s="15" t="s">
        <v>8323</v>
      </c>
      <c r="R1265" t="s">
        <v>8324</v>
      </c>
      <c r="S1265" s="19">
        <f t="shared" si="98"/>
        <v>41692.084143518521</v>
      </c>
      <c r="T1265" s="19">
        <f t="shared" si="99"/>
        <v>41727.041666666664</v>
      </c>
      <c r="U1265">
        <f t="shared" si="100"/>
        <v>2014</v>
      </c>
    </row>
    <row r="1266" spans="1:21" ht="43.2" hidden="1" x14ac:dyDescent="0.3">
      <c r="A1266" s="8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  <c r="O1266">
        <f t="shared" si="96"/>
        <v>166</v>
      </c>
      <c r="P1266" s="13">
        <f t="shared" si="97"/>
        <v>31.82</v>
      </c>
      <c r="Q1266" s="15" t="s">
        <v>8323</v>
      </c>
      <c r="R1266" t="s">
        <v>8324</v>
      </c>
      <c r="S1266" s="19">
        <f t="shared" si="98"/>
        <v>41547.662997685184</v>
      </c>
      <c r="T1266" s="19">
        <f t="shared" si="99"/>
        <v>41576.662997685184</v>
      </c>
      <c r="U1266">
        <f t="shared" si="100"/>
        <v>2013</v>
      </c>
    </row>
    <row r="1267" spans="1:21" ht="57.6" x14ac:dyDescent="0.3">
      <c r="A1267" s="8">
        <v>1265</v>
      </c>
      <c r="B1267" s="9" t="s">
        <v>1266</v>
      </c>
      <c r="C1267" s="9" t="s">
        <v>5375</v>
      </c>
      <c r="D1267" s="10">
        <v>3500</v>
      </c>
      <c r="E1267" s="11">
        <v>4170.17</v>
      </c>
      <c r="F1267" s="8" t="s">
        <v>8218</v>
      </c>
      <c r="G1267" s="8" t="s">
        <v>8223</v>
      </c>
      <c r="H1267" s="8" t="s">
        <v>8245</v>
      </c>
      <c r="I1267" s="8">
        <v>1291131815</v>
      </c>
      <c r="J1267" s="8">
        <v>1287071015</v>
      </c>
      <c r="K1267" s="8" t="b">
        <v>1</v>
      </c>
      <c r="L1267" s="8">
        <v>66</v>
      </c>
      <c r="M1267" s="8" t="b">
        <v>1</v>
      </c>
      <c r="N1267" s="8" t="s">
        <v>8274</v>
      </c>
      <c r="O1267">
        <f t="shared" si="96"/>
        <v>119</v>
      </c>
      <c r="P1267" s="13">
        <f t="shared" si="97"/>
        <v>63.18</v>
      </c>
      <c r="Q1267" s="15" t="s">
        <v>8323</v>
      </c>
      <c r="R1267" t="s">
        <v>8324</v>
      </c>
      <c r="S1267" s="19">
        <f t="shared" si="98"/>
        <v>40465.655266203699</v>
      </c>
      <c r="T1267" s="19">
        <f t="shared" si="99"/>
        <v>40512.655266203699</v>
      </c>
      <c r="U1267">
        <f t="shared" si="100"/>
        <v>2010</v>
      </c>
    </row>
    <row r="1268" spans="1:21" ht="28.8" hidden="1" x14ac:dyDescent="0.3">
      <c r="A1268" s="8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  <c r="O1268">
        <f t="shared" si="96"/>
        <v>100</v>
      </c>
      <c r="P1268" s="13">
        <f t="shared" si="97"/>
        <v>190.9</v>
      </c>
      <c r="Q1268" s="15" t="s">
        <v>8323</v>
      </c>
      <c r="R1268" t="s">
        <v>8324</v>
      </c>
      <c r="S1268" s="19">
        <f t="shared" si="98"/>
        <v>41620.87667824074</v>
      </c>
      <c r="T1268" s="19">
        <f t="shared" si="99"/>
        <v>41650.87667824074</v>
      </c>
      <c r="U1268">
        <f t="shared" si="100"/>
        <v>2013</v>
      </c>
    </row>
    <row r="1269" spans="1:21" ht="43.2" hidden="1" x14ac:dyDescent="0.3">
      <c r="A1269" s="8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  <c r="O1269">
        <f t="shared" si="96"/>
        <v>102</v>
      </c>
      <c r="P1269" s="13">
        <f t="shared" si="97"/>
        <v>140.86000000000001</v>
      </c>
      <c r="Q1269" s="15" t="s">
        <v>8323</v>
      </c>
      <c r="R1269" t="s">
        <v>8324</v>
      </c>
      <c r="S1269" s="19">
        <f t="shared" si="98"/>
        <v>41449.585162037038</v>
      </c>
      <c r="T1269" s="19">
        <f t="shared" si="99"/>
        <v>41479.585162037038</v>
      </c>
      <c r="U1269">
        <f t="shared" si="100"/>
        <v>2013</v>
      </c>
    </row>
    <row r="1270" spans="1:21" ht="28.8" hidden="1" x14ac:dyDescent="0.3">
      <c r="A1270" s="8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  <c r="O1270">
        <f t="shared" si="96"/>
        <v>117</v>
      </c>
      <c r="P1270" s="13">
        <f t="shared" si="97"/>
        <v>76.92</v>
      </c>
      <c r="Q1270" s="15" t="s">
        <v>8323</v>
      </c>
      <c r="R1270" t="s">
        <v>8324</v>
      </c>
      <c r="S1270" s="19">
        <f t="shared" si="98"/>
        <v>41507.845451388886</v>
      </c>
      <c r="T1270" s="19">
        <f t="shared" si="99"/>
        <v>41537.845451388886</v>
      </c>
      <c r="U1270">
        <f t="shared" si="100"/>
        <v>2013</v>
      </c>
    </row>
    <row r="1271" spans="1:21" ht="43.2" hidden="1" x14ac:dyDescent="0.3">
      <c r="A1271" s="8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  <c r="O1271">
        <f t="shared" si="96"/>
        <v>109</v>
      </c>
      <c r="P1271" s="13">
        <f t="shared" si="97"/>
        <v>99.16</v>
      </c>
      <c r="Q1271" s="15" t="s">
        <v>8323</v>
      </c>
      <c r="R1271" t="s">
        <v>8324</v>
      </c>
      <c r="S1271" s="19">
        <f t="shared" si="98"/>
        <v>42445.823055555549</v>
      </c>
      <c r="T1271" s="19">
        <f t="shared" si="99"/>
        <v>42476</v>
      </c>
      <c r="U1271">
        <f t="shared" si="100"/>
        <v>2016</v>
      </c>
    </row>
    <row r="1272" spans="1:21" ht="28.8" hidden="1" x14ac:dyDescent="0.3">
      <c r="A1272" s="8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  <c r="O1272">
        <f t="shared" si="96"/>
        <v>115</v>
      </c>
      <c r="P1272" s="13">
        <f t="shared" si="97"/>
        <v>67.88</v>
      </c>
      <c r="Q1272" s="15" t="s">
        <v>8323</v>
      </c>
      <c r="R1272" t="s">
        <v>8324</v>
      </c>
      <c r="S1272" s="19">
        <f t="shared" si="98"/>
        <v>40933.856967592597</v>
      </c>
      <c r="T1272" s="19">
        <f t="shared" si="99"/>
        <v>40993.815300925926</v>
      </c>
      <c r="U1272">
        <f t="shared" si="100"/>
        <v>2012</v>
      </c>
    </row>
    <row r="1273" spans="1:21" ht="43.2" hidden="1" x14ac:dyDescent="0.3">
      <c r="A1273" s="8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  <c r="O1273">
        <f t="shared" si="96"/>
        <v>102</v>
      </c>
      <c r="P1273" s="13">
        <f t="shared" si="97"/>
        <v>246.29</v>
      </c>
      <c r="Q1273" s="15" t="s">
        <v>8323</v>
      </c>
      <c r="R1273" t="s">
        <v>8324</v>
      </c>
      <c r="S1273" s="19">
        <f t="shared" si="98"/>
        <v>41561.683553240742</v>
      </c>
      <c r="T1273" s="19">
        <f t="shared" si="99"/>
        <v>41591.725219907406</v>
      </c>
      <c r="U1273">
        <f t="shared" si="100"/>
        <v>2013</v>
      </c>
    </row>
    <row r="1274" spans="1:21" ht="57.6" hidden="1" x14ac:dyDescent="0.3">
      <c r="A1274" s="8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  <c r="O1274">
        <f t="shared" si="96"/>
        <v>106</v>
      </c>
      <c r="P1274" s="13">
        <f t="shared" si="97"/>
        <v>189.29</v>
      </c>
      <c r="Q1274" s="15" t="s">
        <v>8323</v>
      </c>
      <c r="R1274" t="s">
        <v>8324</v>
      </c>
      <c r="S1274" s="19">
        <f t="shared" si="98"/>
        <v>40274.745127314818</v>
      </c>
      <c r="T1274" s="19">
        <f t="shared" si="99"/>
        <v>40344.166666666664</v>
      </c>
      <c r="U1274">
        <f t="shared" si="100"/>
        <v>2010</v>
      </c>
    </row>
    <row r="1275" spans="1:21" ht="43.2" x14ac:dyDescent="0.3">
      <c r="A1275" s="8">
        <v>1273</v>
      </c>
      <c r="B1275" s="9" t="s">
        <v>1274</v>
      </c>
      <c r="C1275" s="9" t="s">
        <v>5383</v>
      </c>
      <c r="D1275" s="10">
        <v>4000</v>
      </c>
      <c r="E1275" s="11">
        <v>4140</v>
      </c>
      <c r="F1275" s="8" t="s">
        <v>8218</v>
      </c>
      <c r="G1275" s="8" t="s">
        <v>8228</v>
      </c>
      <c r="H1275" s="8" t="s">
        <v>8250</v>
      </c>
      <c r="I1275" s="8">
        <v>1409506291</v>
      </c>
      <c r="J1275" s="8">
        <v>1406914291</v>
      </c>
      <c r="K1275" s="8" t="b">
        <v>1</v>
      </c>
      <c r="L1275" s="8">
        <v>54</v>
      </c>
      <c r="M1275" s="8" t="b">
        <v>1</v>
      </c>
      <c r="N1275" s="8" t="s">
        <v>8274</v>
      </c>
      <c r="O1275">
        <f t="shared" si="96"/>
        <v>104</v>
      </c>
      <c r="P1275" s="13">
        <f t="shared" si="97"/>
        <v>76.67</v>
      </c>
      <c r="Q1275" s="15" t="s">
        <v>8323</v>
      </c>
      <c r="R1275" t="s">
        <v>8324</v>
      </c>
      <c r="S1275" s="19">
        <f t="shared" si="98"/>
        <v>41852.730219907404</v>
      </c>
      <c r="T1275" s="19">
        <f t="shared" si="99"/>
        <v>41882.730219907404</v>
      </c>
      <c r="U1275">
        <f t="shared" si="100"/>
        <v>2014</v>
      </c>
    </row>
    <row r="1276" spans="1:21" ht="43.2" hidden="1" x14ac:dyDescent="0.3">
      <c r="A1276" s="8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  <c r="O1276">
        <f t="shared" si="96"/>
        <v>155</v>
      </c>
      <c r="P1276" s="13">
        <f t="shared" si="97"/>
        <v>82.96</v>
      </c>
      <c r="Q1276" s="15" t="s">
        <v>8323</v>
      </c>
      <c r="R1276" t="s">
        <v>8324</v>
      </c>
      <c r="S1276" s="19">
        <f t="shared" si="98"/>
        <v>41116.690104166664</v>
      </c>
      <c r="T1276" s="19">
        <f t="shared" si="99"/>
        <v>41151.690104166664</v>
      </c>
      <c r="U1276">
        <f t="shared" si="100"/>
        <v>2012</v>
      </c>
    </row>
    <row r="1277" spans="1:21" ht="43.2" hidden="1" x14ac:dyDescent="0.3">
      <c r="A1277" s="8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  <c r="O1277">
        <f t="shared" si="96"/>
        <v>162</v>
      </c>
      <c r="P1277" s="13">
        <f t="shared" si="97"/>
        <v>62.52</v>
      </c>
      <c r="Q1277" s="15" t="s">
        <v>8323</v>
      </c>
      <c r="R1277" t="s">
        <v>8324</v>
      </c>
      <c r="S1277" s="19">
        <f t="shared" si="98"/>
        <v>41458.867905092593</v>
      </c>
      <c r="T1277" s="19">
        <f t="shared" si="99"/>
        <v>41493.867905092593</v>
      </c>
      <c r="U1277">
        <f t="shared" si="100"/>
        <v>2013</v>
      </c>
    </row>
    <row r="1278" spans="1:21" ht="28.8" x14ac:dyDescent="0.3">
      <c r="A1278" s="8">
        <v>1276</v>
      </c>
      <c r="B1278" s="9" t="s">
        <v>1277</v>
      </c>
      <c r="C1278" s="9" t="s">
        <v>5386</v>
      </c>
      <c r="D1278" s="10">
        <v>3000</v>
      </c>
      <c r="E1278" s="11">
        <v>3132.63</v>
      </c>
      <c r="F1278" s="8" t="s">
        <v>8218</v>
      </c>
      <c r="G1278" s="8" t="s">
        <v>8223</v>
      </c>
      <c r="H1278" s="8" t="s">
        <v>8245</v>
      </c>
      <c r="I1278" s="8">
        <v>1251777600</v>
      </c>
      <c r="J1278" s="8">
        <v>1247504047</v>
      </c>
      <c r="K1278" s="8" t="b">
        <v>1</v>
      </c>
      <c r="L1278" s="8">
        <v>68</v>
      </c>
      <c r="M1278" s="8" t="b">
        <v>1</v>
      </c>
      <c r="N1278" s="8" t="s">
        <v>8274</v>
      </c>
      <c r="O1278">
        <f t="shared" si="96"/>
        <v>104</v>
      </c>
      <c r="P1278" s="13">
        <f t="shared" si="97"/>
        <v>46.07</v>
      </c>
      <c r="Q1278" s="15" t="s">
        <v>8323</v>
      </c>
      <c r="R1278" t="s">
        <v>8324</v>
      </c>
      <c r="S1278" s="19">
        <f t="shared" si="98"/>
        <v>40007.704247685186</v>
      </c>
      <c r="T1278" s="19">
        <f t="shared" si="99"/>
        <v>40057.166666666664</v>
      </c>
      <c r="U1278">
        <f t="shared" si="100"/>
        <v>2009</v>
      </c>
    </row>
    <row r="1279" spans="1:21" ht="43.2" hidden="1" x14ac:dyDescent="0.3">
      <c r="A1279" s="8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  <c r="O1279">
        <f t="shared" si="96"/>
        <v>106</v>
      </c>
      <c r="P1279" s="13">
        <f t="shared" si="97"/>
        <v>38.54</v>
      </c>
      <c r="Q1279" s="15" t="s">
        <v>8323</v>
      </c>
      <c r="R1279" t="s">
        <v>8324</v>
      </c>
      <c r="S1279" s="19">
        <f t="shared" si="98"/>
        <v>41121.561886574076</v>
      </c>
      <c r="T1279" s="19">
        <f t="shared" si="99"/>
        <v>41156.561886574076</v>
      </c>
      <c r="U1279">
        <f t="shared" si="100"/>
        <v>2012</v>
      </c>
    </row>
    <row r="1280" spans="1:21" ht="43.2" hidden="1" x14ac:dyDescent="0.3">
      <c r="A1280" s="8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  <c r="O1280">
        <f t="shared" si="96"/>
        <v>155</v>
      </c>
      <c r="P1280" s="13">
        <f t="shared" si="97"/>
        <v>53.01</v>
      </c>
      <c r="Q1280" s="15" t="s">
        <v>8323</v>
      </c>
      <c r="R1280" t="s">
        <v>8324</v>
      </c>
      <c r="S1280" s="19">
        <f t="shared" si="98"/>
        <v>41786.555162037039</v>
      </c>
      <c r="T1280" s="19">
        <f t="shared" si="99"/>
        <v>41815.083333333336</v>
      </c>
      <c r="U1280">
        <f t="shared" si="100"/>
        <v>2014</v>
      </c>
    </row>
    <row r="1281" spans="1:21" ht="43.2" hidden="1" x14ac:dyDescent="0.3">
      <c r="A1281" s="8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  <c r="O1281">
        <f t="shared" si="96"/>
        <v>111</v>
      </c>
      <c r="P1281" s="13">
        <f t="shared" si="97"/>
        <v>73.36</v>
      </c>
      <c r="Q1281" s="15" t="s">
        <v>8323</v>
      </c>
      <c r="R1281" t="s">
        <v>8324</v>
      </c>
      <c r="S1281" s="19">
        <f t="shared" si="98"/>
        <v>41682.099189814813</v>
      </c>
      <c r="T1281" s="19">
        <f t="shared" si="99"/>
        <v>41722.057523148149</v>
      </c>
      <c r="U1281">
        <f t="shared" si="100"/>
        <v>2014</v>
      </c>
    </row>
    <row r="1282" spans="1:21" ht="43.2" hidden="1" x14ac:dyDescent="0.3">
      <c r="A1282" s="8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  <c r="O1282">
        <f t="shared" si="96"/>
        <v>111</v>
      </c>
      <c r="P1282" s="13">
        <f t="shared" si="97"/>
        <v>127.98</v>
      </c>
      <c r="Q1282" s="15" t="s">
        <v>8323</v>
      </c>
      <c r="R1282" t="s">
        <v>8324</v>
      </c>
      <c r="S1282" s="19">
        <f t="shared" si="98"/>
        <v>40513.757569444446</v>
      </c>
      <c r="T1282" s="19">
        <f t="shared" si="99"/>
        <v>40603.757569444446</v>
      </c>
      <c r="U1282">
        <f t="shared" si="100"/>
        <v>2010</v>
      </c>
    </row>
    <row r="1283" spans="1:21" ht="43.2" hidden="1" x14ac:dyDescent="0.3">
      <c r="A1283" s="8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  <c r="O1283">
        <f t="shared" ref="O1283:O1346" si="101">ROUND(E1283/D1283*100,0)</f>
        <v>111</v>
      </c>
      <c r="P1283" s="13">
        <f t="shared" ref="P1283:P1346" si="102">IFERROR(ROUND(E1283/L1283,2),0)</f>
        <v>104.73</v>
      </c>
      <c r="Q1283" s="15" t="s">
        <v>8323</v>
      </c>
      <c r="R1283" t="s">
        <v>8324</v>
      </c>
      <c r="S1283" s="19">
        <f t="shared" ref="S1283:S1346" si="103">(((J1283/60)/60)/24)+DATE(1970,1,1)</f>
        <v>41463.743472222224</v>
      </c>
      <c r="T1283" s="19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hidden="1" x14ac:dyDescent="0.3">
      <c r="A1284" s="8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  <c r="O1284">
        <f t="shared" si="101"/>
        <v>124</v>
      </c>
      <c r="P1284" s="13">
        <f t="shared" si="102"/>
        <v>67.67</v>
      </c>
      <c r="Q1284" s="15" t="s">
        <v>8323</v>
      </c>
      <c r="R1284" t="s">
        <v>8324</v>
      </c>
      <c r="S1284" s="19">
        <f t="shared" si="103"/>
        <v>41586.475173611114</v>
      </c>
      <c r="T1284" s="19">
        <f t="shared" si="104"/>
        <v>41617.207638888889</v>
      </c>
      <c r="U1284">
        <f t="shared" si="105"/>
        <v>2013</v>
      </c>
    </row>
    <row r="1285" spans="1:21" ht="43.2" x14ac:dyDescent="0.3">
      <c r="A1285" s="8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  <c r="O1285">
        <f t="shared" si="101"/>
        <v>211</v>
      </c>
      <c r="P1285" s="13">
        <f t="shared" si="102"/>
        <v>95.93</v>
      </c>
      <c r="Q1285" s="15" t="s">
        <v>8323</v>
      </c>
      <c r="R1285" t="s">
        <v>8324</v>
      </c>
      <c r="S1285" s="19">
        <f t="shared" si="103"/>
        <v>41320.717465277776</v>
      </c>
      <c r="T1285" s="19">
        <f t="shared" si="104"/>
        <v>41344.166666666664</v>
      </c>
      <c r="U1285">
        <f t="shared" si="105"/>
        <v>2013</v>
      </c>
    </row>
    <row r="1286" spans="1:21" ht="43.2" x14ac:dyDescent="0.3">
      <c r="A1286" s="8">
        <v>1284</v>
      </c>
      <c r="B1286" s="9" t="s">
        <v>1285</v>
      </c>
      <c r="C1286" s="9" t="s">
        <v>5394</v>
      </c>
      <c r="D1286" s="10">
        <v>2000</v>
      </c>
      <c r="E1286" s="11">
        <v>2020</v>
      </c>
      <c r="F1286" s="8" t="s">
        <v>8218</v>
      </c>
      <c r="G1286" s="8" t="s">
        <v>8223</v>
      </c>
      <c r="H1286" s="8" t="s">
        <v>8245</v>
      </c>
      <c r="I1286" s="8">
        <v>1483203540</v>
      </c>
      <c r="J1286" s="8">
        <v>1481175482</v>
      </c>
      <c r="K1286" s="8" t="b">
        <v>0</v>
      </c>
      <c r="L1286" s="8">
        <v>31</v>
      </c>
      <c r="M1286" s="8" t="b">
        <v>1</v>
      </c>
      <c r="N1286" s="8" t="s">
        <v>8269</v>
      </c>
      <c r="O1286">
        <f t="shared" si="101"/>
        <v>101</v>
      </c>
      <c r="P1286" s="13">
        <f t="shared" si="102"/>
        <v>65.16</v>
      </c>
      <c r="Q1286" s="15" t="s">
        <v>8315</v>
      </c>
      <c r="R1286" t="s">
        <v>8316</v>
      </c>
      <c r="S1286" s="19">
        <f t="shared" si="103"/>
        <v>42712.23474537037</v>
      </c>
      <c r="T1286" s="19">
        <f t="shared" si="104"/>
        <v>42735.707638888889</v>
      </c>
      <c r="U1286">
        <f t="shared" si="105"/>
        <v>2016</v>
      </c>
    </row>
    <row r="1287" spans="1:21" ht="43.2" x14ac:dyDescent="0.3">
      <c r="A1287" s="8">
        <v>1285</v>
      </c>
      <c r="B1287" s="9" t="s">
        <v>1286</v>
      </c>
      <c r="C1287" s="9" t="s">
        <v>5395</v>
      </c>
      <c r="D1287" s="10">
        <v>2000</v>
      </c>
      <c r="E1287" s="11">
        <v>2033</v>
      </c>
      <c r="F1287" s="8" t="s">
        <v>8218</v>
      </c>
      <c r="G1287" s="8" t="s">
        <v>8224</v>
      </c>
      <c r="H1287" s="8" t="s">
        <v>8246</v>
      </c>
      <c r="I1287" s="8">
        <v>1434808775</v>
      </c>
      <c r="J1287" s="8">
        <v>1433512775</v>
      </c>
      <c r="K1287" s="8" t="b">
        <v>0</v>
      </c>
      <c r="L1287" s="8">
        <v>63</v>
      </c>
      <c r="M1287" s="8" t="b">
        <v>1</v>
      </c>
      <c r="N1287" s="8" t="s">
        <v>8269</v>
      </c>
      <c r="O1287">
        <f t="shared" si="101"/>
        <v>102</v>
      </c>
      <c r="P1287" s="13">
        <f t="shared" si="102"/>
        <v>32.270000000000003</v>
      </c>
      <c r="Q1287" s="15" t="s">
        <v>8315</v>
      </c>
      <c r="R1287" t="s">
        <v>8316</v>
      </c>
      <c r="S1287" s="19">
        <f t="shared" si="103"/>
        <v>42160.583043981482</v>
      </c>
      <c r="T1287" s="19">
        <f t="shared" si="104"/>
        <v>42175.583043981482</v>
      </c>
      <c r="U1287">
        <f t="shared" si="105"/>
        <v>2015</v>
      </c>
    </row>
    <row r="1288" spans="1:21" ht="43.2" x14ac:dyDescent="0.3">
      <c r="A1288" s="8">
        <v>1286</v>
      </c>
      <c r="B1288" s="9" t="s">
        <v>1287</v>
      </c>
      <c r="C1288" s="9" t="s">
        <v>5396</v>
      </c>
      <c r="D1288" s="10">
        <v>1500</v>
      </c>
      <c r="E1288" s="11">
        <v>1625</v>
      </c>
      <c r="F1288" s="8" t="s">
        <v>8218</v>
      </c>
      <c r="G1288" s="8" t="s">
        <v>8224</v>
      </c>
      <c r="H1288" s="8" t="s">
        <v>8246</v>
      </c>
      <c r="I1288" s="8">
        <v>1424181600</v>
      </c>
      <c r="J1288" s="8">
        <v>1423041227</v>
      </c>
      <c r="K1288" s="8" t="b">
        <v>0</v>
      </c>
      <c r="L1288" s="8">
        <v>20</v>
      </c>
      <c r="M1288" s="8" t="b">
        <v>1</v>
      </c>
      <c r="N1288" s="8" t="s">
        <v>8269</v>
      </c>
      <c r="O1288">
        <f t="shared" si="101"/>
        <v>108</v>
      </c>
      <c r="P1288" s="13">
        <f t="shared" si="102"/>
        <v>81.25</v>
      </c>
      <c r="Q1288" s="15" t="s">
        <v>8315</v>
      </c>
      <c r="R1288" t="s">
        <v>8316</v>
      </c>
      <c r="S1288" s="19">
        <f t="shared" si="103"/>
        <v>42039.384571759263</v>
      </c>
      <c r="T1288" s="19">
        <f t="shared" si="104"/>
        <v>42052.583333333328</v>
      </c>
      <c r="U1288">
        <f t="shared" si="105"/>
        <v>2015</v>
      </c>
    </row>
    <row r="1289" spans="1:21" ht="72" hidden="1" x14ac:dyDescent="0.3">
      <c r="A1289" s="8">
        <v>1287</v>
      </c>
      <c r="B1289" s="9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  <c r="O1289">
        <f t="shared" si="101"/>
        <v>242</v>
      </c>
      <c r="P1289" s="13">
        <f t="shared" si="102"/>
        <v>24.2</v>
      </c>
      <c r="Q1289" s="15" t="s">
        <v>8315</v>
      </c>
      <c r="R1289" t="s">
        <v>8316</v>
      </c>
      <c r="S1289" s="19">
        <f t="shared" si="103"/>
        <v>42107.621018518519</v>
      </c>
      <c r="T1289" s="19">
        <f t="shared" si="104"/>
        <v>42167.621018518519</v>
      </c>
      <c r="U1289">
        <f t="shared" si="105"/>
        <v>2015</v>
      </c>
    </row>
    <row r="1290" spans="1:21" ht="43.2" x14ac:dyDescent="0.3">
      <c r="A1290" s="8">
        <v>1288</v>
      </c>
      <c r="B1290" s="9" t="s">
        <v>1289</v>
      </c>
      <c r="C1290" s="9" t="s">
        <v>5398</v>
      </c>
      <c r="D1290" s="10">
        <v>4000</v>
      </c>
      <c r="E1290" s="11">
        <v>4018</v>
      </c>
      <c r="F1290" s="8" t="s">
        <v>8218</v>
      </c>
      <c r="G1290" s="8" t="s">
        <v>8223</v>
      </c>
      <c r="H1290" s="8" t="s">
        <v>8245</v>
      </c>
      <c r="I1290" s="8">
        <v>1470801600</v>
      </c>
      <c r="J1290" s="8">
        <v>1468122163</v>
      </c>
      <c r="K1290" s="8" t="b">
        <v>0</v>
      </c>
      <c r="L1290" s="8">
        <v>61</v>
      </c>
      <c r="M1290" s="8" t="b">
        <v>1</v>
      </c>
      <c r="N1290" s="8" t="s">
        <v>8269</v>
      </c>
      <c r="O1290">
        <f t="shared" si="101"/>
        <v>100</v>
      </c>
      <c r="P1290" s="13">
        <f t="shared" si="102"/>
        <v>65.87</v>
      </c>
      <c r="Q1290" s="15" t="s">
        <v>8315</v>
      </c>
      <c r="R1290" t="s">
        <v>8316</v>
      </c>
      <c r="S1290" s="19">
        <f t="shared" si="103"/>
        <v>42561.154664351852</v>
      </c>
      <c r="T1290" s="19">
        <f t="shared" si="104"/>
        <v>42592.166666666672</v>
      </c>
      <c r="U1290">
        <f t="shared" si="105"/>
        <v>2016</v>
      </c>
    </row>
    <row r="1291" spans="1:21" ht="43.2" x14ac:dyDescent="0.3">
      <c r="A1291" s="8">
        <v>1289</v>
      </c>
      <c r="B1291" s="9" t="s">
        <v>1290</v>
      </c>
      <c r="C1291" s="9" t="s">
        <v>5399</v>
      </c>
      <c r="D1291" s="10">
        <v>1500</v>
      </c>
      <c r="E1291" s="11">
        <v>1876</v>
      </c>
      <c r="F1291" s="8" t="s">
        <v>8218</v>
      </c>
      <c r="G1291" s="8" t="s">
        <v>8223</v>
      </c>
      <c r="H1291" s="8" t="s">
        <v>8245</v>
      </c>
      <c r="I1291" s="8">
        <v>1483499645</v>
      </c>
      <c r="J1291" s="8">
        <v>1480907645</v>
      </c>
      <c r="K1291" s="8" t="b">
        <v>0</v>
      </c>
      <c r="L1291" s="8">
        <v>52</v>
      </c>
      <c r="M1291" s="8" t="b">
        <v>1</v>
      </c>
      <c r="N1291" s="8" t="s">
        <v>8269</v>
      </c>
      <c r="O1291">
        <f t="shared" si="101"/>
        <v>125</v>
      </c>
      <c r="P1291" s="13">
        <f t="shared" si="102"/>
        <v>36.08</v>
      </c>
      <c r="Q1291" s="15" t="s">
        <v>8315</v>
      </c>
      <c r="R1291" t="s">
        <v>8316</v>
      </c>
      <c r="S1291" s="19">
        <f t="shared" si="103"/>
        <v>42709.134780092587</v>
      </c>
      <c r="T1291" s="19">
        <f t="shared" si="104"/>
        <v>42739.134780092587</v>
      </c>
      <c r="U1291">
        <f t="shared" si="105"/>
        <v>2016</v>
      </c>
    </row>
    <row r="1292" spans="1:21" ht="28.8" x14ac:dyDescent="0.3">
      <c r="A1292" s="8">
        <v>1290</v>
      </c>
      <c r="B1292" s="9" t="s">
        <v>1291</v>
      </c>
      <c r="C1292" s="9" t="s">
        <v>5400</v>
      </c>
      <c r="D1292" s="10">
        <v>3500</v>
      </c>
      <c r="E1292" s="11">
        <v>3800</v>
      </c>
      <c r="F1292" s="8" t="s">
        <v>8218</v>
      </c>
      <c r="G1292" s="8" t="s">
        <v>8223</v>
      </c>
      <c r="H1292" s="8" t="s">
        <v>8245</v>
      </c>
      <c r="I1292" s="8">
        <v>1429772340</v>
      </c>
      <c r="J1292" s="8">
        <v>1427121931</v>
      </c>
      <c r="K1292" s="8" t="b">
        <v>0</v>
      </c>
      <c r="L1292" s="8">
        <v>86</v>
      </c>
      <c r="M1292" s="8" t="b">
        <v>1</v>
      </c>
      <c r="N1292" s="8" t="s">
        <v>8269</v>
      </c>
      <c r="O1292">
        <f t="shared" si="101"/>
        <v>109</v>
      </c>
      <c r="P1292" s="13">
        <f t="shared" si="102"/>
        <v>44.19</v>
      </c>
      <c r="Q1292" s="15" t="s">
        <v>8315</v>
      </c>
      <c r="R1292" t="s">
        <v>8316</v>
      </c>
      <c r="S1292" s="19">
        <f t="shared" si="103"/>
        <v>42086.614942129629</v>
      </c>
      <c r="T1292" s="19">
        <f t="shared" si="104"/>
        <v>42117.290972222225</v>
      </c>
      <c r="U1292">
        <f t="shared" si="105"/>
        <v>2015</v>
      </c>
    </row>
    <row r="1293" spans="1:21" ht="43.2" x14ac:dyDescent="0.3">
      <c r="A1293" s="8">
        <v>1291</v>
      </c>
      <c r="B1293" s="9" t="s">
        <v>1292</v>
      </c>
      <c r="C1293" s="9" t="s">
        <v>5401</v>
      </c>
      <c r="D1293" s="10">
        <v>3000</v>
      </c>
      <c r="E1293" s="11">
        <v>4371</v>
      </c>
      <c r="F1293" s="8" t="s">
        <v>8218</v>
      </c>
      <c r="G1293" s="8" t="s">
        <v>8223</v>
      </c>
      <c r="H1293" s="8" t="s">
        <v>8245</v>
      </c>
      <c r="I1293" s="8">
        <v>1428390000</v>
      </c>
      <c r="J1293" s="8">
        <v>1425224391</v>
      </c>
      <c r="K1293" s="8" t="b">
        <v>0</v>
      </c>
      <c r="L1293" s="8">
        <v>42</v>
      </c>
      <c r="M1293" s="8" t="b">
        <v>1</v>
      </c>
      <c r="N1293" s="8" t="s">
        <v>8269</v>
      </c>
      <c r="O1293">
        <f t="shared" si="101"/>
        <v>146</v>
      </c>
      <c r="P1293" s="13">
        <f t="shared" si="102"/>
        <v>104.07</v>
      </c>
      <c r="Q1293" s="15" t="s">
        <v>8315</v>
      </c>
      <c r="R1293" t="s">
        <v>8316</v>
      </c>
      <c r="S1293" s="19">
        <f t="shared" si="103"/>
        <v>42064.652673611112</v>
      </c>
      <c r="T1293" s="19">
        <f t="shared" si="104"/>
        <v>42101.291666666672</v>
      </c>
      <c r="U1293">
        <f t="shared" si="105"/>
        <v>2015</v>
      </c>
    </row>
    <row r="1294" spans="1:21" ht="57.6" x14ac:dyDescent="0.3">
      <c r="A1294" s="8">
        <v>1292</v>
      </c>
      <c r="B1294" s="9" t="s">
        <v>1293</v>
      </c>
      <c r="C1294" s="9" t="s">
        <v>5402</v>
      </c>
      <c r="D1294" s="10">
        <v>1700</v>
      </c>
      <c r="E1294" s="11">
        <v>1870</v>
      </c>
      <c r="F1294" s="8" t="s">
        <v>8218</v>
      </c>
      <c r="G1294" s="8" t="s">
        <v>8224</v>
      </c>
      <c r="H1294" s="8" t="s">
        <v>8246</v>
      </c>
      <c r="I1294" s="8">
        <v>1444172340</v>
      </c>
      <c r="J1294" s="8">
        <v>1441822828</v>
      </c>
      <c r="K1294" s="8" t="b">
        <v>0</v>
      </c>
      <c r="L1294" s="8">
        <v>52</v>
      </c>
      <c r="M1294" s="8" t="b">
        <v>1</v>
      </c>
      <c r="N1294" s="8" t="s">
        <v>8269</v>
      </c>
      <c r="O1294">
        <f t="shared" si="101"/>
        <v>110</v>
      </c>
      <c r="P1294" s="13">
        <f t="shared" si="102"/>
        <v>35.96</v>
      </c>
      <c r="Q1294" s="15" t="s">
        <v>8315</v>
      </c>
      <c r="R1294" t="s">
        <v>8316</v>
      </c>
      <c r="S1294" s="19">
        <f t="shared" si="103"/>
        <v>42256.764212962968</v>
      </c>
      <c r="T1294" s="19">
        <f t="shared" si="104"/>
        <v>42283.957638888889</v>
      </c>
      <c r="U1294">
        <f t="shared" si="105"/>
        <v>2015</v>
      </c>
    </row>
    <row r="1295" spans="1:21" ht="57.6" hidden="1" x14ac:dyDescent="0.3">
      <c r="A1295" s="8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  <c r="O1295">
        <f t="shared" si="101"/>
        <v>102</v>
      </c>
      <c r="P1295" s="13">
        <f t="shared" si="102"/>
        <v>127.79</v>
      </c>
      <c r="Q1295" s="15" t="s">
        <v>8315</v>
      </c>
      <c r="R1295" t="s">
        <v>8316</v>
      </c>
      <c r="S1295" s="19">
        <f t="shared" si="103"/>
        <v>42292.701053240744</v>
      </c>
      <c r="T1295" s="19">
        <f t="shared" si="104"/>
        <v>42322.742719907401</v>
      </c>
      <c r="U1295">
        <f t="shared" si="105"/>
        <v>2015</v>
      </c>
    </row>
    <row r="1296" spans="1:21" ht="43.2" hidden="1" x14ac:dyDescent="0.3">
      <c r="A1296" s="8">
        <v>1294</v>
      </c>
      <c r="B1296" s="9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  <c r="O1296">
        <f t="shared" si="101"/>
        <v>122</v>
      </c>
      <c r="P1296" s="13">
        <f t="shared" si="102"/>
        <v>27.73</v>
      </c>
      <c r="Q1296" s="15" t="s">
        <v>8315</v>
      </c>
      <c r="R1296" t="s">
        <v>8316</v>
      </c>
      <c r="S1296" s="19">
        <f t="shared" si="103"/>
        <v>42278.453668981485</v>
      </c>
      <c r="T1296" s="19">
        <f t="shared" si="104"/>
        <v>42296.458333333328</v>
      </c>
      <c r="U1296">
        <f t="shared" si="105"/>
        <v>2015</v>
      </c>
    </row>
    <row r="1297" spans="1:21" ht="43.2" x14ac:dyDescent="0.3">
      <c r="A1297" s="8">
        <v>1295</v>
      </c>
      <c r="B1297" s="9" t="s">
        <v>1296</v>
      </c>
      <c r="C1297" s="9" t="s">
        <v>5405</v>
      </c>
      <c r="D1297" s="10">
        <v>2500</v>
      </c>
      <c r="E1297" s="11">
        <v>2549</v>
      </c>
      <c r="F1297" s="8" t="s">
        <v>8218</v>
      </c>
      <c r="G1297" s="8" t="s">
        <v>8224</v>
      </c>
      <c r="H1297" s="8" t="s">
        <v>8246</v>
      </c>
      <c r="I1297" s="8">
        <v>1438189200</v>
      </c>
      <c r="J1297" s="8">
        <v>1435585497</v>
      </c>
      <c r="K1297" s="8" t="b">
        <v>0</v>
      </c>
      <c r="L1297" s="8">
        <v>64</v>
      </c>
      <c r="M1297" s="8" t="b">
        <v>1</v>
      </c>
      <c r="N1297" s="8" t="s">
        <v>8269</v>
      </c>
      <c r="O1297">
        <f t="shared" si="101"/>
        <v>102</v>
      </c>
      <c r="P1297" s="13">
        <f t="shared" si="102"/>
        <v>39.83</v>
      </c>
      <c r="Q1297" s="15" t="s">
        <v>8315</v>
      </c>
      <c r="R1297" t="s">
        <v>8316</v>
      </c>
      <c r="S1297" s="19">
        <f t="shared" si="103"/>
        <v>42184.572881944448</v>
      </c>
      <c r="T1297" s="19">
        <f t="shared" si="104"/>
        <v>42214.708333333328</v>
      </c>
      <c r="U1297">
        <f t="shared" si="105"/>
        <v>2015</v>
      </c>
    </row>
    <row r="1298" spans="1:21" ht="57.6" hidden="1" x14ac:dyDescent="0.3">
      <c r="A1298" s="8">
        <v>1296</v>
      </c>
      <c r="B1298" s="9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  <c r="O1298">
        <f t="shared" si="101"/>
        <v>141</v>
      </c>
      <c r="P1298" s="13">
        <f t="shared" si="102"/>
        <v>52.17</v>
      </c>
      <c r="Q1298" s="15" t="s">
        <v>8315</v>
      </c>
      <c r="R1298" t="s">
        <v>8316</v>
      </c>
      <c r="S1298" s="19">
        <f t="shared" si="103"/>
        <v>42423.050613425927</v>
      </c>
      <c r="T1298" s="19">
        <f t="shared" si="104"/>
        <v>42443.008946759262</v>
      </c>
      <c r="U1298">
        <f t="shared" si="105"/>
        <v>2016</v>
      </c>
    </row>
    <row r="1299" spans="1:21" ht="43.2" hidden="1" x14ac:dyDescent="0.3">
      <c r="A1299" s="8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  <c r="O1299">
        <f t="shared" si="101"/>
        <v>110</v>
      </c>
      <c r="P1299" s="13">
        <f t="shared" si="102"/>
        <v>92.04</v>
      </c>
      <c r="Q1299" s="15" t="s">
        <v>8315</v>
      </c>
      <c r="R1299" t="s">
        <v>8316</v>
      </c>
      <c r="S1299" s="19">
        <f t="shared" si="103"/>
        <v>42461.747199074074</v>
      </c>
      <c r="T1299" s="19">
        <f t="shared" si="104"/>
        <v>42491.747199074074</v>
      </c>
      <c r="U1299">
        <f t="shared" si="105"/>
        <v>2016</v>
      </c>
    </row>
    <row r="1300" spans="1:21" ht="43.2" x14ac:dyDescent="0.3">
      <c r="A1300" s="8">
        <v>1298</v>
      </c>
      <c r="B1300" s="9" t="s">
        <v>1299</v>
      </c>
      <c r="C1300" s="9" t="s">
        <v>5408</v>
      </c>
      <c r="D1300" s="10">
        <v>2000</v>
      </c>
      <c r="E1300" s="11">
        <v>2093</v>
      </c>
      <c r="F1300" s="8" t="s">
        <v>8218</v>
      </c>
      <c r="G1300" s="8" t="s">
        <v>8224</v>
      </c>
      <c r="H1300" s="8" t="s">
        <v>8246</v>
      </c>
      <c r="I1300" s="8">
        <v>1461860432</v>
      </c>
      <c r="J1300" s="8">
        <v>1459268432</v>
      </c>
      <c r="K1300" s="8" t="b">
        <v>0</v>
      </c>
      <c r="L1300" s="8">
        <v>33</v>
      </c>
      <c r="M1300" s="8" t="b">
        <v>1</v>
      </c>
      <c r="N1300" s="8" t="s">
        <v>8269</v>
      </c>
      <c r="O1300">
        <f t="shared" si="101"/>
        <v>105</v>
      </c>
      <c r="P1300" s="13">
        <f t="shared" si="102"/>
        <v>63.42</v>
      </c>
      <c r="Q1300" s="15" t="s">
        <v>8315</v>
      </c>
      <c r="R1300" t="s">
        <v>8316</v>
      </c>
      <c r="S1300" s="19">
        <f t="shared" si="103"/>
        <v>42458.680925925932</v>
      </c>
      <c r="T1300" s="19">
        <f t="shared" si="104"/>
        <v>42488.680925925932</v>
      </c>
      <c r="U1300">
        <f t="shared" si="105"/>
        <v>2016</v>
      </c>
    </row>
    <row r="1301" spans="1:21" ht="43.2" x14ac:dyDescent="0.3">
      <c r="A1301" s="8">
        <v>1299</v>
      </c>
      <c r="B1301" s="9" t="s">
        <v>1300</v>
      </c>
      <c r="C1301" s="9" t="s">
        <v>5409</v>
      </c>
      <c r="D1301" s="10">
        <v>3500</v>
      </c>
      <c r="E1301" s="11">
        <v>4340</v>
      </c>
      <c r="F1301" s="8" t="s">
        <v>8218</v>
      </c>
      <c r="G1301" s="8" t="s">
        <v>8223</v>
      </c>
      <c r="H1301" s="8" t="s">
        <v>8245</v>
      </c>
      <c r="I1301" s="8">
        <v>1436902359</v>
      </c>
      <c r="J1301" s="8">
        <v>1434310359</v>
      </c>
      <c r="K1301" s="8" t="b">
        <v>0</v>
      </c>
      <c r="L1301" s="8">
        <v>32</v>
      </c>
      <c r="M1301" s="8" t="b">
        <v>1</v>
      </c>
      <c r="N1301" s="8" t="s">
        <v>8269</v>
      </c>
      <c r="O1301">
        <f t="shared" si="101"/>
        <v>124</v>
      </c>
      <c r="P1301" s="13">
        <f t="shared" si="102"/>
        <v>135.63</v>
      </c>
      <c r="Q1301" s="15" t="s">
        <v>8315</v>
      </c>
      <c r="R1301" t="s">
        <v>8316</v>
      </c>
      <c r="S1301" s="19">
        <f t="shared" si="103"/>
        <v>42169.814340277779</v>
      </c>
      <c r="T1301" s="19">
        <f t="shared" si="104"/>
        <v>42199.814340277779</v>
      </c>
      <c r="U1301">
        <f t="shared" si="105"/>
        <v>2015</v>
      </c>
    </row>
    <row r="1302" spans="1:21" ht="43.2" x14ac:dyDescent="0.3">
      <c r="A1302" s="8">
        <v>1300</v>
      </c>
      <c r="B1302" s="9" t="s">
        <v>1301</v>
      </c>
      <c r="C1302" s="9" t="s">
        <v>5410</v>
      </c>
      <c r="D1302" s="10">
        <v>3000</v>
      </c>
      <c r="E1302" s="11">
        <v>4050</v>
      </c>
      <c r="F1302" s="8" t="s">
        <v>8218</v>
      </c>
      <c r="G1302" s="8" t="s">
        <v>8223</v>
      </c>
      <c r="H1302" s="8" t="s">
        <v>8245</v>
      </c>
      <c r="I1302" s="8">
        <v>1464807420</v>
      </c>
      <c r="J1302" s="8">
        <v>1461427938</v>
      </c>
      <c r="K1302" s="8" t="b">
        <v>0</v>
      </c>
      <c r="L1302" s="8">
        <v>24</v>
      </c>
      <c r="M1302" s="8" t="b">
        <v>1</v>
      </c>
      <c r="N1302" s="8" t="s">
        <v>8269</v>
      </c>
      <c r="O1302">
        <f t="shared" si="101"/>
        <v>135</v>
      </c>
      <c r="P1302" s="13">
        <f t="shared" si="102"/>
        <v>168.75</v>
      </c>
      <c r="Q1302" s="15" t="s">
        <v>8315</v>
      </c>
      <c r="R1302" t="s">
        <v>8316</v>
      </c>
      <c r="S1302" s="19">
        <f t="shared" si="103"/>
        <v>42483.675208333334</v>
      </c>
      <c r="T1302" s="19">
        <f t="shared" si="104"/>
        <v>42522.789583333331</v>
      </c>
      <c r="U1302">
        <f t="shared" si="105"/>
        <v>2016</v>
      </c>
    </row>
    <row r="1303" spans="1:21" ht="43.2" x14ac:dyDescent="0.3">
      <c r="A1303" s="8">
        <v>1301</v>
      </c>
      <c r="B1303" s="9" t="s">
        <v>1302</v>
      </c>
      <c r="C1303" s="9" t="s">
        <v>5411</v>
      </c>
      <c r="D1303" s="10">
        <v>2000</v>
      </c>
      <c r="E1303" s="11">
        <v>2055</v>
      </c>
      <c r="F1303" s="8" t="s">
        <v>8218</v>
      </c>
      <c r="G1303" s="8" t="s">
        <v>8223</v>
      </c>
      <c r="H1303" s="8" t="s">
        <v>8245</v>
      </c>
      <c r="I1303" s="8">
        <v>1437447600</v>
      </c>
      <c r="J1303" s="8">
        <v>1436551178</v>
      </c>
      <c r="K1303" s="8" t="b">
        <v>0</v>
      </c>
      <c r="L1303" s="8">
        <v>29</v>
      </c>
      <c r="M1303" s="8" t="b">
        <v>1</v>
      </c>
      <c r="N1303" s="8" t="s">
        <v>8269</v>
      </c>
      <c r="O1303">
        <f t="shared" si="101"/>
        <v>103</v>
      </c>
      <c r="P1303" s="13">
        <f t="shared" si="102"/>
        <v>70.86</v>
      </c>
      <c r="Q1303" s="15" t="s">
        <v>8315</v>
      </c>
      <c r="R1303" t="s">
        <v>8316</v>
      </c>
      <c r="S1303" s="19">
        <f t="shared" si="103"/>
        <v>42195.749745370369</v>
      </c>
      <c r="T1303" s="19">
        <f t="shared" si="104"/>
        <v>42206.125</v>
      </c>
      <c r="U1303">
        <f t="shared" si="105"/>
        <v>2015</v>
      </c>
    </row>
    <row r="1304" spans="1:21" ht="43.2" x14ac:dyDescent="0.3">
      <c r="A1304" s="8">
        <v>1302</v>
      </c>
      <c r="B1304" s="9" t="s">
        <v>1303</v>
      </c>
      <c r="C1304" s="9" t="s">
        <v>5412</v>
      </c>
      <c r="D1304" s="10">
        <v>2500</v>
      </c>
      <c r="E1304" s="11">
        <v>2500</v>
      </c>
      <c r="F1304" s="8" t="s">
        <v>8218</v>
      </c>
      <c r="G1304" s="8" t="s">
        <v>8223</v>
      </c>
      <c r="H1304" s="8" t="s">
        <v>8245</v>
      </c>
      <c r="I1304" s="8">
        <v>1480559011</v>
      </c>
      <c r="J1304" s="8">
        <v>1477963411</v>
      </c>
      <c r="K1304" s="8" t="b">
        <v>0</v>
      </c>
      <c r="L1304" s="8">
        <v>50</v>
      </c>
      <c r="M1304" s="8" t="b">
        <v>1</v>
      </c>
      <c r="N1304" s="8" t="s">
        <v>8269</v>
      </c>
      <c r="O1304">
        <f t="shared" si="101"/>
        <v>100</v>
      </c>
      <c r="P1304" s="13">
        <f t="shared" si="102"/>
        <v>50</v>
      </c>
      <c r="Q1304" s="15" t="s">
        <v>8315</v>
      </c>
      <c r="R1304" t="s">
        <v>8316</v>
      </c>
      <c r="S1304" s="19">
        <f t="shared" si="103"/>
        <v>42675.057997685188</v>
      </c>
      <c r="T1304" s="19">
        <f t="shared" si="104"/>
        <v>42705.099664351852</v>
      </c>
      <c r="U1304">
        <f t="shared" si="105"/>
        <v>2016</v>
      </c>
    </row>
    <row r="1305" spans="1:21" ht="28.8" x14ac:dyDescent="0.3">
      <c r="A1305" s="8">
        <v>1303</v>
      </c>
      <c r="B1305" s="9" t="s">
        <v>1304</v>
      </c>
      <c r="C1305" s="9" t="s">
        <v>5413</v>
      </c>
      <c r="D1305" s="10">
        <v>3500</v>
      </c>
      <c r="E1305" s="11">
        <v>4559.13</v>
      </c>
      <c r="F1305" s="8" t="s">
        <v>8218</v>
      </c>
      <c r="G1305" s="8" t="s">
        <v>8224</v>
      </c>
      <c r="H1305" s="8" t="s">
        <v>8246</v>
      </c>
      <c r="I1305" s="8">
        <v>1469962800</v>
      </c>
      <c r="J1305" s="8">
        <v>1468578920</v>
      </c>
      <c r="K1305" s="8" t="b">
        <v>0</v>
      </c>
      <c r="L1305" s="8">
        <v>108</v>
      </c>
      <c r="M1305" s="8" t="b">
        <v>1</v>
      </c>
      <c r="N1305" s="8" t="s">
        <v>8269</v>
      </c>
      <c r="O1305">
        <f t="shared" si="101"/>
        <v>130</v>
      </c>
      <c r="P1305" s="13">
        <f t="shared" si="102"/>
        <v>42.21</v>
      </c>
      <c r="Q1305" s="15" t="s">
        <v>8315</v>
      </c>
      <c r="R1305" t="s">
        <v>8316</v>
      </c>
      <c r="S1305" s="19">
        <f t="shared" si="103"/>
        <v>42566.441203703704</v>
      </c>
      <c r="T1305" s="19">
        <f t="shared" si="104"/>
        <v>42582.458333333328</v>
      </c>
      <c r="U1305">
        <f t="shared" si="105"/>
        <v>2016</v>
      </c>
    </row>
    <row r="1306" spans="1:21" ht="43.2" hidden="1" x14ac:dyDescent="0.3">
      <c r="A1306" s="8">
        <v>1304</v>
      </c>
      <c r="B1306" s="9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  <c r="O1306">
        <f t="shared" si="101"/>
        <v>40</v>
      </c>
      <c r="P1306" s="13">
        <f t="shared" si="102"/>
        <v>152.41</v>
      </c>
      <c r="Q1306" s="15" t="s">
        <v>8317</v>
      </c>
      <c r="R1306" t="s">
        <v>8319</v>
      </c>
      <c r="S1306" s="19">
        <f t="shared" si="103"/>
        <v>42747.194502314815</v>
      </c>
      <c r="T1306" s="19">
        <f t="shared" si="104"/>
        <v>42807.152835648143</v>
      </c>
      <c r="U1306">
        <f t="shared" si="105"/>
        <v>2017</v>
      </c>
    </row>
    <row r="1307" spans="1:21" ht="43.2" hidden="1" x14ac:dyDescent="0.3">
      <c r="A1307" s="8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  <c r="O1307">
        <f t="shared" si="101"/>
        <v>26</v>
      </c>
      <c r="P1307" s="13">
        <f t="shared" si="102"/>
        <v>90.62</v>
      </c>
      <c r="Q1307" s="15" t="s">
        <v>8317</v>
      </c>
      <c r="R1307" t="s">
        <v>8319</v>
      </c>
      <c r="S1307" s="19">
        <f t="shared" si="103"/>
        <v>42543.665601851855</v>
      </c>
      <c r="T1307" s="19">
        <f t="shared" si="104"/>
        <v>42572.729166666672</v>
      </c>
      <c r="U1307">
        <f t="shared" si="105"/>
        <v>2016</v>
      </c>
    </row>
    <row r="1308" spans="1:21" ht="57.6" hidden="1" x14ac:dyDescent="0.3">
      <c r="A1308" s="8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  <c r="O1308">
        <f t="shared" si="101"/>
        <v>65</v>
      </c>
      <c r="P1308" s="13">
        <f t="shared" si="102"/>
        <v>201.6</v>
      </c>
      <c r="Q1308" s="15" t="s">
        <v>8317</v>
      </c>
      <c r="R1308" t="s">
        <v>8319</v>
      </c>
      <c r="S1308" s="19">
        <f t="shared" si="103"/>
        <v>41947.457569444443</v>
      </c>
      <c r="T1308" s="19">
        <f t="shared" si="104"/>
        <v>41977.457569444443</v>
      </c>
      <c r="U1308">
        <f t="shared" si="105"/>
        <v>2014</v>
      </c>
    </row>
    <row r="1309" spans="1:21" ht="28.8" hidden="1" x14ac:dyDescent="0.3">
      <c r="A1309" s="8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  <c r="O1309">
        <f t="shared" si="101"/>
        <v>12</v>
      </c>
      <c r="P1309" s="13">
        <f t="shared" si="102"/>
        <v>127.93</v>
      </c>
      <c r="Q1309" s="15" t="s">
        <v>8317</v>
      </c>
      <c r="R1309" t="s">
        <v>8319</v>
      </c>
      <c r="S1309" s="19">
        <f t="shared" si="103"/>
        <v>42387.503229166665</v>
      </c>
      <c r="T1309" s="19">
        <f t="shared" si="104"/>
        <v>42417.503229166665</v>
      </c>
      <c r="U1309">
        <f t="shared" si="105"/>
        <v>2016</v>
      </c>
    </row>
    <row r="1310" spans="1:21" ht="28.8" hidden="1" x14ac:dyDescent="0.3">
      <c r="A1310" s="8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  <c r="O1310">
        <f t="shared" si="101"/>
        <v>11</v>
      </c>
      <c r="P1310" s="13">
        <f t="shared" si="102"/>
        <v>29.89</v>
      </c>
      <c r="Q1310" s="15" t="s">
        <v>8317</v>
      </c>
      <c r="R1310" t="s">
        <v>8319</v>
      </c>
      <c r="S1310" s="19">
        <f t="shared" si="103"/>
        <v>42611.613564814819</v>
      </c>
      <c r="T1310" s="19">
        <f t="shared" si="104"/>
        <v>42651.613564814819</v>
      </c>
      <c r="U1310">
        <f t="shared" si="105"/>
        <v>2016</v>
      </c>
    </row>
    <row r="1311" spans="1:21" ht="43.2" hidden="1" x14ac:dyDescent="0.3">
      <c r="A1311" s="8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  <c r="O1311">
        <f t="shared" si="101"/>
        <v>112</v>
      </c>
      <c r="P1311" s="13">
        <f t="shared" si="102"/>
        <v>367.97</v>
      </c>
      <c r="Q1311" s="15" t="s">
        <v>8317</v>
      </c>
      <c r="R1311" t="s">
        <v>8319</v>
      </c>
      <c r="S1311" s="19">
        <f t="shared" si="103"/>
        <v>42257.882731481484</v>
      </c>
      <c r="T1311" s="19">
        <f t="shared" si="104"/>
        <v>42292.882731481484</v>
      </c>
      <c r="U1311">
        <f t="shared" si="105"/>
        <v>2015</v>
      </c>
    </row>
    <row r="1312" spans="1:21" ht="43.2" hidden="1" x14ac:dyDescent="0.3">
      <c r="A1312" s="8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  <c r="O1312">
        <f t="shared" si="101"/>
        <v>16</v>
      </c>
      <c r="P1312" s="13">
        <f t="shared" si="102"/>
        <v>129.16999999999999</v>
      </c>
      <c r="Q1312" s="15" t="s">
        <v>8317</v>
      </c>
      <c r="R1312" t="s">
        <v>8319</v>
      </c>
      <c r="S1312" s="19">
        <f t="shared" si="103"/>
        <v>42556.667245370365</v>
      </c>
      <c r="T1312" s="19">
        <f t="shared" si="104"/>
        <v>42601.667245370365</v>
      </c>
      <c r="U1312">
        <f t="shared" si="105"/>
        <v>2016</v>
      </c>
    </row>
    <row r="1313" spans="1:21" ht="57.6" hidden="1" x14ac:dyDescent="0.3">
      <c r="A1313" s="8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  <c r="O1313">
        <f t="shared" si="101"/>
        <v>32</v>
      </c>
      <c r="P1313" s="13">
        <f t="shared" si="102"/>
        <v>800.7</v>
      </c>
      <c r="Q1313" s="15" t="s">
        <v>8317</v>
      </c>
      <c r="R1313" t="s">
        <v>8319</v>
      </c>
      <c r="S1313" s="19">
        <f t="shared" si="103"/>
        <v>42669.802303240736</v>
      </c>
      <c r="T1313" s="19">
        <f t="shared" si="104"/>
        <v>42704.843969907408</v>
      </c>
      <c r="U1313">
        <f t="shared" si="105"/>
        <v>2016</v>
      </c>
    </row>
    <row r="1314" spans="1:21" ht="43.2" x14ac:dyDescent="0.3">
      <c r="A1314" s="8">
        <v>1312</v>
      </c>
      <c r="B1314" s="9" t="s">
        <v>1313</v>
      </c>
      <c r="C1314" s="9" t="s">
        <v>5422</v>
      </c>
      <c r="D1314" s="10">
        <v>4600</v>
      </c>
      <c r="E1314" s="11">
        <v>28</v>
      </c>
      <c r="F1314" s="8" t="s">
        <v>8219</v>
      </c>
      <c r="G1314" s="8" t="s">
        <v>8223</v>
      </c>
      <c r="H1314" s="8" t="s">
        <v>8245</v>
      </c>
      <c r="I1314" s="8">
        <v>1429375922</v>
      </c>
      <c r="J1314" s="8">
        <v>1426783922</v>
      </c>
      <c r="K1314" s="8" t="b">
        <v>0</v>
      </c>
      <c r="L1314" s="8">
        <v>1</v>
      </c>
      <c r="M1314" s="8" t="b">
        <v>0</v>
      </c>
      <c r="N1314" s="8" t="s">
        <v>8271</v>
      </c>
      <c r="O1314">
        <f t="shared" si="101"/>
        <v>1</v>
      </c>
      <c r="P1314" s="13">
        <f t="shared" si="102"/>
        <v>28</v>
      </c>
      <c r="Q1314" s="15" t="s">
        <v>8317</v>
      </c>
      <c r="R1314" t="s">
        <v>8319</v>
      </c>
      <c r="S1314" s="19">
        <f t="shared" si="103"/>
        <v>42082.702800925923</v>
      </c>
      <c r="T1314" s="19">
        <f t="shared" si="104"/>
        <v>42112.702800925923</v>
      </c>
      <c r="U1314">
        <f t="shared" si="105"/>
        <v>2015</v>
      </c>
    </row>
    <row r="1315" spans="1:21" ht="43.2" hidden="1" x14ac:dyDescent="0.3">
      <c r="A1315" s="8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  <c r="O1315">
        <f t="shared" si="101"/>
        <v>31</v>
      </c>
      <c r="P1315" s="13">
        <f t="shared" si="102"/>
        <v>102.02</v>
      </c>
      <c r="Q1315" s="15" t="s">
        <v>8317</v>
      </c>
      <c r="R1315" t="s">
        <v>8319</v>
      </c>
      <c r="S1315" s="19">
        <f t="shared" si="103"/>
        <v>42402.709652777776</v>
      </c>
      <c r="T1315" s="19">
        <f t="shared" si="104"/>
        <v>42432.709652777776</v>
      </c>
      <c r="U1315">
        <f t="shared" si="105"/>
        <v>2016</v>
      </c>
    </row>
    <row r="1316" spans="1:21" ht="43.2" hidden="1" x14ac:dyDescent="0.3">
      <c r="A1316" s="8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  <c r="O1316">
        <f t="shared" si="101"/>
        <v>1</v>
      </c>
      <c r="P1316" s="13">
        <f t="shared" si="102"/>
        <v>184.36</v>
      </c>
      <c r="Q1316" s="15" t="s">
        <v>8317</v>
      </c>
      <c r="R1316" t="s">
        <v>8319</v>
      </c>
      <c r="S1316" s="19">
        <f t="shared" si="103"/>
        <v>42604.669675925921</v>
      </c>
      <c r="T1316" s="19">
        <f t="shared" si="104"/>
        <v>42664.669675925921</v>
      </c>
      <c r="U1316">
        <f t="shared" si="105"/>
        <v>2016</v>
      </c>
    </row>
    <row r="1317" spans="1:21" ht="28.8" hidden="1" x14ac:dyDescent="0.3">
      <c r="A1317" s="8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  <c r="O1317">
        <f t="shared" si="101"/>
        <v>40</v>
      </c>
      <c r="P1317" s="13">
        <f t="shared" si="102"/>
        <v>162.91999999999999</v>
      </c>
      <c r="Q1317" s="15" t="s">
        <v>8317</v>
      </c>
      <c r="R1317" t="s">
        <v>8319</v>
      </c>
      <c r="S1317" s="19">
        <f t="shared" si="103"/>
        <v>42278.498240740737</v>
      </c>
      <c r="T1317" s="19">
        <f t="shared" si="104"/>
        <v>42314.041666666672</v>
      </c>
      <c r="U1317">
        <f t="shared" si="105"/>
        <v>2015</v>
      </c>
    </row>
    <row r="1318" spans="1:21" ht="43.2" hidden="1" x14ac:dyDescent="0.3">
      <c r="A1318" s="8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  <c r="O1318">
        <f t="shared" si="101"/>
        <v>0</v>
      </c>
      <c r="P1318" s="13">
        <f t="shared" si="102"/>
        <v>1</v>
      </c>
      <c r="Q1318" s="15" t="s">
        <v>8317</v>
      </c>
      <c r="R1318" t="s">
        <v>8319</v>
      </c>
      <c r="S1318" s="19">
        <f t="shared" si="103"/>
        <v>42393.961909722217</v>
      </c>
      <c r="T1318" s="19">
        <f t="shared" si="104"/>
        <v>42428.961909722217</v>
      </c>
      <c r="U1318">
        <f t="shared" si="105"/>
        <v>2016</v>
      </c>
    </row>
    <row r="1319" spans="1:21" ht="57.6" hidden="1" x14ac:dyDescent="0.3">
      <c r="A1319" s="8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  <c r="O1319">
        <f t="shared" si="101"/>
        <v>6</v>
      </c>
      <c r="P1319" s="13">
        <f t="shared" si="102"/>
        <v>603.53</v>
      </c>
      <c r="Q1319" s="15" t="s">
        <v>8317</v>
      </c>
      <c r="R1319" t="s">
        <v>8319</v>
      </c>
      <c r="S1319" s="19">
        <f t="shared" si="103"/>
        <v>42520.235486111109</v>
      </c>
      <c r="T1319" s="19">
        <f t="shared" si="104"/>
        <v>42572.583333333328</v>
      </c>
      <c r="U1319">
        <f t="shared" si="105"/>
        <v>2016</v>
      </c>
    </row>
    <row r="1320" spans="1:21" ht="43.2" hidden="1" x14ac:dyDescent="0.3">
      <c r="A1320" s="8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  <c r="O1320">
        <f t="shared" si="101"/>
        <v>15</v>
      </c>
      <c r="P1320" s="13">
        <f t="shared" si="102"/>
        <v>45.41</v>
      </c>
      <c r="Q1320" s="15" t="s">
        <v>8317</v>
      </c>
      <c r="R1320" t="s">
        <v>8319</v>
      </c>
      <c r="S1320" s="19">
        <f t="shared" si="103"/>
        <v>41985.043657407412</v>
      </c>
      <c r="T1320" s="19">
        <f t="shared" si="104"/>
        <v>42015.043657407412</v>
      </c>
      <c r="U1320">
        <f t="shared" si="105"/>
        <v>2014</v>
      </c>
    </row>
    <row r="1321" spans="1:21" ht="43.2" hidden="1" x14ac:dyDescent="0.3">
      <c r="A1321" s="8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  <c r="O1321">
        <f t="shared" si="101"/>
        <v>15</v>
      </c>
      <c r="P1321" s="13">
        <f t="shared" si="102"/>
        <v>97.33</v>
      </c>
      <c r="Q1321" s="15" t="s">
        <v>8317</v>
      </c>
      <c r="R1321" t="s">
        <v>8319</v>
      </c>
      <c r="S1321" s="19">
        <f t="shared" si="103"/>
        <v>41816.812094907407</v>
      </c>
      <c r="T1321" s="19">
        <f t="shared" si="104"/>
        <v>41831.666666666664</v>
      </c>
      <c r="U1321">
        <f t="shared" si="105"/>
        <v>2014</v>
      </c>
    </row>
    <row r="1322" spans="1:21" ht="43.2" hidden="1" x14ac:dyDescent="0.3">
      <c r="A1322" s="8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  <c r="O1322">
        <f t="shared" si="101"/>
        <v>1</v>
      </c>
      <c r="P1322" s="13">
        <f t="shared" si="102"/>
        <v>167.67</v>
      </c>
      <c r="Q1322" s="15" t="s">
        <v>8317</v>
      </c>
      <c r="R1322" t="s">
        <v>8319</v>
      </c>
      <c r="S1322" s="19">
        <f t="shared" si="103"/>
        <v>42705.690347222218</v>
      </c>
      <c r="T1322" s="19">
        <f t="shared" si="104"/>
        <v>42734.958333333328</v>
      </c>
      <c r="U1322">
        <f t="shared" si="105"/>
        <v>2016</v>
      </c>
    </row>
    <row r="1323" spans="1:21" ht="57.6" hidden="1" x14ac:dyDescent="0.3">
      <c r="A1323" s="8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  <c r="O1323">
        <f t="shared" si="101"/>
        <v>1</v>
      </c>
      <c r="P1323" s="13">
        <f t="shared" si="102"/>
        <v>859.86</v>
      </c>
      <c r="Q1323" s="15" t="s">
        <v>8317</v>
      </c>
      <c r="R1323" t="s">
        <v>8319</v>
      </c>
      <c r="S1323" s="19">
        <f t="shared" si="103"/>
        <v>42697.74927083333</v>
      </c>
      <c r="T1323" s="19">
        <f t="shared" si="104"/>
        <v>42727.74927083333</v>
      </c>
      <c r="U1323">
        <f t="shared" si="105"/>
        <v>2016</v>
      </c>
    </row>
    <row r="1324" spans="1:21" ht="43.2" hidden="1" x14ac:dyDescent="0.3">
      <c r="A1324" s="8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  <c r="O1324">
        <f t="shared" si="101"/>
        <v>0</v>
      </c>
      <c r="P1324" s="13">
        <f t="shared" si="102"/>
        <v>26.5</v>
      </c>
      <c r="Q1324" s="15" t="s">
        <v>8317</v>
      </c>
      <c r="R1324" t="s">
        <v>8319</v>
      </c>
      <c r="S1324" s="19">
        <f t="shared" si="103"/>
        <v>42115.656539351854</v>
      </c>
      <c r="T1324" s="19">
        <f t="shared" si="104"/>
        <v>42145.656539351854</v>
      </c>
      <c r="U1324">
        <f t="shared" si="105"/>
        <v>2015</v>
      </c>
    </row>
    <row r="1325" spans="1:21" ht="43.2" hidden="1" x14ac:dyDescent="0.3">
      <c r="A1325" s="8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  <c r="O1325">
        <f t="shared" si="101"/>
        <v>9</v>
      </c>
      <c r="P1325" s="13">
        <f t="shared" si="102"/>
        <v>30.27</v>
      </c>
      <c r="Q1325" s="15" t="s">
        <v>8317</v>
      </c>
      <c r="R1325" t="s">
        <v>8319</v>
      </c>
      <c r="S1325" s="19">
        <f t="shared" si="103"/>
        <v>42451.698449074072</v>
      </c>
      <c r="T1325" s="19">
        <f t="shared" si="104"/>
        <v>42486.288194444445</v>
      </c>
      <c r="U1325">
        <f t="shared" si="105"/>
        <v>2016</v>
      </c>
    </row>
    <row r="1326" spans="1:21" ht="43.2" hidden="1" x14ac:dyDescent="0.3">
      <c r="A1326" s="8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  <c r="O1326">
        <f t="shared" si="101"/>
        <v>10</v>
      </c>
      <c r="P1326" s="13">
        <f t="shared" si="102"/>
        <v>54.67</v>
      </c>
      <c r="Q1326" s="15" t="s">
        <v>8317</v>
      </c>
      <c r="R1326" t="s">
        <v>8319</v>
      </c>
      <c r="S1326" s="19">
        <f t="shared" si="103"/>
        <v>42626.633703703701</v>
      </c>
      <c r="T1326" s="19">
        <f t="shared" si="104"/>
        <v>42656.633703703701</v>
      </c>
      <c r="U1326">
        <f t="shared" si="105"/>
        <v>2016</v>
      </c>
    </row>
    <row r="1327" spans="1:21" ht="43.2" hidden="1" x14ac:dyDescent="0.3">
      <c r="A1327" s="8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  <c r="O1327">
        <f t="shared" si="101"/>
        <v>2</v>
      </c>
      <c r="P1327" s="13">
        <f t="shared" si="102"/>
        <v>60.75</v>
      </c>
      <c r="Q1327" s="15" t="s">
        <v>8317</v>
      </c>
      <c r="R1327" t="s">
        <v>8319</v>
      </c>
      <c r="S1327" s="19">
        <f t="shared" si="103"/>
        <v>42704.086053240739</v>
      </c>
      <c r="T1327" s="19">
        <f t="shared" si="104"/>
        <v>42734.086053240739</v>
      </c>
      <c r="U1327">
        <f t="shared" si="105"/>
        <v>2016</v>
      </c>
    </row>
    <row r="1328" spans="1:21" ht="43.2" hidden="1" x14ac:dyDescent="0.3">
      <c r="A1328" s="8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  <c r="O1328">
        <f t="shared" si="101"/>
        <v>1</v>
      </c>
      <c r="P1328" s="13">
        <f t="shared" si="102"/>
        <v>102.73</v>
      </c>
      <c r="Q1328" s="15" t="s">
        <v>8317</v>
      </c>
      <c r="R1328" t="s">
        <v>8319</v>
      </c>
      <c r="S1328" s="19">
        <f t="shared" si="103"/>
        <v>41974.791990740734</v>
      </c>
      <c r="T1328" s="19">
        <f t="shared" si="104"/>
        <v>42019.791990740734</v>
      </c>
      <c r="U1328">
        <f t="shared" si="105"/>
        <v>2014</v>
      </c>
    </row>
    <row r="1329" spans="1:21" ht="43.2" hidden="1" x14ac:dyDescent="0.3">
      <c r="A1329" s="8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  <c r="O1329">
        <f t="shared" si="101"/>
        <v>4</v>
      </c>
      <c r="P1329" s="13">
        <f t="shared" si="102"/>
        <v>41.59</v>
      </c>
      <c r="Q1329" s="15" t="s">
        <v>8317</v>
      </c>
      <c r="R1329" t="s">
        <v>8319</v>
      </c>
      <c r="S1329" s="19">
        <f t="shared" si="103"/>
        <v>42123.678645833337</v>
      </c>
      <c r="T1329" s="19">
        <f t="shared" si="104"/>
        <v>42153.678645833337</v>
      </c>
      <c r="U1329">
        <f t="shared" si="105"/>
        <v>2015</v>
      </c>
    </row>
    <row r="1330" spans="1:21" ht="43.2" hidden="1" x14ac:dyDescent="0.3">
      <c r="A1330" s="8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  <c r="O1330">
        <f t="shared" si="101"/>
        <v>2</v>
      </c>
      <c r="P1330" s="13">
        <f t="shared" si="102"/>
        <v>116.53</v>
      </c>
      <c r="Q1330" s="15" t="s">
        <v>8317</v>
      </c>
      <c r="R1330" t="s">
        <v>8319</v>
      </c>
      <c r="S1330" s="19">
        <f t="shared" si="103"/>
        <v>42612.642754629633</v>
      </c>
      <c r="T1330" s="19">
        <f t="shared" si="104"/>
        <v>42657.642754629633</v>
      </c>
      <c r="U1330">
        <f t="shared" si="105"/>
        <v>2016</v>
      </c>
    </row>
    <row r="1331" spans="1:21" ht="43.2" hidden="1" x14ac:dyDescent="0.3">
      <c r="A1331" s="8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  <c r="O1331">
        <f t="shared" si="101"/>
        <v>1</v>
      </c>
      <c r="P1331" s="13">
        <f t="shared" si="102"/>
        <v>45.33</v>
      </c>
      <c r="Q1331" s="15" t="s">
        <v>8317</v>
      </c>
      <c r="R1331" t="s">
        <v>8319</v>
      </c>
      <c r="S1331" s="19">
        <f t="shared" si="103"/>
        <v>41935.221585648149</v>
      </c>
      <c r="T1331" s="19">
        <f t="shared" si="104"/>
        <v>41975.263252314813</v>
      </c>
      <c r="U1331">
        <f t="shared" si="105"/>
        <v>2014</v>
      </c>
    </row>
    <row r="1332" spans="1:21" ht="43.2" hidden="1" x14ac:dyDescent="0.3">
      <c r="A1332" s="8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  <c r="O1332">
        <f t="shared" si="101"/>
        <v>22</v>
      </c>
      <c r="P1332" s="13">
        <f t="shared" si="102"/>
        <v>157.46</v>
      </c>
      <c r="Q1332" s="15" t="s">
        <v>8317</v>
      </c>
      <c r="R1332" t="s">
        <v>8319</v>
      </c>
      <c r="S1332" s="19">
        <f t="shared" si="103"/>
        <v>42522.276724537034</v>
      </c>
      <c r="T1332" s="19">
        <f t="shared" si="104"/>
        <v>42553.166666666672</v>
      </c>
      <c r="U1332">
        <f t="shared" si="105"/>
        <v>2016</v>
      </c>
    </row>
    <row r="1333" spans="1:21" ht="43.2" hidden="1" x14ac:dyDescent="0.3">
      <c r="A1333" s="8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  <c r="O1333">
        <f t="shared" si="101"/>
        <v>1</v>
      </c>
      <c r="P1333" s="13">
        <f t="shared" si="102"/>
        <v>100.5</v>
      </c>
      <c r="Q1333" s="15" t="s">
        <v>8317</v>
      </c>
      <c r="R1333" t="s">
        <v>8319</v>
      </c>
      <c r="S1333" s="19">
        <f t="shared" si="103"/>
        <v>42569.50409722222</v>
      </c>
      <c r="T1333" s="19">
        <f t="shared" si="104"/>
        <v>42599.50409722222</v>
      </c>
      <c r="U1333">
        <f t="shared" si="105"/>
        <v>2016</v>
      </c>
    </row>
    <row r="1334" spans="1:21" ht="43.2" hidden="1" x14ac:dyDescent="0.3">
      <c r="A1334" s="8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  <c r="O1334">
        <f t="shared" si="101"/>
        <v>0</v>
      </c>
      <c r="P1334" s="13">
        <f t="shared" si="102"/>
        <v>0</v>
      </c>
      <c r="Q1334" s="15" t="s">
        <v>8317</v>
      </c>
      <c r="R1334" t="s">
        <v>8319</v>
      </c>
      <c r="S1334" s="19">
        <f t="shared" si="103"/>
        <v>42732.060277777782</v>
      </c>
      <c r="T1334" s="19">
        <f t="shared" si="104"/>
        <v>42762.060277777782</v>
      </c>
      <c r="U1334">
        <f t="shared" si="105"/>
        <v>2016</v>
      </c>
    </row>
    <row r="1335" spans="1:21" ht="43.2" x14ac:dyDescent="0.3">
      <c r="A1335" s="8">
        <v>1333</v>
      </c>
      <c r="B1335" s="9" t="s">
        <v>1334</v>
      </c>
      <c r="C1335" s="9" t="s">
        <v>5443</v>
      </c>
      <c r="D1335" s="10">
        <v>2500</v>
      </c>
      <c r="E1335" s="11">
        <v>0</v>
      </c>
      <c r="F1335" s="8" t="s">
        <v>8219</v>
      </c>
      <c r="G1335" s="8" t="s">
        <v>8225</v>
      </c>
      <c r="H1335" s="8" t="s">
        <v>8247</v>
      </c>
      <c r="I1335" s="8">
        <v>1405478025</v>
      </c>
      <c r="J1335" s="8">
        <v>1402886025</v>
      </c>
      <c r="K1335" s="8" t="b">
        <v>0</v>
      </c>
      <c r="L1335" s="8">
        <v>0</v>
      </c>
      <c r="M1335" s="8" t="b">
        <v>0</v>
      </c>
      <c r="N1335" s="8" t="s">
        <v>8271</v>
      </c>
      <c r="O1335">
        <f t="shared" si="101"/>
        <v>0</v>
      </c>
      <c r="P1335" s="13">
        <f t="shared" si="102"/>
        <v>0</v>
      </c>
      <c r="Q1335" s="15" t="s">
        <v>8317</v>
      </c>
      <c r="R1335" t="s">
        <v>8319</v>
      </c>
      <c r="S1335" s="19">
        <f t="shared" si="103"/>
        <v>41806.106770833336</v>
      </c>
      <c r="T1335" s="19">
        <f t="shared" si="104"/>
        <v>41836.106770833336</v>
      </c>
      <c r="U1335">
        <f t="shared" si="105"/>
        <v>2014</v>
      </c>
    </row>
    <row r="1336" spans="1:21" ht="43.2" hidden="1" x14ac:dyDescent="0.3">
      <c r="A1336" s="8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  <c r="O1336">
        <f t="shared" si="101"/>
        <v>11</v>
      </c>
      <c r="P1336" s="13">
        <f t="shared" si="102"/>
        <v>51.82</v>
      </c>
      <c r="Q1336" s="15" t="s">
        <v>8317</v>
      </c>
      <c r="R1336" t="s">
        <v>8319</v>
      </c>
      <c r="S1336" s="19">
        <f t="shared" si="103"/>
        <v>42410.774155092593</v>
      </c>
      <c r="T1336" s="19">
        <f t="shared" si="104"/>
        <v>42440.774155092593</v>
      </c>
      <c r="U1336">
        <f t="shared" si="105"/>
        <v>2016</v>
      </c>
    </row>
    <row r="1337" spans="1:21" ht="43.2" hidden="1" x14ac:dyDescent="0.3">
      <c r="A1337" s="8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  <c r="O1337">
        <f t="shared" si="101"/>
        <v>20</v>
      </c>
      <c r="P1337" s="13">
        <f t="shared" si="102"/>
        <v>308.75</v>
      </c>
      <c r="Q1337" s="15" t="s">
        <v>8317</v>
      </c>
      <c r="R1337" t="s">
        <v>8319</v>
      </c>
      <c r="S1337" s="19">
        <f t="shared" si="103"/>
        <v>42313.936365740738</v>
      </c>
      <c r="T1337" s="19">
        <f t="shared" si="104"/>
        <v>42343.936365740738</v>
      </c>
      <c r="U1337">
        <f t="shared" si="105"/>
        <v>2015</v>
      </c>
    </row>
    <row r="1338" spans="1:21" ht="43.2" hidden="1" x14ac:dyDescent="0.3">
      <c r="A1338" s="8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  <c r="O1338">
        <f t="shared" si="101"/>
        <v>85</v>
      </c>
      <c r="P1338" s="13">
        <f t="shared" si="102"/>
        <v>379.23</v>
      </c>
      <c r="Q1338" s="15" t="s">
        <v>8317</v>
      </c>
      <c r="R1338" t="s">
        <v>8319</v>
      </c>
      <c r="S1338" s="19">
        <f t="shared" si="103"/>
        <v>41955.863750000004</v>
      </c>
      <c r="T1338" s="19">
        <f t="shared" si="104"/>
        <v>41990.863750000004</v>
      </c>
      <c r="U1338">
        <f t="shared" si="105"/>
        <v>2014</v>
      </c>
    </row>
    <row r="1339" spans="1:21" ht="43.2" hidden="1" x14ac:dyDescent="0.3">
      <c r="A1339" s="8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  <c r="O1339">
        <f t="shared" si="101"/>
        <v>49</v>
      </c>
      <c r="P1339" s="13">
        <f t="shared" si="102"/>
        <v>176.36</v>
      </c>
      <c r="Q1339" s="15" t="s">
        <v>8317</v>
      </c>
      <c r="R1339" t="s">
        <v>8319</v>
      </c>
      <c r="S1339" s="19">
        <f t="shared" si="103"/>
        <v>42767.577303240745</v>
      </c>
      <c r="T1339" s="19">
        <f t="shared" si="104"/>
        <v>42797.577303240745</v>
      </c>
      <c r="U1339">
        <f t="shared" si="105"/>
        <v>2017</v>
      </c>
    </row>
    <row r="1340" spans="1:21" ht="57.6" hidden="1" x14ac:dyDescent="0.3">
      <c r="A1340" s="8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  <c r="O1340">
        <f t="shared" si="101"/>
        <v>3</v>
      </c>
      <c r="P1340" s="13">
        <f t="shared" si="102"/>
        <v>66.069999999999993</v>
      </c>
      <c r="Q1340" s="15" t="s">
        <v>8317</v>
      </c>
      <c r="R1340" t="s">
        <v>8319</v>
      </c>
      <c r="S1340" s="19">
        <f t="shared" si="103"/>
        <v>42188.803622685184</v>
      </c>
      <c r="T1340" s="19">
        <f t="shared" si="104"/>
        <v>42218.803622685184</v>
      </c>
      <c r="U1340">
        <f t="shared" si="105"/>
        <v>2015</v>
      </c>
    </row>
    <row r="1341" spans="1:21" ht="28.8" hidden="1" x14ac:dyDescent="0.3">
      <c r="A1341" s="8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  <c r="O1341">
        <f t="shared" si="101"/>
        <v>7</v>
      </c>
      <c r="P1341" s="13">
        <f t="shared" si="102"/>
        <v>89.65</v>
      </c>
      <c r="Q1341" s="15" t="s">
        <v>8317</v>
      </c>
      <c r="R1341" t="s">
        <v>8319</v>
      </c>
      <c r="S1341" s="19">
        <f t="shared" si="103"/>
        <v>41936.647164351853</v>
      </c>
      <c r="T1341" s="19">
        <f t="shared" si="104"/>
        <v>41981.688831018517</v>
      </c>
      <c r="U1341">
        <f t="shared" si="105"/>
        <v>2014</v>
      </c>
    </row>
    <row r="1342" spans="1:21" ht="43.2" x14ac:dyDescent="0.3">
      <c r="A1342" s="8">
        <v>1340</v>
      </c>
      <c r="B1342" s="9" t="s">
        <v>1341</v>
      </c>
      <c r="C1342" s="9" t="s">
        <v>5450</v>
      </c>
      <c r="D1342" s="10">
        <v>1680</v>
      </c>
      <c r="E1342" s="11">
        <v>0</v>
      </c>
      <c r="F1342" s="8" t="s">
        <v>8219</v>
      </c>
      <c r="G1342" s="8" t="s">
        <v>8223</v>
      </c>
      <c r="H1342" s="8" t="s">
        <v>8245</v>
      </c>
      <c r="I1342" s="8">
        <v>1408112253</v>
      </c>
      <c r="J1342" s="8">
        <v>1405520253</v>
      </c>
      <c r="K1342" s="8" t="b">
        <v>0</v>
      </c>
      <c r="L1342" s="8">
        <v>0</v>
      </c>
      <c r="M1342" s="8" t="b">
        <v>0</v>
      </c>
      <c r="N1342" s="8" t="s">
        <v>8271</v>
      </c>
      <c r="O1342">
        <f t="shared" si="101"/>
        <v>0</v>
      </c>
      <c r="P1342" s="13">
        <f t="shared" si="102"/>
        <v>0</v>
      </c>
      <c r="Q1342" s="15" t="s">
        <v>8317</v>
      </c>
      <c r="R1342" t="s">
        <v>8319</v>
      </c>
      <c r="S1342" s="19">
        <f t="shared" si="103"/>
        <v>41836.595520833333</v>
      </c>
      <c r="T1342" s="19">
        <f t="shared" si="104"/>
        <v>41866.595520833333</v>
      </c>
      <c r="U1342">
        <f t="shared" si="105"/>
        <v>2014</v>
      </c>
    </row>
    <row r="1343" spans="1:21" ht="57.6" hidden="1" x14ac:dyDescent="0.3">
      <c r="A1343" s="8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  <c r="O1343">
        <f t="shared" si="101"/>
        <v>70</v>
      </c>
      <c r="P1343" s="13">
        <f t="shared" si="102"/>
        <v>382.39</v>
      </c>
      <c r="Q1343" s="15" t="s">
        <v>8317</v>
      </c>
      <c r="R1343" t="s">
        <v>8319</v>
      </c>
      <c r="S1343" s="19">
        <f t="shared" si="103"/>
        <v>42612.624039351853</v>
      </c>
      <c r="T1343" s="19">
        <f t="shared" si="104"/>
        <v>42644.624039351853</v>
      </c>
      <c r="U1343">
        <f t="shared" si="105"/>
        <v>2016</v>
      </c>
    </row>
    <row r="1344" spans="1:21" ht="43.2" hidden="1" x14ac:dyDescent="0.3">
      <c r="A1344" s="8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  <c r="O1344">
        <f t="shared" si="101"/>
        <v>0</v>
      </c>
      <c r="P1344" s="13">
        <f t="shared" si="102"/>
        <v>100</v>
      </c>
      <c r="Q1344" s="15" t="s">
        <v>8317</v>
      </c>
      <c r="R1344" t="s">
        <v>8319</v>
      </c>
      <c r="S1344" s="19">
        <f t="shared" si="103"/>
        <v>42172.816423611104</v>
      </c>
      <c r="T1344" s="19">
        <f t="shared" si="104"/>
        <v>42202.816423611104</v>
      </c>
      <c r="U1344">
        <f t="shared" si="105"/>
        <v>2015</v>
      </c>
    </row>
    <row r="1345" spans="1:21" ht="43.2" hidden="1" x14ac:dyDescent="0.3">
      <c r="A1345" s="8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  <c r="O1345">
        <f t="shared" si="101"/>
        <v>102</v>
      </c>
      <c r="P1345" s="13">
        <f t="shared" si="102"/>
        <v>158.36000000000001</v>
      </c>
      <c r="Q1345" s="15" t="s">
        <v>8317</v>
      </c>
      <c r="R1345" t="s">
        <v>8319</v>
      </c>
      <c r="S1345" s="19">
        <f t="shared" si="103"/>
        <v>42542.526423611111</v>
      </c>
      <c r="T1345" s="19">
        <f t="shared" si="104"/>
        <v>42601.165972222225</v>
      </c>
      <c r="U1345">
        <f t="shared" si="105"/>
        <v>2016</v>
      </c>
    </row>
    <row r="1346" spans="1:21" ht="43.2" x14ac:dyDescent="0.3">
      <c r="A1346" s="8">
        <v>1344</v>
      </c>
      <c r="B1346" s="9" t="s">
        <v>1345</v>
      </c>
      <c r="C1346" s="9" t="s">
        <v>5454</v>
      </c>
      <c r="D1346" s="10">
        <v>1500</v>
      </c>
      <c r="E1346" s="11">
        <v>5666</v>
      </c>
      <c r="F1346" s="8" t="s">
        <v>8218</v>
      </c>
      <c r="G1346" s="8" t="s">
        <v>8228</v>
      </c>
      <c r="H1346" s="8" t="s">
        <v>8250</v>
      </c>
      <c r="I1346" s="8">
        <v>1467313039</v>
      </c>
      <c r="J1346" s="8">
        <v>1464807439</v>
      </c>
      <c r="K1346" s="8" t="b">
        <v>0</v>
      </c>
      <c r="L1346" s="8">
        <v>139</v>
      </c>
      <c r="M1346" s="8" t="b">
        <v>1</v>
      </c>
      <c r="N1346" s="8" t="s">
        <v>8272</v>
      </c>
      <c r="O1346">
        <f t="shared" si="101"/>
        <v>378</v>
      </c>
      <c r="P1346" s="13">
        <f t="shared" si="102"/>
        <v>40.76</v>
      </c>
      <c r="Q1346" s="15" t="s">
        <v>8320</v>
      </c>
      <c r="R1346" t="s">
        <v>8321</v>
      </c>
      <c r="S1346" s="19">
        <f t="shared" si="103"/>
        <v>42522.789803240739</v>
      </c>
      <c r="T1346" s="19">
        <f t="shared" si="104"/>
        <v>42551.789803240739</v>
      </c>
      <c r="U1346">
        <f t="shared" si="105"/>
        <v>2016</v>
      </c>
    </row>
    <row r="1347" spans="1:21" ht="43.2" hidden="1" x14ac:dyDescent="0.3">
      <c r="A1347" s="8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  <c r="O1347">
        <f t="shared" ref="O1347:O1410" si="106">ROUND(E1347/D1347*100,0)</f>
        <v>125</v>
      </c>
      <c r="P1347" s="13">
        <f t="shared" ref="P1347:P1410" si="107">IFERROR(ROUND(E1347/L1347,2),0)</f>
        <v>53.57</v>
      </c>
      <c r="Q1347" s="15" t="s">
        <v>8320</v>
      </c>
      <c r="R1347" t="s">
        <v>8321</v>
      </c>
      <c r="S1347" s="19">
        <f t="shared" ref="S1347:S1410" si="108">(((J1347/60)/60)/24)+DATE(1970,1,1)</f>
        <v>41799.814340277779</v>
      </c>
      <c r="T1347" s="19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3.2" x14ac:dyDescent="0.3">
      <c r="A1348" s="8">
        <v>1346</v>
      </c>
      <c r="B1348" s="9" t="s">
        <v>1347</v>
      </c>
      <c r="C1348" s="9" t="s">
        <v>5456</v>
      </c>
      <c r="D1348" s="10">
        <v>4900</v>
      </c>
      <c r="E1348" s="11">
        <v>7219</v>
      </c>
      <c r="F1348" s="8" t="s">
        <v>8218</v>
      </c>
      <c r="G1348" s="8" t="s">
        <v>8223</v>
      </c>
      <c r="H1348" s="8" t="s">
        <v>8245</v>
      </c>
      <c r="I1348" s="8">
        <v>1372297751</v>
      </c>
      <c r="J1348" s="8">
        <v>1369705751</v>
      </c>
      <c r="K1348" s="8" t="b">
        <v>0</v>
      </c>
      <c r="L1348" s="8">
        <v>149</v>
      </c>
      <c r="M1348" s="8" t="b">
        <v>1</v>
      </c>
      <c r="N1348" s="8" t="s">
        <v>8272</v>
      </c>
      <c r="O1348">
        <f t="shared" si="106"/>
        <v>147</v>
      </c>
      <c r="P1348" s="13">
        <f t="shared" si="107"/>
        <v>48.45</v>
      </c>
      <c r="Q1348" s="15" t="s">
        <v>8320</v>
      </c>
      <c r="R1348" t="s">
        <v>8321</v>
      </c>
      <c r="S1348" s="19">
        <f t="shared" si="108"/>
        <v>41422.075821759259</v>
      </c>
      <c r="T1348" s="19">
        <f t="shared" si="109"/>
        <v>41452.075821759259</v>
      </c>
      <c r="U1348">
        <f t="shared" si="110"/>
        <v>2013</v>
      </c>
    </row>
    <row r="1349" spans="1:21" ht="43.2" x14ac:dyDescent="0.3">
      <c r="A1349" s="8">
        <v>1347</v>
      </c>
      <c r="B1349" s="9" t="s">
        <v>1348</v>
      </c>
      <c r="C1349" s="9" t="s">
        <v>5457</v>
      </c>
      <c r="D1349" s="10">
        <v>2500</v>
      </c>
      <c r="E1349" s="11">
        <v>2555</v>
      </c>
      <c r="F1349" s="8" t="s">
        <v>8218</v>
      </c>
      <c r="G1349" s="8" t="s">
        <v>8223</v>
      </c>
      <c r="H1349" s="8" t="s">
        <v>8245</v>
      </c>
      <c r="I1349" s="8">
        <v>1425741525</v>
      </c>
      <c r="J1349" s="8">
        <v>1423149525</v>
      </c>
      <c r="K1349" s="8" t="b">
        <v>0</v>
      </c>
      <c r="L1349" s="8">
        <v>31</v>
      </c>
      <c r="M1349" s="8" t="b">
        <v>1</v>
      </c>
      <c r="N1349" s="8" t="s">
        <v>8272</v>
      </c>
      <c r="O1349">
        <f t="shared" si="106"/>
        <v>102</v>
      </c>
      <c r="P1349" s="13">
        <f t="shared" si="107"/>
        <v>82.42</v>
      </c>
      <c r="Q1349" s="15" t="s">
        <v>8320</v>
      </c>
      <c r="R1349" t="s">
        <v>8321</v>
      </c>
      <c r="S1349" s="19">
        <f t="shared" si="108"/>
        <v>42040.638020833328</v>
      </c>
      <c r="T1349" s="19">
        <f t="shared" si="109"/>
        <v>42070.638020833328</v>
      </c>
      <c r="U1349">
        <f t="shared" si="110"/>
        <v>2015</v>
      </c>
    </row>
    <row r="1350" spans="1:21" ht="43.2" hidden="1" x14ac:dyDescent="0.3">
      <c r="A1350" s="8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  <c r="O1350">
        <f t="shared" si="106"/>
        <v>102</v>
      </c>
      <c r="P1350" s="13">
        <f t="shared" si="107"/>
        <v>230.19</v>
      </c>
      <c r="Q1350" s="15" t="s">
        <v>8320</v>
      </c>
      <c r="R1350" t="s">
        <v>8321</v>
      </c>
      <c r="S1350" s="19">
        <f t="shared" si="108"/>
        <v>41963.506168981476</v>
      </c>
      <c r="T1350" s="19">
        <f t="shared" si="109"/>
        <v>41991.506168981476</v>
      </c>
      <c r="U1350">
        <f t="shared" si="110"/>
        <v>2014</v>
      </c>
    </row>
    <row r="1351" spans="1:21" ht="43.2" hidden="1" x14ac:dyDescent="0.3">
      <c r="A1351" s="8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  <c r="O1351">
        <f t="shared" si="106"/>
        <v>204</v>
      </c>
      <c r="P1351" s="13">
        <f t="shared" si="107"/>
        <v>59.36</v>
      </c>
      <c r="Q1351" s="15" t="s">
        <v>8320</v>
      </c>
      <c r="R1351" t="s">
        <v>8321</v>
      </c>
      <c r="S1351" s="19">
        <f t="shared" si="108"/>
        <v>42317.33258101852</v>
      </c>
      <c r="T1351" s="19">
        <f t="shared" si="109"/>
        <v>42354.290972222225</v>
      </c>
      <c r="U1351">
        <f t="shared" si="110"/>
        <v>2015</v>
      </c>
    </row>
    <row r="1352" spans="1:21" ht="43.2" hidden="1" x14ac:dyDescent="0.3">
      <c r="A1352" s="8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  <c r="O1352">
        <f t="shared" si="106"/>
        <v>104</v>
      </c>
      <c r="P1352" s="13">
        <f t="shared" si="107"/>
        <v>66.7</v>
      </c>
      <c r="Q1352" s="15" t="s">
        <v>8320</v>
      </c>
      <c r="R1352" t="s">
        <v>8321</v>
      </c>
      <c r="S1352" s="19">
        <f t="shared" si="108"/>
        <v>42334.013124999998</v>
      </c>
      <c r="T1352" s="19">
        <f t="shared" si="109"/>
        <v>42364.013124999998</v>
      </c>
      <c r="U1352">
        <f t="shared" si="110"/>
        <v>2015</v>
      </c>
    </row>
    <row r="1353" spans="1:21" ht="28.8" hidden="1" x14ac:dyDescent="0.3">
      <c r="A1353" s="8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  <c r="O1353">
        <f t="shared" si="106"/>
        <v>101</v>
      </c>
      <c r="P1353" s="13">
        <f t="shared" si="107"/>
        <v>168.78</v>
      </c>
      <c r="Q1353" s="15" t="s">
        <v>8320</v>
      </c>
      <c r="R1353" t="s">
        <v>8321</v>
      </c>
      <c r="S1353" s="19">
        <f t="shared" si="108"/>
        <v>42382.74009259259</v>
      </c>
      <c r="T1353" s="19">
        <f t="shared" si="109"/>
        <v>42412.74009259259</v>
      </c>
      <c r="U1353">
        <f t="shared" si="110"/>
        <v>2016</v>
      </c>
    </row>
    <row r="1354" spans="1:21" ht="43.2" hidden="1" x14ac:dyDescent="0.3">
      <c r="A1354" s="8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  <c r="O1354">
        <f t="shared" si="106"/>
        <v>136</v>
      </c>
      <c r="P1354" s="13">
        <f t="shared" si="107"/>
        <v>59.97</v>
      </c>
      <c r="Q1354" s="15" t="s">
        <v>8320</v>
      </c>
      <c r="R1354" t="s">
        <v>8321</v>
      </c>
      <c r="S1354" s="19">
        <f t="shared" si="108"/>
        <v>42200.578310185185</v>
      </c>
      <c r="T1354" s="19">
        <f t="shared" si="109"/>
        <v>42252.165972222225</v>
      </c>
      <c r="U1354">
        <f t="shared" si="110"/>
        <v>2015</v>
      </c>
    </row>
    <row r="1355" spans="1:21" ht="43.2" x14ac:dyDescent="0.3">
      <c r="A1355" s="8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  <c r="O1355">
        <f t="shared" si="106"/>
        <v>134</v>
      </c>
      <c r="P1355" s="13">
        <f t="shared" si="107"/>
        <v>31.81</v>
      </c>
      <c r="Q1355" s="15" t="s">
        <v>8320</v>
      </c>
      <c r="R1355" t="s">
        <v>8321</v>
      </c>
      <c r="S1355" s="19">
        <f t="shared" si="108"/>
        <v>41309.11791666667</v>
      </c>
      <c r="T1355" s="19">
        <f t="shared" si="109"/>
        <v>41344</v>
      </c>
      <c r="U1355">
        <f t="shared" si="110"/>
        <v>2013</v>
      </c>
    </row>
    <row r="1356" spans="1:21" ht="43.2" x14ac:dyDescent="0.3">
      <c r="A1356" s="8">
        <v>1354</v>
      </c>
      <c r="B1356" s="9" t="s">
        <v>1355</v>
      </c>
      <c r="C1356" s="9" t="s">
        <v>5464</v>
      </c>
      <c r="D1356" s="10">
        <v>1200</v>
      </c>
      <c r="E1356" s="11">
        <v>1563</v>
      </c>
      <c r="F1356" s="8" t="s">
        <v>8218</v>
      </c>
      <c r="G1356" s="8" t="s">
        <v>8224</v>
      </c>
      <c r="H1356" s="8" t="s">
        <v>8246</v>
      </c>
      <c r="I1356" s="8">
        <v>1465672979</v>
      </c>
      <c r="J1356" s="8">
        <v>1463080979</v>
      </c>
      <c r="K1356" s="8" t="b">
        <v>0</v>
      </c>
      <c r="L1356" s="8">
        <v>64</v>
      </c>
      <c r="M1356" s="8" t="b">
        <v>1</v>
      </c>
      <c r="N1356" s="8" t="s">
        <v>8272</v>
      </c>
      <c r="O1356">
        <f t="shared" si="106"/>
        <v>130</v>
      </c>
      <c r="P1356" s="13">
        <f t="shared" si="107"/>
        <v>24.42</v>
      </c>
      <c r="Q1356" s="15" t="s">
        <v>8320</v>
      </c>
      <c r="R1356" t="s">
        <v>8321</v>
      </c>
      <c r="S1356" s="19">
        <f t="shared" si="108"/>
        <v>42502.807627314818</v>
      </c>
      <c r="T1356" s="19">
        <f t="shared" si="109"/>
        <v>42532.807627314818</v>
      </c>
      <c r="U1356">
        <f t="shared" si="110"/>
        <v>2016</v>
      </c>
    </row>
    <row r="1357" spans="1:21" ht="57.6" x14ac:dyDescent="0.3">
      <c r="A1357" s="8">
        <v>1355</v>
      </c>
      <c r="B1357" s="9" t="s">
        <v>1356</v>
      </c>
      <c r="C1357" s="9" t="s">
        <v>5465</v>
      </c>
      <c r="D1357" s="10">
        <v>2500</v>
      </c>
      <c r="E1357" s="11">
        <v>3067</v>
      </c>
      <c r="F1357" s="8" t="s">
        <v>8218</v>
      </c>
      <c r="G1357" s="8" t="s">
        <v>8224</v>
      </c>
      <c r="H1357" s="8" t="s">
        <v>8246</v>
      </c>
      <c r="I1357" s="8">
        <v>1354269600</v>
      </c>
      <c r="J1357" s="8">
        <v>1351663605</v>
      </c>
      <c r="K1357" s="8" t="b">
        <v>0</v>
      </c>
      <c r="L1357" s="8">
        <v>121</v>
      </c>
      <c r="M1357" s="8" t="b">
        <v>1</v>
      </c>
      <c r="N1357" s="8" t="s">
        <v>8272</v>
      </c>
      <c r="O1357">
        <f t="shared" si="106"/>
        <v>123</v>
      </c>
      <c r="P1357" s="13">
        <f t="shared" si="107"/>
        <v>25.35</v>
      </c>
      <c r="Q1357" s="15" t="s">
        <v>8320</v>
      </c>
      <c r="R1357" t="s">
        <v>8321</v>
      </c>
      <c r="S1357" s="19">
        <f t="shared" si="108"/>
        <v>41213.254687499997</v>
      </c>
      <c r="T1357" s="19">
        <f t="shared" si="109"/>
        <v>41243.416666666664</v>
      </c>
      <c r="U1357">
        <f t="shared" si="110"/>
        <v>2012</v>
      </c>
    </row>
    <row r="1358" spans="1:21" ht="43.2" x14ac:dyDescent="0.3">
      <c r="A1358" s="8">
        <v>1356</v>
      </c>
      <c r="B1358" s="9" t="s">
        <v>1357</v>
      </c>
      <c r="C1358" s="9" t="s">
        <v>5466</v>
      </c>
      <c r="D1358" s="10">
        <v>3400</v>
      </c>
      <c r="E1358" s="11">
        <v>6215.56</v>
      </c>
      <c r="F1358" s="8" t="s">
        <v>8218</v>
      </c>
      <c r="G1358" s="8" t="s">
        <v>8223</v>
      </c>
      <c r="H1358" s="8" t="s">
        <v>8245</v>
      </c>
      <c r="I1358" s="8">
        <v>1372985760</v>
      </c>
      <c r="J1358" s="8">
        <v>1370393760</v>
      </c>
      <c r="K1358" s="8" t="b">
        <v>0</v>
      </c>
      <c r="L1358" s="8">
        <v>87</v>
      </c>
      <c r="M1358" s="8" t="b">
        <v>1</v>
      </c>
      <c r="N1358" s="8" t="s">
        <v>8272</v>
      </c>
      <c r="O1358">
        <f t="shared" si="106"/>
        <v>183</v>
      </c>
      <c r="P1358" s="13">
        <f t="shared" si="107"/>
        <v>71.44</v>
      </c>
      <c r="Q1358" s="15" t="s">
        <v>8320</v>
      </c>
      <c r="R1358" t="s">
        <v>8321</v>
      </c>
      <c r="S1358" s="19">
        <f t="shared" si="108"/>
        <v>41430.038888888892</v>
      </c>
      <c r="T1358" s="19">
        <f t="shared" si="109"/>
        <v>41460.038888888892</v>
      </c>
      <c r="U1358">
        <f t="shared" si="110"/>
        <v>2013</v>
      </c>
    </row>
    <row r="1359" spans="1:21" ht="43.2" x14ac:dyDescent="0.3">
      <c r="A1359" s="8">
        <v>1357</v>
      </c>
      <c r="B1359" s="9" t="s">
        <v>1358</v>
      </c>
      <c r="C1359" s="9" t="s">
        <v>5467</v>
      </c>
      <c r="D1359" s="10">
        <v>2000</v>
      </c>
      <c r="E1359" s="11">
        <v>2506</v>
      </c>
      <c r="F1359" s="8" t="s">
        <v>8218</v>
      </c>
      <c r="G1359" s="8" t="s">
        <v>8223</v>
      </c>
      <c r="H1359" s="8" t="s">
        <v>8245</v>
      </c>
      <c r="I1359" s="8">
        <v>1362117540</v>
      </c>
      <c r="J1359" s="8">
        <v>1359587137</v>
      </c>
      <c r="K1359" s="8" t="b">
        <v>0</v>
      </c>
      <c r="L1359" s="8">
        <v>65</v>
      </c>
      <c r="M1359" s="8" t="b">
        <v>1</v>
      </c>
      <c r="N1359" s="8" t="s">
        <v>8272</v>
      </c>
      <c r="O1359">
        <f t="shared" si="106"/>
        <v>125</v>
      </c>
      <c r="P1359" s="13">
        <f t="shared" si="107"/>
        <v>38.549999999999997</v>
      </c>
      <c r="Q1359" s="15" t="s">
        <v>8320</v>
      </c>
      <c r="R1359" t="s">
        <v>8321</v>
      </c>
      <c r="S1359" s="19">
        <f t="shared" si="108"/>
        <v>41304.962233796294</v>
      </c>
      <c r="T1359" s="19">
        <f t="shared" si="109"/>
        <v>41334.249305555553</v>
      </c>
      <c r="U1359">
        <f t="shared" si="110"/>
        <v>2013</v>
      </c>
    </row>
    <row r="1360" spans="1:21" ht="43.2" x14ac:dyDescent="0.3">
      <c r="A1360" s="8">
        <v>1358</v>
      </c>
      <c r="B1360" s="9" t="s">
        <v>1359</v>
      </c>
      <c r="C1360" s="9" t="s">
        <v>5468</v>
      </c>
      <c r="D1360" s="10">
        <v>3000</v>
      </c>
      <c r="E1360" s="11">
        <v>3350</v>
      </c>
      <c r="F1360" s="8" t="s">
        <v>8218</v>
      </c>
      <c r="G1360" s="8" t="s">
        <v>8223</v>
      </c>
      <c r="H1360" s="8" t="s">
        <v>8245</v>
      </c>
      <c r="I1360" s="8">
        <v>1309009323</v>
      </c>
      <c r="J1360" s="8">
        <v>1306417323</v>
      </c>
      <c r="K1360" s="8" t="b">
        <v>0</v>
      </c>
      <c r="L1360" s="8">
        <v>49</v>
      </c>
      <c r="M1360" s="8" t="b">
        <v>1</v>
      </c>
      <c r="N1360" s="8" t="s">
        <v>8272</v>
      </c>
      <c r="O1360">
        <f t="shared" si="106"/>
        <v>112</v>
      </c>
      <c r="P1360" s="13">
        <f t="shared" si="107"/>
        <v>68.37</v>
      </c>
      <c r="Q1360" s="15" t="s">
        <v>8320</v>
      </c>
      <c r="R1360" t="s">
        <v>8321</v>
      </c>
      <c r="S1360" s="19">
        <f t="shared" si="108"/>
        <v>40689.570868055554</v>
      </c>
      <c r="T1360" s="19">
        <f t="shared" si="109"/>
        <v>40719.570868055554</v>
      </c>
      <c r="U1360">
        <f t="shared" si="110"/>
        <v>2011</v>
      </c>
    </row>
    <row r="1361" spans="1:21" ht="43.2" hidden="1" x14ac:dyDescent="0.3">
      <c r="A1361" s="8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  <c r="O1361">
        <f t="shared" si="106"/>
        <v>116</v>
      </c>
      <c r="P1361" s="13">
        <f t="shared" si="107"/>
        <v>40.21</v>
      </c>
      <c r="Q1361" s="15" t="s">
        <v>8320</v>
      </c>
      <c r="R1361" t="s">
        <v>8321</v>
      </c>
      <c r="S1361" s="19">
        <f t="shared" si="108"/>
        <v>40668.814699074072</v>
      </c>
      <c r="T1361" s="19">
        <f t="shared" si="109"/>
        <v>40730.814699074072</v>
      </c>
      <c r="U1361">
        <f t="shared" si="110"/>
        <v>2011</v>
      </c>
    </row>
    <row r="1362" spans="1:21" ht="28.8" x14ac:dyDescent="0.3">
      <c r="A1362" s="8">
        <v>1360</v>
      </c>
      <c r="B1362" s="9" t="s">
        <v>1361</v>
      </c>
      <c r="C1362" s="9" t="s">
        <v>5470</v>
      </c>
      <c r="D1362" s="10">
        <v>1500</v>
      </c>
      <c r="E1362" s="11">
        <v>2598</v>
      </c>
      <c r="F1362" s="8" t="s">
        <v>8218</v>
      </c>
      <c r="G1362" s="8" t="s">
        <v>8223</v>
      </c>
      <c r="H1362" s="8" t="s">
        <v>8245</v>
      </c>
      <c r="I1362" s="8">
        <v>1343943420</v>
      </c>
      <c r="J1362" s="8">
        <v>1341524220</v>
      </c>
      <c r="K1362" s="8" t="b">
        <v>0</v>
      </c>
      <c r="L1362" s="8">
        <v>81</v>
      </c>
      <c r="M1362" s="8" t="b">
        <v>1</v>
      </c>
      <c r="N1362" s="8" t="s">
        <v>8272</v>
      </c>
      <c r="O1362">
        <f t="shared" si="106"/>
        <v>173</v>
      </c>
      <c r="P1362" s="13">
        <f t="shared" si="107"/>
        <v>32.07</v>
      </c>
      <c r="Q1362" s="15" t="s">
        <v>8320</v>
      </c>
      <c r="R1362" t="s">
        <v>8321</v>
      </c>
      <c r="S1362" s="19">
        <f t="shared" si="108"/>
        <v>41095.900694444441</v>
      </c>
      <c r="T1362" s="19">
        <f t="shared" si="109"/>
        <v>41123.900694444441</v>
      </c>
      <c r="U1362">
        <f t="shared" si="110"/>
        <v>2012</v>
      </c>
    </row>
    <row r="1363" spans="1:21" ht="43.2" hidden="1" x14ac:dyDescent="0.3">
      <c r="A1363" s="8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  <c r="O1363">
        <f t="shared" si="106"/>
        <v>126</v>
      </c>
      <c r="P1363" s="13">
        <f t="shared" si="107"/>
        <v>28.63</v>
      </c>
      <c r="Q1363" s="15" t="s">
        <v>8320</v>
      </c>
      <c r="R1363" t="s">
        <v>8321</v>
      </c>
      <c r="S1363" s="19">
        <f t="shared" si="108"/>
        <v>41781.717268518521</v>
      </c>
      <c r="T1363" s="19">
        <f t="shared" si="109"/>
        <v>41811.717268518521</v>
      </c>
      <c r="U1363">
        <f t="shared" si="110"/>
        <v>2014</v>
      </c>
    </row>
    <row r="1364" spans="1:21" ht="43.2" x14ac:dyDescent="0.3">
      <c r="A1364" s="8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  <c r="O1364">
        <f t="shared" si="106"/>
        <v>109</v>
      </c>
      <c r="P1364" s="13">
        <f t="shared" si="107"/>
        <v>43.64</v>
      </c>
      <c r="Q1364" s="15" t="s">
        <v>8320</v>
      </c>
      <c r="R1364" t="s">
        <v>8321</v>
      </c>
      <c r="S1364" s="19">
        <f t="shared" si="108"/>
        <v>41464.934386574074</v>
      </c>
      <c r="T1364" s="19">
        <f t="shared" si="109"/>
        <v>41524.934386574074</v>
      </c>
      <c r="U1364">
        <f t="shared" si="110"/>
        <v>2013</v>
      </c>
    </row>
    <row r="1365" spans="1:21" ht="43.2" hidden="1" x14ac:dyDescent="0.3">
      <c r="A1365" s="8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  <c r="O1365">
        <f t="shared" si="106"/>
        <v>100</v>
      </c>
      <c r="P1365" s="13">
        <f t="shared" si="107"/>
        <v>40</v>
      </c>
      <c r="Q1365" s="15" t="s">
        <v>8320</v>
      </c>
      <c r="R1365" t="s">
        <v>8321</v>
      </c>
      <c r="S1365" s="19">
        <f t="shared" si="108"/>
        <v>42396.8440625</v>
      </c>
      <c r="T1365" s="19">
        <f t="shared" si="109"/>
        <v>42415.332638888889</v>
      </c>
      <c r="U1365">
        <f t="shared" si="110"/>
        <v>2016</v>
      </c>
    </row>
    <row r="1366" spans="1:21" ht="57.6" hidden="1" x14ac:dyDescent="0.3">
      <c r="A1366" s="8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  <c r="O1366">
        <f t="shared" si="106"/>
        <v>119</v>
      </c>
      <c r="P1366" s="13">
        <f t="shared" si="107"/>
        <v>346.04</v>
      </c>
      <c r="Q1366" s="15" t="s">
        <v>8323</v>
      </c>
      <c r="R1366" t="s">
        <v>8324</v>
      </c>
      <c r="S1366" s="19">
        <f t="shared" si="108"/>
        <v>41951.695671296293</v>
      </c>
      <c r="T1366" s="19">
        <f t="shared" si="109"/>
        <v>42011.6956712963</v>
      </c>
      <c r="U1366">
        <f t="shared" si="110"/>
        <v>2014</v>
      </c>
    </row>
    <row r="1367" spans="1:21" ht="43.2" hidden="1" x14ac:dyDescent="0.3">
      <c r="A1367" s="8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  <c r="O1367">
        <f t="shared" si="106"/>
        <v>100</v>
      </c>
      <c r="P1367" s="13">
        <f t="shared" si="107"/>
        <v>81.739999999999995</v>
      </c>
      <c r="Q1367" s="15" t="s">
        <v>8323</v>
      </c>
      <c r="R1367" t="s">
        <v>8324</v>
      </c>
      <c r="S1367" s="19">
        <f t="shared" si="108"/>
        <v>42049.733240740738</v>
      </c>
      <c r="T1367" s="19">
        <f t="shared" si="109"/>
        <v>42079.691574074073</v>
      </c>
      <c r="U1367">
        <f t="shared" si="110"/>
        <v>2015</v>
      </c>
    </row>
    <row r="1368" spans="1:21" hidden="1" x14ac:dyDescent="0.3">
      <c r="A1368" s="8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  <c r="O1368">
        <f t="shared" si="106"/>
        <v>126</v>
      </c>
      <c r="P1368" s="13">
        <f t="shared" si="107"/>
        <v>64.540000000000006</v>
      </c>
      <c r="Q1368" s="15" t="s">
        <v>8323</v>
      </c>
      <c r="R1368" t="s">
        <v>8324</v>
      </c>
      <c r="S1368" s="19">
        <f t="shared" si="108"/>
        <v>41924.996099537035</v>
      </c>
      <c r="T1368" s="19">
        <f t="shared" si="109"/>
        <v>41970.037766203706</v>
      </c>
      <c r="U1368">
        <f t="shared" si="110"/>
        <v>2014</v>
      </c>
    </row>
    <row r="1369" spans="1:21" ht="43.2" hidden="1" x14ac:dyDescent="0.3">
      <c r="A1369" s="8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  <c r="O1369">
        <f t="shared" si="106"/>
        <v>114</v>
      </c>
      <c r="P1369" s="13">
        <f t="shared" si="107"/>
        <v>63.48</v>
      </c>
      <c r="Q1369" s="15" t="s">
        <v>8323</v>
      </c>
      <c r="R1369" t="s">
        <v>8324</v>
      </c>
      <c r="S1369" s="19">
        <f t="shared" si="108"/>
        <v>42292.002893518518</v>
      </c>
      <c r="T1369" s="19">
        <f t="shared" si="109"/>
        <v>42322.044560185182</v>
      </c>
      <c r="U1369">
        <f t="shared" si="110"/>
        <v>2015</v>
      </c>
    </row>
    <row r="1370" spans="1:21" ht="43.2" hidden="1" x14ac:dyDescent="0.3">
      <c r="A1370" s="8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  <c r="O1370">
        <f t="shared" si="106"/>
        <v>111</v>
      </c>
      <c r="P1370" s="13">
        <f t="shared" si="107"/>
        <v>63.62</v>
      </c>
      <c r="Q1370" s="15" t="s">
        <v>8323</v>
      </c>
      <c r="R1370" t="s">
        <v>8324</v>
      </c>
      <c r="S1370" s="19">
        <f t="shared" si="108"/>
        <v>42146.190902777773</v>
      </c>
      <c r="T1370" s="19">
        <f t="shared" si="109"/>
        <v>42170.190902777773</v>
      </c>
      <c r="U1370">
        <f t="shared" si="110"/>
        <v>2015</v>
      </c>
    </row>
    <row r="1371" spans="1:21" ht="43.2" hidden="1" x14ac:dyDescent="0.3">
      <c r="A1371" s="8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  <c r="O1371">
        <f t="shared" si="106"/>
        <v>105</v>
      </c>
      <c r="P1371" s="13">
        <f t="shared" si="107"/>
        <v>83.97</v>
      </c>
      <c r="Q1371" s="15" t="s">
        <v>8323</v>
      </c>
      <c r="R1371" t="s">
        <v>8324</v>
      </c>
      <c r="S1371" s="19">
        <f t="shared" si="108"/>
        <v>41710.594282407408</v>
      </c>
      <c r="T1371" s="19">
        <f t="shared" si="109"/>
        <v>41740.594282407408</v>
      </c>
      <c r="U1371">
        <f t="shared" si="110"/>
        <v>2014</v>
      </c>
    </row>
    <row r="1372" spans="1:21" ht="28.8" x14ac:dyDescent="0.3">
      <c r="A1372" s="8">
        <v>1370</v>
      </c>
      <c r="B1372" s="9" t="s">
        <v>1371</v>
      </c>
      <c r="C1372" s="9" t="s">
        <v>5480</v>
      </c>
      <c r="D1372" s="10">
        <v>1500</v>
      </c>
      <c r="E1372" s="11">
        <v>1555</v>
      </c>
      <c r="F1372" s="8" t="s">
        <v>8218</v>
      </c>
      <c r="G1372" s="8" t="s">
        <v>8223</v>
      </c>
      <c r="H1372" s="8" t="s">
        <v>8245</v>
      </c>
      <c r="I1372" s="8">
        <v>1381881890</v>
      </c>
      <c r="J1372" s="8">
        <v>1380585890</v>
      </c>
      <c r="K1372" s="8" t="b">
        <v>0</v>
      </c>
      <c r="L1372" s="8">
        <v>20</v>
      </c>
      <c r="M1372" s="8" t="b">
        <v>1</v>
      </c>
      <c r="N1372" s="8" t="s">
        <v>8274</v>
      </c>
      <c r="O1372">
        <f t="shared" si="106"/>
        <v>104</v>
      </c>
      <c r="P1372" s="13">
        <f t="shared" si="107"/>
        <v>77.75</v>
      </c>
      <c r="Q1372" s="15" t="s">
        <v>8323</v>
      </c>
      <c r="R1372" t="s">
        <v>8324</v>
      </c>
      <c r="S1372" s="19">
        <f t="shared" si="108"/>
        <v>41548.00335648148</v>
      </c>
      <c r="T1372" s="19">
        <f t="shared" si="109"/>
        <v>41563.00335648148</v>
      </c>
      <c r="U1372">
        <f t="shared" si="110"/>
        <v>2013</v>
      </c>
    </row>
    <row r="1373" spans="1:21" ht="43.2" hidden="1" x14ac:dyDescent="0.3">
      <c r="A1373" s="8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  <c r="O1373">
        <f t="shared" si="106"/>
        <v>107</v>
      </c>
      <c r="P1373" s="13">
        <f t="shared" si="107"/>
        <v>107.07</v>
      </c>
      <c r="Q1373" s="15" t="s">
        <v>8323</v>
      </c>
      <c r="R1373" t="s">
        <v>8324</v>
      </c>
      <c r="S1373" s="19">
        <f t="shared" si="108"/>
        <v>42101.758587962962</v>
      </c>
      <c r="T1373" s="19">
        <f t="shared" si="109"/>
        <v>42131.758587962962</v>
      </c>
      <c r="U1373">
        <f t="shared" si="110"/>
        <v>2015</v>
      </c>
    </row>
    <row r="1374" spans="1:21" hidden="1" x14ac:dyDescent="0.3">
      <c r="A1374" s="8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  <c r="O1374">
        <f t="shared" si="106"/>
        <v>124</v>
      </c>
      <c r="P1374" s="13">
        <f t="shared" si="107"/>
        <v>38.75</v>
      </c>
      <c r="Q1374" s="15" t="s">
        <v>8323</v>
      </c>
      <c r="R1374" t="s">
        <v>8324</v>
      </c>
      <c r="S1374" s="19">
        <f t="shared" si="108"/>
        <v>41072.739953703705</v>
      </c>
      <c r="T1374" s="19">
        <f t="shared" si="109"/>
        <v>41102.739953703705</v>
      </c>
      <c r="U1374">
        <f t="shared" si="110"/>
        <v>2012</v>
      </c>
    </row>
    <row r="1375" spans="1:21" ht="28.8" hidden="1" x14ac:dyDescent="0.3">
      <c r="A1375" s="8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  <c r="O1375">
        <f t="shared" si="106"/>
        <v>105</v>
      </c>
      <c r="P1375" s="13">
        <f t="shared" si="107"/>
        <v>201.94</v>
      </c>
      <c r="Q1375" s="15" t="s">
        <v>8323</v>
      </c>
      <c r="R1375" t="s">
        <v>8324</v>
      </c>
      <c r="S1375" s="19">
        <f t="shared" si="108"/>
        <v>42704.95177083333</v>
      </c>
      <c r="T1375" s="19">
        <f t="shared" si="109"/>
        <v>42734.95177083333</v>
      </c>
      <c r="U1375">
        <f t="shared" si="110"/>
        <v>2016</v>
      </c>
    </row>
    <row r="1376" spans="1:21" ht="43.2" x14ac:dyDescent="0.3">
      <c r="A1376" s="8">
        <v>1374</v>
      </c>
      <c r="B1376" s="9" t="s">
        <v>1375</v>
      </c>
      <c r="C1376" s="9" t="s">
        <v>5484</v>
      </c>
      <c r="D1376" s="10">
        <v>1500</v>
      </c>
      <c r="E1376" s="11">
        <v>2842</v>
      </c>
      <c r="F1376" s="8" t="s">
        <v>8218</v>
      </c>
      <c r="G1376" s="8" t="s">
        <v>8223</v>
      </c>
      <c r="H1376" s="8" t="s">
        <v>8245</v>
      </c>
      <c r="I1376" s="8">
        <v>1458874388</v>
      </c>
      <c r="J1376" s="8">
        <v>1456285988</v>
      </c>
      <c r="K1376" s="8" t="b">
        <v>0</v>
      </c>
      <c r="L1376" s="8">
        <v>66</v>
      </c>
      <c r="M1376" s="8" t="b">
        <v>1</v>
      </c>
      <c r="N1376" s="8" t="s">
        <v>8274</v>
      </c>
      <c r="O1376">
        <f t="shared" si="106"/>
        <v>189</v>
      </c>
      <c r="P1376" s="13">
        <f t="shared" si="107"/>
        <v>43.06</v>
      </c>
      <c r="Q1376" s="15" t="s">
        <v>8323</v>
      </c>
      <c r="R1376" t="s">
        <v>8324</v>
      </c>
      <c r="S1376" s="19">
        <f t="shared" si="108"/>
        <v>42424.161898148144</v>
      </c>
      <c r="T1376" s="19">
        <f t="shared" si="109"/>
        <v>42454.12023148148</v>
      </c>
      <c r="U1376">
        <f t="shared" si="110"/>
        <v>2016</v>
      </c>
    </row>
    <row r="1377" spans="1:21" ht="57.6" x14ac:dyDescent="0.3">
      <c r="A1377" s="8">
        <v>1375</v>
      </c>
      <c r="B1377" s="9" t="s">
        <v>1376</v>
      </c>
      <c r="C1377" s="9" t="s">
        <v>5485</v>
      </c>
      <c r="D1377" s="10">
        <v>4000</v>
      </c>
      <c r="E1377" s="11">
        <v>6853</v>
      </c>
      <c r="F1377" s="8" t="s">
        <v>8218</v>
      </c>
      <c r="G1377" s="8" t="s">
        <v>8229</v>
      </c>
      <c r="H1377" s="8" t="s">
        <v>8248</v>
      </c>
      <c r="I1377" s="8">
        <v>1484444119</v>
      </c>
      <c r="J1377" s="8">
        <v>1481852119</v>
      </c>
      <c r="K1377" s="8" t="b">
        <v>0</v>
      </c>
      <c r="L1377" s="8">
        <v>109</v>
      </c>
      <c r="M1377" s="8" t="b">
        <v>1</v>
      </c>
      <c r="N1377" s="8" t="s">
        <v>8274</v>
      </c>
      <c r="O1377">
        <f t="shared" si="106"/>
        <v>171</v>
      </c>
      <c r="P1377" s="13">
        <f t="shared" si="107"/>
        <v>62.87</v>
      </c>
      <c r="Q1377" s="15" t="s">
        <v>8323</v>
      </c>
      <c r="R1377" t="s">
        <v>8324</v>
      </c>
      <c r="S1377" s="19">
        <f t="shared" si="108"/>
        <v>42720.066192129627</v>
      </c>
      <c r="T1377" s="19">
        <f t="shared" si="109"/>
        <v>42750.066192129627</v>
      </c>
      <c r="U1377">
        <f t="shared" si="110"/>
        <v>2016</v>
      </c>
    </row>
    <row r="1378" spans="1:21" ht="28.8" x14ac:dyDescent="0.3">
      <c r="A1378" s="8">
        <v>1376</v>
      </c>
      <c r="B1378" s="9" t="s">
        <v>1377</v>
      </c>
      <c r="C1378" s="9" t="s">
        <v>5486</v>
      </c>
      <c r="D1378" s="10">
        <v>3700</v>
      </c>
      <c r="E1378" s="11">
        <v>9342</v>
      </c>
      <c r="F1378" s="8" t="s">
        <v>8218</v>
      </c>
      <c r="G1378" s="8" t="s">
        <v>8224</v>
      </c>
      <c r="H1378" s="8" t="s">
        <v>8246</v>
      </c>
      <c r="I1378" s="8">
        <v>1480784606</v>
      </c>
      <c r="J1378" s="8">
        <v>1478189006</v>
      </c>
      <c r="K1378" s="8" t="b">
        <v>0</v>
      </c>
      <c r="L1378" s="8">
        <v>168</v>
      </c>
      <c r="M1378" s="8" t="b">
        <v>1</v>
      </c>
      <c r="N1378" s="8" t="s">
        <v>8274</v>
      </c>
      <c r="O1378">
        <f t="shared" si="106"/>
        <v>252</v>
      </c>
      <c r="P1378" s="13">
        <f t="shared" si="107"/>
        <v>55.61</v>
      </c>
      <c r="Q1378" s="15" t="s">
        <v>8323</v>
      </c>
      <c r="R1378" t="s">
        <v>8324</v>
      </c>
      <c r="S1378" s="19">
        <f t="shared" si="108"/>
        <v>42677.669050925921</v>
      </c>
      <c r="T1378" s="19">
        <f t="shared" si="109"/>
        <v>42707.710717592592</v>
      </c>
      <c r="U1378">
        <f t="shared" si="110"/>
        <v>2016</v>
      </c>
    </row>
    <row r="1379" spans="1:21" ht="43.2" x14ac:dyDescent="0.3">
      <c r="A1379" s="8">
        <v>1377</v>
      </c>
      <c r="B1379" s="9" t="s">
        <v>1378</v>
      </c>
      <c r="C1379" s="9" t="s">
        <v>5487</v>
      </c>
      <c r="D1379" s="10">
        <v>1300</v>
      </c>
      <c r="E1379" s="11">
        <v>1510</v>
      </c>
      <c r="F1379" s="8" t="s">
        <v>8218</v>
      </c>
      <c r="G1379" s="8" t="s">
        <v>8223</v>
      </c>
      <c r="H1379" s="8" t="s">
        <v>8245</v>
      </c>
      <c r="I1379" s="8">
        <v>1486095060</v>
      </c>
      <c r="J1379" s="8">
        <v>1484198170</v>
      </c>
      <c r="K1379" s="8" t="b">
        <v>0</v>
      </c>
      <c r="L1379" s="8">
        <v>31</v>
      </c>
      <c r="M1379" s="8" t="b">
        <v>1</v>
      </c>
      <c r="N1379" s="8" t="s">
        <v>8274</v>
      </c>
      <c r="O1379">
        <f t="shared" si="106"/>
        <v>116</v>
      </c>
      <c r="P1379" s="13">
        <f t="shared" si="107"/>
        <v>48.71</v>
      </c>
      <c r="Q1379" s="15" t="s">
        <v>8323</v>
      </c>
      <c r="R1379" t="s">
        <v>8324</v>
      </c>
      <c r="S1379" s="19">
        <f t="shared" si="108"/>
        <v>42747.219560185185</v>
      </c>
      <c r="T1379" s="19">
        <f t="shared" si="109"/>
        <v>42769.174305555556</v>
      </c>
      <c r="U1379">
        <f t="shared" si="110"/>
        <v>2017</v>
      </c>
    </row>
    <row r="1380" spans="1:21" x14ac:dyDescent="0.3">
      <c r="A1380" s="8">
        <v>1378</v>
      </c>
      <c r="B1380" s="9" t="s">
        <v>1379</v>
      </c>
      <c r="C1380" s="9" t="s">
        <v>5488</v>
      </c>
      <c r="D1380" s="10">
        <v>2000</v>
      </c>
      <c r="E1380" s="11">
        <v>4067</v>
      </c>
      <c r="F1380" s="8" t="s">
        <v>8218</v>
      </c>
      <c r="G1380" s="8" t="s">
        <v>8224</v>
      </c>
      <c r="H1380" s="8" t="s">
        <v>8246</v>
      </c>
      <c r="I1380" s="8">
        <v>1470075210</v>
      </c>
      <c r="J1380" s="8">
        <v>1468779210</v>
      </c>
      <c r="K1380" s="8" t="b">
        <v>0</v>
      </c>
      <c r="L1380" s="8">
        <v>133</v>
      </c>
      <c r="M1380" s="8" t="b">
        <v>1</v>
      </c>
      <c r="N1380" s="8" t="s">
        <v>8274</v>
      </c>
      <c r="O1380">
        <f t="shared" si="106"/>
        <v>203</v>
      </c>
      <c r="P1380" s="13">
        <f t="shared" si="107"/>
        <v>30.58</v>
      </c>
      <c r="Q1380" s="15" t="s">
        <v>8323</v>
      </c>
      <c r="R1380" t="s">
        <v>8324</v>
      </c>
      <c r="S1380" s="19">
        <f t="shared" si="108"/>
        <v>42568.759374999994</v>
      </c>
      <c r="T1380" s="19">
        <f t="shared" si="109"/>
        <v>42583.759374999994</v>
      </c>
      <c r="U1380">
        <f t="shared" si="110"/>
        <v>2016</v>
      </c>
    </row>
    <row r="1381" spans="1:21" ht="28.8" hidden="1" x14ac:dyDescent="0.3">
      <c r="A1381" s="8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  <c r="O1381">
        <f t="shared" si="106"/>
        <v>112</v>
      </c>
      <c r="P1381" s="13">
        <f t="shared" si="107"/>
        <v>73.91</v>
      </c>
      <c r="Q1381" s="15" t="s">
        <v>8323</v>
      </c>
      <c r="R1381" t="s">
        <v>8324</v>
      </c>
      <c r="S1381" s="19">
        <f t="shared" si="108"/>
        <v>42130.491620370376</v>
      </c>
      <c r="T1381" s="19">
        <f t="shared" si="109"/>
        <v>42160.491620370376</v>
      </c>
      <c r="U1381">
        <f t="shared" si="110"/>
        <v>2015</v>
      </c>
    </row>
    <row r="1382" spans="1:21" ht="43.2" hidden="1" x14ac:dyDescent="0.3">
      <c r="A1382" s="8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  <c r="O1382">
        <f t="shared" si="106"/>
        <v>424</v>
      </c>
      <c r="P1382" s="13">
        <f t="shared" si="107"/>
        <v>21.2</v>
      </c>
      <c r="Q1382" s="15" t="s">
        <v>8323</v>
      </c>
      <c r="R1382" t="s">
        <v>8324</v>
      </c>
      <c r="S1382" s="19">
        <f t="shared" si="108"/>
        <v>42141.762800925921</v>
      </c>
      <c r="T1382" s="19">
        <f t="shared" si="109"/>
        <v>42164.083333333328</v>
      </c>
      <c r="U1382">
        <f t="shared" si="110"/>
        <v>2015</v>
      </c>
    </row>
    <row r="1383" spans="1:21" ht="57.6" hidden="1" x14ac:dyDescent="0.3">
      <c r="A1383" s="8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  <c r="O1383">
        <f t="shared" si="106"/>
        <v>107</v>
      </c>
      <c r="P1383" s="13">
        <f t="shared" si="107"/>
        <v>73.36</v>
      </c>
      <c r="Q1383" s="15" t="s">
        <v>8323</v>
      </c>
      <c r="R1383" t="s">
        <v>8324</v>
      </c>
      <c r="S1383" s="19">
        <f t="shared" si="108"/>
        <v>42703.214409722219</v>
      </c>
      <c r="T1383" s="19">
        <f t="shared" si="109"/>
        <v>42733.214409722219</v>
      </c>
      <c r="U1383">
        <f t="shared" si="110"/>
        <v>2016</v>
      </c>
    </row>
    <row r="1384" spans="1:21" ht="43.2" hidden="1" x14ac:dyDescent="0.3">
      <c r="A1384" s="8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  <c r="O1384">
        <f t="shared" si="106"/>
        <v>104</v>
      </c>
      <c r="P1384" s="13">
        <f t="shared" si="107"/>
        <v>56.41</v>
      </c>
      <c r="Q1384" s="15" t="s">
        <v>8323</v>
      </c>
      <c r="R1384" t="s">
        <v>8324</v>
      </c>
      <c r="S1384" s="19">
        <f t="shared" si="108"/>
        <v>41370.800185185188</v>
      </c>
      <c r="T1384" s="19">
        <f t="shared" si="109"/>
        <v>41400.800185185188</v>
      </c>
      <c r="U1384">
        <f t="shared" si="110"/>
        <v>2013</v>
      </c>
    </row>
    <row r="1385" spans="1:21" ht="43.2" x14ac:dyDescent="0.3">
      <c r="A1385" s="8">
        <v>1383</v>
      </c>
      <c r="B1385" s="9" t="s">
        <v>1384</v>
      </c>
      <c r="C1385" s="9" t="s">
        <v>5493</v>
      </c>
      <c r="D1385" s="10">
        <v>2200</v>
      </c>
      <c r="E1385" s="11">
        <v>4673</v>
      </c>
      <c r="F1385" s="8" t="s">
        <v>8218</v>
      </c>
      <c r="G1385" s="8" t="s">
        <v>8228</v>
      </c>
      <c r="H1385" s="8" t="s">
        <v>8250</v>
      </c>
      <c r="I1385" s="8">
        <v>1482457678</v>
      </c>
      <c r="J1385" s="8">
        <v>1480729678</v>
      </c>
      <c r="K1385" s="8" t="b">
        <v>0</v>
      </c>
      <c r="L1385" s="8">
        <v>93</v>
      </c>
      <c r="M1385" s="8" t="b">
        <v>1</v>
      </c>
      <c r="N1385" s="8" t="s">
        <v>8274</v>
      </c>
      <c r="O1385">
        <f t="shared" si="106"/>
        <v>212</v>
      </c>
      <c r="P1385" s="13">
        <f t="shared" si="107"/>
        <v>50.25</v>
      </c>
      <c r="Q1385" s="15" t="s">
        <v>8323</v>
      </c>
      <c r="R1385" t="s">
        <v>8324</v>
      </c>
      <c r="S1385" s="19">
        <f t="shared" si="108"/>
        <v>42707.074976851851</v>
      </c>
      <c r="T1385" s="19">
        <f t="shared" si="109"/>
        <v>42727.074976851851</v>
      </c>
      <c r="U1385">
        <f t="shared" si="110"/>
        <v>2016</v>
      </c>
    </row>
    <row r="1386" spans="1:21" ht="43.2" x14ac:dyDescent="0.3">
      <c r="A1386" s="8">
        <v>1384</v>
      </c>
      <c r="B1386" s="9" t="s">
        <v>1385</v>
      </c>
      <c r="C1386" s="9" t="s">
        <v>5494</v>
      </c>
      <c r="D1386" s="10">
        <v>3500</v>
      </c>
      <c r="E1386" s="11">
        <v>4343</v>
      </c>
      <c r="F1386" s="8" t="s">
        <v>8218</v>
      </c>
      <c r="G1386" s="8" t="s">
        <v>8223</v>
      </c>
      <c r="H1386" s="8" t="s">
        <v>8245</v>
      </c>
      <c r="I1386" s="8">
        <v>1436117922</v>
      </c>
      <c r="J1386" s="8">
        <v>1433525922</v>
      </c>
      <c r="K1386" s="8" t="b">
        <v>0</v>
      </c>
      <c r="L1386" s="8">
        <v>63</v>
      </c>
      <c r="M1386" s="8" t="b">
        <v>1</v>
      </c>
      <c r="N1386" s="8" t="s">
        <v>8274</v>
      </c>
      <c r="O1386">
        <f t="shared" si="106"/>
        <v>124</v>
      </c>
      <c r="P1386" s="13">
        <f t="shared" si="107"/>
        <v>68.94</v>
      </c>
      <c r="Q1386" s="15" t="s">
        <v>8323</v>
      </c>
      <c r="R1386" t="s">
        <v>8324</v>
      </c>
      <c r="S1386" s="19">
        <f t="shared" si="108"/>
        <v>42160.735208333332</v>
      </c>
      <c r="T1386" s="19">
        <f t="shared" si="109"/>
        <v>42190.735208333332</v>
      </c>
      <c r="U1386">
        <f t="shared" si="110"/>
        <v>2015</v>
      </c>
    </row>
    <row r="1387" spans="1:21" ht="43.2" hidden="1" x14ac:dyDescent="0.3">
      <c r="A1387" s="8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  <c r="O1387">
        <f t="shared" si="106"/>
        <v>110</v>
      </c>
      <c r="P1387" s="13">
        <f t="shared" si="107"/>
        <v>65.91</v>
      </c>
      <c r="Q1387" s="15" t="s">
        <v>8323</v>
      </c>
      <c r="R1387" t="s">
        <v>8324</v>
      </c>
      <c r="S1387" s="19">
        <f t="shared" si="108"/>
        <v>42433.688900462963</v>
      </c>
      <c r="T1387" s="19">
        <f t="shared" si="109"/>
        <v>42489.507638888885</v>
      </c>
      <c r="U1387">
        <f t="shared" si="110"/>
        <v>2016</v>
      </c>
    </row>
    <row r="1388" spans="1:21" ht="28.8" hidden="1" x14ac:dyDescent="0.3">
      <c r="A1388" s="8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  <c r="O1388">
        <f t="shared" si="106"/>
        <v>219</v>
      </c>
      <c r="P1388" s="13">
        <f t="shared" si="107"/>
        <v>62.5</v>
      </c>
      <c r="Q1388" s="15" t="s">
        <v>8323</v>
      </c>
      <c r="R1388" t="s">
        <v>8324</v>
      </c>
      <c r="S1388" s="19">
        <f t="shared" si="108"/>
        <v>42184.646863425922</v>
      </c>
      <c r="T1388" s="19">
        <f t="shared" si="109"/>
        <v>42214.646863425922</v>
      </c>
      <c r="U1388">
        <f t="shared" si="110"/>
        <v>2015</v>
      </c>
    </row>
    <row r="1389" spans="1:21" ht="43.2" x14ac:dyDescent="0.3">
      <c r="A1389" s="8">
        <v>1387</v>
      </c>
      <c r="B1389" s="9" t="s">
        <v>1388</v>
      </c>
      <c r="C1389" s="9" t="s">
        <v>5497</v>
      </c>
      <c r="D1389" s="10">
        <v>4000</v>
      </c>
      <c r="E1389" s="11">
        <v>5465</v>
      </c>
      <c r="F1389" s="8" t="s">
        <v>8218</v>
      </c>
      <c r="G1389" s="8" t="s">
        <v>8223</v>
      </c>
      <c r="H1389" s="8" t="s">
        <v>8245</v>
      </c>
      <c r="I1389" s="8">
        <v>1433305800</v>
      </c>
      <c r="J1389" s="8">
        <v>1430604395</v>
      </c>
      <c r="K1389" s="8" t="b">
        <v>0</v>
      </c>
      <c r="L1389" s="8">
        <v>78</v>
      </c>
      <c r="M1389" s="8" t="b">
        <v>1</v>
      </c>
      <c r="N1389" s="8" t="s">
        <v>8274</v>
      </c>
      <c r="O1389">
        <f t="shared" si="106"/>
        <v>137</v>
      </c>
      <c r="P1389" s="13">
        <f t="shared" si="107"/>
        <v>70.06</v>
      </c>
      <c r="Q1389" s="15" t="s">
        <v>8323</v>
      </c>
      <c r="R1389" t="s">
        <v>8324</v>
      </c>
      <c r="S1389" s="19">
        <f t="shared" si="108"/>
        <v>42126.92123842593</v>
      </c>
      <c r="T1389" s="19">
        <f t="shared" si="109"/>
        <v>42158.1875</v>
      </c>
      <c r="U1389">
        <f t="shared" si="110"/>
        <v>2015</v>
      </c>
    </row>
    <row r="1390" spans="1:21" ht="43.2" hidden="1" x14ac:dyDescent="0.3">
      <c r="A1390" s="8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  <c r="O1390">
        <f t="shared" si="106"/>
        <v>135</v>
      </c>
      <c r="P1390" s="13">
        <f t="shared" si="107"/>
        <v>60.18</v>
      </c>
      <c r="Q1390" s="15" t="s">
        <v>8323</v>
      </c>
      <c r="R1390" t="s">
        <v>8324</v>
      </c>
      <c r="S1390" s="19">
        <f t="shared" si="108"/>
        <v>42634.614780092597</v>
      </c>
      <c r="T1390" s="19">
        <f t="shared" si="109"/>
        <v>42660.676388888889</v>
      </c>
      <c r="U1390">
        <f t="shared" si="110"/>
        <v>2016</v>
      </c>
    </row>
    <row r="1391" spans="1:21" ht="28.8" hidden="1" x14ac:dyDescent="0.3">
      <c r="A1391" s="8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  <c r="O1391">
        <f t="shared" si="106"/>
        <v>145</v>
      </c>
      <c r="P1391" s="13">
        <f t="shared" si="107"/>
        <v>21.38</v>
      </c>
      <c r="Q1391" s="15" t="s">
        <v>8323</v>
      </c>
      <c r="R1391" t="s">
        <v>8324</v>
      </c>
      <c r="S1391" s="19">
        <f t="shared" si="108"/>
        <v>42565.480983796297</v>
      </c>
      <c r="T1391" s="19">
        <f t="shared" si="109"/>
        <v>42595.480983796297</v>
      </c>
      <c r="U1391">
        <f t="shared" si="110"/>
        <v>2016</v>
      </c>
    </row>
    <row r="1392" spans="1:21" ht="43.2" x14ac:dyDescent="0.3">
      <c r="A1392" s="8">
        <v>1390</v>
      </c>
      <c r="B1392" s="9" t="s">
        <v>1391</v>
      </c>
      <c r="C1392" s="9" t="s">
        <v>5500</v>
      </c>
      <c r="D1392" s="10">
        <v>2800</v>
      </c>
      <c r="E1392" s="11">
        <v>3055</v>
      </c>
      <c r="F1392" s="8" t="s">
        <v>8218</v>
      </c>
      <c r="G1392" s="8" t="s">
        <v>8223</v>
      </c>
      <c r="H1392" s="8" t="s">
        <v>8245</v>
      </c>
      <c r="I1392" s="8">
        <v>1430154720</v>
      </c>
      <c r="J1392" s="8">
        <v>1427224606</v>
      </c>
      <c r="K1392" s="8" t="b">
        <v>0</v>
      </c>
      <c r="L1392" s="8">
        <v>19</v>
      </c>
      <c r="M1392" s="8" t="b">
        <v>1</v>
      </c>
      <c r="N1392" s="8" t="s">
        <v>8274</v>
      </c>
      <c r="O1392">
        <f t="shared" si="106"/>
        <v>109</v>
      </c>
      <c r="P1392" s="13">
        <f t="shared" si="107"/>
        <v>160.79</v>
      </c>
      <c r="Q1392" s="15" t="s">
        <v>8323</v>
      </c>
      <c r="R1392" t="s">
        <v>8324</v>
      </c>
      <c r="S1392" s="19">
        <f t="shared" si="108"/>
        <v>42087.803310185183</v>
      </c>
      <c r="T1392" s="19">
        <f t="shared" si="109"/>
        <v>42121.716666666667</v>
      </c>
      <c r="U1392">
        <f t="shared" si="110"/>
        <v>2015</v>
      </c>
    </row>
    <row r="1393" spans="1:21" ht="43.2" hidden="1" x14ac:dyDescent="0.3">
      <c r="A1393" s="8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  <c r="O1393">
        <f t="shared" si="106"/>
        <v>110</v>
      </c>
      <c r="P1393" s="13">
        <f t="shared" si="107"/>
        <v>42.38</v>
      </c>
      <c r="Q1393" s="15" t="s">
        <v>8323</v>
      </c>
      <c r="R1393" t="s">
        <v>8324</v>
      </c>
      <c r="S1393" s="19">
        <f t="shared" si="108"/>
        <v>42193.650671296295</v>
      </c>
      <c r="T1393" s="19">
        <f t="shared" si="109"/>
        <v>42238.207638888889</v>
      </c>
      <c r="U1393">
        <f t="shared" si="110"/>
        <v>2015</v>
      </c>
    </row>
    <row r="1394" spans="1:21" ht="43.2" x14ac:dyDescent="0.3">
      <c r="A1394" s="8">
        <v>1392</v>
      </c>
      <c r="B1394" s="9" t="s">
        <v>1393</v>
      </c>
      <c r="C1394" s="9" t="s">
        <v>5502</v>
      </c>
      <c r="D1394" s="10">
        <v>2500</v>
      </c>
      <c r="E1394" s="11">
        <v>2841</v>
      </c>
      <c r="F1394" s="8" t="s">
        <v>8218</v>
      </c>
      <c r="G1394" s="8" t="s">
        <v>8223</v>
      </c>
      <c r="H1394" s="8" t="s">
        <v>8245</v>
      </c>
      <c r="I1394" s="8">
        <v>1456976586</v>
      </c>
      <c r="J1394" s="8">
        <v>1454298186</v>
      </c>
      <c r="K1394" s="8" t="b">
        <v>0</v>
      </c>
      <c r="L1394" s="8">
        <v>104</v>
      </c>
      <c r="M1394" s="8" t="b">
        <v>1</v>
      </c>
      <c r="N1394" s="8" t="s">
        <v>8274</v>
      </c>
      <c r="O1394">
        <f t="shared" si="106"/>
        <v>114</v>
      </c>
      <c r="P1394" s="13">
        <f t="shared" si="107"/>
        <v>27.32</v>
      </c>
      <c r="Q1394" s="15" t="s">
        <v>8323</v>
      </c>
      <c r="R1394" t="s">
        <v>8324</v>
      </c>
      <c r="S1394" s="19">
        <f t="shared" si="108"/>
        <v>42401.154930555553</v>
      </c>
      <c r="T1394" s="19">
        <f t="shared" si="109"/>
        <v>42432.154930555553</v>
      </c>
      <c r="U1394">
        <f t="shared" si="110"/>
        <v>2016</v>
      </c>
    </row>
    <row r="1395" spans="1:21" hidden="1" x14ac:dyDescent="0.3">
      <c r="A1395" s="8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  <c r="O1395">
        <f t="shared" si="106"/>
        <v>102</v>
      </c>
      <c r="P1395" s="13">
        <f t="shared" si="107"/>
        <v>196.83</v>
      </c>
      <c r="Q1395" s="15" t="s">
        <v>8323</v>
      </c>
      <c r="R1395" t="s">
        <v>8324</v>
      </c>
      <c r="S1395" s="19">
        <f t="shared" si="108"/>
        <v>42553.681979166664</v>
      </c>
      <c r="T1395" s="19">
        <f t="shared" si="109"/>
        <v>42583.681979166664</v>
      </c>
      <c r="U1395">
        <f t="shared" si="110"/>
        <v>2016</v>
      </c>
    </row>
    <row r="1396" spans="1:21" ht="43.2" hidden="1" x14ac:dyDescent="0.3">
      <c r="A1396" s="8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  <c r="O1396">
        <f t="shared" si="106"/>
        <v>122</v>
      </c>
      <c r="P1396" s="13">
        <f t="shared" si="107"/>
        <v>53.88</v>
      </c>
      <c r="Q1396" s="15" t="s">
        <v>8323</v>
      </c>
      <c r="R1396" t="s">
        <v>8324</v>
      </c>
      <c r="S1396" s="19">
        <f t="shared" si="108"/>
        <v>42752.144976851851</v>
      </c>
      <c r="T1396" s="19">
        <f t="shared" si="109"/>
        <v>42795.125</v>
      </c>
      <c r="U1396">
        <f t="shared" si="110"/>
        <v>2017</v>
      </c>
    </row>
    <row r="1397" spans="1:21" x14ac:dyDescent="0.3">
      <c r="A1397" s="8">
        <v>1395</v>
      </c>
      <c r="B1397" s="9" t="s">
        <v>1396</v>
      </c>
      <c r="C1397" s="9" t="s">
        <v>5505</v>
      </c>
      <c r="D1397" s="10">
        <v>3500</v>
      </c>
      <c r="E1397" s="11">
        <v>3916</v>
      </c>
      <c r="F1397" s="8" t="s">
        <v>8218</v>
      </c>
      <c r="G1397" s="8" t="s">
        <v>8223</v>
      </c>
      <c r="H1397" s="8" t="s">
        <v>8245</v>
      </c>
      <c r="I1397" s="8">
        <v>1484430481</v>
      </c>
      <c r="J1397" s="8">
        <v>1481838481</v>
      </c>
      <c r="K1397" s="8" t="b">
        <v>0</v>
      </c>
      <c r="L1397" s="8">
        <v>82</v>
      </c>
      <c r="M1397" s="8" t="b">
        <v>1</v>
      </c>
      <c r="N1397" s="8" t="s">
        <v>8274</v>
      </c>
      <c r="O1397">
        <f t="shared" si="106"/>
        <v>112</v>
      </c>
      <c r="P1397" s="13">
        <f t="shared" si="107"/>
        <v>47.76</v>
      </c>
      <c r="Q1397" s="15" t="s">
        <v>8323</v>
      </c>
      <c r="R1397" t="s">
        <v>8324</v>
      </c>
      <c r="S1397" s="19">
        <f t="shared" si="108"/>
        <v>42719.90834490741</v>
      </c>
      <c r="T1397" s="19">
        <f t="shared" si="109"/>
        <v>42749.90834490741</v>
      </c>
      <c r="U1397">
        <f t="shared" si="110"/>
        <v>2016</v>
      </c>
    </row>
    <row r="1398" spans="1:21" ht="43.2" hidden="1" x14ac:dyDescent="0.3">
      <c r="A1398" s="8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  <c r="O1398">
        <f t="shared" si="106"/>
        <v>107</v>
      </c>
      <c r="P1398" s="13">
        <f t="shared" si="107"/>
        <v>88.19</v>
      </c>
      <c r="Q1398" s="15" t="s">
        <v>8323</v>
      </c>
      <c r="R1398" t="s">
        <v>8324</v>
      </c>
      <c r="S1398" s="19">
        <f t="shared" si="108"/>
        <v>42018.99863425926</v>
      </c>
      <c r="T1398" s="19">
        <f t="shared" si="109"/>
        <v>42048.99863425926</v>
      </c>
      <c r="U1398">
        <f t="shared" si="110"/>
        <v>2015</v>
      </c>
    </row>
    <row r="1399" spans="1:21" ht="43.2" hidden="1" x14ac:dyDescent="0.3">
      <c r="A1399" s="8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  <c r="O1399">
        <f t="shared" si="106"/>
        <v>114</v>
      </c>
      <c r="P1399" s="13">
        <f t="shared" si="107"/>
        <v>72.06</v>
      </c>
      <c r="Q1399" s="15" t="s">
        <v>8323</v>
      </c>
      <c r="R1399" t="s">
        <v>8324</v>
      </c>
      <c r="S1399" s="19">
        <f t="shared" si="108"/>
        <v>42640.917939814812</v>
      </c>
      <c r="T1399" s="19">
        <f t="shared" si="109"/>
        <v>42670.888194444444</v>
      </c>
      <c r="U1399">
        <f t="shared" si="110"/>
        <v>2016</v>
      </c>
    </row>
    <row r="1400" spans="1:21" ht="43.2" x14ac:dyDescent="0.3">
      <c r="A1400" s="8">
        <v>1398</v>
      </c>
      <c r="B1400" s="9" t="s">
        <v>1399</v>
      </c>
      <c r="C1400" s="9" t="s">
        <v>5508</v>
      </c>
      <c r="D1400" s="10">
        <v>4400</v>
      </c>
      <c r="E1400" s="11">
        <v>4826</v>
      </c>
      <c r="F1400" s="8" t="s">
        <v>8218</v>
      </c>
      <c r="G1400" s="8" t="s">
        <v>8223</v>
      </c>
      <c r="H1400" s="8" t="s">
        <v>8245</v>
      </c>
      <c r="I1400" s="8">
        <v>1467752334</v>
      </c>
      <c r="J1400" s="8">
        <v>1465160334</v>
      </c>
      <c r="K1400" s="8" t="b">
        <v>0</v>
      </c>
      <c r="L1400" s="8">
        <v>65</v>
      </c>
      <c r="M1400" s="8" t="b">
        <v>1</v>
      </c>
      <c r="N1400" s="8" t="s">
        <v>8274</v>
      </c>
      <c r="O1400">
        <f t="shared" si="106"/>
        <v>110</v>
      </c>
      <c r="P1400" s="13">
        <f t="shared" si="107"/>
        <v>74.25</v>
      </c>
      <c r="Q1400" s="15" t="s">
        <v>8323</v>
      </c>
      <c r="R1400" t="s">
        <v>8324</v>
      </c>
      <c r="S1400" s="19">
        <f t="shared" si="108"/>
        <v>42526.874236111107</v>
      </c>
      <c r="T1400" s="19">
        <f t="shared" si="109"/>
        <v>42556.874236111107</v>
      </c>
      <c r="U1400">
        <f t="shared" si="110"/>
        <v>2016</v>
      </c>
    </row>
    <row r="1401" spans="1:21" ht="43.2" hidden="1" x14ac:dyDescent="0.3">
      <c r="A1401" s="8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  <c r="O1401">
        <f t="shared" si="106"/>
        <v>126</v>
      </c>
      <c r="P1401" s="13">
        <f t="shared" si="107"/>
        <v>61.7</v>
      </c>
      <c r="Q1401" s="15" t="s">
        <v>8323</v>
      </c>
      <c r="R1401" t="s">
        <v>8324</v>
      </c>
      <c r="S1401" s="19">
        <f t="shared" si="108"/>
        <v>41889.004317129627</v>
      </c>
      <c r="T1401" s="19">
        <f t="shared" si="109"/>
        <v>41919.004317129627</v>
      </c>
      <c r="U1401">
        <f t="shared" si="110"/>
        <v>2014</v>
      </c>
    </row>
    <row r="1402" spans="1:21" ht="43.2" hidden="1" x14ac:dyDescent="0.3">
      <c r="A1402" s="8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  <c r="O1402">
        <f t="shared" si="106"/>
        <v>167</v>
      </c>
      <c r="P1402" s="13">
        <f t="shared" si="107"/>
        <v>17.239999999999998</v>
      </c>
      <c r="Q1402" s="15" t="s">
        <v>8323</v>
      </c>
      <c r="R1402" t="s">
        <v>8324</v>
      </c>
      <c r="S1402" s="19">
        <f t="shared" si="108"/>
        <v>42498.341122685189</v>
      </c>
      <c r="T1402" s="19">
        <f t="shared" si="109"/>
        <v>42533.229166666672</v>
      </c>
      <c r="U1402">
        <f t="shared" si="110"/>
        <v>2016</v>
      </c>
    </row>
    <row r="1403" spans="1:21" ht="57.6" x14ac:dyDescent="0.3">
      <c r="A1403" s="8">
        <v>1401</v>
      </c>
      <c r="B1403" s="9" t="s">
        <v>1402</v>
      </c>
      <c r="C1403" s="9" t="s">
        <v>5511</v>
      </c>
      <c r="D1403" s="10">
        <v>2500</v>
      </c>
      <c r="E1403" s="11">
        <v>12413</v>
      </c>
      <c r="F1403" s="8" t="s">
        <v>8218</v>
      </c>
      <c r="G1403" s="8" t="s">
        <v>8223</v>
      </c>
      <c r="H1403" s="8" t="s">
        <v>8245</v>
      </c>
      <c r="I1403" s="8">
        <v>1369612474</v>
      </c>
      <c r="J1403" s="8">
        <v>1367798074</v>
      </c>
      <c r="K1403" s="8" t="b">
        <v>0</v>
      </c>
      <c r="L1403" s="8">
        <v>240</v>
      </c>
      <c r="M1403" s="8" t="b">
        <v>1</v>
      </c>
      <c r="N1403" s="8" t="s">
        <v>8274</v>
      </c>
      <c r="O1403">
        <f t="shared" si="106"/>
        <v>497</v>
      </c>
      <c r="P1403" s="13">
        <f t="shared" si="107"/>
        <v>51.72</v>
      </c>
      <c r="Q1403" s="15" t="s">
        <v>8323</v>
      </c>
      <c r="R1403" t="s">
        <v>8324</v>
      </c>
      <c r="S1403" s="19">
        <f t="shared" si="108"/>
        <v>41399.99622685185</v>
      </c>
      <c r="T1403" s="19">
        <f t="shared" si="109"/>
        <v>41420.99622685185</v>
      </c>
      <c r="U1403">
        <f t="shared" si="110"/>
        <v>2013</v>
      </c>
    </row>
    <row r="1404" spans="1:21" ht="43.2" x14ac:dyDescent="0.3">
      <c r="A1404" s="8">
        <v>1402</v>
      </c>
      <c r="B1404" s="9" t="s">
        <v>1403</v>
      </c>
      <c r="C1404" s="9" t="s">
        <v>5512</v>
      </c>
      <c r="D1404" s="10">
        <v>2500</v>
      </c>
      <c r="E1404" s="11">
        <v>2729</v>
      </c>
      <c r="F1404" s="8" t="s">
        <v>8218</v>
      </c>
      <c r="G1404" s="8" t="s">
        <v>8224</v>
      </c>
      <c r="H1404" s="8" t="s">
        <v>8246</v>
      </c>
      <c r="I1404" s="8">
        <v>1430439411</v>
      </c>
      <c r="J1404" s="8">
        <v>1425259011</v>
      </c>
      <c r="K1404" s="8" t="b">
        <v>0</v>
      </c>
      <c r="L1404" s="8">
        <v>113</v>
      </c>
      <c r="M1404" s="8" t="b">
        <v>1</v>
      </c>
      <c r="N1404" s="8" t="s">
        <v>8274</v>
      </c>
      <c r="O1404">
        <f t="shared" si="106"/>
        <v>109</v>
      </c>
      <c r="P1404" s="13">
        <f t="shared" si="107"/>
        <v>24.15</v>
      </c>
      <c r="Q1404" s="15" t="s">
        <v>8323</v>
      </c>
      <c r="R1404" t="s">
        <v>8324</v>
      </c>
      <c r="S1404" s="19">
        <f t="shared" si="108"/>
        <v>42065.053368055553</v>
      </c>
      <c r="T1404" s="19">
        <f t="shared" si="109"/>
        <v>42125.011701388896</v>
      </c>
      <c r="U1404">
        <f t="shared" si="110"/>
        <v>2015</v>
      </c>
    </row>
    <row r="1405" spans="1:21" ht="43.2" x14ac:dyDescent="0.3">
      <c r="A1405" s="8">
        <v>1403</v>
      </c>
      <c r="B1405" s="9" t="s">
        <v>1404</v>
      </c>
      <c r="C1405" s="9" t="s">
        <v>5513</v>
      </c>
      <c r="D1405" s="10">
        <v>4000</v>
      </c>
      <c r="E1405" s="11">
        <v>4103</v>
      </c>
      <c r="F1405" s="8" t="s">
        <v>8218</v>
      </c>
      <c r="G1405" s="8" t="s">
        <v>8223</v>
      </c>
      <c r="H1405" s="8" t="s">
        <v>8245</v>
      </c>
      <c r="I1405" s="8">
        <v>1374802235</v>
      </c>
      <c r="J1405" s="8">
        <v>1372210235</v>
      </c>
      <c r="K1405" s="8" t="b">
        <v>0</v>
      </c>
      <c r="L1405" s="8">
        <v>66</v>
      </c>
      <c r="M1405" s="8" t="b">
        <v>1</v>
      </c>
      <c r="N1405" s="8" t="s">
        <v>8274</v>
      </c>
      <c r="O1405">
        <f t="shared" si="106"/>
        <v>103</v>
      </c>
      <c r="P1405" s="13">
        <f t="shared" si="107"/>
        <v>62.17</v>
      </c>
      <c r="Q1405" s="15" t="s">
        <v>8323</v>
      </c>
      <c r="R1405" t="s">
        <v>8324</v>
      </c>
      <c r="S1405" s="19">
        <f t="shared" si="108"/>
        <v>41451.062905092593</v>
      </c>
      <c r="T1405" s="19">
        <f t="shared" si="109"/>
        <v>41481.062905092593</v>
      </c>
      <c r="U1405">
        <f t="shared" si="110"/>
        <v>2013</v>
      </c>
    </row>
    <row r="1406" spans="1:21" ht="43.2" hidden="1" x14ac:dyDescent="0.3">
      <c r="A1406" s="8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  <c r="O1406">
        <f t="shared" si="106"/>
        <v>2</v>
      </c>
      <c r="P1406" s="13">
        <f t="shared" si="107"/>
        <v>48.2</v>
      </c>
      <c r="Q1406" s="15" t="s">
        <v>8320</v>
      </c>
      <c r="R1406" t="s">
        <v>8339</v>
      </c>
      <c r="S1406" s="19">
        <f t="shared" si="108"/>
        <v>42032.510243055556</v>
      </c>
      <c r="T1406" s="19">
        <f t="shared" si="109"/>
        <v>42057.510243055556</v>
      </c>
      <c r="U1406">
        <f t="shared" si="110"/>
        <v>2015</v>
      </c>
    </row>
    <row r="1407" spans="1:21" ht="28.8" hidden="1" x14ac:dyDescent="0.3">
      <c r="A1407" s="8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  <c r="O1407">
        <f t="shared" si="106"/>
        <v>0</v>
      </c>
      <c r="P1407" s="13">
        <f t="shared" si="107"/>
        <v>6.18</v>
      </c>
      <c r="Q1407" s="15" t="s">
        <v>8320</v>
      </c>
      <c r="R1407" t="s">
        <v>8339</v>
      </c>
      <c r="S1407" s="19">
        <f t="shared" si="108"/>
        <v>41941.680567129632</v>
      </c>
      <c r="T1407" s="19">
        <f t="shared" si="109"/>
        <v>41971.722233796296</v>
      </c>
      <c r="U1407">
        <f t="shared" si="110"/>
        <v>2014</v>
      </c>
    </row>
    <row r="1408" spans="1:21" hidden="1" x14ac:dyDescent="0.3">
      <c r="A1408" s="8">
        <v>1406</v>
      </c>
      <c r="B1408" s="9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  <c r="O1408">
        <f t="shared" si="106"/>
        <v>0</v>
      </c>
      <c r="P1408" s="13">
        <f t="shared" si="107"/>
        <v>5</v>
      </c>
      <c r="Q1408" s="15" t="s">
        <v>8320</v>
      </c>
      <c r="R1408" t="s">
        <v>8339</v>
      </c>
      <c r="S1408" s="19">
        <f t="shared" si="108"/>
        <v>42297.432951388888</v>
      </c>
      <c r="T1408" s="19">
        <f t="shared" si="109"/>
        <v>42350.416666666672</v>
      </c>
      <c r="U1408">
        <f t="shared" si="110"/>
        <v>2015</v>
      </c>
    </row>
    <row r="1409" spans="1:21" ht="43.2" x14ac:dyDescent="0.3">
      <c r="A1409" s="8">
        <v>1407</v>
      </c>
      <c r="B1409" s="9" t="s">
        <v>1408</v>
      </c>
      <c r="C1409" s="9" t="s">
        <v>5517</v>
      </c>
      <c r="D1409" s="10">
        <v>3000</v>
      </c>
      <c r="E1409" s="11">
        <v>15</v>
      </c>
      <c r="F1409" s="8" t="s">
        <v>8220</v>
      </c>
      <c r="G1409" s="8" t="s">
        <v>8223</v>
      </c>
      <c r="H1409" s="8" t="s">
        <v>8245</v>
      </c>
      <c r="I1409" s="8">
        <v>1407847978</v>
      </c>
      <c r="J1409" s="8">
        <v>1405687978</v>
      </c>
      <c r="K1409" s="8" t="b">
        <v>0</v>
      </c>
      <c r="L1409" s="8">
        <v>2</v>
      </c>
      <c r="M1409" s="8" t="b">
        <v>0</v>
      </c>
      <c r="N1409" s="8" t="s">
        <v>8285</v>
      </c>
      <c r="O1409">
        <f t="shared" si="106"/>
        <v>1</v>
      </c>
      <c r="P1409" s="13">
        <f t="shared" si="107"/>
        <v>7.5</v>
      </c>
      <c r="Q1409" s="15" t="s">
        <v>8320</v>
      </c>
      <c r="R1409" t="s">
        <v>8339</v>
      </c>
      <c r="S1409" s="19">
        <f t="shared" si="108"/>
        <v>41838.536782407406</v>
      </c>
      <c r="T1409" s="19">
        <f t="shared" si="109"/>
        <v>41863.536782407406</v>
      </c>
      <c r="U1409">
        <f t="shared" si="110"/>
        <v>2014</v>
      </c>
    </row>
    <row r="1410" spans="1:21" ht="43.2" x14ac:dyDescent="0.3">
      <c r="A1410" s="8">
        <v>1408</v>
      </c>
      <c r="B1410" s="9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  <c r="O1410">
        <f t="shared" si="106"/>
        <v>7</v>
      </c>
      <c r="P1410" s="13">
        <f t="shared" si="107"/>
        <v>12</v>
      </c>
      <c r="Q1410" s="15" t="s">
        <v>8320</v>
      </c>
      <c r="R1410" t="s">
        <v>8339</v>
      </c>
      <c r="S1410" s="19">
        <f t="shared" si="108"/>
        <v>42291.872175925921</v>
      </c>
      <c r="T1410" s="19">
        <f t="shared" si="109"/>
        <v>42321.913842592592</v>
      </c>
      <c r="U1410">
        <f t="shared" si="110"/>
        <v>2015</v>
      </c>
    </row>
    <row r="1411" spans="1:21" ht="43.2" x14ac:dyDescent="0.3">
      <c r="A1411" s="8">
        <v>1409</v>
      </c>
      <c r="B1411" s="9" t="s">
        <v>1410</v>
      </c>
      <c r="C1411" s="9" t="s">
        <v>5519</v>
      </c>
      <c r="D1411" s="10">
        <v>4000</v>
      </c>
      <c r="E1411" s="11">
        <v>0</v>
      </c>
      <c r="F1411" s="8" t="s">
        <v>8220</v>
      </c>
      <c r="G1411" s="8" t="s">
        <v>8223</v>
      </c>
      <c r="H1411" s="8" t="s">
        <v>8245</v>
      </c>
      <c r="I1411" s="8">
        <v>1420085535</v>
      </c>
      <c r="J1411" s="8">
        <v>1414897935</v>
      </c>
      <c r="K1411" s="8" t="b">
        <v>0</v>
      </c>
      <c r="L1411" s="8">
        <v>0</v>
      </c>
      <c r="M1411" s="8" t="b">
        <v>0</v>
      </c>
      <c r="N1411" s="8" t="s">
        <v>8285</v>
      </c>
      <c r="O1411">
        <f t="shared" ref="O1411:O1474" si="111">ROUND(E1411/D1411*100,0)</f>
        <v>0</v>
      </c>
      <c r="P1411" s="13">
        <f t="shared" ref="P1411:P1474" si="112">IFERROR(ROUND(E1411/L1411,2),0)</f>
        <v>0</v>
      </c>
      <c r="Q1411" s="15" t="s">
        <v>8320</v>
      </c>
      <c r="R1411" t="s">
        <v>8339</v>
      </c>
      <c r="S1411" s="19">
        <f t="shared" ref="S1411:S1474" si="113">(((J1411/60)/60)/24)+DATE(1970,1,1)</f>
        <v>41945.133506944447</v>
      </c>
      <c r="T1411" s="19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3.2" hidden="1" x14ac:dyDescent="0.3">
      <c r="A1412" s="8">
        <v>1410</v>
      </c>
      <c r="B1412" s="9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  <c r="O1412">
        <f t="shared" si="111"/>
        <v>0</v>
      </c>
      <c r="P1412" s="13">
        <f t="shared" si="112"/>
        <v>1</v>
      </c>
      <c r="Q1412" s="15" t="s">
        <v>8320</v>
      </c>
      <c r="R1412" t="s">
        <v>8339</v>
      </c>
      <c r="S1412" s="19">
        <f t="shared" si="113"/>
        <v>42479.318518518514</v>
      </c>
      <c r="T1412" s="19">
        <f t="shared" si="114"/>
        <v>42524.318518518514</v>
      </c>
      <c r="U1412">
        <f t="shared" si="115"/>
        <v>2016</v>
      </c>
    </row>
    <row r="1413" spans="1:21" ht="57.6" x14ac:dyDescent="0.3">
      <c r="A1413" s="8">
        <v>1411</v>
      </c>
      <c r="B1413" s="9" t="s">
        <v>1412</v>
      </c>
      <c r="C1413" s="9" t="s">
        <v>5521</v>
      </c>
      <c r="D1413" s="10">
        <v>3000</v>
      </c>
      <c r="E1413" s="11">
        <v>7</v>
      </c>
      <c r="F1413" s="8" t="s">
        <v>8220</v>
      </c>
      <c r="G1413" s="8" t="s">
        <v>8224</v>
      </c>
      <c r="H1413" s="8" t="s">
        <v>8246</v>
      </c>
      <c r="I1413" s="8">
        <v>1423185900</v>
      </c>
      <c r="J1413" s="8">
        <v>1420766700</v>
      </c>
      <c r="K1413" s="8" t="b">
        <v>0</v>
      </c>
      <c r="L1413" s="8">
        <v>3</v>
      </c>
      <c r="M1413" s="8" t="b">
        <v>0</v>
      </c>
      <c r="N1413" s="8" t="s">
        <v>8285</v>
      </c>
      <c r="O1413">
        <f t="shared" si="111"/>
        <v>0</v>
      </c>
      <c r="P1413" s="13">
        <f t="shared" si="112"/>
        <v>2.33</v>
      </c>
      <c r="Q1413" s="15" t="s">
        <v>8320</v>
      </c>
      <c r="R1413" t="s">
        <v>8339</v>
      </c>
      <c r="S1413" s="19">
        <f t="shared" si="113"/>
        <v>42013.059027777781</v>
      </c>
      <c r="T1413" s="19">
        <f t="shared" si="114"/>
        <v>42041.059027777781</v>
      </c>
      <c r="U1413">
        <f t="shared" si="115"/>
        <v>2015</v>
      </c>
    </row>
    <row r="1414" spans="1:21" ht="28.8" hidden="1" x14ac:dyDescent="0.3">
      <c r="A1414" s="8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  <c r="O1414">
        <f t="shared" si="111"/>
        <v>5</v>
      </c>
      <c r="P1414" s="13">
        <f t="shared" si="112"/>
        <v>24.62</v>
      </c>
      <c r="Q1414" s="15" t="s">
        <v>8320</v>
      </c>
      <c r="R1414" t="s">
        <v>8339</v>
      </c>
      <c r="S1414" s="19">
        <f t="shared" si="113"/>
        <v>41947.063645833332</v>
      </c>
      <c r="T1414" s="19">
        <f t="shared" si="114"/>
        <v>41977.063645833332</v>
      </c>
      <c r="U1414">
        <f t="shared" si="115"/>
        <v>2014</v>
      </c>
    </row>
    <row r="1415" spans="1:21" ht="57.6" x14ac:dyDescent="0.3">
      <c r="A1415" s="8">
        <v>1413</v>
      </c>
      <c r="B1415" s="9" t="s">
        <v>1414</v>
      </c>
      <c r="C1415" s="9" t="s">
        <v>5523</v>
      </c>
      <c r="D1415" s="10">
        <v>2000</v>
      </c>
      <c r="E1415" s="11">
        <v>100</v>
      </c>
      <c r="F1415" s="8" t="s">
        <v>8220</v>
      </c>
      <c r="G1415" s="8" t="s">
        <v>8236</v>
      </c>
      <c r="H1415" s="8" t="s">
        <v>8248</v>
      </c>
      <c r="I1415" s="8">
        <v>1455964170</v>
      </c>
      <c r="J1415" s="8">
        <v>1450780170</v>
      </c>
      <c r="K1415" s="8" t="b">
        <v>0</v>
      </c>
      <c r="L1415" s="8">
        <v>1</v>
      </c>
      <c r="M1415" s="8" t="b">
        <v>0</v>
      </c>
      <c r="N1415" s="8" t="s">
        <v>8285</v>
      </c>
      <c r="O1415">
        <f t="shared" si="111"/>
        <v>5</v>
      </c>
      <c r="P1415" s="13">
        <f t="shared" si="112"/>
        <v>100</v>
      </c>
      <c r="Q1415" s="15" t="s">
        <v>8320</v>
      </c>
      <c r="R1415" t="s">
        <v>8339</v>
      </c>
      <c r="S1415" s="19">
        <f t="shared" si="113"/>
        <v>42360.437152777777</v>
      </c>
      <c r="T1415" s="19">
        <f t="shared" si="114"/>
        <v>42420.437152777777</v>
      </c>
      <c r="U1415">
        <f t="shared" si="115"/>
        <v>2015</v>
      </c>
    </row>
    <row r="1416" spans="1:21" ht="43.2" hidden="1" x14ac:dyDescent="0.3">
      <c r="A1416" s="8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  <c r="O1416">
        <f t="shared" si="111"/>
        <v>0</v>
      </c>
      <c r="P1416" s="13">
        <f t="shared" si="112"/>
        <v>1</v>
      </c>
      <c r="Q1416" s="15" t="s">
        <v>8320</v>
      </c>
      <c r="R1416" t="s">
        <v>8339</v>
      </c>
      <c r="S1416" s="19">
        <f t="shared" si="113"/>
        <v>42708.25309027778</v>
      </c>
      <c r="T1416" s="19">
        <f t="shared" si="114"/>
        <v>42738.25309027778</v>
      </c>
      <c r="U1416">
        <f t="shared" si="115"/>
        <v>2016</v>
      </c>
    </row>
    <row r="1417" spans="1:21" ht="43.2" x14ac:dyDescent="0.3">
      <c r="A1417" s="8">
        <v>1415</v>
      </c>
      <c r="B1417" s="9" t="s">
        <v>1416</v>
      </c>
      <c r="C1417" s="9" t="s">
        <v>5525</v>
      </c>
      <c r="D1417" s="10">
        <v>4400</v>
      </c>
      <c r="E1417" s="11">
        <v>800</v>
      </c>
      <c r="F1417" s="8" t="s">
        <v>8220</v>
      </c>
      <c r="G1417" s="8" t="s">
        <v>8223</v>
      </c>
      <c r="H1417" s="8" t="s">
        <v>8245</v>
      </c>
      <c r="I1417" s="8">
        <v>1439741591</v>
      </c>
      <c r="J1417" s="8">
        <v>1436285591</v>
      </c>
      <c r="K1417" s="8" t="b">
        <v>0</v>
      </c>
      <c r="L1417" s="8">
        <v>9</v>
      </c>
      <c r="M1417" s="8" t="b">
        <v>0</v>
      </c>
      <c r="N1417" s="8" t="s">
        <v>8285</v>
      </c>
      <c r="O1417">
        <f t="shared" si="111"/>
        <v>18</v>
      </c>
      <c r="P1417" s="13">
        <f t="shared" si="112"/>
        <v>88.89</v>
      </c>
      <c r="Q1417" s="15" t="s">
        <v>8320</v>
      </c>
      <c r="R1417" t="s">
        <v>8339</v>
      </c>
      <c r="S1417" s="19">
        <f t="shared" si="113"/>
        <v>42192.675821759258</v>
      </c>
      <c r="T1417" s="19">
        <f t="shared" si="114"/>
        <v>42232.675821759258</v>
      </c>
      <c r="U1417">
        <f t="shared" si="115"/>
        <v>2015</v>
      </c>
    </row>
    <row r="1418" spans="1:21" ht="43.2" hidden="1" x14ac:dyDescent="0.3">
      <c r="A1418" s="8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  <c r="O1418">
        <f t="shared" si="111"/>
        <v>0</v>
      </c>
      <c r="P1418" s="13">
        <f t="shared" si="112"/>
        <v>0</v>
      </c>
      <c r="Q1418" s="15" t="s">
        <v>8320</v>
      </c>
      <c r="R1418" t="s">
        <v>8339</v>
      </c>
      <c r="S1418" s="19">
        <f t="shared" si="113"/>
        <v>42299.926145833335</v>
      </c>
      <c r="T1418" s="19">
        <f t="shared" si="114"/>
        <v>42329.967812499999</v>
      </c>
      <c r="U1418">
        <f t="shared" si="115"/>
        <v>2015</v>
      </c>
    </row>
    <row r="1419" spans="1:21" ht="43.2" x14ac:dyDescent="0.3">
      <c r="A1419" s="8">
        <v>1417</v>
      </c>
      <c r="B1419" s="9" t="s">
        <v>1418</v>
      </c>
      <c r="C1419" s="9" t="s">
        <v>5527</v>
      </c>
      <c r="D1419" s="10">
        <v>4500</v>
      </c>
      <c r="E1419" s="11">
        <v>55</v>
      </c>
      <c r="F1419" s="8" t="s">
        <v>8220</v>
      </c>
      <c r="G1419" s="8" t="s">
        <v>8223</v>
      </c>
      <c r="H1419" s="8" t="s">
        <v>8245</v>
      </c>
      <c r="I1419" s="8">
        <v>1442315460</v>
      </c>
      <c r="J1419" s="8">
        <v>1439696174</v>
      </c>
      <c r="K1419" s="8" t="b">
        <v>0</v>
      </c>
      <c r="L1419" s="8">
        <v>2</v>
      </c>
      <c r="M1419" s="8" t="b">
        <v>0</v>
      </c>
      <c r="N1419" s="8" t="s">
        <v>8285</v>
      </c>
      <c r="O1419">
        <f t="shared" si="111"/>
        <v>1</v>
      </c>
      <c r="P1419" s="13">
        <f t="shared" si="112"/>
        <v>27.5</v>
      </c>
      <c r="Q1419" s="15" t="s">
        <v>8320</v>
      </c>
      <c r="R1419" t="s">
        <v>8339</v>
      </c>
      <c r="S1419" s="19">
        <f t="shared" si="113"/>
        <v>42232.15016203704</v>
      </c>
      <c r="T1419" s="19">
        <f t="shared" si="114"/>
        <v>42262.465972222228</v>
      </c>
      <c r="U1419">
        <f t="shared" si="115"/>
        <v>2015</v>
      </c>
    </row>
    <row r="1420" spans="1:21" ht="57.6" x14ac:dyDescent="0.3">
      <c r="A1420" s="8">
        <v>1418</v>
      </c>
      <c r="B1420" s="9" t="s">
        <v>1419</v>
      </c>
      <c r="C1420" s="9" t="s">
        <v>5528</v>
      </c>
      <c r="D1420" s="10">
        <v>3000</v>
      </c>
      <c r="E1420" s="11">
        <v>6</v>
      </c>
      <c r="F1420" s="8" t="s">
        <v>8220</v>
      </c>
      <c r="G1420" s="8" t="s">
        <v>8226</v>
      </c>
      <c r="H1420" s="8" t="s">
        <v>8248</v>
      </c>
      <c r="I1420" s="8">
        <v>1456397834</v>
      </c>
      <c r="J1420" s="8">
        <v>1453805834</v>
      </c>
      <c r="K1420" s="8" t="b">
        <v>0</v>
      </c>
      <c r="L1420" s="8">
        <v>1</v>
      </c>
      <c r="M1420" s="8" t="b">
        <v>0</v>
      </c>
      <c r="N1420" s="8" t="s">
        <v>8285</v>
      </c>
      <c r="O1420">
        <f t="shared" si="111"/>
        <v>0</v>
      </c>
      <c r="P1420" s="13">
        <f t="shared" si="112"/>
        <v>6</v>
      </c>
      <c r="Q1420" s="15" t="s">
        <v>8320</v>
      </c>
      <c r="R1420" t="s">
        <v>8339</v>
      </c>
      <c r="S1420" s="19">
        <f t="shared" si="113"/>
        <v>42395.456412037034</v>
      </c>
      <c r="T1420" s="19">
        <f t="shared" si="114"/>
        <v>42425.456412037034</v>
      </c>
      <c r="U1420">
        <f t="shared" si="115"/>
        <v>2016</v>
      </c>
    </row>
    <row r="1421" spans="1:21" ht="57.6" hidden="1" x14ac:dyDescent="0.3">
      <c r="A1421" s="8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  <c r="O1421">
        <f t="shared" si="111"/>
        <v>7</v>
      </c>
      <c r="P1421" s="13">
        <f t="shared" si="112"/>
        <v>44.5</v>
      </c>
      <c r="Q1421" s="15" t="s">
        <v>8320</v>
      </c>
      <c r="R1421" t="s">
        <v>8339</v>
      </c>
      <c r="S1421" s="19">
        <f t="shared" si="113"/>
        <v>42622.456238425926</v>
      </c>
      <c r="T1421" s="19">
        <f t="shared" si="114"/>
        <v>42652.456238425926</v>
      </c>
      <c r="U1421">
        <f t="shared" si="115"/>
        <v>2016</v>
      </c>
    </row>
    <row r="1422" spans="1:21" ht="28.8" hidden="1" x14ac:dyDescent="0.3">
      <c r="A1422" s="8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  <c r="O1422">
        <f t="shared" si="111"/>
        <v>3</v>
      </c>
      <c r="P1422" s="13">
        <f t="shared" si="112"/>
        <v>1</v>
      </c>
      <c r="Q1422" s="15" t="s">
        <v>8320</v>
      </c>
      <c r="R1422" t="s">
        <v>8339</v>
      </c>
      <c r="S1422" s="19">
        <f t="shared" si="113"/>
        <v>42524.667662037042</v>
      </c>
      <c r="T1422" s="19">
        <f t="shared" si="114"/>
        <v>42549.667662037042</v>
      </c>
      <c r="U1422">
        <f t="shared" si="115"/>
        <v>2016</v>
      </c>
    </row>
    <row r="1423" spans="1:21" ht="57.6" hidden="1" x14ac:dyDescent="0.3">
      <c r="A1423" s="8">
        <v>1421</v>
      </c>
      <c r="B1423" s="9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  <c r="O1423">
        <f t="shared" si="111"/>
        <v>0</v>
      </c>
      <c r="P1423" s="13">
        <f t="shared" si="112"/>
        <v>100</v>
      </c>
      <c r="Q1423" s="15" t="s">
        <v>8320</v>
      </c>
      <c r="R1423" t="s">
        <v>8339</v>
      </c>
      <c r="S1423" s="19">
        <f t="shared" si="113"/>
        <v>42013.915613425925</v>
      </c>
      <c r="T1423" s="19">
        <f t="shared" si="114"/>
        <v>42043.915613425925</v>
      </c>
      <c r="U1423">
        <f t="shared" si="115"/>
        <v>2015</v>
      </c>
    </row>
    <row r="1424" spans="1:21" ht="43.2" hidden="1" x14ac:dyDescent="0.3">
      <c r="A1424" s="8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  <c r="O1424">
        <f t="shared" si="111"/>
        <v>0</v>
      </c>
      <c r="P1424" s="13">
        <f t="shared" si="112"/>
        <v>13</v>
      </c>
      <c r="Q1424" s="15" t="s">
        <v>8320</v>
      </c>
      <c r="R1424" t="s">
        <v>8339</v>
      </c>
      <c r="S1424" s="19">
        <f t="shared" si="113"/>
        <v>42604.239629629628</v>
      </c>
      <c r="T1424" s="19">
        <f t="shared" si="114"/>
        <v>42634.239629629628</v>
      </c>
      <c r="U1424">
        <f t="shared" si="115"/>
        <v>2016</v>
      </c>
    </row>
    <row r="1425" spans="1:21" ht="43.2" hidden="1" x14ac:dyDescent="0.3">
      <c r="A1425" s="8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  <c r="O1425">
        <f t="shared" si="111"/>
        <v>0</v>
      </c>
      <c r="P1425" s="13">
        <f t="shared" si="112"/>
        <v>100</v>
      </c>
      <c r="Q1425" s="15" t="s">
        <v>8320</v>
      </c>
      <c r="R1425" t="s">
        <v>8339</v>
      </c>
      <c r="S1425" s="19">
        <f t="shared" si="113"/>
        <v>42340.360312500001</v>
      </c>
      <c r="T1425" s="19">
        <f t="shared" si="114"/>
        <v>42370.360312500001</v>
      </c>
      <c r="U1425">
        <f t="shared" si="115"/>
        <v>2015</v>
      </c>
    </row>
    <row r="1426" spans="1:21" ht="43.2" hidden="1" x14ac:dyDescent="0.3">
      <c r="A1426" s="8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  <c r="O1426">
        <f t="shared" si="111"/>
        <v>20</v>
      </c>
      <c r="P1426" s="13">
        <f t="shared" si="112"/>
        <v>109.07</v>
      </c>
      <c r="Q1426" s="15" t="s">
        <v>8320</v>
      </c>
      <c r="R1426" t="s">
        <v>8339</v>
      </c>
      <c r="S1426" s="19">
        <f t="shared" si="113"/>
        <v>42676.717615740738</v>
      </c>
      <c r="T1426" s="19">
        <f t="shared" si="114"/>
        <v>42689.759282407409</v>
      </c>
      <c r="U1426">
        <f t="shared" si="115"/>
        <v>2016</v>
      </c>
    </row>
    <row r="1427" spans="1:21" ht="43.2" hidden="1" x14ac:dyDescent="0.3">
      <c r="A1427" s="8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  <c r="O1427">
        <f t="shared" si="111"/>
        <v>0</v>
      </c>
      <c r="P1427" s="13">
        <f t="shared" si="112"/>
        <v>0</v>
      </c>
      <c r="Q1427" s="15" t="s">
        <v>8320</v>
      </c>
      <c r="R1427" t="s">
        <v>8339</v>
      </c>
      <c r="S1427" s="19">
        <f t="shared" si="113"/>
        <v>42093.131469907406</v>
      </c>
      <c r="T1427" s="19">
        <f t="shared" si="114"/>
        <v>42123.131469907406</v>
      </c>
      <c r="U1427">
        <f t="shared" si="115"/>
        <v>2015</v>
      </c>
    </row>
    <row r="1428" spans="1:21" ht="43.2" x14ac:dyDescent="0.3">
      <c r="A1428" s="8">
        <v>1426</v>
      </c>
      <c r="B1428" s="9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  <c r="O1428">
        <f t="shared" si="111"/>
        <v>0</v>
      </c>
      <c r="P1428" s="13">
        <f t="shared" si="112"/>
        <v>0</v>
      </c>
      <c r="Q1428" s="15" t="s">
        <v>8320</v>
      </c>
      <c r="R1428" t="s">
        <v>8339</v>
      </c>
      <c r="S1428" s="19">
        <f t="shared" si="113"/>
        <v>42180.390277777777</v>
      </c>
      <c r="T1428" s="19">
        <f t="shared" si="114"/>
        <v>42240.390277777777</v>
      </c>
      <c r="U1428">
        <f t="shared" si="115"/>
        <v>2015</v>
      </c>
    </row>
    <row r="1429" spans="1:21" ht="57.6" hidden="1" x14ac:dyDescent="0.3">
      <c r="A1429" s="8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  <c r="O1429">
        <f t="shared" si="111"/>
        <v>8</v>
      </c>
      <c r="P1429" s="13">
        <f t="shared" si="112"/>
        <v>104.75</v>
      </c>
      <c r="Q1429" s="15" t="s">
        <v>8320</v>
      </c>
      <c r="R1429" t="s">
        <v>8339</v>
      </c>
      <c r="S1429" s="19">
        <f t="shared" si="113"/>
        <v>42601.851678240739</v>
      </c>
      <c r="T1429" s="19">
        <f t="shared" si="114"/>
        <v>42631.851678240739</v>
      </c>
      <c r="U1429">
        <f t="shared" si="115"/>
        <v>2016</v>
      </c>
    </row>
    <row r="1430" spans="1:21" ht="43.2" x14ac:dyDescent="0.3">
      <c r="A1430" s="8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  <c r="O1430">
        <f t="shared" si="111"/>
        <v>5</v>
      </c>
      <c r="P1430" s="13">
        <f t="shared" si="112"/>
        <v>15</v>
      </c>
      <c r="Q1430" s="15" t="s">
        <v>8320</v>
      </c>
      <c r="R1430" t="s">
        <v>8339</v>
      </c>
      <c r="S1430" s="19">
        <f t="shared" si="113"/>
        <v>42432.379826388889</v>
      </c>
      <c r="T1430" s="19">
        <f t="shared" si="114"/>
        <v>42462.338159722218</v>
      </c>
      <c r="U1430">
        <f t="shared" si="115"/>
        <v>2016</v>
      </c>
    </row>
    <row r="1431" spans="1:21" ht="43.2" hidden="1" x14ac:dyDescent="0.3">
      <c r="A1431" s="8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  <c r="O1431">
        <f t="shared" si="111"/>
        <v>0</v>
      </c>
      <c r="P1431" s="13">
        <f t="shared" si="112"/>
        <v>0</v>
      </c>
      <c r="Q1431" s="15" t="s">
        <v>8320</v>
      </c>
      <c r="R1431" t="s">
        <v>8339</v>
      </c>
      <c r="S1431" s="19">
        <f t="shared" si="113"/>
        <v>42074.060671296291</v>
      </c>
      <c r="T1431" s="19">
        <f t="shared" si="114"/>
        <v>42104.060671296291</v>
      </c>
      <c r="U1431">
        <f t="shared" si="115"/>
        <v>2015</v>
      </c>
    </row>
    <row r="1432" spans="1:21" ht="43.2" hidden="1" x14ac:dyDescent="0.3">
      <c r="A1432" s="8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  <c r="O1432">
        <f t="shared" si="111"/>
        <v>8</v>
      </c>
      <c r="P1432" s="13">
        <f t="shared" si="112"/>
        <v>80.599999999999994</v>
      </c>
      <c r="Q1432" s="15" t="s">
        <v>8320</v>
      </c>
      <c r="R1432" t="s">
        <v>8339</v>
      </c>
      <c r="S1432" s="19">
        <f t="shared" si="113"/>
        <v>41961.813518518517</v>
      </c>
      <c r="T1432" s="19">
        <f t="shared" si="114"/>
        <v>41992.813518518517</v>
      </c>
      <c r="U1432">
        <f t="shared" si="115"/>
        <v>2014</v>
      </c>
    </row>
    <row r="1433" spans="1:21" ht="43.2" hidden="1" x14ac:dyDescent="0.3">
      <c r="A1433" s="8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  <c r="O1433">
        <f t="shared" si="111"/>
        <v>32</v>
      </c>
      <c r="P1433" s="13">
        <f t="shared" si="112"/>
        <v>115.55</v>
      </c>
      <c r="Q1433" s="15" t="s">
        <v>8320</v>
      </c>
      <c r="R1433" t="s">
        <v>8339</v>
      </c>
      <c r="S1433" s="19">
        <f t="shared" si="113"/>
        <v>42304.210833333331</v>
      </c>
      <c r="T1433" s="19">
        <f t="shared" si="114"/>
        <v>42334.252500000002</v>
      </c>
      <c r="U1433">
        <f t="shared" si="115"/>
        <v>2015</v>
      </c>
    </row>
    <row r="1434" spans="1:21" ht="43.2" hidden="1" x14ac:dyDescent="0.3">
      <c r="A1434" s="8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  <c r="O1434">
        <f t="shared" si="111"/>
        <v>0</v>
      </c>
      <c r="P1434" s="13">
        <f t="shared" si="112"/>
        <v>0</v>
      </c>
      <c r="Q1434" s="15" t="s">
        <v>8320</v>
      </c>
      <c r="R1434" t="s">
        <v>8339</v>
      </c>
      <c r="S1434" s="19">
        <f t="shared" si="113"/>
        <v>42175.780416666668</v>
      </c>
      <c r="T1434" s="19">
        <f t="shared" si="114"/>
        <v>42205.780416666668</v>
      </c>
      <c r="U1434">
        <f t="shared" si="115"/>
        <v>2015</v>
      </c>
    </row>
    <row r="1435" spans="1:21" ht="43.2" hidden="1" x14ac:dyDescent="0.3">
      <c r="A1435" s="8">
        <v>1433</v>
      </c>
      <c r="B1435" s="9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  <c r="O1435">
        <f t="shared" si="111"/>
        <v>7</v>
      </c>
      <c r="P1435" s="13">
        <f t="shared" si="112"/>
        <v>80.5</v>
      </c>
      <c r="Q1435" s="15" t="s">
        <v>8320</v>
      </c>
      <c r="R1435" t="s">
        <v>8339</v>
      </c>
      <c r="S1435" s="19">
        <f t="shared" si="113"/>
        <v>42673.625868055555</v>
      </c>
      <c r="T1435" s="19">
        <f t="shared" si="114"/>
        <v>42714.458333333328</v>
      </c>
      <c r="U1435">
        <f t="shared" si="115"/>
        <v>2016</v>
      </c>
    </row>
    <row r="1436" spans="1:21" ht="43.2" hidden="1" x14ac:dyDescent="0.3">
      <c r="A1436" s="8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  <c r="O1436">
        <f t="shared" si="111"/>
        <v>10</v>
      </c>
      <c r="P1436" s="13">
        <f t="shared" si="112"/>
        <v>744.55</v>
      </c>
      <c r="Q1436" s="15" t="s">
        <v>8320</v>
      </c>
      <c r="R1436" t="s">
        <v>8339</v>
      </c>
      <c r="S1436" s="19">
        <f t="shared" si="113"/>
        <v>42142.767106481479</v>
      </c>
      <c r="T1436" s="19">
        <f t="shared" si="114"/>
        <v>42163.625</v>
      </c>
      <c r="U1436">
        <f t="shared" si="115"/>
        <v>2015</v>
      </c>
    </row>
    <row r="1437" spans="1:21" ht="43.2" hidden="1" x14ac:dyDescent="0.3">
      <c r="A1437" s="8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  <c r="O1437">
        <f t="shared" si="111"/>
        <v>0</v>
      </c>
      <c r="P1437" s="13">
        <f t="shared" si="112"/>
        <v>7.5</v>
      </c>
      <c r="Q1437" s="15" t="s">
        <v>8320</v>
      </c>
      <c r="R1437" t="s">
        <v>8339</v>
      </c>
      <c r="S1437" s="19">
        <f t="shared" si="113"/>
        <v>42258.780324074076</v>
      </c>
      <c r="T1437" s="19">
        <f t="shared" si="114"/>
        <v>42288.780324074076</v>
      </c>
      <c r="U1437">
        <f t="shared" si="115"/>
        <v>2015</v>
      </c>
    </row>
    <row r="1438" spans="1:21" ht="43.2" hidden="1" x14ac:dyDescent="0.3">
      <c r="A1438" s="8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  <c r="O1438">
        <f t="shared" si="111"/>
        <v>1</v>
      </c>
      <c r="P1438" s="13">
        <f t="shared" si="112"/>
        <v>38.5</v>
      </c>
      <c r="Q1438" s="15" t="s">
        <v>8320</v>
      </c>
      <c r="R1438" t="s">
        <v>8339</v>
      </c>
      <c r="S1438" s="19">
        <f t="shared" si="113"/>
        <v>42391.35019675926</v>
      </c>
      <c r="T1438" s="19">
        <f t="shared" si="114"/>
        <v>42421.35019675926</v>
      </c>
      <c r="U1438">
        <f t="shared" si="115"/>
        <v>2016</v>
      </c>
    </row>
    <row r="1439" spans="1:21" ht="57.6" x14ac:dyDescent="0.3">
      <c r="A1439" s="8">
        <v>1437</v>
      </c>
      <c r="B1439" s="9" t="s">
        <v>1438</v>
      </c>
      <c r="C1439" s="9" t="s">
        <v>5547</v>
      </c>
      <c r="D1439" s="10">
        <v>3000</v>
      </c>
      <c r="E1439" s="11">
        <v>807</v>
      </c>
      <c r="F1439" s="8" t="s">
        <v>8220</v>
      </c>
      <c r="G1439" s="8" t="s">
        <v>8223</v>
      </c>
      <c r="H1439" s="8" t="s">
        <v>8245</v>
      </c>
      <c r="I1439" s="8">
        <v>1405227540</v>
      </c>
      <c r="J1439" s="8">
        <v>1402058739</v>
      </c>
      <c r="K1439" s="8" t="b">
        <v>0</v>
      </c>
      <c r="L1439" s="8">
        <v>22</v>
      </c>
      <c r="M1439" s="8" t="b">
        <v>0</v>
      </c>
      <c r="N1439" s="8" t="s">
        <v>8285</v>
      </c>
      <c r="O1439">
        <f t="shared" si="111"/>
        <v>27</v>
      </c>
      <c r="P1439" s="13">
        <f t="shared" si="112"/>
        <v>36.68</v>
      </c>
      <c r="Q1439" s="15" t="s">
        <v>8320</v>
      </c>
      <c r="R1439" t="s">
        <v>8339</v>
      </c>
      <c r="S1439" s="19">
        <f t="shared" si="113"/>
        <v>41796.531701388885</v>
      </c>
      <c r="T1439" s="19">
        <f t="shared" si="114"/>
        <v>41833.207638888889</v>
      </c>
      <c r="U1439">
        <f t="shared" si="115"/>
        <v>2014</v>
      </c>
    </row>
    <row r="1440" spans="1:21" ht="43.2" hidden="1" x14ac:dyDescent="0.3">
      <c r="A1440" s="8">
        <v>1438</v>
      </c>
      <c r="B1440" s="9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  <c r="O1440">
        <f t="shared" si="111"/>
        <v>3</v>
      </c>
      <c r="P1440" s="13">
        <f t="shared" si="112"/>
        <v>75</v>
      </c>
      <c r="Q1440" s="15" t="s">
        <v>8320</v>
      </c>
      <c r="R1440" t="s">
        <v>8339</v>
      </c>
      <c r="S1440" s="19">
        <f t="shared" si="113"/>
        <v>42457.871516203704</v>
      </c>
      <c r="T1440" s="19">
        <f t="shared" si="114"/>
        <v>42487.579861111109</v>
      </c>
      <c r="U1440">
        <f t="shared" si="115"/>
        <v>2016</v>
      </c>
    </row>
    <row r="1441" spans="1:21" ht="43.2" x14ac:dyDescent="0.3">
      <c r="A1441" s="8">
        <v>1439</v>
      </c>
      <c r="B1441" s="9" t="s">
        <v>1440</v>
      </c>
      <c r="C1441" s="9" t="s">
        <v>5549</v>
      </c>
      <c r="D1441" s="10">
        <v>2725</v>
      </c>
      <c r="E1441" s="11">
        <v>180</v>
      </c>
      <c r="F1441" s="8" t="s">
        <v>8220</v>
      </c>
      <c r="G1441" s="8" t="s">
        <v>8228</v>
      </c>
      <c r="H1441" s="8" t="s">
        <v>8250</v>
      </c>
      <c r="I1441" s="8">
        <v>1425758101</v>
      </c>
      <c r="J1441" s="8">
        <v>1423166101</v>
      </c>
      <c r="K1441" s="8" t="b">
        <v>0</v>
      </c>
      <c r="L1441" s="8">
        <v>6</v>
      </c>
      <c r="M1441" s="8" t="b">
        <v>0</v>
      </c>
      <c r="N1441" s="8" t="s">
        <v>8285</v>
      </c>
      <c r="O1441">
        <f t="shared" si="111"/>
        <v>7</v>
      </c>
      <c r="P1441" s="13">
        <f t="shared" si="112"/>
        <v>30</v>
      </c>
      <c r="Q1441" s="15" t="s">
        <v>8320</v>
      </c>
      <c r="R1441" t="s">
        <v>8339</v>
      </c>
      <c r="S1441" s="19">
        <f t="shared" si="113"/>
        <v>42040.829872685179</v>
      </c>
      <c r="T1441" s="19">
        <f t="shared" si="114"/>
        <v>42070.829872685179</v>
      </c>
      <c r="U1441">
        <f t="shared" si="115"/>
        <v>2015</v>
      </c>
    </row>
    <row r="1442" spans="1:21" ht="43.2" hidden="1" x14ac:dyDescent="0.3">
      <c r="A1442" s="8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  <c r="O1442">
        <f t="shared" si="111"/>
        <v>0</v>
      </c>
      <c r="P1442" s="13">
        <f t="shared" si="112"/>
        <v>1</v>
      </c>
      <c r="Q1442" s="15" t="s">
        <v>8320</v>
      </c>
      <c r="R1442" t="s">
        <v>8339</v>
      </c>
      <c r="S1442" s="19">
        <f t="shared" si="113"/>
        <v>42486.748414351852</v>
      </c>
      <c r="T1442" s="19">
        <f t="shared" si="114"/>
        <v>42516.748414351852</v>
      </c>
      <c r="U1442">
        <f t="shared" si="115"/>
        <v>2016</v>
      </c>
    </row>
    <row r="1443" spans="1:21" ht="43.2" hidden="1" x14ac:dyDescent="0.3">
      <c r="A1443" s="8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  <c r="O1443">
        <f t="shared" si="111"/>
        <v>1</v>
      </c>
      <c r="P1443" s="13">
        <f t="shared" si="112"/>
        <v>673.33</v>
      </c>
      <c r="Q1443" s="15" t="s">
        <v>8320</v>
      </c>
      <c r="R1443" t="s">
        <v>8339</v>
      </c>
      <c r="S1443" s="19">
        <f t="shared" si="113"/>
        <v>42198.765844907408</v>
      </c>
      <c r="T1443" s="19">
        <f t="shared" si="114"/>
        <v>42258.765844907408</v>
      </c>
      <c r="U1443">
        <f t="shared" si="115"/>
        <v>2015</v>
      </c>
    </row>
    <row r="1444" spans="1:21" ht="43.2" x14ac:dyDescent="0.3">
      <c r="A1444" s="8">
        <v>1442</v>
      </c>
      <c r="B1444" s="9" t="s">
        <v>1443</v>
      </c>
      <c r="C1444" s="9" t="s">
        <v>5552</v>
      </c>
      <c r="D1444" s="10">
        <v>1500</v>
      </c>
      <c r="E1444" s="11">
        <v>0</v>
      </c>
      <c r="F1444" s="8" t="s">
        <v>8220</v>
      </c>
      <c r="G1444" s="8" t="s">
        <v>8223</v>
      </c>
      <c r="H1444" s="8" t="s">
        <v>8245</v>
      </c>
      <c r="I1444" s="8">
        <v>1464190158</v>
      </c>
      <c r="J1444" s="8">
        <v>1461598158</v>
      </c>
      <c r="K1444" s="8" t="b">
        <v>0</v>
      </c>
      <c r="L1444" s="8">
        <v>0</v>
      </c>
      <c r="M1444" s="8" t="b">
        <v>0</v>
      </c>
      <c r="N1444" s="8" t="s">
        <v>8285</v>
      </c>
      <c r="O1444">
        <f t="shared" si="111"/>
        <v>0</v>
      </c>
      <c r="P1444" s="13">
        <f t="shared" si="112"/>
        <v>0</v>
      </c>
      <c r="Q1444" s="15" t="s">
        <v>8320</v>
      </c>
      <c r="R1444" t="s">
        <v>8339</v>
      </c>
      <c r="S1444" s="19">
        <f t="shared" si="113"/>
        <v>42485.64534722222</v>
      </c>
      <c r="T1444" s="19">
        <f t="shared" si="114"/>
        <v>42515.64534722222</v>
      </c>
      <c r="U1444">
        <f t="shared" si="115"/>
        <v>2016</v>
      </c>
    </row>
    <row r="1445" spans="1:21" ht="43.2" hidden="1" x14ac:dyDescent="0.3">
      <c r="A1445" s="8">
        <v>1443</v>
      </c>
      <c r="B1445" s="9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  <c r="O1445">
        <f t="shared" si="111"/>
        <v>0</v>
      </c>
      <c r="P1445" s="13">
        <f t="shared" si="112"/>
        <v>0</v>
      </c>
      <c r="Q1445" s="15" t="s">
        <v>8320</v>
      </c>
      <c r="R1445" t="s">
        <v>8339</v>
      </c>
      <c r="S1445" s="19">
        <f t="shared" si="113"/>
        <v>42707.926030092596</v>
      </c>
      <c r="T1445" s="19">
        <f t="shared" si="114"/>
        <v>42737.926030092596</v>
      </c>
      <c r="U1445">
        <f t="shared" si="115"/>
        <v>2016</v>
      </c>
    </row>
    <row r="1446" spans="1:21" ht="43.2" x14ac:dyDescent="0.3">
      <c r="A1446" s="8">
        <v>1444</v>
      </c>
      <c r="B1446" s="9" t="s">
        <v>1445</v>
      </c>
      <c r="C1446" s="9" t="s">
        <v>5554</v>
      </c>
      <c r="D1446" s="10">
        <v>4950</v>
      </c>
      <c r="E1446" s="11">
        <v>0</v>
      </c>
      <c r="F1446" s="8" t="s">
        <v>8220</v>
      </c>
      <c r="G1446" s="8" t="s">
        <v>8235</v>
      </c>
      <c r="H1446" s="8" t="s">
        <v>8248</v>
      </c>
      <c r="I1446" s="8">
        <v>1442091462</v>
      </c>
      <c r="J1446" s="8">
        <v>1436907462</v>
      </c>
      <c r="K1446" s="8" t="b">
        <v>0</v>
      </c>
      <c r="L1446" s="8">
        <v>0</v>
      </c>
      <c r="M1446" s="8" t="b">
        <v>0</v>
      </c>
      <c r="N1446" s="8" t="s">
        <v>8285</v>
      </c>
      <c r="O1446">
        <f t="shared" si="111"/>
        <v>0</v>
      </c>
      <c r="P1446" s="13">
        <f t="shared" si="112"/>
        <v>0</v>
      </c>
      <c r="Q1446" s="15" t="s">
        <v>8320</v>
      </c>
      <c r="R1446" t="s">
        <v>8339</v>
      </c>
      <c r="S1446" s="19">
        <f t="shared" si="113"/>
        <v>42199.873402777783</v>
      </c>
      <c r="T1446" s="19">
        <f t="shared" si="114"/>
        <v>42259.873402777783</v>
      </c>
      <c r="U1446">
        <f t="shared" si="115"/>
        <v>2015</v>
      </c>
    </row>
    <row r="1447" spans="1:21" ht="43.2" hidden="1" x14ac:dyDescent="0.3">
      <c r="A1447" s="8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  <c r="O1447">
        <f t="shared" si="111"/>
        <v>0</v>
      </c>
      <c r="P1447" s="13">
        <f t="shared" si="112"/>
        <v>0</v>
      </c>
      <c r="Q1447" s="15" t="s">
        <v>8320</v>
      </c>
      <c r="R1447" t="s">
        <v>8339</v>
      </c>
      <c r="S1447" s="19">
        <f t="shared" si="113"/>
        <v>42139.542303240742</v>
      </c>
      <c r="T1447" s="19">
        <f t="shared" si="114"/>
        <v>42169.542303240742</v>
      </c>
      <c r="U1447">
        <f t="shared" si="115"/>
        <v>2015</v>
      </c>
    </row>
    <row r="1448" spans="1:21" ht="43.2" hidden="1" x14ac:dyDescent="0.3">
      <c r="A1448" s="8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  <c r="O1448">
        <f t="shared" si="111"/>
        <v>0</v>
      </c>
      <c r="P1448" s="13">
        <f t="shared" si="112"/>
        <v>0</v>
      </c>
      <c r="Q1448" s="15" t="s">
        <v>8320</v>
      </c>
      <c r="R1448" t="s">
        <v>8339</v>
      </c>
      <c r="S1448" s="19">
        <f t="shared" si="113"/>
        <v>42461.447662037041</v>
      </c>
      <c r="T1448" s="19">
        <f t="shared" si="114"/>
        <v>42481.447662037041</v>
      </c>
      <c r="U1448">
        <f t="shared" si="115"/>
        <v>2016</v>
      </c>
    </row>
    <row r="1449" spans="1:21" ht="28.8" hidden="1" x14ac:dyDescent="0.3">
      <c r="A1449" s="8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  <c r="O1449">
        <f t="shared" si="111"/>
        <v>0</v>
      </c>
      <c r="P1449" s="13">
        <f t="shared" si="112"/>
        <v>25</v>
      </c>
      <c r="Q1449" s="15" t="s">
        <v>8320</v>
      </c>
      <c r="R1449" t="s">
        <v>8339</v>
      </c>
      <c r="S1449" s="19">
        <f t="shared" si="113"/>
        <v>42529.730717592596</v>
      </c>
      <c r="T1449" s="19">
        <f t="shared" si="114"/>
        <v>42559.730717592596</v>
      </c>
      <c r="U1449">
        <f t="shared" si="115"/>
        <v>2016</v>
      </c>
    </row>
    <row r="1450" spans="1:21" ht="57.6" hidden="1" x14ac:dyDescent="0.3">
      <c r="A1450" s="8">
        <v>1448</v>
      </c>
      <c r="B1450" s="9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  <c r="O1450">
        <f t="shared" si="111"/>
        <v>0</v>
      </c>
      <c r="P1450" s="13">
        <f t="shared" si="112"/>
        <v>0</v>
      </c>
      <c r="Q1450" s="15" t="s">
        <v>8320</v>
      </c>
      <c r="R1450" t="s">
        <v>8339</v>
      </c>
      <c r="S1450" s="19">
        <f t="shared" si="113"/>
        <v>42115.936550925922</v>
      </c>
      <c r="T1450" s="19">
        <f t="shared" si="114"/>
        <v>42146.225694444445</v>
      </c>
      <c r="U1450">
        <f t="shared" si="115"/>
        <v>2015</v>
      </c>
    </row>
    <row r="1451" spans="1:21" ht="43.2" hidden="1" x14ac:dyDescent="0.3">
      <c r="A1451" s="8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  <c r="O1451">
        <f t="shared" si="111"/>
        <v>0</v>
      </c>
      <c r="P1451" s="13">
        <f t="shared" si="112"/>
        <v>0</v>
      </c>
      <c r="Q1451" s="15" t="s">
        <v>8320</v>
      </c>
      <c r="R1451" t="s">
        <v>8339</v>
      </c>
      <c r="S1451" s="19">
        <f t="shared" si="113"/>
        <v>42086.811400462961</v>
      </c>
      <c r="T1451" s="19">
        <f t="shared" si="114"/>
        <v>42134.811400462961</v>
      </c>
      <c r="U1451">
        <f t="shared" si="115"/>
        <v>2015</v>
      </c>
    </row>
    <row r="1452" spans="1:21" ht="57.6" hidden="1" x14ac:dyDescent="0.3">
      <c r="A1452" s="8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  <c r="O1452">
        <f t="shared" si="111"/>
        <v>0</v>
      </c>
      <c r="P1452" s="13">
        <f t="shared" si="112"/>
        <v>1</v>
      </c>
      <c r="Q1452" s="15" t="s">
        <v>8320</v>
      </c>
      <c r="R1452" t="s">
        <v>8339</v>
      </c>
      <c r="S1452" s="19">
        <f t="shared" si="113"/>
        <v>42390.171261574069</v>
      </c>
      <c r="T1452" s="19">
        <f t="shared" si="114"/>
        <v>42420.171261574069</v>
      </c>
      <c r="U1452">
        <f t="shared" si="115"/>
        <v>2016</v>
      </c>
    </row>
    <row r="1453" spans="1:21" ht="43.2" hidden="1" x14ac:dyDescent="0.3">
      <c r="A1453" s="8">
        <v>1451</v>
      </c>
      <c r="B1453" s="9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  <c r="O1453">
        <f t="shared" si="111"/>
        <v>0</v>
      </c>
      <c r="P1453" s="13">
        <f t="shared" si="112"/>
        <v>1</v>
      </c>
      <c r="Q1453" s="15" t="s">
        <v>8320</v>
      </c>
      <c r="R1453" t="s">
        <v>8339</v>
      </c>
      <c r="S1453" s="19">
        <f t="shared" si="113"/>
        <v>41931.959016203706</v>
      </c>
      <c r="T1453" s="19">
        <f t="shared" si="114"/>
        <v>41962.00068287037</v>
      </c>
      <c r="U1453">
        <f t="shared" si="115"/>
        <v>2014</v>
      </c>
    </row>
    <row r="1454" spans="1:21" ht="28.8" hidden="1" x14ac:dyDescent="0.3">
      <c r="A1454" s="8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  <c r="O1454">
        <f t="shared" si="111"/>
        <v>0</v>
      </c>
      <c r="P1454" s="13">
        <f t="shared" si="112"/>
        <v>0</v>
      </c>
      <c r="Q1454" s="15" t="s">
        <v>8320</v>
      </c>
      <c r="R1454" t="s">
        <v>8339</v>
      </c>
      <c r="S1454" s="19">
        <f t="shared" si="113"/>
        <v>41818.703275462962</v>
      </c>
      <c r="T1454" s="19">
        <f t="shared" si="114"/>
        <v>41848.703275462962</v>
      </c>
      <c r="U1454">
        <f t="shared" si="115"/>
        <v>2014</v>
      </c>
    </row>
    <row r="1455" spans="1:21" ht="43.2" hidden="1" x14ac:dyDescent="0.3">
      <c r="A1455" s="8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  <c r="O1455">
        <f t="shared" si="111"/>
        <v>0</v>
      </c>
      <c r="P1455" s="13">
        <f t="shared" si="112"/>
        <v>0</v>
      </c>
      <c r="Q1455" s="15" t="s">
        <v>8320</v>
      </c>
      <c r="R1455" t="s">
        <v>8339</v>
      </c>
      <c r="S1455" s="19">
        <f t="shared" si="113"/>
        <v>42795.696145833332</v>
      </c>
      <c r="T1455" s="19">
        <f t="shared" si="114"/>
        <v>42840.654479166667</v>
      </c>
      <c r="U1455">
        <f t="shared" si="115"/>
        <v>2017</v>
      </c>
    </row>
    <row r="1456" spans="1:21" ht="43.2" x14ac:dyDescent="0.3">
      <c r="A1456" s="8">
        <v>1454</v>
      </c>
      <c r="B1456" s="9" t="s">
        <v>1455</v>
      </c>
      <c r="C1456" s="9" t="s">
        <v>5564</v>
      </c>
      <c r="D1456" s="10">
        <v>1750</v>
      </c>
      <c r="E1456" s="11">
        <v>15</v>
      </c>
      <c r="F1456" s="8" t="s">
        <v>8219</v>
      </c>
      <c r="G1456" s="8" t="s">
        <v>8226</v>
      </c>
      <c r="H1456" s="8" t="s">
        <v>8248</v>
      </c>
      <c r="I1456" s="8">
        <v>1461535140</v>
      </c>
      <c r="J1456" s="8">
        <v>1459716480</v>
      </c>
      <c r="K1456" s="8" t="b">
        <v>0</v>
      </c>
      <c r="L1456" s="8">
        <v>1</v>
      </c>
      <c r="M1456" s="8" t="b">
        <v>0</v>
      </c>
      <c r="N1456" s="8" t="s">
        <v>8285</v>
      </c>
      <c r="O1456">
        <f t="shared" si="111"/>
        <v>1</v>
      </c>
      <c r="P1456" s="13">
        <f t="shared" si="112"/>
        <v>15</v>
      </c>
      <c r="Q1456" s="15" t="s">
        <v>8320</v>
      </c>
      <c r="R1456" t="s">
        <v>8339</v>
      </c>
      <c r="S1456" s="19">
        <f t="shared" si="113"/>
        <v>42463.866666666669</v>
      </c>
      <c r="T1456" s="19">
        <f t="shared" si="114"/>
        <v>42484.915972222225</v>
      </c>
      <c r="U1456">
        <f t="shared" si="115"/>
        <v>2016</v>
      </c>
    </row>
    <row r="1457" spans="1:21" ht="43.2" hidden="1" x14ac:dyDescent="0.3">
      <c r="A1457" s="8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  <c r="O1457">
        <f t="shared" si="111"/>
        <v>11</v>
      </c>
      <c r="P1457" s="13">
        <f t="shared" si="112"/>
        <v>225</v>
      </c>
      <c r="Q1457" s="15" t="s">
        <v>8320</v>
      </c>
      <c r="R1457" t="s">
        <v>8339</v>
      </c>
      <c r="S1457" s="19">
        <f t="shared" si="113"/>
        <v>41832.672685185185</v>
      </c>
      <c r="T1457" s="19">
        <f t="shared" si="114"/>
        <v>41887.568749999999</v>
      </c>
      <c r="U1457">
        <f t="shared" si="115"/>
        <v>2014</v>
      </c>
    </row>
    <row r="1458" spans="1:21" hidden="1" x14ac:dyDescent="0.3">
      <c r="A1458" s="8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  <c r="O1458">
        <f t="shared" si="111"/>
        <v>3</v>
      </c>
      <c r="P1458" s="13">
        <f t="shared" si="112"/>
        <v>48.33</v>
      </c>
      <c r="Q1458" s="15" t="s">
        <v>8320</v>
      </c>
      <c r="R1458" t="s">
        <v>8339</v>
      </c>
      <c r="S1458" s="19">
        <f t="shared" si="113"/>
        <v>42708.668576388889</v>
      </c>
      <c r="T1458" s="19">
        <f t="shared" si="114"/>
        <v>42738.668576388889</v>
      </c>
      <c r="U1458">
        <f t="shared" si="115"/>
        <v>2016</v>
      </c>
    </row>
    <row r="1459" spans="1:21" ht="28.8" hidden="1" x14ac:dyDescent="0.3">
      <c r="A1459" s="8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  <c r="O1459">
        <f t="shared" si="111"/>
        <v>0</v>
      </c>
      <c r="P1459" s="13">
        <f t="shared" si="112"/>
        <v>0</v>
      </c>
      <c r="Q1459" s="15" t="s">
        <v>8320</v>
      </c>
      <c r="R1459" t="s">
        <v>8339</v>
      </c>
      <c r="S1459" s="19">
        <f t="shared" si="113"/>
        <v>42289.89634259259</v>
      </c>
      <c r="T1459" s="19">
        <f t="shared" si="114"/>
        <v>42319.938009259262</v>
      </c>
      <c r="U1459">
        <f t="shared" si="115"/>
        <v>2015</v>
      </c>
    </row>
    <row r="1460" spans="1:21" ht="57.6" hidden="1" x14ac:dyDescent="0.3">
      <c r="A1460" s="8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  <c r="O1460">
        <f t="shared" si="111"/>
        <v>0</v>
      </c>
      <c r="P1460" s="13">
        <f t="shared" si="112"/>
        <v>0</v>
      </c>
      <c r="Q1460" s="15" t="s">
        <v>8320</v>
      </c>
      <c r="R1460" t="s">
        <v>8339</v>
      </c>
      <c r="S1460" s="19">
        <f t="shared" si="113"/>
        <v>41831.705555555556</v>
      </c>
      <c r="T1460" s="19">
        <f t="shared" si="114"/>
        <v>41862.166666666664</v>
      </c>
      <c r="U1460">
        <f t="shared" si="115"/>
        <v>2014</v>
      </c>
    </row>
    <row r="1461" spans="1:21" ht="43.2" hidden="1" x14ac:dyDescent="0.3">
      <c r="A1461" s="8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  <c r="O1461">
        <f t="shared" si="111"/>
        <v>0</v>
      </c>
      <c r="P1461" s="13">
        <f t="shared" si="112"/>
        <v>0</v>
      </c>
      <c r="Q1461" s="15" t="s">
        <v>8320</v>
      </c>
      <c r="R1461" t="s">
        <v>8339</v>
      </c>
      <c r="S1461" s="19">
        <f t="shared" si="113"/>
        <v>42312.204814814817</v>
      </c>
      <c r="T1461" s="19">
        <f t="shared" si="114"/>
        <v>42340.725694444445</v>
      </c>
      <c r="U1461">
        <f t="shared" si="115"/>
        <v>2015</v>
      </c>
    </row>
    <row r="1462" spans="1:21" ht="43.2" hidden="1" x14ac:dyDescent="0.3">
      <c r="A1462" s="8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  <c r="O1462">
        <f t="shared" si="111"/>
        <v>0</v>
      </c>
      <c r="P1462" s="13">
        <f t="shared" si="112"/>
        <v>0</v>
      </c>
      <c r="Q1462" s="15" t="s">
        <v>8320</v>
      </c>
      <c r="R1462" t="s">
        <v>8339</v>
      </c>
      <c r="S1462" s="19">
        <f t="shared" si="113"/>
        <v>41915.896967592591</v>
      </c>
      <c r="T1462" s="19">
        <f t="shared" si="114"/>
        <v>41973.989583333328</v>
      </c>
      <c r="U1462">
        <f t="shared" si="115"/>
        <v>2014</v>
      </c>
    </row>
    <row r="1463" spans="1:21" ht="28.8" hidden="1" x14ac:dyDescent="0.3">
      <c r="A1463" s="8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  <c r="O1463">
        <f t="shared" si="111"/>
        <v>101</v>
      </c>
      <c r="P1463" s="13">
        <f t="shared" si="112"/>
        <v>44.67</v>
      </c>
      <c r="Q1463" s="15" t="s">
        <v>8320</v>
      </c>
      <c r="R1463" t="s">
        <v>8340</v>
      </c>
      <c r="S1463" s="19">
        <f t="shared" si="113"/>
        <v>41899.645300925928</v>
      </c>
      <c r="T1463" s="19">
        <f t="shared" si="114"/>
        <v>41933</v>
      </c>
      <c r="U1463">
        <f t="shared" si="115"/>
        <v>2014</v>
      </c>
    </row>
    <row r="1464" spans="1:21" ht="28.8" x14ac:dyDescent="0.3">
      <c r="A1464" s="8">
        <v>1462</v>
      </c>
      <c r="B1464" s="9" t="s">
        <v>1463</v>
      </c>
      <c r="C1464" s="9" t="s">
        <v>5572</v>
      </c>
      <c r="D1464" s="10">
        <v>4000</v>
      </c>
      <c r="E1464" s="11">
        <v>4340.7</v>
      </c>
      <c r="F1464" s="8" t="s">
        <v>8218</v>
      </c>
      <c r="G1464" s="8" t="s">
        <v>8223</v>
      </c>
      <c r="H1464" s="8" t="s">
        <v>8245</v>
      </c>
      <c r="I1464" s="8">
        <v>1365609271</v>
      </c>
      <c r="J1464" s="8">
        <v>1363017271</v>
      </c>
      <c r="K1464" s="8" t="b">
        <v>1</v>
      </c>
      <c r="L1464" s="8">
        <v>150</v>
      </c>
      <c r="M1464" s="8" t="b">
        <v>1</v>
      </c>
      <c r="N1464" s="8" t="s">
        <v>8286</v>
      </c>
      <c r="O1464">
        <f t="shared" si="111"/>
        <v>109</v>
      </c>
      <c r="P1464" s="13">
        <f t="shared" si="112"/>
        <v>28.94</v>
      </c>
      <c r="Q1464" s="15" t="s">
        <v>8320</v>
      </c>
      <c r="R1464" t="s">
        <v>8340</v>
      </c>
      <c r="S1464" s="19">
        <f t="shared" si="113"/>
        <v>41344.662858796299</v>
      </c>
      <c r="T1464" s="19">
        <f t="shared" si="114"/>
        <v>41374.662858796299</v>
      </c>
      <c r="U1464">
        <f t="shared" si="115"/>
        <v>2013</v>
      </c>
    </row>
    <row r="1465" spans="1:21" ht="43.2" hidden="1" x14ac:dyDescent="0.3">
      <c r="A1465" s="8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  <c r="O1465">
        <f t="shared" si="111"/>
        <v>148</v>
      </c>
      <c r="P1465" s="13">
        <f t="shared" si="112"/>
        <v>35.44</v>
      </c>
      <c r="Q1465" s="15" t="s">
        <v>8320</v>
      </c>
      <c r="R1465" t="s">
        <v>8340</v>
      </c>
      <c r="S1465" s="19">
        <f t="shared" si="113"/>
        <v>41326.911319444444</v>
      </c>
      <c r="T1465" s="19">
        <f t="shared" si="114"/>
        <v>41371.869652777779</v>
      </c>
      <c r="U1465">
        <f t="shared" si="115"/>
        <v>2013</v>
      </c>
    </row>
    <row r="1466" spans="1:21" hidden="1" x14ac:dyDescent="0.3">
      <c r="A1466" s="8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  <c r="O1466">
        <f t="shared" si="111"/>
        <v>163</v>
      </c>
      <c r="P1466" s="13">
        <f t="shared" si="112"/>
        <v>34.869999999999997</v>
      </c>
      <c r="Q1466" s="15" t="s">
        <v>8320</v>
      </c>
      <c r="R1466" t="s">
        <v>8340</v>
      </c>
      <c r="S1466" s="19">
        <f t="shared" si="113"/>
        <v>41291.661550925928</v>
      </c>
      <c r="T1466" s="19">
        <f t="shared" si="114"/>
        <v>41321.661550925928</v>
      </c>
      <c r="U1466">
        <f t="shared" si="115"/>
        <v>2013</v>
      </c>
    </row>
    <row r="1467" spans="1:21" ht="43.2" hidden="1" x14ac:dyDescent="0.3">
      <c r="A1467" s="8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  <c r="O1467">
        <f t="shared" si="111"/>
        <v>456</v>
      </c>
      <c r="P1467" s="13">
        <f t="shared" si="112"/>
        <v>52.62</v>
      </c>
      <c r="Q1467" s="15" t="s">
        <v>8320</v>
      </c>
      <c r="R1467" t="s">
        <v>8340</v>
      </c>
      <c r="S1467" s="19">
        <f t="shared" si="113"/>
        <v>40959.734398148146</v>
      </c>
      <c r="T1467" s="19">
        <f t="shared" si="114"/>
        <v>40990.125</v>
      </c>
      <c r="U1467">
        <f t="shared" si="115"/>
        <v>2012</v>
      </c>
    </row>
    <row r="1468" spans="1:21" ht="43.2" hidden="1" x14ac:dyDescent="0.3">
      <c r="A1468" s="8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  <c r="O1468">
        <f t="shared" si="111"/>
        <v>108</v>
      </c>
      <c r="P1468" s="13">
        <f t="shared" si="112"/>
        <v>69.599999999999994</v>
      </c>
      <c r="Q1468" s="15" t="s">
        <v>8320</v>
      </c>
      <c r="R1468" t="s">
        <v>8340</v>
      </c>
      <c r="S1468" s="19">
        <f t="shared" si="113"/>
        <v>42340.172060185185</v>
      </c>
      <c r="T1468" s="19">
        <f t="shared" si="114"/>
        <v>42381.208333333328</v>
      </c>
      <c r="U1468">
        <f t="shared" si="115"/>
        <v>2015</v>
      </c>
    </row>
    <row r="1469" spans="1:21" ht="28.8" hidden="1" x14ac:dyDescent="0.3">
      <c r="A1469" s="8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  <c r="O1469">
        <f t="shared" si="111"/>
        <v>115</v>
      </c>
      <c r="P1469" s="13">
        <f t="shared" si="112"/>
        <v>76.72</v>
      </c>
      <c r="Q1469" s="15" t="s">
        <v>8320</v>
      </c>
      <c r="R1469" t="s">
        <v>8340</v>
      </c>
      <c r="S1469" s="19">
        <f t="shared" si="113"/>
        <v>40933.80190972222</v>
      </c>
      <c r="T1469" s="19">
        <f t="shared" si="114"/>
        <v>40993.760243055556</v>
      </c>
      <c r="U1469">
        <f t="shared" si="115"/>
        <v>2012</v>
      </c>
    </row>
    <row r="1470" spans="1:21" ht="43.2" hidden="1" x14ac:dyDescent="0.3">
      <c r="A1470" s="8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  <c r="O1470">
        <f t="shared" si="111"/>
        <v>102</v>
      </c>
      <c r="P1470" s="13">
        <f t="shared" si="112"/>
        <v>33.19</v>
      </c>
      <c r="Q1470" s="15" t="s">
        <v>8320</v>
      </c>
      <c r="R1470" t="s">
        <v>8340</v>
      </c>
      <c r="S1470" s="19">
        <f t="shared" si="113"/>
        <v>40646.014456018522</v>
      </c>
      <c r="T1470" s="19">
        <f t="shared" si="114"/>
        <v>40706.014456018522</v>
      </c>
      <c r="U1470">
        <f t="shared" si="115"/>
        <v>2011</v>
      </c>
    </row>
    <row r="1471" spans="1:21" ht="43.2" hidden="1" x14ac:dyDescent="0.3">
      <c r="A1471" s="8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  <c r="O1471">
        <f t="shared" si="111"/>
        <v>108</v>
      </c>
      <c r="P1471" s="13">
        <f t="shared" si="112"/>
        <v>149.46</v>
      </c>
      <c r="Q1471" s="15" t="s">
        <v>8320</v>
      </c>
      <c r="R1471" t="s">
        <v>8340</v>
      </c>
      <c r="S1471" s="19">
        <f t="shared" si="113"/>
        <v>41290.598483796297</v>
      </c>
      <c r="T1471" s="19">
        <f t="shared" si="114"/>
        <v>41320.598483796297</v>
      </c>
      <c r="U1471">
        <f t="shared" si="115"/>
        <v>2013</v>
      </c>
    </row>
    <row r="1472" spans="1:21" ht="57.6" x14ac:dyDescent="0.3">
      <c r="A1472" s="8">
        <v>1470</v>
      </c>
      <c r="B1472" s="9" t="s">
        <v>1471</v>
      </c>
      <c r="C1472" s="9" t="s">
        <v>5580</v>
      </c>
      <c r="D1472" s="10">
        <v>1500</v>
      </c>
      <c r="E1472" s="11">
        <v>1877</v>
      </c>
      <c r="F1472" s="8" t="s">
        <v>8218</v>
      </c>
      <c r="G1472" s="8" t="s">
        <v>8223</v>
      </c>
      <c r="H1472" s="8" t="s">
        <v>8245</v>
      </c>
      <c r="I1472" s="8">
        <v>1356724263</v>
      </c>
      <c r="J1472" s="8">
        <v>1354909863</v>
      </c>
      <c r="K1472" s="8" t="b">
        <v>1</v>
      </c>
      <c r="L1472" s="8">
        <v>81</v>
      </c>
      <c r="M1472" s="8" t="b">
        <v>1</v>
      </c>
      <c r="N1472" s="8" t="s">
        <v>8286</v>
      </c>
      <c r="O1472">
        <f t="shared" si="111"/>
        <v>125</v>
      </c>
      <c r="P1472" s="13">
        <f t="shared" si="112"/>
        <v>23.17</v>
      </c>
      <c r="Q1472" s="15" t="s">
        <v>8320</v>
      </c>
      <c r="R1472" t="s">
        <v>8340</v>
      </c>
      <c r="S1472" s="19">
        <f t="shared" si="113"/>
        <v>41250.827118055553</v>
      </c>
      <c r="T1472" s="19">
        <f t="shared" si="114"/>
        <v>41271.827118055553</v>
      </c>
      <c r="U1472">
        <f t="shared" si="115"/>
        <v>2012</v>
      </c>
    </row>
    <row r="1473" spans="1:21" ht="43.2" hidden="1" x14ac:dyDescent="0.3">
      <c r="A1473" s="8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  <c r="O1473">
        <f t="shared" si="111"/>
        <v>104</v>
      </c>
      <c r="P1473" s="13">
        <f t="shared" si="112"/>
        <v>96.88</v>
      </c>
      <c r="Q1473" s="15" t="s">
        <v>8320</v>
      </c>
      <c r="R1473" t="s">
        <v>8340</v>
      </c>
      <c r="S1473" s="19">
        <f t="shared" si="113"/>
        <v>42073.957569444443</v>
      </c>
      <c r="T1473" s="19">
        <f t="shared" si="114"/>
        <v>42103.957569444443</v>
      </c>
      <c r="U1473">
        <f t="shared" si="115"/>
        <v>2015</v>
      </c>
    </row>
    <row r="1474" spans="1:21" ht="57.6" hidden="1" x14ac:dyDescent="0.3">
      <c r="A1474" s="8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  <c r="O1474">
        <f t="shared" si="111"/>
        <v>139</v>
      </c>
      <c r="P1474" s="13">
        <f t="shared" si="112"/>
        <v>103.2</v>
      </c>
      <c r="Q1474" s="15" t="s">
        <v>8320</v>
      </c>
      <c r="R1474" t="s">
        <v>8340</v>
      </c>
      <c r="S1474" s="19">
        <f t="shared" si="113"/>
        <v>41533.542858796296</v>
      </c>
      <c r="T1474" s="19">
        <f t="shared" si="114"/>
        <v>41563.542858796296</v>
      </c>
      <c r="U1474">
        <f t="shared" si="115"/>
        <v>2013</v>
      </c>
    </row>
    <row r="1475" spans="1:21" x14ac:dyDescent="0.3">
      <c r="A1475" s="8">
        <v>1473</v>
      </c>
      <c r="B1475" s="9" t="s">
        <v>1474</v>
      </c>
      <c r="C1475" s="9" t="s">
        <v>5583</v>
      </c>
      <c r="D1475" s="10">
        <v>1500</v>
      </c>
      <c r="E1475" s="11">
        <v>1807.74</v>
      </c>
      <c r="F1475" s="8" t="s">
        <v>8218</v>
      </c>
      <c r="G1475" s="8" t="s">
        <v>8223</v>
      </c>
      <c r="H1475" s="8" t="s">
        <v>8245</v>
      </c>
      <c r="I1475" s="8">
        <v>1330644639</v>
      </c>
      <c r="J1475" s="8">
        <v>1328052639</v>
      </c>
      <c r="K1475" s="8" t="b">
        <v>1</v>
      </c>
      <c r="L1475" s="8">
        <v>47</v>
      </c>
      <c r="M1475" s="8" t="b">
        <v>1</v>
      </c>
      <c r="N1475" s="8" t="s">
        <v>8286</v>
      </c>
      <c r="O1475">
        <f t="shared" ref="O1475:O1538" si="116">ROUND(E1475/D1475*100,0)</f>
        <v>121</v>
      </c>
      <c r="P1475" s="13">
        <f t="shared" ref="P1475:P1538" si="117">IFERROR(ROUND(E1475/L1475,2),0)</f>
        <v>38.46</v>
      </c>
      <c r="Q1475" s="15" t="s">
        <v>8320</v>
      </c>
      <c r="R1475" t="s">
        <v>8340</v>
      </c>
      <c r="S1475" s="19">
        <f t="shared" ref="S1475:S1538" si="118">(((J1475/60)/60)/24)+DATE(1970,1,1)</f>
        <v>40939.979618055557</v>
      </c>
      <c r="T1475" s="19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3.2" x14ac:dyDescent="0.3">
      <c r="A1476" s="8">
        <v>1474</v>
      </c>
      <c r="B1476" s="9" t="s">
        <v>1475</v>
      </c>
      <c r="C1476" s="9" t="s">
        <v>5584</v>
      </c>
      <c r="D1476" s="10">
        <v>3000</v>
      </c>
      <c r="E1476" s="11">
        <v>3368</v>
      </c>
      <c r="F1476" s="8" t="s">
        <v>8218</v>
      </c>
      <c r="G1476" s="8" t="s">
        <v>8223</v>
      </c>
      <c r="H1476" s="8" t="s">
        <v>8245</v>
      </c>
      <c r="I1476" s="8">
        <v>1379093292</v>
      </c>
      <c r="J1476" s="8">
        <v>1376501292</v>
      </c>
      <c r="K1476" s="8" t="b">
        <v>1</v>
      </c>
      <c r="L1476" s="8">
        <v>76</v>
      </c>
      <c r="M1476" s="8" t="b">
        <v>1</v>
      </c>
      <c r="N1476" s="8" t="s">
        <v>8286</v>
      </c>
      <c r="O1476">
        <f t="shared" si="116"/>
        <v>112</v>
      </c>
      <c r="P1476" s="13">
        <f t="shared" si="117"/>
        <v>44.32</v>
      </c>
      <c r="Q1476" s="15" t="s">
        <v>8320</v>
      </c>
      <c r="R1476" t="s">
        <v>8340</v>
      </c>
      <c r="S1476" s="19">
        <f t="shared" si="118"/>
        <v>41500.727916666663</v>
      </c>
      <c r="T1476" s="19">
        <f t="shared" si="119"/>
        <v>41530.727916666663</v>
      </c>
      <c r="U1476">
        <f t="shared" si="120"/>
        <v>2013</v>
      </c>
    </row>
    <row r="1477" spans="1:21" ht="43.2" hidden="1" x14ac:dyDescent="0.3">
      <c r="A1477" s="8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  <c r="O1477">
        <f t="shared" si="116"/>
        <v>189</v>
      </c>
      <c r="P1477" s="13">
        <f t="shared" si="117"/>
        <v>64.17</v>
      </c>
      <c r="Q1477" s="15" t="s">
        <v>8320</v>
      </c>
      <c r="R1477" t="s">
        <v>8340</v>
      </c>
      <c r="S1477" s="19">
        <f t="shared" si="118"/>
        <v>41960.722951388889</v>
      </c>
      <c r="T1477" s="19">
        <f t="shared" si="119"/>
        <v>41993.207638888889</v>
      </c>
      <c r="U1477">
        <f t="shared" si="120"/>
        <v>2014</v>
      </c>
    </row>
    <row r="1478" spans="1:21" ht="28.8" hidden="1" x14ac:dyDescent="0.3">
      <c r="A1478" s="8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  <c r="O1478">
        <f t="shared" si="116"/>
        <v>662</v>
      </c>
      <c r="P1478" s="13">
        <f t="shared" si="117"/>
        <v>43.33</v>
      </c>
      <c r="Q1478" s="15" t="s">
        <v>8320</v>
      </c>
      <c r="R1478" t="s">
        <v>8340</v>
      </c>
      <c r="S1478" s="19">
        <f t="shared" si="118"/>
        <v>40766.041921296295</v>
      </c>
      <c r="T1478" s="19">
        <f t="shared" si="119"/>
        <v>40796.041921296295</v>
      </c>
      <c r="U1478">
        <f t="shared" si="120"/>
        <v>2011</v>
      </c>
    </row>
    <row r="1479" spans="1:21" ht="43.2" hidden="1" x14ac:dyDescent="0.3">
      <c r="A1479" s="8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  <c r="O1479">
        <f t="shared" si="116"/>
        <v>111</v>
      </c>
      <c r="P1479" s="13">
        <f t="shared" si="117"/>
        <v>90.5</v>
      </c>
      <c r="Q1479" s="15" t="s">
        <v>8320</v>
      </c>
      <c r="R1479" t="s">
        <v>8340</v>
      </c>
      <c r="S1479" s="19">
        <f t="shared" si="118"/>
        <v>40840.615787037037</v>
      </c>
      <c r="T1479" s="19">
        <f t="shared" si="119"/>
        <v>40900.125</v>
      </c>
      <c r="U1479">
        <f t="shared" si="120"/>
        <v>2011</v>
      </c>
    </row>
    <row r="1480" spans="1:21" ht="43.2" hidden="1" x14ac:dyDescent="0.3">
      <c r="A1480" s="8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  <c r="O1480">
        <f t="shared" si="116"/>
        <v>1182</v>
      </c>
      <c r="P1480" s="13">
        <f t="shared" si="117"/>
        <v>29.19</v>
      </c>
      <c r="Q1480" s="15" t="s">
        <v>8320</v>
      </c>
      <c r="R1480" t="s">
        <v>8340</v>
      </c>
      <c r="S1480" s="19">
        <f t="shared" si="118"/>
        <v>41394.871678240743</v>
      </c>
      <c r="T1480" s="19">
        <f t="shared" si="119"/>
        <v>41408.871678240743</v>
      </c>
      <c r="U1480">
        <f t="shared" si="120"/>
        <v>2013</v>
      </c>
    </row>
    <row r="1481" spans="1:21" ht="43.2" x14ac:dyDescent="0.3">
      <c r="A1481" s="8">
        <v>1479</v>
      </c>
      <c r="B1481" s="9" t="s">
        <v>1480</v>
      </c>
      <c r="C1481" s="9" t="s">
        <v>5589</v>
      </c>
      <c r="D1481" s="10">
        <v>1600</v>
      </c>
      <c r="E1481" s="11">
        <v>2198</v>
      </c>
      <c r="F1481" s="8" t="s">
        <v>8218</v>
      </c>
      <c r="G1481" s="8" t="s">
        <v>8223</v>
      </c>
      <c r="H1481" s="8" t="s">
        <v>8245</v>
      </c>
      <c r="I1481" s="8">
        <v>1399694340</v>
      </c>
      <c r="J1481" s="8">
        <v>1398448389</v>
      </c>
      <c r="K1481" s="8" t="b">
        <v>1</v>
      </c>
      <c r="L1481" s="8">
        <v>71</v>
      </c>
      <c r="M1481" s="8" t="b">
        <v>1</v>
      </c>
      <c r="N1481" s="8" t="s">
        <v>8286</v>
      </c>
      <c r="O1481">
        <f t="shared" si="116"/>
        <v>137</v>
      </c>
      <c r="P1481" s="13">
        <f t="shared" si="117"/>
        <v>30.96</v>
      </c>
      <c r="Q1481" s="15" t="s">
        <v>8320</v>
      </c>
      <c r="R1481" t="s">
        <v>8340</v>
      </c>
      <c r="S1481" s="19">
        <f t="shared" si="118"/>
        <v>41754.745243055557</v>
      </c>
      <c r="T1481" s="19">
        <f t="shared" si="119"/>
        <v>41769.165972222225</v>
      </c>
      <c r="U1481">
        <f t="shared" si="120"/>
        <v>2014</v>
      </c>
    </row>
    <row r="1482" spans="1:21" ht="43.2" hidden="1" x14ac:dyDescent="0.3">
      <c r="A1482" s="8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  <c r="O1482">
        <f t="shared" si="116"/>
        <v>117</v>
      </c>
      <c r="P1482" s="13">
        <f t="shared" si="117"/>
        <v>92.16</v>
      </c>
      <c r="Q1482" s="15" t="s">
        <v>8320</v>
      </c>
      <c r="R1482" t="s">
        <v>8340</v>
      </c>
      <c r="S1482" s="19">
        <f t="shared" si="118"/>
        <v>41464.934016203704</v>
      </c>
      <c r="T1482" s="19">
        <f t="shared" si="119"/>
        <v>41481.708333333336</v>
      </c>
      <c r="U1482">
        <f t="shared" si="120"/>
        <v>2013</v>
      </c>
    </row>
    <row r="1483" spans="1:21" ht="43.2" hidden="1" x14ac:dyDescent="0.3">
      <c r="A1483" s="8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  <c r="O1483">
        <f t="shared" si="116"/>
        <v>2</v>
      </c>
      <c r="P1483" s="13">
        <f t="shared" si="117"/>
        <v>17.5</v>
      </c>
      <c r="Q1483" s="15" t="s">
        <v>8320</v>
      </c>
      <c r="R1483" t="s">
        <v>8322</v>
      </c>
      <c r="S1483" s="19">
        <f t="shared" si="118"/>
        <v>41550.922974537039</v>
      </c>
      <c r="T1483" s="19">
        <f t="shared" si="119"/>
        <v>41580.922974537039</v>
      </c>
      <c r="U1483">
        <f t="shared" si="120"/>
        <v>2013</v>
      </c>
    </row>
    <row r="1484" spans="1:21" ht="43.2" hidden="1" x14ac:dyDescent="0.3">
      <c r="A1484" s="8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  <c r="O1484">
        <f t="shared" si="116"/>
        <v>0</v>
      </c>
      <c r="P1484" s="13">
        <f t="shared" si="117"/>
        <v>5</v>
      </c>
      <c r="Q1484" s="15" t="s">
        <v>8320</v>
      </c>
      <c r="R1484" t="s">
        <v>8322</v>
      </c>
      <c r="S1484" s="19">
        <f t="shared" si="118"/>
        <v>41136.85805555556</v>
      </c>
      <c r="T1484" s="19">
        <f t="shared" si="119"/>
        <v>41159.32708333333</v>
      </c>
      <c r="U1484">
        <f t="shared" si="120"/>
        <v>2012</v>
      </c>
    </row>
    <row r="1485" spans="1:21" ht="43.2" hidden="1" x14ac:dyDescent="0.3">
      <c r="A1485" s="8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  <c r="O1485">
        <f t="shared" si="116"/>
        <v>1</v>
      </c>
      <c r="P1485" s="13">
        <f t="shared" si="117"/>
        <v>25</v>
      </c>
      <c r="Q1485" s="15" t="s">
        <v>8320</v>
      </c>
      <c r="R1485" t="s">
        <v>8322</v>
      </c>
      <c r="S1485" s="19">
        <f t="shared" si="118"/>
        <v>42548.192997685182</v>
      </c>
      <c r="T1485" s="19">
        <f t="shared" si="119"/>
        <v>42573.192997685182</v>
      </c>
      <c r="U1485">
        <f t="shared" si="120"/>
        <v>2016</v>
      </c>
    </row>
    <row r="1486" spans="1:21" x14ac:dyDescent="0.3">
      <c r="A1486" s="8">
        <v>1484</v>
      </c>
      <c r="B1486" s="9" t="s">
        <v>1485</v>
      </c>
      <c r="C1486" s="9" t="s">
        <v>5594</v>
      </c>
      <c r="D1486" s="10">
        <v>2000</v>
      </c>
      <c r="E1486" s="11">
        <v>0</v>
      </c>
      <c r="F1486" s="8" t="s">
        <v>8220</v>
      </c>
      <c r="G1486" s="8" t="s">
        <v>8223</v>
      </c>
      <c r="H1486" s="8" t="s">
        <v>8245</v>
      </c>
      <c r="I1486" s="8">
        <v>1342882260</v>
      </c>
      <c r="J1486" s="8">
        <v>1337834963</v>
      </c>
      <c r="K1486" s="8" t="b">
        <v>0</v>
      </c>
      <c r="L1486" s="8">
        <v>0</v>
      </c>
      <c r="M1486" s="8" t="b">
        <v>0</v>
      </c>
      <c r="N1486" s="8" t="s">
        <v>8273</v>
      </c>
      <c r="O1486">
        <f t="shared" si="116"/>
        <v>0</v>
      </c>
      <c r="P1486" s="13">
        <f t="shared" si="117"/>
        <v>0</v>
      </c>
      <c r="Q1486" s="15" t="s">
        <v>8320</v>
      </c>
      <c r="R1486" t="s">
        <v>8322</v>
      </c>
      <c r="S1486" s="19">
        <f t="shared" si="118"/>
        <v>41053.200960648144</v>
      </c>
      <c r="T1486" s="19">
        <f t="shared" si="119"/>
        <v>41111.618750000001</v>
      </c>
      <c r="U1486">
        <f t="shared" si="120"/>
        <v>2012</v>
      </c>
    </row>
    <row r="1487" spans="1:21" ht="43.2" hidden="1" x14ac:dyDescent="0.3">
      <c r="A1487" s="8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  <c r="O1487">
        <f t="shared" si="116"/>
        <v>2</v>
      </c>
      <c r="P1487" s="13">
        <f t="shared" si="117"/>
        <v>50</v>
      </c>
      <c r="Q1487" s="15" t="s">
        <v>8320</v>
      </c>
      <c r="R1487" t="s">
        <v>8322</v>
      </c>
      <c r="S1487" s="19">
        <f t="shared" si="118"/>
        <v>42130.795983796299</v>
      </c>
      <c r="T1487" s="19">
        <f t="shared" si="119"/>
        <v>42175.795983796299</v>
      </c>
      <c r="U1487">
        <f t="shared" si="120"/>
        <v>2015</v>
      </c>
    </row>
    <row r="1488" spans="1:21" ht="57.6" hidden="1" x14ac:dyDescent="0.3">
      <c r="A1488" s="8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  <c r="O1488">
        <f t="shared" si="116"/>
        <v>0</v>
      </c>
      <c r="P1488" s="13">
        <f t="shared" si="117"/>
        <v>16</v>
      </c>
      <c r="Q1488" s="15" t="s">
        <v>8320</v>
      </c>
      <c r="R1488" t="s">
        <v>8322</v>
      </c>
      <c r="S1488" s="19">
        <f t="shared" si="118"/>
        <v>42032.168530092589</v>
      </c>
      <c r="T1488" s="19">
        <f t="shared" si="119"/>
        <v>42062.168530092589</v>
      </c>
      <c r="U1488">
        <f t="shared" si="120"/>
        <v>2015</v>
      </c>
    </row>
    <row r="1489" spans="1:21" ht="43.2" hidden="1" x14ac:dyDescent="0.3">
      <c r="A1489" s="8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  <c r="O1489">
        <f t="shared" si="116"/>
        <v>0</v>
      </c>
      <c r="P1489" s="13">
        <f t="shared" si="117"/>
        <v>0</v>
      </c>
      <c r="Q1489" s="15" t="s">
        <v>8320</v>
      </c>
      <c r="R1489" t="s">
        <v>8322</v>
      </c>
      <c r="S1489" s="19">
        <f t="shared" si="118"/>
        <v>42554.917488425926</v>
      </c>
      <c r="T1489" s="19">
        <f t="shared" si="119"/>
        <v>42584.917488425926</v>
      </c>
      <c r="U1489">
        <f t="shared" si="120"/>
        <v>2016</v>
      </c>
    </row>
    <row r="1490" spans="1:21" ht="43.2" hidden="1" x14ac:dyDescent="0.3">
      <c r="A1490" s="8">
        <v>1488</v>
      </c>
      <c r="B1490" s="9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  <c r="O1490">
        <f t="shared" si="116"/>
        <v>2</v>
      </c>
      <c r="P1490" s="13">
        <f t="shared" si="117"/>
        <v>60</v>
      </c>
      <c r="Q1490" s="15" t="s">
        <v>8320</v>
      </c>
      <c r="R1490" t="s">
        <v>8322</v>
      </c>
      <c r="S1490" s="19">
        <f t="shared" si="118"/>
        <v>41614.563194444447</v>
      </c>
      <c r="T1490" s="19">
        <f t="shared" si="119"/>
        <v>41644.563194444447</v>
      </c>
      <c r="U1490">
        <f t="shared" si="120"/>
        <v>2013</v>
      </c>
    </row>
    <row r="1491" spans="1:21" ht="43.2" hidden="1" x14ac:dyDescent="0.3">
      <c r="A1491" s="8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  <c r="O1491">
        <f t="shared" si="116"/>
        <v>0</v>
      </c>
      <c r="P1491" s="13">
        <f t="shared" si="117"/>
        <v>0</v>
      </c>
      <c r="Q1491" s="15" t="s">
        <v>8320</v>
      </c>
      <c r="R1491" t="s">
        <v>8322</v>
      </c>
      <c r="S1491" s="19">
        <f t="shared" si="118"/>
        <v>41198.611712962964</v>
      </c>
      <c r="T1491" s="19">
        <f t="shared" si="119"/>
        <v>41228.653379629628</v>
      </c>
      <c r="U1491">
        <f t="shared" si="120"/>
        <v>2012</v>
      </c>
    </row>
    <row r="1492" spans="1:21" ht="43.2" x14ac:dyDescent="0.3">
      <c r="A1492" s="8">
        <v>1490</v>
      </c>
      <c r="B1492" s="9" t="s">
        <v>1491</v>
      </c>
      <c r="C1492" s="9" t="s">
        <v>5600</v>
      </c>
      <c r="D1492" s="10">
        <v>2900</v>
      </c>
      <c r="E1492" s="11">
        <v>895</v>
      </c>
      <c r="F1492" s="8" t="s">
        <v>8220</v>
      </c>
      <c r="G1492" s="8" t="s">
        <v>8223</v>
      </c>
      <c r="H1492" s="8" t="s">
        <v>8245</v>
      </c>
      <c r="I1492" s="8">
        <v>1380720474</v>
      </c>
      <c r="J1492" s="8">
        <v>1378214874</v>
      </c>
      <c r="K1492" s="8" t="b">
        <v>0</v>
      </c>
      <c r="L1492" s="8">
        <v>19</v>
      </c>
      <c r="M1492" s="8" t="b">
        <v>0</v>
      </c>
      <c r="N1492" s="8" t="s">
        <v>8273</v>
      </c>
      <c r="O1492">
        <f t="shared" si="116"/>
        <v>31</v>
      </c>
      <c r="P1492" s="13">
        <f t="shared" si="117"/>
        <v>47.11</v>
      </c>
      <c r="Q1492" s="15" t="s">
        <v>8320</v>
      </c>
      <c r="R1492" t="s">
        <v>8322</v>
      </c>
      <c r="S1492" s="19">
        <f t="shared" si="118"/>
        <v>41520.561041666668</v>
      </c>
      <c r="T1492" s="19">
        <f t="shared" si="119"/>
        <v>41549.561041666668</v>
      </c>
      <c r="U1492">
        <f t="shared" si="120"/>
        <v>2013</v>
      </c>
    </row>
    <row r="1493" spans="1:21" ht="43.2" x14ac:dyDescent="0.3">
      <c r="A1493" s="8">
        <v>1491</v>
      </c>
      <c r="B1493" s="9" t="s">
        <v>1492</v>
      </c>
      <c r="C1493" s="9" t="s">
        <v>5601</v>
      </c>
      <c r="D1493" s="10">
        <v>1200</v>
      </c>
      <c r="E1493" s="11">
        <v>100</v>
      </c>
      <c r="F1493" s="8" t="s">
        <v>8220</v>
      </c>
      <c r="G1493" s="8" t="s">
        <v>8223</v>
      </c>
      <c r="H1493" s="8" t="s">
        <v>8245</v>
      </c>
      <c r="I1493" s="8">
        <v>1424014680</v>
      </c>
      <c r="J1493" s="8">
        <v>1418922443</v>
      </c>
      <c r="K1493" s="8" t="b">
        <v>0</v>
      </c>
      <c r="L1493" s="8">
        <v>1</v>
      </c>
      <c r="M1493" s="8" t="b">
        <v>0</v>
      </c>
      <c r="N1493" s="8" t="s">
        <v>8273</v>
      </c>
      <c r="O1493">
        <f t="shared" si="116"/>
        <v>8</v>
      </c>
      <c r="P1493" s="13">
        <f t="shared" si="117"/>
        <v>100</v>
      </c>
      <c r="Q1493" s="15" t="s">
        <v>8320</v>
      </c>
      <c r="R1493" t="s">
        <v>8322</v>
      </c>
      <c r="S1493" s="19">
        <f t="shared" si="118"/>
        <v>41991.713460648149</v>
      </c>
      <c r="T1493" s="19">
        <f t="shared" si="119"/>
        <v>42050.651388888888</v>
      </c>
      <c r="U1493">
        <f t="shared" si="120"/>
        <v>2014</v>
      </c>
    </row>
    <row r="1494" spans="1:21" ht="57.6" x14ac:dyDescent="0.3">
      <c r="A1494" s="8">
        <v>1492</v>
      </c>
      <c r="B1494" s="9" t="s">
        <v>1493</v>
      </c>
      <c r="C1494" s="9" t="s">
        <v>5602</v>
      </c>
      <c r="D1494" s="10">
        <v>4000</v>
      </c>
      <c r="E1494" s="11">
        <v>30</v>
      </c>
      <c r="F1494" s="8" t="s">
        <v>8220</v>
      </c>
      <c r="G1494" s="8" t="s">
        <v>8223</v>
      </c>
      <c r="H1494" s="8" t="s">
        <v>8245</v>
      </c>
      <c r="I1494" s="8">
        <v>1308431646</v>
      </c>
      <c r="J1494" s="8">
        <v>1305839646</v>
      </c>
      <c r="K1494" s="8" t="b">
        <v>0</v>
      </c>
      <c r="L1494" s="8">
        <v>2</v>
      </c>
      <c r="M1494" s="8" t="b">
        <v>0</v>
      </c>
      <c r="N1494" s="8" t="s">
        <v>8273</v>
      </c>
      <c r="O1494">
        <f t="shared" si="116"/>
        <v>1</v>
      </c>
      <c r="P1494" s="13">
        <f t="shared" si="117"/>
        <v>15</v>
      </c>
      <c r="Q1494" s="15" t="s">
        <v>8320</v>
      </c>
      <c r="R1494" t="s">
        <v>8322</v>
      </c>
      <c r="S1494" s="19">
        <f t="shared" si="118"/>
        <v>40682.884791666671</v>
      </c>
      <c r="T1494" s="19">
        <f t="shared" si="119"/>
        <v>40712.884791666671</v>
      </c>
      <c r="U1494">
        <f t="shared" si="120"/>
        <v>2011</v>
      </c>
    </row>
    <row r="1495" spans="1:21" ht="28.8" x14ac:dyDescent="0.3">
      <c r="A1495" s="8">
        <v>1493</v>
      </c>
      <c r="B1495" s="9" t="s">
        <v>1494</v>
      </c>
      <c r="C1495" s="9" t="s">
        <v>5603</v>
      </c>
      <c r="D1495" s="10">
        <v>2400</v>
      </c>
      <c r="E1495" s="11">
        <v>0</v>
      </c>
      <c r="F1495" s="8" t="s">
        <v>8220</v>
      </c>
      <c r="G1495" s="8" t="s">
        <v>8223</v>
      </c>
      <c r="H1495" s="8" t="s">
        <v>8245</v>
      </c>
      <c r="I1495" s="8">
        <v>1371415675</v>
      </c>
      <c r="J1495" s="8">
        <v>1368823675</v>
      </c>
      <c r="K1495" s="8" t="b">
        <v>0</v>
      </c>
      <c r="L1495" s="8">
        <v>0</v>
      </c>
      <c r="M1495" s="8" t="b">
        <v>0</v>
      </c>
      <c r="N1495" s="8" t="s">
        <v>8273</v>
      </c>
      <c r="O1495">
        <f t="shared" si="116"/>
        <v>0</v>
      </c>
      <c r="P1495" s="13">
        <f t="shared" si="117"/>
        <v>0</v>
      </c>
      <c r="Q1495" s="15" t="s">
        <v>8320</v>
      </c>
      <c r="R1495" t="s">
        <v>8322</v>
      </c>
      <c r="S1495" s="19">
        <f t="shared" si="118"/>
        <v>41411.866608796299</v>
      </c>
      <c r="T1495" s="19">
        <f t="shared" si="119"/>
        <v>41441.866608796299</v>
      </c>
      <c r="U1495">
        <f t="shared" si="120"/>
        <v>2013</v>
      </c>
    </row>
    <row r="1496" spans="1:21" ht="43.2" hidden="1" x14ac:dyDescent="0.3">
      <c r="A1496" s="8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  <c r="O1496">
        <f t="shared" si="116"/>
        <v>9</v>
      </c>
      <c r="P1496" s="13">
        <f t="shared" si="117"/>
        <v>40.450000000000003</v>
      </c>
      <c r="Q1496" s="15" t="s">
        <v>8320</v>
      </c>
      <c r="R1496" t="s">
        <v>8322</v>
      </c>
      <c r="S1496" s="19">
        <f t="shared" si="118"/>
        <v>42067.722372685181</v>
      </c>
      <c r="T1496" s="19">
        <f t="shared" si="119"/>
        <v>42097.651388888888</v>
      </c>
      <c r="U1496">
        <f t="shared" si="120"/>
        <v>2015</v>
      </c>
    </row>
    <row r="1497" spans="1:21" ht="28.8" x14ac:dyDescent="0.3">
      <c r="A1497" s="8">
        <v>1495</v>
      </c>
      <c r="B1497" s="9" t="s">
        <v>1496</v>
      </c>
      <c r="C1497" s="9" t="s">
        <v>5605</v>
      </c>
      <c r="D1497" s="10">
        <v>2000</v>
      </c>
      <c r="E1497" s="11">
        <v>0</v>
      </c>
      <c r="F1497" s="8" t="s">
        <v>8220</v>
      </c>
      <c r="G1497" s="8" t="s">
        <v>8223</v>
      </c>
      <c r="H1497" s="8" t="s">
        <v>8245</v>
      </c>
      <c r="I1497" s="8">
        <v>1314471431</v>
      </c>
      <c r="J1497" s="8">
        <v>1311879431</v>
      </c>
      <c r="K1497" s="8" t="b">
        <v>0</v>
      </c>
      <c r="L1497" s="8">
        <v>0</v>
      </c>
      <c r="M1497" s="8" t="b">
        <v>0</v>
      </c>
      <c r="N1497" s="8" t="s">
        <v>8273</v>
      </c>
      <c r="O1497">
        <f t="shared" si="116"/>
        <v>0</v>
      </c>
      <c r="P1497" s="13">
        <f t="shared" si="117"/>
        <v>0</v>
      </c>
      <c r="Q1497" s="15" t="s">
        <v>8320</v>
      </c>
      <c r="R1497" t="s">
        <v>8322</v>
      </c>
      <c r="S1497" s="19">
        <f t="shared" si="118"/>
        <v>40752.789710648147</v>
      </c>
      <c r="T1497" s="19">
        <f t="shared" si="119"/>
        <v>40782.789710648147</v>
      </c>
      <c r="U1497">
        <f t="shared" si="120"/>
        <v>2011</v>
      </c>
    </row>
    <row r="1498" spans="1:21" ht="43.2" x14ac:dyDescent="0.3">
      <c r="A1498" s="8">
        <v>1496</v>
      </c>
      <c r="B1498" s="9" t="s">
        <v>1497</v>
      </c>
      <c r="C1498" s="9" t="s">
        <v>5606</v>
      </c>
      <c r="D1498" s="10">
        <v>1500</v>
      </c>
      <c r="E1498" s="11">
        <v>0</v>
      </c>
      <c r="F1498" s="8" t="s">
        <v>8220</v>
      </c>
      <c r="G1498" s="8" t="s">
        <v>8223</v>
      </c>
      <c r="H1498" s="8" t="s">
        <v>8245</v>
      </c>
      <c r="I1498" s="8">
        <v>1410866659</v>
      </c>
      <c r="J1498" s="8">
        <v>1405682659</v>
      </c>
      <c r="K1498" s="8" t="b">
        <v>0</v>
      </c>
      <c r="L1498" s="8">
        <v>0</v>
      </c>
      <c r="M1498" s="8" t="b">
        <v>0</v>
      </c>
      <c r="N1498" s="8" t="s">
        <v>8273</v>
      </c>
      <c r="O1498">
        <f t="shared" si="116"/>
        <v>0</v>
      </c>
      <c r="P1498" s="13">
        <f t="shared" si="117"/>
        <v>0</v>
      </c>
      <c r="Q1498" s="15" t="s">
        <v>8320</v>
      </c>
      <c r="R1498" t="s">
        <v>8322</v>
      </c>
      <c r="S1498" s="19">
        <f t="shared" si="118"/>
        <v>41838.475219907406</v>
      </c>
      <c r="T1498" s="19">
        <f t="shared" si="119"/>
        <v>41898.475219907406</v>
      </c>
      <c r="U1498">
        <f t="shared" si="120"/>
        <v>2014</v>
      </c>
    </row>
    <row r="1499" spans="1:21" ht="43.2" hidden="1" x14ac:dyDescent="0.3">
      <c r="A1499" s="8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  <c r="O1499">
        <f t="shared" si="116"/>
        <v>0</v>
      </c>
      <c r="P1499" s="13">
        <f t="shared" si="117"/>
        <v>1</v>
      </c>
      <c r="Q1499" s="15" t="s">
        <v>8320</v>
      </c>
      <c r="R1499" t="s">
        <v>8322</v>
      </c>
      <c r="S1499" s="19">
        <f t="shared" si="118"/>
        <v>41444.64261574074</v>
      </c>
      <c r="T1499" s="19">
        <f t="shared" si="119"/>
        <v>41486.821527777778</v>
      </c>
      <c r="U1499">
        <f t="shared" si="120"/>
        <v>2013</v>
      </c>
    </row>
    <row r="1500" spans="1:21" ht="43.2" x14ac:dyDescent="0.3">
      <c r="A1500" s="8">
        <v>1498</v>
      </c>
      <c r="B1500" s="9" t="s">
        <v>1499</v>
      </c>
      <c r="C1500" s="9" t="s">
        <v>5608</v>
      </c>
      <c r="D1500" s="10">
        <v>3000</v>
      </c>
      <c r="E1500" s="11">
        <v>57</v>
      </c>
      <c r="F1500" s="8" t="s">
        <v>8220</v>
      </c>
      <c r="G1500" s="8" t="s">
        <v>8223</v>
      </c>
      <c r="H1500" s="8" t="s">
        <v>8245</v>
      </c>
      <c r="I1500" s="8">
        <v>1409787378</v>
      </c>
      <c r="J1500" s="8">
        <v>1405899378</v>
      </c>
      <c r="K1500" s="8" t="b">
        <v>0</v>
      </c>
      <c r="L1500" s="8">
        <v>3</v>
      </c>
      <c r="M1500" s="8" t="b">
        <v>0</v>
      </c>
      <c r="N1500" s="8" t="s">
        <v>8273</v>
      </c>
      <c r="O1500">
        <f t="shared" si="116"/>
        <v>2</v>
      </c>
      <c r="P1500" s="13">
        <f t="shared" si="117"/>
        <v>19</v>
      </c>
      <c r="Q1500" s="15" t="s">
        <v>8320</v>
      </c>
      <c r="R1500" t="s">
        <v>8322</v>
      </c>
      <c r="S1500" s="19">
        <f t="shared" si="118"/>
        <v>41840.983541666668</v>
      </c>
      <c r="T1500" s="19">
        <f t="shared" si="119"/>
        <v>41885.983541666668</v>
      </c>
      <c r="U1500">
        <f t="shared" si="120"/>
        <v>2014</v>
      </c>
    </row>
    <row r="1501" spans="1:21" ht="43.2" x14ac:dyDescent="0.3">
      <c r="A1501" s="8">
        <v>1499</v>
      </c>
      <c r="B1501" s="9" t="s">
        <v>1500</v>
      </c>
      <c r="C1501" s="9" t="s">
        <v>5609</v>
      </c>
      <c r="D1501" s="10">
        <v>2000</v>
      </c>
      <c r="E1501" s="11">
        <v>5</v>
      </c>
      <c r="F1501" s="8" t="s">
        <v>8220</v>
      </c>
      <c r="G1501" s="8" t="s">
        <v>8223</v>
      </c>
      <c r="H1501" s="8" t="s">
        <v>8245</v>
      </c>
      <c r="I1501" s="8">
        <v>1470355833</v>
      </c>
      <c r="J1501" s="8">
        <v>1465171833</v>
      </c>
      <c r="K1501" s="8" t="b">
        <v>0</v>
      </c>
      <c r="L1501" s="8">
        <v>1</v>
      </c>
      <c r="M1501" s="8" t="b">
        <v>0</v>
      </c>
      <c r="N1501" s="8" t="s">
        <v>8273</v>
      </c>
      <c r="O1501">
        <f t="shared" si="116"/>
        <v>0</v>
      </c>
      <c r="P1501" s="13">
        <f t="shared" si="117"/>
        <v>5</v>
      </c>
      <c r="Q1501" s="15" t="s">
        <v>8320</v>
      </c>
      <c r="R1501" t="s">
        <v>8322</v>
      </c>
      <c r="S1501" s="19">
        <f t="shared" si="118"/>
        <v>42527.007326388892</v>
      </c>
      <c r="T1501" s="19">
        <f t="shared" si="119"/>
        <v>42587.007326388892</v>
      </c>
      <c r="U1501">
        <f t="shared" si="120"/>
        <v>2016</v>
      </c>
    </row>
    <row r="1502" spans="1:21" ht="43.2" x14ac:dyDescent="0.3">
      <c r="A1502" s="8">
        <v>1500</v>
      </c>
      <c r="B1502" s="9" t="s">
        <v>1501</v>
      </c>
      <c r="C1502" s="9" t="s">
        <v>5610</v>
      </c>
      <c r="D1502" s="10">
        <v>2800</v>
      </c>
      <c r="E1502" s="11">
        <v>701</v>
      </c>
      <c r="F1502" s="8" t="s">
        <v>8220</v>
      </c>
      <c r="G1502" s="8" t="s">
        <v>8223</v>
      </c>
      <c r="H1502" s="8" t="s">
        <v>8245</v>
      </c>
      <c r="I1502" s="8">
        <v>1367444557</v>
      </c>
      <c r="J1502" s="8">
        <v>1364852557</v>
      </c>
      <c r="K1502" s="8" t="b">
        <v>0</v>
      </c>
      <c r="L1502" s="8">
        <v>15</v>
      </c>
      <c r="M1502" s="8" t="b">
        <v>0</v>
      </c>
      <c r="N1502" s="8" t="s">
        <v>8273</v>
      </c>
      <c r="O1502">
        <f t="shared" si="116"/>
        <v>25</v>
      </c>
      <c r="P1502" s="13">
        <f t="shared" si="117"/>
        <v>46.73</v>
      </c>
      <c r="Q1502" s="15" t="s">
        <v>8320</v>
      </c>
      <c r="R1502" t="s">
        <v>8322</v>
      </c>
      <c r="S1502" s="19">
        <f t="shared" si="118"/>
        <v>41365.904594907406</v>
      </c>
      <c r="T1502" s="19">
        <f t="shared" si="119"/>
        <v>41395.904594907406</v>
      </c>
      <c r="U1502">
        <f t="shared" si="120"/>
        <v>2013</v>
      </c>
    </row>
    <row r="1503" spans="1:21" ht="28.8" hidden="1" x14ac:dyDescent="0.3">
      <c r="A1503" s="8">
        <v>1501</v>
      </c>
      <c r="B1503" s="9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  <c r="O1503">
        <f t="shared" si="116"/>
        <v>166</v>
      </c>
      <c r="P1503" s="13">
        <f t="shared" si="117"/>
        <v>97.73</v>
      </c>
      <c r="Q1503" s="15" t="s">
        <v>8336</v>
      </c>
      <c r="R1503" t="s">
        <v>8337</v>
      </c>
      <c r="S1503" s="19">
        <f t="shared" si="118"/>
        <v>42163.583599537036</v>
      </c>
      <c r="T1503" s="19">
        <f t="shared" si="119"/>
        <v>42193.583599537036</v>
      </c>
      <c r="U1503">
        <f t="shared" si="120"/>
        <v>2015</v>
      </c>
    </row>
    <row r="1504" spans="1:21" ht="43.2" hidden="1" x14ac:dyDescent="0.3">
      <c r="A1504" s="8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  <c r="O1504">
        <f t="shared" si="116"/>
        <v>101</v>
      </c>
      <c r="P1504" s="13">
        <f t="shared" si="117"/>
        <v>67.84</v>
      </c>
      <c r="Q1504" s="15" t="s">
        <v>8336</v>
      </c>
      <c r="R1504" t="s">
        <v>8337</v>
      </c>
      <c r="S1504" s="19">
        <f t="shared" si="118"/>
        <v>42426.542592592596</v>
      </c>
      <c r="T1504" s="19">
        <f t="shared" si="119"/>
        <v>42454.916666666672</v>
      </c>
      <c r="U1504">
        <f t="shared" si="120"/>
        <v>2016</v>
      </c>
    </row>
    <row r="1505" spans="1:21" ht="43.2" x14ac:dyDescent="0.3">
      <c r="A1505" s="8">
        <v>1503</v>
      </c>
      <c r="B1505" s="9" t="s">
        <v>1504</v>
      </c>
      <c r="C1505" s="9" t="s">
        <v>5613</v>
      </c>
      <c r="D1505" s="10">
        <v>3750</v>
      </c>
      <c r="E1505" s="11">
        <v>4045.93</v>
      </c>
      <c r="F1505" s="8" t="s">
        <v>8218</v>
      </c>
      <c r="G1505" s="8" t="s">
        <v>8241</v>
      </c>
      <c r="H1505" s="8" t="s">
        <v>8248</v>
      </c>
      <c r="I1505" s="8">
        <v>1477210801</v>
      </c>
      <c r="J1505" s="8">
        <v>1472026801</v>
      </c>
      <c r="K1505" s="8" t="b">
        <v>1</v>
      </c>
      <c r="L1505" s="8">
        <v>71</v>
      </c>
      <c r="M1505" s="8" t="b">
        <v>1</v>
      </c>
      <c r="N1505" s="8" t="s">
        <v>8283</v>
      </c>
      <c r="O1505">
        <f t="shared" si="116"/>
        <v>108</v>
      </c>
      <c r="P1505" s="13">
        <f t="shared" si="117"/>
        <v>56.98</v>
      </c>
      <c r="Q1505" s="15" t="s">
        <v>8336</v>
      </c>
      <c r="R1505" t="s">
        <v>8337</v>
      </c>
      <c r="S1505" s="19">
        <f t="shared" si="118"/>
        <v>42606.347233796296</v>
      </c>
      <c r="T1505" s="19">
        <f t="shared" si="119"/>
        <v>42666.347233796296</v>
      </c>
      <c r="U1505">
        <f t="shared" si="120"/>
        <v>2016</v>
      </c>
    </row>
    <row r="1506" spans="1:21" ht="43.2" hidden="1" x14ac:dyDescent="0.3">
      <c r="A1506" s="8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  <c r="O1506">
        <f t="shared" si="116"/>
        <v>278</v>
      </c>
      <c r="P1506" s="13">
        <f t="shared" si="117"/>
        <v>67.16</v>
      </c>
      <c r="Q1506" s="15" t="s">
        <v>8336</v>
      </c>
      <c r="R1506" t="s">
        <v>8337</v>
      </c>
      <c r="S1506" s="19">
        <f t="shared" si="118"/>
        <v>41772.657685185186</v>
      </c>
      <c r="T1506" s="19">
        <f t="shared" si="119"/>
        <v>41800.356249999997</v>
      </c>
      <c r="U1506">
        <f t="shared" si="120"/>
        <v>2014</v>
      </c>
    </row>
    <row r="1507" spans="1:21" ht="57.6" hidden="1" x14ac:dyDescent="0.3">
      <c r="A1507" s="8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  <c r="O1507">
        <f t="shared" si="116"/>
        <v>104</v>
      </c>
      <c r="P1507" s="13">
        <f t="shared" si="117"/>
        <v>48.04</v>
      </c>
      <c r="Q1507" s="15" t="s">
        <v>8336</v>
      </c>
      <c r="R1507" t="s">
        <v>8337</v>
      </c>
      <c r="S1507" s="19">
        <f t="shared" si="118"/>
        <v>42414.44332175926</v>
      </c>
      <c r="T1507" s="19">
        <f t="shared" si="119"/>
        <v>42451.834027777775</v>
      </c>
      <c r="U1507">
        <f t="shared" si="120"/>
        <v>2016</v>
      </c>
    </row>
    <row r="1508" spans="1:21" ht="43.2" x14ac:dyDescent="0.3">
      <c r="A1508" s="8">
        <v>1506</v>
      </c>
      <c r="B1508" s="9" t="s">
        <v>1507</v>
      </c>
      <c r="C1508" s="9" t="s">
        <v>5616</v>
      </c>
      <c r="D1508" s="10">
        <v>1500</v>
      </c>
      <c r="E1508" s="11">
        <v>1671</v>
      </c>
      <c r="F1508" s="8" t="s">
        <v>8218</v>
      </c>
      <c r="G1508" s="8" t="s">
        <v>8224</v>
      </c>
      <c r="H1508" s="8" t="s">
        <v>8246</v>
      </c>
      <c r="I1508" s="8">
        <v>1406227904</v>
      </c>
      <c r="J1508" s="8">
        <v>1403635904</v>
      </c>
      <c r="K1508" s="8" t="b">
        <v>1</v>
      </c>
      <c r="L1508" s="8">
        <v>43</v>
      </c>
      <c r="M1508" s="8" t="b">
        <v>1</v>
      </c>
      <c r="N1508" s="8" t="s">
        <v>8283</v>
      </c>
      <c r="O1508">
        <f t="shared" si="116"/>
        <v>111</v>
      </c>
      <c r="P1508" s="13">
        <f t="shared" si="117"/>
        <v>38.86</v>
      </c>
      <c r="Q1508" s="15" t="s">
        <v>8336</v>
      </c>
      <c r="R1508" t="s">
        <v>8337</v>
      </c>
      <c r="S1508" s="19">
        <f t="shared" si="118"/>
        <v>41814.785925925928</v>
      </c>
      <c r="T1508" s="19">
        <f t="shared" si="119"/>
        <v>41844.785925925928</v>
      </c>
      <c r="U1508">
        <f t="shared" si="120"/>
        <v>2014</v>
      </c>
    </row>
    <row r="1509" spans="1:21" ht="57.6" x14ac:dyDescent="0.3">
      <c r="A1509" s="8">
        <v>1507</v>
      </c>
      <c r="B1509" s="9" t="s">
        <v>1508</v>
      </c>
      <c r="C1509" s="9" t="s">
        <v>5617</v>
      </c>
      <c r="D1509" s="10">
        <v>1200</v>
      </c>
      <c r="E1509" s="11">
        <v>2580</v>
      </c>
      <c r="F1509" s="8" t="s">
        <v>8218</v>
      </c>
      <c r="G1509" s="8" t="s">
        <v>8223</v>
      </c>
      <c r="H1509" s="8" t="s">
        <v>8245</v>
      </c>
      <c r="I1509" s="8">
        <v>1273911000</v>
      </c>
      <c r="J1509" s="8">
        <v>1268822909</v>
      </c>
      <c r="K1509" s="8" t="b">
        <v>1</v>
      </c>
      <c r="L1509" s="8">
        <v>33</v>
      </c>
      <c r="M1509" s="8" t="b">
        <v>1</v>
      </c>
      <c r="N1509" s="8" t="s">
        <v>8283</v>
      </c>
      <c r="O1509">
        <f t="shared" si="116"/>
        <v>215</v>
      </c>
      <c r="P1509" s="13">
        <f t="shared" si="117"/>
        <v>78.180000000000007</v>
      </c>
      <c r="Q1509" s="15" t="s">
        <v>8336</v>
      </c>
      <c r="R1509" t="s">
        <v>8337</v>
      </c>
      <c r="S1509" s="19">
        <f t="shared" si="118"/>
        <v>40254.450335648151</v>
      </c>
      <c r="T1509" s="19">
        <f t="shared" si="119"/>
        <v>40313.340277777781</v>
      </c>
      <c r="U1509">
        <f t="shared" si="120"/>
        <v>2010</v>
      </c>
    </row>
    <row r="1510" spans="1:21" ht="43.2" hidden="1" x14ac:dyDescent="0.3">
      <c r="A1510" s="8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  <c r="O1510">
        <f t="shared" si="116"/>
        <v>111</v>
      </c>
      <c r="P1510" s="13">
        <f t="shared" si="117"/>
        <v>97.11</v>
      </c>
      <c r="Q1510" s="15" t="s">
        <v>8336</v>
      </c>
      <c r="R1510" t="s">
        <v>8337</v>
      </c>
      <c r="S1510" s="19">
        <f t="shared" si="118"/>
        <v>41786.614363425928</v>
      </c>
      <c r="T1510" s="19">
        <f t="shared" si="119"/>
        <v>41817.614363425928</v>
      </c>
      <c r="U1510">
        <f t="shared" si="120"/>
        <v>2014</v>
      </c>
    </row>
    <row r="1511" spans="1:21" ht="43.2" hidden="1" x14ac:dyDescent="0.3">
      <c r="A1511" s="8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  <c r="O1511">
        <f t="shared" si="116"/>
        <v>124</v>
      </c>
      <c r="P1511" s="13">
        <f t="shared" si="117"/>
        <v>110.39</v>
      </c>
      <c r="Q1511" s="15" t="s">
        <v>8336</v>
      </c>
      <c r="R1511" t="s">
        <v>8337</v>
      </c>
      <c r="S1511" s="19">
        <f t="shared" si="118"/>
        <v>42751.533391203702</v>
      </c>
      <c r="T1511" s="19">
        <f t="shared" si="119"/>
        <v>42780.957638888889</v>
      </c>
      <c r="U1511">
        <f t="shared" si="120"/>
        <v>2017</v>
      </c>
    </row>
    <row r="1512" spans="1:21" ht="43.2" hidden="1" x14ac:dyDescent="0.3">
      <c r="A1512" s="8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  <c r="O1512">
        <f t="shared" si="116"/>
        <v>101</v>
      </c>
      <c r="P1512" s="13">
        <f t="shared" si="117"/>
        <v>39.92</v>
      </c>
      <c r="Q1512" s="15" t="s">
        <v>8336</v>
      </c>
      <c r="R1512" t="s">
        <v>8337</v>
      </c>
      <c r="S1512" s="19">
        <f t="shared" si="118"/>
        <v>41809.385162037033</v>
      </c>
      <c r="T1512" s="19">
        <f t="shared" si="119"/>
        <v>41839.385162037033</v>
      </c>
      <c r="U1512">
        <f t="shared" si="120"/>
        <v>2014</v>
      </c>
    </row>
    <row r="1513" spans="1:21" ht="57.6" hidden="1" x14ac:dyDescent="0.3">
      <c r="A1513" s="8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  <c r="O1513">
        <f t="shared" si="116"/>
        <v>112</v>
      </c>
      <c r="P1513" s="13">
        <f t="shared" si="117"/>
        <v>75.98</v>
      </c>
      <c r="Q1513" s="15" t="s">
        <v>8336</v>
      </c>
      <c r="R1513" t="s">
        <v>8337</v>
      </c>
      <c r="S1513" s="19">
        <f t="shared" si="118"/>
        <v>42296.583379629628</v>
      </c>
      <c r="T1513" s="19">
        <f t="shared" si="119"/>
        <v>42326.625046296293</v>
      </c>
      <c r="U1513">
        <f t="shared" si="120"/>
        <v>2015</v>
      </c>
    </row>
    <row r="1514" spans="1:21" ht="43.2" x14ac:dyDescent="0.3">
      <c r="A1514" s="8">
        <v>1512</v>
      </c>
      <c r="B1514" s="9" t="s">
        <v>1513</v>
      </c>
      <c r="C1514" s="9" t="s">
        <v>5622</v>
      </c>
      <c r="D1514" s="10">
        <v>3500</v>
      </c>
      <c r="E1514" s="11">
        <v>19557</v>
      </c>
      <c r="F1514" s="8" t="s">
        <v>8218</v>
      </c>
      <c r="G1514" s="8" t="s">
        <v>8223</v>
      </c>
      <c r="H1514" s="8" t="s">
        <v>8245</v>
      </c>
      <c r="I1514" s="8">
        <v>1486311939</v>
      </c>
      <c r="J1514" s="8">
        <v>1483719939</v>
      </c>
      <c r="K1514" s="8" t="b">
        <v>1</v>
      </c>
      <c r="L1514" s="8">
        <v>335</v>
      </c>
      <c r="M1514" s="8" t="b">
        <v>1</v>
      </c>
      <c r="N1514" s="8" t="s">
        <v>8283</v>
      </c>
      <c r="O1514">
        <f t="shared" si="116"/>
        <v>559</v>
      </c>
      <c r="P1514" s="13">
        <f t="shared" si="117"/>
        <v>58.38</v>
      </c>
      <c r="Q1514" s="15" t="s">
        <v>8336</v>
      </c>
      <c r="R1514" t="s">
        <v>8337</v>
      </c>
      <c r="S1514" s="19">
        <f t="shared" si="118"/>
        <v>42741.684479166666</v>
      </c>
      <c r="T1514" s="19">
        <f t="shared" si="119"/>
        <v>42771.684479166666</v>
      </c>
      <c r="U1514">
        <f t="shared" si="120"/>
        <v>2017</v>
      </c>
    </row>
    <row r="1515" spans="1:21" ht="43.2" hidden="1" x14ac:dyDescent="0.3">
      <c r="A1515" s="8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  <c r="O1515">
        <f t="shared" si="116"/>
        <v>150</v>
      </c>
      <c r="P1515" s="13">
        <f t="shared" si="117"/>
        <v>55.82</v>
      </c>
      <c r="Q1515" s="15" t="s">
        <v>8336</v>
      </c>
      <c r="R1515" t="s">
        <v>8337</v>
      </c>
      <c r="S1515" s="19">
        <f t="shared" si="118"/>
        <v>41806.637337962966</v>
      </c>
      <c r="T1515" s="19">
        <f t="shared" si="119"/>
        <v>41836.637337962966</v>
      </c>
      <c r="U1515">
        <f t="shared" si="120"/>
        <v>2014</v>
      </c>
    </row>
    <row r="1516" spans="1:21" ht="43.2" hidden="1" x14ac:dyDescent="0.3">
      <c r="A1516" s="8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  <c r="O1516">
        <f t="shared" si="116"/>
        <v>106</v>
      </c>
      <c r="P1516" s="13">
        <f t="shared" si="117"/>
        <v>151.24</v>
      </c>
      <c r="Q1516" s="15" t="s">
        <v>8336</v>
      </c>
      <c r="R1516" t="s">
        <v>8337</v>
      </c>
      <c r="S1516" s="19">
        <f t="shared" si="118"/>
        <v>42234.597685185188</v>
      </c>
      <c r="T1516" s="19">
        <f t="shared" si="119"/>
        <v>42274.597685185188</v>
      </c>
      <c r="U1516">
        <f t="shared" si="120"/>
        <v>2015</v>
      </c>
    </row>
    <row r="1517" spans="1:21" ht="43.2" hidden="1" x14ac:dyDescent="0.3">
      <c r="A1517" s="8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  <c r="O1517">
        <f t="shared" si="116"/>
        <v>157</v>
      </c>
      <c r="P1517" s="13">
        <f t="shared" si="117"/>
        <v>849.67</v>
      </c>
      <c r="Q1517" s="15" t="s">
        <v>8336</v>
      </c>
      <c r="R1517" t="s">
        <v>8337</v>
      </c>
      <c r="S1517" s="19">
        <f t="shared" si="118"/>
        <v>42415.253437499996</v>
      </c>
      <c r="T1517" s="19">
        <f t="shared" si="119"/>
        <v>42445.211770833332</v>
      </c>
      <c r="U1517">
        <f t="shared" si="120"/>
        <v>2016</v>
      </c>
    </row>
    <row r="1518" spans="1:21" ht="43.2" hidden="1" x14ac:dyDescent="0.3">
      <c r="A1518" s="8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  <c r="O1518">
        <f t="shared" si="116"/>
        <v>109</v>
      </c>
      <c r="P1518" s="13">
        <f t="shared" si="117"/>
        <v>159.24</v>
      </c>
      <c r="Q1518" s="15" t="s">
        <v>8336</v>
      </c>
      <c r="R1518" t="s">
        <v>8337</v>
      </c>
      <c r="S1518" s="19">
        <f t="shared" si="118"/>
        <v>42619.466342592597</v>
      </c>
      <c r="T1518" s="19">
        <f t="shared" si="119"/>
        <v>42649.583333333328</v>
      </c>
      <c r="U1518">
        <f t="shared" si="120"/>
        <v>2016</v>
      </c>
    </row>
    <row r="1519" spans="1:21" ht="43.2" hidden="1" x14ac:dyDescent="0.3">
      <c r="A1519" s="8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  <c r="O1519">
        <f t="shared" si="116"/>
        <v>162</v>
      </c>
      <c r="P1519" s="13">
        <f t="shared" si="117"/>
        <v>39.51</v>
      </c>
      <c r="Q1519" s="15" t="s">
        <v>8336</v>
      </c>
      <c r="R1519" t="s">
        <v>8337</v>
      </c>
      <c r="S1519" s="19">
        <f t="shared" si="118"/>
        <v>41948.56658564815</v>
      </c>
      <c r="T1519" s="19">
        <f t="shared" si="119"/>
        <v>41979.25</v>
      </c>
      <c r="U1519">
        <f t="shared" si="120"/>
        <v>2014</v>
      </c>
    </row>
    <row r="1520" spans="1:21" ht="28.8" hidden="1" x14ac:dyDescent="0.3">
      <c r="A1520" s="8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  <c r="O1520">
        <f t="shared" si="116"/>
        <v>205</v>
      </c>
      <c r="P1520" s="13">
        <f t="shared" si="117"/>
        <v>130.53</v>
      </c>
      <c r="Q1520" s="15" t="s">
        <v>8336</v>
      </c>
      <c r="R1520" t="s">
        <v>8337</v>
      </c>
      <c r="S1520" s="19">
        <f t="shared" si="118"/>
        <v>41760.8200462963</v>
      </c>
      <c r="T1520" s="19">
        <f t="shared" si="119"/>
        <v>41790.8200462963</v>
      </c>
      <c r="U1520">
        <f t="shared" si="120"/>
        <v>2014</v>
      </c>
    </row>
    <row r="1521" spans="1:21" ht="43.2" hidden="1" x14ac:dyDescent="0.3">
      <c r="A1521" s="8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  <c r="O1521">
        <f t="shared" si="116"/>
        <v>103</v>
      </c>
      <c r="P1521" s="13">
        <f t="shared" si="117"/>
        <v>64.16</v>
      </c>
      <c r="Q1521" s="15" t="s">
        <v>8336</v>
      </c>
      <c r="R1521" t="s">
        <v>8337</v>
      </c>
      <c r="S1521" s="19">
        <f t="shared" si="118"/>
        <v>41782.741701388892</v>
      </c>
      <c r="T1521" s="19">
        <f t="shared" si="119"/>
        <v>41810.915972222225</v>
      </c>
      <c r="U1521">
        <f t="shared" si="120"/>
        <v>2014</v>
      </c>
    </row>
    <row r="1522" spans="1:21" ht="28.8" hidden="1" x14ac:dyDescent="0.3">
      <c r="A1522" s="8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  <c r="O1522">
        <f t="shared" si="116"/>
        <v>103</v>
      </c>
      <c r="P1522" s="13">
        <f t="shared" si="117"/>
        <v>111.53</v>
      </c>
      <c r="Q1522" s="15" t="s">
        <v>8336</v>
      </c>
      <c r="R1522" t="s">
        <v>8337</v>
      </c>
      <c r="S1522" s="19">
        <f t="shared" si="118"/>
        <v>41955.857789351852</v>
      </c>
      <c r="T1522" s="19">
        <f t="shared" si="119"/>
        <v>41992.166666666672</v>
      </c>
      <c r="U1522">
        <f t="shared" si="120"/>
        <v>2014</v>
      </c>
    </row>
    <row r="1523" spans="1:21" ht="43.2" hidden="1" x14ac:dyDescent="0.3">
      <c r="A1523" s="8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  <c r="O1523">
        <f t="shared" si="116"/>
        <v>107</v>
      </c>
      <c r="P1523" s="13">
        <f t="shared" si="117"/>
        <v>170.45</v>
      </c>
      <c r="Q1523" s="15" t="s">
        <v>8336</v>
      </c>
      <c r="R1523" t="s">
        <v>8337</v>
      </c>
      <c r="S1523" s="19">
        <f t="shared" si="118"/>
        <v>42493.167719907404</v>
      </c>
      <c r="T1523" s="19">
        <f t="shared" si="119"/>
        <v>42528.167719907404</v>
      </c>
      <c r="U1523">
        <f t="shared" si="120"/>
        <v>2016</v>
      </c>
    </row>
    <row r="1524" spans="1:21" ht="57.6" hidden="1" x14ac:dyDescent="0.3">
      <c r="A1524" s="8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  <c r="O1524">
        <f t="shared" si="116"/>
        <v>139</v>
      </c>
      <c r="P1524" s="13">
        <f t="shared" si="117"/>
        <v>133.74</v>
      </c>
      <c r="Q1524" s="15" t="s">
        <v>8336</v>
      </c>
      <c r="R1524" t="s">
        <v>8337</v>
      </c>
      <c r="S1524" s="19">
        <f t="shared" si="118"/>
        <v>41899.830312500002</v>
      </c>
      <c r="T1524" s="19">
        <f t="shared" si="119"/>
        <v>41929.830312500002</v>
      </c>
      <c r="U1524">
        <f t="shared" si="120"/>
        <v>2014</v>
      </c>
    </row>
    <row r="1525" spans="1:21" ht="43.2" hidden="1" x14ac:dyDescent="0.3">
      <c r="A1525" s="8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  <c r="O1525">
        <f t="shared" si="116"/>
        <v>125</v>
      </c>
      <c r="P1525" s="13">
        <f t="shared" si="117"/>
        <v>95.83</v>
      </c>
      <c r="Q1525" s="15" t="s">
        <v>8336</v>
      </c>
      <c r="R1525" t="s">
        <v>8337</v>
      </c>
      <c r="S1525" s="19">
        <f t="shared" si="118"/>
        <v>41964.751342592594</v>
      </c>
      <c r="T1525" s="19">
        <f t="shared" si="119"/>
        <v>41996</v>
      </c>
      <c r="U1525">
        <f t="shared" si="120"/>
        <v>2014</v>
      </c>
    </row>
    <row r="1526" spans="1:21" ht="43.2" x14ac:dyDescent="0.3">
      <c r="A1526" s="8">
        <v>1524</v>
      </c>
      <c r="B1526" s="9" t="s">
        <v>1525</v>
      </c>
      <c r="C1526" s="9" t="s">
        <v>5634</v>
      </c>
      <c r="D1526" s="10">
        <v>3000</v>
      </c>
      <c r="E1526" s="11">
        <v>6210</v>
      </c>
      <c r="F1526" s="8" t="s">
        <v>8218</v>
      </c>
      <c r="G1526" s="8" t="s">
        <v>8234</v>
      </c>
      <c r="H1526" s="8" t="s">
        <v>8254</v>
      </c>
      <c r="I1526" s="8">
        <v>1487592090</v>
      </c>
      <c r="J1526" s="8">
        <v>1485000090</v>
      </c>
      <c r="K1526" s="8" t="b">
        <v>1</v>
      </c>
      <c r="L1526" s="8">
        <v>28</v>
      </c>
      <c r="M1526" s="8" t="b">
        <v>1</v>
      </c>
      <c r="N1526" s="8" t="s">
        <v>8283</v>
      </c>
      <c r="O1526">
        <f t="shared" si="116"/>
        <v>207</v>
      </c>
      <c r="P1526" s="13">
        <f t="shared" si="117"/>
        <v>221.79</v>
      </c>
      <c r="Q1526" s="15" t="s">
        <v>8336</v>
      </c>
      <c r="R1526" t="s">
        <v>8337</v>
      </c>
      <c r="S1526" s="19">
        <f t="shared" si="118"/>
        <v>42756.501041666663</v>
      </c>
      <c r="T1526" s="19">
        <f t="shared" si="119"/>
        <v>42786.501041666663</v>
      </c>
      <c r="U1526">
        <f t="shared" si="120"/>
        <v>2017</v>
      </c>
    </row>
    <row r="1527" spans="1:21" ht="43.2" x14ac:dyDescent="0.3">
      <c r="A1527" s="8">
        <v>1525</v>
      </c>
      <c r="B1527" s="9" t="s">
        <v>1526</v>
      </c>
      <c r="C1527" s="9" t="s">
        <v>5635</v>
      </c>
      <c r="D1527" s="10">
        <v>2600</v>
      </c>
      <c r="E1527" s="11">
        <v>4524.1499999999996</v>
      </c>
      <c r="F1527" s="8" t="s">
        <v>8218</v>
      </c>
      <c r="G1527" s="8" t="s">
        <v>8223</v>
      </c>
      <c r="H1527" s="8" t="s">
        <v>8245</v>
      </c>
      <c r="I1527" s="8">
        <v>1471539138</v>
      </c>
      <c r="J1527" s="8">
        <v>1468947138</v>
      </c>
      <c r="K1527" s="8" t="b">
        <v>1</v>
      </c>
      <c r="L1527" s="8">
        <v>140</v>
      </c>
      <c r="M1527" s="8" t="b">
        <v>1</v>
      </c>
      <c r="N1527" s="8" t="s">
        <v>8283</v>
      </c>
      <c r="O1527">
        <f t="shared" si="116"/>
        <v>174</v>
      </c>
      <c r="P1527" s="13">
        <f t="shared" si="117"/>
        <v>32.32</v>
      </c>
      <c r="Q1527" s="15" t="s">
        <v>8336</v>
      </c>
      <c r="R1527" t="s">
        <v>8337</v>
      </c>
      <c r="S1527" s="19">
        <f t="shared" si="118"/>
        <v>42570.702986111108</v>
      </c>
      <c r="T1527" s="19">
        <f t="shared" si="119"/>
        <v>42600.702986111108</v>
      </c>
      <c r="U1527">
        <f t="shared" si="120"/>
        <v>2016</v>
      </c>
    </row>
    <row r="1528" spans="1:21" ht="43.2" hidden="1" x14ac:dyDescent="0.3">
      <c r="A1528" s="8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  <c r="O1528">
        <f t="shared" si="116"/>
        <v>120</v>
      </c>
      <c r="P1528" s="13">
        <f t="shared" si="117"/>
        <v>98.84</v>
      </c>
      <c r="Q1528" s="15" t="s">
        <v>8336</v>
      </c>
      <c r="R1528" t="s">
        <v>8337</v>
      </c>
      <c r="S1528" s="19">
        <f t="shared" si="118"/>
        <v>42339.276006944448</v>
      </c>
      <c r="T1528" s="19">
        <f t="shared" si="119"/>
        <v>42388.276006944448</v>
      </c>
      <c r="U1528">
        <f t="shared" si="120"/>
        <v>2015</v>
      </c>
    </row>
    <row r="1529" spans="1:21" ht="43.2" x14ac:dyDescent="0.3">
      <c r="A1529" s="8">
        <v>1527</v>
      </c>
      <c r="B1529" s="9" t="s">
        <v>1528</v>
      </c>
      <c r="C1529" s="9" t="s">
        <v>5637</v>
      </c>
      <c r="D1529" s="10">
        <v>3500</v>
      </c>
      <c r="E1529" s="11">
        <v>3865.55</v>
      </c>
      <c r="F1529" s="8" t="s">
        <v>8218</v>
      </c>
      <c r="G1529" s="8" t="s">
        <v>8223</v>
      </c>
      <c r="H1529" s="8" t="s">
        <v>8245</v>
      </c>
      <c r="I1529" s="8">
        <v>1489497886</v>
      </c>
      <c r="J1529" s="8">
        <v>1487082286</v>
      </c>
      <c r="K1529" s="8" t="b">
        <v>1</v>
      </c>
      <c r="L1529" s="8">
        <v>70</v>
      </c>
      <c r="M1529" s="8" t="b">
        <v>1</v>
      </c>
      <c r="N1529" s="8" t="s">
        <v>8283</v>
      </c>
      <c r="O1529">
        <f t="shared" si="116"/>
        <v>110</v>
      </c>
      <c r="P1529" s="13">
        <f t="shared" si="117"/>
        <v>55.22</v>
      </c>
      <c r="Q1529" s="15" t="s">
        <v>8336</v>
      </c>
      <c r="R1529" t="s">
        <v>8337</v>
      </c>
      <c r="S1529" s="19">
        <f t="shared" si="118"/>
        <v>42780.600532407407</v>
      </c>
      <c r="T1529" s="19">
        <f t="shared" si="119"/>
        <v>42808.558865740735</v>
      </c>
      <c r="U1529">
        <f t="shared" si="120"/>
        <v>2017</v>
      </c>
    </row>
    <row r="1530" spans="1:21" ht="28.8" x14ac:dyDescent="0.3">
      <c r="A1530" s="8">
        <v>1528</v>
      </c>
      <c r="B1530" s="9" t="s">
        <v>1529</v>
      </c>
      <c r="C1530" s="9" t="s">
        <v>5638</v>
      </c>
      <c r="D1530" s="10">
        <v>3000</v>
      </c>
      <c r="E1530" s="11">
        <v>8447</v>
      </c>
      <c r="F1530" s="8" t="s">
        <v>8218</v>
      </c>
      <c r="G1530" s="8" t="s">
        <v>8223</v>
      </c>
      <c r="H1530" s="8" t="s">
        <v>8245</v>
      </c>
      <c r="I1530" s="8">
        <v>1485907200</v>
      </c>
      <c r="J1530" s="8">
        <v>1483292122</v>
      </c>
      <c r="K1530" s="8" t="b">
        <v>1</v>
      </c>
      <c r="L1530" s="8">
        <v>160</v>
      </c>
      <c r="M1530" s="8" t="b">
        <v>1</v>
      </c>
      <c r="N1530" s="8" t="s">
        <v>8283</v>
      </c>
      <c r="O1530">
        <f t="shared" si="116"/>
        <v>282</v>
      </c>
      <c r="P1530" s="13">
        <f t="shared" si="117"/>
        <v>52.79</v>
      </c>
      <c r="Q1530" s="15" t="s">
        <v>8336</v>
      </c>
      <c r="R1530" t="s">
        <v>8337</v>
      </c>
      <c r="S1530" s="19">
        <f t="shared" si="118"/>
        <v>42736.732893518521</v>
      </c>
      <c r="T1530" s="19">
        <f t="shared" si="119"/>
        <v>42767</v>
      </c>
      <c r="U1530">
        <f t="shared" si="120"/>
        <v>2017</v>
      </c>
    </row>
    <row r="1531" spans="1:21" ht="28.8" hidden="1" x14ac:dyDescent="0.3">
      <c r="A1531" s="8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  <c r="O1531">
        <f t="shared" si="116"/>
        <v>101</v>
      </c>
      <c r="P1531" s="13">
        <f t="shared" si="117"/>
        <v>135.66999999999999</v>
      </c>
      <c r="Q1531" s="15" t="s">
        <v>8336</v>
      </c>
      <c r="R1531" t="s">
        <v>8337</v>
      </c>
      <c r="S1531" s="19">
        <f t="shared" si="118"/>
        <v>42052.628703703704</v>
      </c>
      <c r="T1531" s="19">
        <f t="shared" si="119"/>
        <v>42082.587037037039</v>
      </c>
      <c r="U1531">
        <f t="shared" si="120"/>
        <v>2015</v>
      </c>
    </row>
    <row r="1532" spans="1:21" ht="57.6" hidden="1" x14ac:dyDescent="0.3">
      <c r="A1532" s="8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  <c r="O1532">
        <f t="shared" si="116"/>
        <v>135</v>
      </c>
      <c r="P1532" s="13">
        <f t="shared" si="117"/>
        <v>53.99</v>
      </c>
      <c r="Q1532" s="15" t="s">
        <v>8336</v>
      </c>
      <c r="R1532" t="s">
        <v>8337</v>
      </c>
      <c r="S1532" s="19">
        <f t="shared" si="118"/>
        <v>42275.767303240747</v>
      </c>
      <c r="T1532" s="19">
        <f t="shared" si="119"/>
        <v>42300.767303240747</v>
      </c>
      <c r="U1532">
        <f t="shared" si="120"/>
        <v>2015</v>
      </c>
    </row>
    <row r="1533" spans="1:21" ht="57.6" x14ac:dyDescent="0.3">
      <c r="A1533" s="8">
        <v>1531</v>
      </c>
      <c r="B1533" s="9" t="s">
        <v>1532</v>
      </c>
      <c r="C1533" s="9" t="s">
        <v>5641</v>
      </c>
      <c r="D1533" s="10">
        <v>2350</v>
      </c>
      <c r="E1533" s="11">
        <v>4135</v>
      </c>
      <c r="F1533" s="8" t="s">
        <v>8218</v>
      </c>
      <c r="G1533" s="8" t="s">
        <v>8223</v>
      </c>
      <c r="H1533" s="8" t="s">
        <v>8245</v>
      </c>
      <c r="I1533" s="8">
        <v>1417402800</v>
      </c>
      <c r="J1533" s="8">
        <v>1414610126</v>
      </c>
      <c r="K1533" s="8" t="b">
        <v>1</v>
      </c>
      <c r="L1533" s="8">
        <v>73</v>
      </c>
      <c r="M1533" s="8" t="b">
        <v>1</v>
      </c>
      <c r="N1533" s="8" t="s">
        <v>8283</v>
      </c>
      <c r="O1533">
        <f t="shared" si="116"/>
        <v>176</v>
      </c>
      <c r="P1533" s="13">
        <f t="shared" si="117"/>
        <v>56.64</v>
      </c>
      <c r="Q1533" s="15" t="s">
        <v>8336</v>
      </c>
      <c r="R1533" t="s">
        <v>8337</v>
      </c>
      <c r="S1533" s="19">
        <f t="shared" si="118"/>
        <v>41941.802384259259</v>
      </c>
      <c r="T1533" s="19">
        <f t="shared" si="119"/>
        <v>41974.125</v>
      </c>
      <c r="U1533">
        <f t="shared" si="120"/>
        <v>2014</v>
      </c>
    </row>
    <row r="1534" spans="1:21" ht="43.2" hidden="1" x14ac:dyDescent="0.3">
      <c r="A1534" s="8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  <c r="O1534">
        <f t="shared" si="116"/>
        <v>484</v>
      </c>
      <c r="P1534" s="13">
        <f t="shared" si="117"/>
        <v>82.32</v>
      </c>
      <c r="Q1534" s="15" t="s">
        <v>8336</v>
      </c>
      <c r="R1534" t="s">
        <v>8337</v>
      </c>
      <c r="S1534" s="19">
        <f t="shared" si="118"/>
        <v>42391.475289351853</v>
      </c>
      <c r="T1534" s="19">
        <f t="shared" si="119"/>
        <v>42415.625</v>
      </c>
      <c r="U1534">
        <f t="shared" si="120"/>
        <v>2016</v>
      </c>
    </row>
    <row r="1535" spans="1:21" ht="43.2" hidden="1" x14ac:dyDescent="0.3">
      <c r="A1535" s="8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  <c r="O1535">
        <f t="shared" si="116"/>
        <v>145</v>
      </c>
      <c r="P1535" s="13">
        <f t="shared" si="117"/>
        <v>88.26</v>
      </c>
      <c r="Q1535" s="15" t="s">
        <v>8336</v>
      </c>
      <c r="R1535" t="s">
        <v>8337</v>
      </c>
      <c r="S1535" s="19">
        <f t="shared" si="118"/>
        <v>42443.00204861111</v>
      </c>
      <c r="T1535" s="19">
        <f t="shared" si="119"/>
        <v>42492.165972222225</v>
      </c>
      <c r="U1535">
        <f t="shared" si="120"/>
        <v>2016</v>
      </c>
    </row>
    <row r="1536" spans="1:21" ht="43.2" hidden="1" x14ac:dyDescent="0.3">
      <c r="A1536" s="8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  <c r="O1536">
        <f t="shared" si="116"/>
        <v>418</v>
      </c>
      <c r="P1536" s="13">
        <f t="shared" si="117"/>
        <v>84.91</v>
      </c>
      <c r="Q1536" s="15" t="s">
        <v>8336</v>
      </c>
      <c r="R1536" t="s">
        <v>8337</v>
      </c>
      <c r="S1536" s="19">
        <f t="shared" si="118"/>
        <v>42221.67432870371</v>
      </c>
      <c r="T1536" s="19">
        <f t="shared" si="119"/>
        <v>42251.67432870371</v>
      </c>
      <c r="U1536">
        <f t="shared" si="120"/>
        <v>2015</v>
      </c>
    </row>
    <row r="1537" spans="1:21" ht="43.2" x14ac:dyDescent="0.3">
      <c r="A1537" s="8">
        <v>1535</v>
      </c>
      <c r="B1537" s="9" t="s">
        <v>1536</v>
      </c>
      <c r="C1537" s="9" t="s">
        <v>5645</v>
      </c>
      <c r="D1537" s="10">
        <v>4000</v>
      </c>
      <c r="E1537" s="11">
        <v>5297</v>
      </c>
      <c r="F1537" s="8" t="s">
        <v>8218</v>
      </c>
      <c r="G1537" s="8" t="s">
        <v>8223</v>
      </c>
      <c r="H1537" s="8" t="s">
        <v>8245</v>
      </c>
      <c r="I1537" s="8">
        <v>1464040800</v>
      </c>
      <c r="J1537" s="8">
        <v>1461527631</v>
      </c>
      <c r="K1537" s="8" t="b">
        <v>1</v>
      </c>
      <c r="L1537" s="8">
        <v>110</v>
      </c>
      <c r="M1537" s="8" t="b">
        <v>1</v>
      </c>
      <c r="N1537" s="8" t="s">
        <v>8283</v>
      </c>
      <c r="O1537">
        <f t="shared" si="116"/>
        <v>132</v>
      </c>
      <c r="P1537" s="13">
        <f t="shared" si="117"/>
        <v>48.15</v>
      </c>
      <c r="Q1537" s="15" t="s">
        <v>8336</v>
      </c>
      <c r="R1537" t="s">
        <v>8337</v>
      </c>
      <c r="S1537" s="19">
        <f t="shared" si="118"/>
        <v>42484.829062500001</v>
      </c>
      <c r="T1537" s="19">
        <f t="shared" si="119"/>
        <v>42513.916666666672</v>
      </c>
      <c r="U1537">
        <f t="shared" si="120"/>
        <v>2016</v>
      </c>
    </row>
    <row r="1538" spans="1:21" ht="57.6" hidden="1" x14ac:dyDescent="0.3">
      <c r="A1538" s="8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  <c r="O1538">
        <f t="shared" si="116"/>
        <v>250</v>
      </c>
      <c r="P1538" s="13">
        <f t="shared" si="117"/>
        <v>66.02</v>
      </c>
      <c r="Q1538" s="15" t="s">
        <v>8336</v>
      </c>
      <c r="R1538" t="s">
        <v>8337</v>
      </c>
      <c r="S1538" s="19">
        <f t="shared" si="118"/>
        <v>42213.802199074074</v>
      </c>
      <c r="T1538" s="19">
        <f t="shared" si="119"/>
        <v>42243.802199074074</v>
      </c>
      <c r="U1538">
        <f t="shared" si="120"/>
        <v>2015</v>
      </c>
    </row>
    <row r="1539" spans="1:21" ht="43.2" hidden="1" x14ac:dyDescent="0.3">
      <c r="A1539" s="8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  <c r="O1539">
        <f t="shared" ref="O1539:O1602" si="121">ROUND(E1539/D1539*100,0)</f>
        <v>180</v>
      </c>
      <c r="P1539" s="13">
        <f t="shared" ref="P1539:P1602" si="122">IFERROR(ROUND(E1539/L1539,2),0)</f>
        <v>96.38</v>
      </c>
      <c r="Q1539" s="15" t="s">
        <v>8336</v>
      </c>
      <c r="R1539" t="s">
        <v>8337</v>
      </c>
      <c r="S1539" s="19">
        <f t="shared" ref="S1539:S1602" si="123">(((J1539/60)/60)/24)+DATE(1970,1,1)</f>
        <v>42552.315127314811</v>
      </c>
      <c r="T1539" s="19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3.2" hidden="1" x14ac:dyDescent="0.3">
      <c r="A1540" s="8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  <c r="O1540">
        <f t="shared" si="121"/>
        <v>103</v>
      </c>
      <c r="P1540" s="13">
        <f t="shared" si="122"/>
        <v>156.16999999999999</v>
      </c>
      <c r="Q1540" s="15" t="s">
        <v>8336</v>
      </c>
      <c r="R1540" t="s">
        <v>8337</v>
      </c>
      <c r="S1540" s="19">
        <f t="shared" si="123"/>
        <v>41981.782060185185</v>
      </c>
      <c r="T1540" s="19">
        <f t="shared" si="124"/>
        <v>42026.782060185185</v>
      </c>
      <c r="U1540">
        <f t="shared" si="125"/>
        <v>2014</v>
      </c>
    </row>
    <row r="1541" spans="1:21" ht="43.2" hidden="1" x14ac:dyDescent="0.3">
      <c r="A1541" s="8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  <c r="O1541">
        <f t="shared" si="121"/>
        <v>136</v>
      </c>
      <c r="P1541" s="13">
        <f t="shared" si="122"/>
        <v>95.76</v>
      </c>
      <c r="Q1541" s="15" t="s">
        <v>8336</v>
      </c>
      <c r="R1541" t="s">
        <v>8337</v>
      </c>
      <c r="S1541" s="19">
        <f t="shared" si="123"/>
        <v>42705.919201388882</v>
      </c>
      <c r="T1541" s="19">
        <f t="shared" si="124"/>
        <v>42738.919201388882</v>
      </c>
      <c r="U1541">
        <f t="shared" si="125"/>
        <v>2016</v>
      </c>
    </row>
    <row r="1542" spans="1:21" ht="43.2" hidden="1" x14ac:dyDescent="0.3">
      <c r="A1542" s="8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  <c r="O1542">
        <f t="shared" si="121"/>
        <v>118</v>
      </c>
      <c r="P1542" s="13">
        <f t="shared" si="122"/>
        <v>180.41</v>
      </c>
      <c r="Q1542" s="15" t="s">
        <v>8336</v>
      </c>
      <c r="R1542" t="s">
        <v>8337</v>
      </c>
      <c r="S1542" s="19">
        <f t="shared" si="123"/>
        <v>41939.00712962963</v>
      </c>
      <c r="T1542" s="19">
        <f t="shared" si="124"/>
        <v>41969.052083333328</v>
      </c>
      <c r="U1542">
        <f t="shared" si="125"/>
        <v>2014</v>
      </c>
    </row>
    <row r="1543" spans="1:21" ht="43.2" hidden="1" x14ac:dyDescent="0.3">
      <c r="A1543" s="8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  <c r="O1543">
        <f t="shared" si="121"/>
        <v>0</v>
      </c>
      <c r="P1543" s="13">
        <f t="shared" si="122"/>
        <v>3</v>
      </c>
      <c r="Q1543" s="15" t="s">
        <v>8336</v>
      </c>
      <c r="R1543" t="s">
        <v>8341</v>
      </c>
      <c r="S1543" s="19">
        <f t="shared" si="123"/>
        <v>41974.712245370371</v>
      </c>
      <c r="T1543" s="19">
        <f t="shared" si="124"/>
        <v>42004.712245370371</v>
      </c>
      <c r="U1543">
        <f t="shared" si="125"/>
        <v>2014</v>
      </c>
    </row>
    <row r="1544" spans="1:21" ht="43.2" hidden="1" x14ac:dyDescent="0.3">
      <c r="A1544" s="8">
        <v>1542</v>
      </c>
      <c r="B1544" s="9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  <c r="O1544">
        <f t="shared" si="121"/>
        <v>4</v>
      </c>
      <c r="P1544" s="13">
        <f t="shared" si="122"/>
        <v>20</v>
      </c>
      <c r="Q1544" s="15" t="s">
        <v>8336</v>
      </c>
      <c r="R1544" t="s">
        <v>8341</v>
      </c>
      <c r="S1544" s="19">
        <f t="shared" si="123"/>
        <v>42170.996527777781</v>
      </c>
      <c r="T1544" s="19">
        <f t="shared" si="124"/>
        <v>42185.996527777781</v>
      </c>
      <c r="U1544">
        <f t="shared" si="125"/>
        <v>2015</v>
      </c>
    </row>
    <row r="1545" spans="1:21" ht="43.2" x14ac:dyDescent="0.3">
      <c r="A1545" s="8">
        <v>1543</v>
      </c>
      <c r="B1545" s="9" t="s">
        <v>1544</v>
      </c>
      <c r="C1545" s="9" t="s">
        <v>5653</v>
      </c>
      <c r="D1545" s="10">
        <v>2250</v>
      </c>
      <c r="E1545" s="11">
        <v>10</v>
      </c>
      <c r="F1545" s="8" t="s">
        <v>8220</v>
      </c>
      <c r="G1545" s="8" t="s">
        <v>8223</v>
      </c>
      <c r="H1545" s="8" t="s">
        <v>8245</v>
      </c>
      <c r="I1545" s="8">
        <v>1416662034</v>
      </c>
      <c r="J1545" s="8">
        <v>1414066434</v>
      </c>
      <c r="K1545" s="8" t="b">
        <v>0</v>
      </c>
      <c r="L1545" s="8">
        <v>1</v>
      </c>
      <c r="M1545" s="8" t="b">
        <v>0</v>
      </c>
      <c r="N1545" s="8" t="s">
        <v>8287</v>
      </c>
      <c r="O1545">
        <f t="shared" si="121"/>
        <v>0</v>
      </c>
      <c r="P1545" s="13">
        <f t="shared" si="122"/>
        <v>10</v>
      </c>
      <c r="Q1545" s="15" t="s">
        <v>8336</v>
      </c>
      <c r="R1545" t="s">
        <v>8341</v>
      </c>
      <c r="S1545" s="19">
        <f t="shared" si="123"/>
        <v>41935.509652777779</v>
      </c>
      <c r="T1545" s="19">
        <f t="shared" si="124"/>
        <v>41965.551319444443</v>
      </c>
      <c r="U1545">
        <f t="shared" si="125"/>
        <v>2014</v>
      </c>
    </row>
    <row r="1546" spans="1:21" ht="43.2" x14ac:dyDescent="0.3">
      <c r="A1546" s="8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  <c r="O1546">
        <f t="shared" si="121"/>
        <v>0</v>
      </c>
      <c r="P1546" s="13">
        <f t="shared" si="122"/>
        <v>0</v>
      </c>
      <c r="Q1546" s="15" t="s">
        <v>8336</v>
      </c>
      <c r="R1546" t="s">
        <v>8341</v>
      </c>
      <c r="S1546" s="19">
        <f t="shared" si="123"/>
        <v>42053.051203703704</v>
      </c>
      <c r="T1546" s="19">
        <f t="shared" si="124"/>
        <v>42095.012499999997</v>
      </c>
      <c r="U1546">
        <f t="shared" si="125"/>
        <v>2015</v>
      </c>
    </row>
    <row r="1547" spans="1:21" ht="43.2" x14ac:dyDescent="0.3">
      <c r="A1547" s="8">
        <v>1545</v>
      </c>
      <c r="B1547" s="9" t="s">
        <v>1546</v>
      </c>
      <c r="C1547" s="9" t="s">
        <v>5655</v>
      </c>
      <c r="D1547" s="10">
        <v>3000</v>
      </c>
      <c r="E1547" s="11">
        <v>1</v>
      </c>
      <c r="F1547" s="8" t="s">
        <v>8220</v>
      </c>
      <c r="G1547" s="8" t="s">
        <v>8223</v>
      </c>
      <c r="H1547" s="8" t="s">
        <v>8245</v>
      </c>
      <c r="I1547" s="8">
        <v>1425330960</v>
      </c>
      <c r="J1547" s="8">
        <v>1422393234</v>
      </c>
      <c r="K1547" s="8" t="b">
        <v>0</v>
      </c>
      <c r="L1547" s="8">
        <v>1</v>
      </c>
      <c r="M1547" s="8" t="b">
        <v>0</v>
      </c>
      <c r="N1547" s="8" t="s">
        <v>8287</v>
      </c>
      <c r="O1547">
        <f t="shared" si="121"/>
        <v>0</v>
      </c>
      <c r="P1547" s="13">
        <f t="shared" si="122"/>
        <v>1</v>
      </c>
      <c r="Q1547" s="15" t="s">
        <v>8336</v>
      </c>
      <c r="R1547" t="s">
        <v>8341</v>
      </c>
      <c r="S1547" s="19">
        <f t="shared" si="123"/>
        <v>42031.884652777779</v>
      </c>
      <c r="T1547" s="19">
        <f t="shared" si="124"/>
        <v>42065.886111111111</v>
      </c>
      <c r="U1547">
        <f t="shared" si="125"/>
        <v>2015</v>
      </c>
    </row>
    <row r="1548" spans="1:21" ht="43.2" x14ac:dyDescent="0.3">
      <c r="A1548" s="8">
        <v>1546</v>
      </c>
      <c r="B1548" s="9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  <c r="O1548">
        <f t="shared" si="121"/>
        <v>29</v>
      </c>
      <c r="P1548" s="13">
        <f t="shared" si="122"/>
        <v>26.27</v>
      </c>
      <c r="Q1548" s="15" t="s">
        <v>8336</v>
      </c>
      <c r="R1548" t="s">
        <v>8341</v>
      </c>
      <c r="S1548" s="19">
        <f t="shared" si="123"/>
        <v>41839.212951388887</v>
      </c>
      <c r="T1548" s="19">
        <f t="shared" si="124"/>
        <v>41899.212951388887</v>
      </c>
      <c r="U1548">
        <f t="shared" si="125"/>
        <v>2014</v>
      </c>
    </row>
    <row r="1549" spans="1:21" ht="43.2" hidden="1" x14ac:dyDescent="0.3">
      <c r="A1549" s="8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  <c r="O1549">
        <f t="shared" si="121"/>
        <v>0</v>
      </c>
      <c r="P1549" s="13">
        <f t="shared" si="122"/>
        <v>0</v>
      </c>
      <c r="Q1549" s="15" t="s">
        <v>8336</v>
      </c>
      <c r="R1549" t="s">
        <v>8341</v>
      </c>
      <c r="S1549" s="19">
        <f t="shared" si="123"/>
        <v>42782.426875000005</v>
      </c>
      <c r="T1549" s="19">
        <f t="shared" si="124"/>
        <v>42789.426875000005</v>
      </c>
      <c r="U1549">
        <f t="shared" si="125"/>
        <v>2017</v>
      </c>
    </row>
    <row r="1550" spans="1:21" ht="28.8" hidden="1" x14ac:dyDescent="0.3">
      <c r="A1550" s="8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  <c r="O1550">
        <f t="shared" si="121"/>
        <v>9</v>
      </c>
      <c r="P1550" s="13">
        <f t="shared" si="122"/>
        <v>60</v>
      </c>
      <c r="Q1550" s="15" t="s">
        <v>8336</v>
      </c>
      <c r="R1550" t="s">
        <v>8341</v>
      </c>
      <c r="S1550" s="19">
        <f t="shared" si="123"/>
        <v>42286.88217592593</v>
      </c>
      <c r="T1550" s="19">
        <f t="shared" si="124"/>
        <v>42316.923842592587</v>
      </c>
      <c r="U1550">
        <f t="shared" si="125"/>
        <v>2015</v>
      </c>
    </row>
    <row r="1551" spans="1:21" ht="43.2" hidden="1" x14ac:dyDescent="0.3">
      <c r="A1551" s="8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  <c r="O1551">
        <f t="shared" si="121"/>
        <v>34</v>
      </c>
      <c r="P1551" s="13">
        <f t="shared" si="122"/>
        <v>28.33</v>
      </c>
      <c r="Q1551" s="15" t="s">
        <v>8336</v>
      </c>
      <c r="R1551" t="s">
        <v>8341</v>
      </c>
      <c r="S1551" s="19">
        <f t="shared" si="123"/>
        <v>42281.136099537034</v>
      </c>
      <c r="T1551" s="19">
        <f t="shared" si="124"/>
        <v>42311.177766203706</v>
      </c>
      <c r="U1551">
        <f t="shared" si="125"/>
        <v>2015</v>
      </c>
    </row>
    <row r="1552" spans="1:21" ht="57.6" hidden="1" x14ac:dyDescent="0.3">
      <c r="A1552" s="8">
        <v>1550</v>
      </c>
      <c r="B1552" s="9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  <c r="O1552">
        <f t="shared" si="121"/>
        <v>13</v>
      </c>
      <c r="P1552" s="13">
        <f t="shared" si="122"/>
        <v>14.43</v>
      </c>
      <c r="Q1552" s="15" t="s">
        <v>8336</v>
      </c>
      <c r="R1552" t="s">
        <v>8341</v>
      </c>
      <c r="S1552" s="19">
        <f t="shared" si="123"/>
        <v>42472.449467592596</v>
      </c>
      <c r="T1552" s="19">
        <f t="shared" si="124"/>
        <v>42502.449467592596</v>
      </c>
      <c r="U1552">
        <f t="shared" si="125"/>
        <v>2016</v>
      </c>
    </row>
    <row r="1553" spans="1:21" ht="43.2" x14ac:dyDescent="0.3">
      <c r="A1553" s="8">
        <v>1551</v>
      </c>
      <c r="B1553" s="9" t="s">
        <v>1552</v>
      </c>
      <c r="C1553" s="9" t="s">
        <v>5661</v>
      </c>
      <c r="D1553" s="10">
        <v>3500</v>
      </c>
      <c r="E1553" s="11">
        <v>0</v>
      </c>
      <c r="F1553" s="8" t="s">
        <v>8220</v>
      </c>
      <c r="G1553" s="8" t="s">
        <v>8223</v>
      </c>
      <c r="H1553" s="8" t="s">
        <v>8245</v>
      </c>
      <c r="I1553" s="8">
        <v>1432756039</v>
      </c>
      <c r="J1553" s="8">
        <v>1430164039</v>
      </c>
      <c r="K1553" s="8" t="b">
        <v>0</v>
      </c>
      <c r="L1553" s="8">
        <v>0</v>
      </c>
      <c r="M1553" s="8" t="b">
        <v>0</v>
      </c>
      <c r="N1553" s="8" t="s">
        <v>8287</v>
      </c>
      <c r="O1553">
        <f t="shared" si="121"/>
        <v>0</v>
      </c>
      <c r="P1553" s="13">
        <f t="shared" si="122"/>
        <v>0</v>
      </c>
      <c r="Q1553" s="15" t="s">
        <v>8336</v>
      </c>
      <c r="R1553" t="s">
        <v>8341</v>
      </c>
      <c r="S1553" s="19">
        <f t="shared" si="123"/>
        <v>42121.824525462958</v>
      </c>
      <c r="T1553" s="19">
        <f t="shared" si="124"/>
        <v>42151.824525462958</v>
      </c>
      <c r="U1553">
        <f t="shared" si="125"/>
        <v>2015</v>
      </c>
    </row>
    <row r="1554" spans="1:21" ht="43.2" x14ac:dyDescent="0.3">
      <c r="A1554" s="8">
        <v>1552</v>
      </c>
      <c r="B1554" s="9" t="s">
        <v>1553</v>
      </c>
      <c r="C1554" s="9" t="s">
        <v>5662</v>
      </c>
      <c r="D1554" s="10">
        <v>4300</v>
      </c>
      <c r="E1554" s="11">
        <v>2115</v>
      </c>
      <c r="F1554" s="8" t="s">
        <v>8220</v>
      </c>
      <c r="G1554" s="8" t="s">
        <v>8223</v>
      </c>
      <c r="H1554" s="8" t="s">
        <v>8245</v>
      </c>
      <c r="I1554" s="8">
        <v>1412135940</v>
      </c>
      <c r="J1554" s="8">
        <v>1410366708</v>
      </c>
      <c r="K1554" s="8" t="b">
        <v>0</v>
      </c>
      <c r="L1554" s="8">
        <v>16</v>
      </c>
      <c r="M1554" s="8" t="b">
        <v>0</v>
      </c>
      <c r="N1554" s="8" t="s">
        <v>8287</v>
      </c>
      <c r="O1554">
        <f t="shared" si="121"/>
        <v>49</v>
      </c>
      <c r="P1554" s="13">
        <f t="shared" si="122"/>
        <v>132.19</v>
      </c>
      <c r="Q1554" s="15" t="s">
        <v>8336</v>
      </c>
      <c r="R1554" t="s">
        <v>8341</v>
      </c>
      <c r="S1554" s="19">
        <f t="shared" si="123"/>
        <v>41892.688750000001</v>
      </c>
      <c r="T1554" s="19">
        <f t="shared" si="124"/>
        <v>41913.165972222225</v>
      </c>
      <c r="U1554">
        <f t="shared" si="125"/>
        <v>2014</v>
      </c>
    </row>
    <row r="1555" spans="1:21" ht="43.2" hidden="1" x14ac:dyDescent="0.3">
      <c r="A1555" s="8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  <c r="O1555">
        <f t="shared" si="121"/>
        <v>0</v>
      </c>
      <c r="P1555" s="13">
        <f t="shared" si="122"/>
        <v>0</v>
      </c>
      <c r="Q1555" s="15" t="s">
        <v>8336</v>
      </c>
      <c r="R1555" t="s">
        <v>8341</v>
      </c>
      <c r="S1555" s="19">
        <f t="shared" si="123"/>
        <v>42219.282951388886</v>
      </c>
      <c r="T1555" s="19">
        <f t="shared" si="124"/>
        <v>42249.282951388886</v>
      </c>
      <c r="U1555">
        <f t="shared" si="125"/>
        <v>2015</v>
      </c>
    </row>
    <row r="1556" spans="1:21" ht="57.6" hidden="1" x14ac:dyDescent="0.3">
      <c r="A1556" s="8">
        <v>1554</v>
      </c>
      <c r="B1556" s="9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  <c r="O1556">
        <f t="shared" si="121"/>
        <v>0</v>
      </c>
      <c r="P1556" s="13">
        <f t="shared" si="122"/>
        <v>0</v>
      </c>
      <c r="Q1556" s="15" t="s">
        <v>8336</v>
      </c>
      <c r="R1556" t="s">
        <v>8341</v>
      </c>
      <c r="S1556" s="19">
        <f t="shared" si="123"/>
        <v>42188.252199074079</v>
      </c>
      <c r="T1556" s="19">
        <f t="shared" si="124"/>
        <v>42218.252199074079</v>
      </c>
      <c r="U1556">
        <f t="shared" si="125"/>
        <v>2015</v>
      </c>
    </row>
    <row r="1557" spans="1:21" ht="43.2" hidden="1" x14ac:dyDescent="0.3">
      <c r="A1557" s="8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  <c r="O1557">
        <f t="shared" si="121"/>
        <v>0</v>
      </c>
      <c r="P1557" s="13">
        <f t="shared" si="122"/>
        <v>0</v>
      </c>
      <c r="Q1557" s="15" t="s">
        <v>8336</v>
      </c>
      <c r="R1557" t="s">
        <v>8341</v>
      </c>
      <c r="S1557" s="19">
        <f t="shared" si="123"/>
        <v>42241.613796296297</v>
      </c>
      <c r="T1557" s="19">
        <f t="shared" si="124"/>
        <v>42264.708333333328</v>
      </c>
      <c r="U1557">
        <f t="shared" si="125"/>
        <v>2015</v>
      </c>
    </row>
    <row r="1558" spans="1:21" ht="43.2" x14ac:dyDescent="0.3">
      <c r="A1558" s="8">
        <v>1556</v>
      </c>
      <c r="B1558" s="9" t="s">
        <v>1557</v>
      </c>
      <c r="C1558" s="9" t="s">
        <v>5666</v>
      </c>
      <c r="D1558" s="10">
        <v>1500</v>
      </c>
      <c r="E1558" s="11">
        <v>677</v>
      </c>
      <c r="F1558" s="8" t="s">
        <v>8220</v>
      </c>
      <c r="G1558" s="8" t="s">
        <v>8228</v>
      </c>
      <c r="H1558" s="8" t="s">
        <v>8250</v>
      </c>
      <c r="I1558" s="8">
        <v>1467603624</v>
      </c>
      <c r="J1558" s="8">
        <v>1465011624</v>
      </c>
      <c r="K1558" s="8" t="b">
        <v>0</v>
      </c>
      <c r="L1558" s="8">
        <v>12</v>
      </c>
      <c r="M1558" s="8" t="b">
        <v>0</v>
      </c>
      <c r="N1558" s="8" t="s">
        <v>8287</v>
      </c>
      <c r="O1558">
        <f t="shared" si="121"/>
        <v>45</v>
      </c>
      <c r="P1558" s="13">
        <f t="shared" si="122"/>
        <v>56.42</v>
      </c>
      <c r="Q1558" s="15" t="s">
        <v>8336</v>
      </c>
      <c r="R1558" t="s">
        <v>8341</v>
      </c>
      <c r="S1558" s="19">
        <f t="shared" si="123"/>
        <v>42525.153055555551</v>
      </c>
      <c r="T1558" s="19">
        <f t="shared" si="124"/>
        <v>42555.153055555551</v>
      </c>
      <c r="U1558">
        <f t="shared" si="125"/>
        <v>2016</v>
      </c>
    </row>
    <row r="1559" spans="1:21" ht="43.2" x14ac:dyDescent="0.3">
      <c r="A1559" s="8">
        <v>1557</v>
      </c>
      <c r="B1559" s="9" t="s">
        <v>1558</v>
      </c>
      <c r="C1559" s="9" t="s">
        <v>5667</v>
      </c>
      <c r="D1559" s="10">
        <v>2500</v>
      </c>
      <c r="E1559" s="11">
        <v>100</v>
      </c>
      <c r="F1559" s="8" t="s">
        <v>8220</v>
      </c>
      <c r="G1559" s="8" t="s">
        <v>8223</v>
      </c>
      <c r="H1559" s="8" t="s">
        <v>8245</v>
      </c>
      <c r="I1559" s="8">
        <v>1411227633</v>
      </c>
      <c r="J1559" s="8">
        <v>1408549233</v>
      </c>
      <c r="K1559" s="8" t="b">
        <v>0</v>
      </c>
      <c r="L1559" s="8">
        <v>1</v>
      </c>
      <c r="M1559" s="8" t="b">
        <v>0</v>
      </c>
      <c r="N1559" s="8" t="s">
        <v>8287</v>
      </c>
      <c r="O1559">
        <f t="shared" si="121"/>
        <v>4</v>
      </c>
      <c r="P1559" s="13">
        <f t="shared" si="122"/>
        <v>100</v>
      </c>
      <c r="Q1559" s="15" t="s">
        <v>8336</v>
      </c>
      <c r="R1559" t="s">
        <v>8341</v>
      </c>
      <c r="S1559" s="19">
        <f t="shared" si="123"/>
        <v>41871.65315972222</v>
      </c>
      <c r="T1559" s="19">
        <f t="shared" si="124"/>
        <v>41902.65315972222</v>
      </c>
      <c r="U1559">
        <f t="shared" si="125"/>
        <v>2014</v>
      </c>
    </row>
    <row r="1560" spans="1:21" ht="43.2" hidden="1" x14ac:dyDescent="0.3">
      <c r="A1560" s="8">
        <v>1558</v>
      </c>
      <c r="B1560" s="9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  <c r="O1560">
        <f t="shared" si="121"/>
        <v>5</v>
      </c>
      <c r="P1560" s="13">
        <f t="shared" si="122"/>
        <v>11.67</v>
      </c>
      <c r="Q1560" s="15" t="s">
        <v>8336</v>
      </c>
      <c r="R1560" t="s">
        <v>8341</v>
      </c>
      <c r="S1560" s="19">
        <f t="shared" si="123"/>
        <v>42185.397673611107</v>
      </c>
      <c r="T1560" s="19">
        <f t="shared" si="124"/>
        <v>42244.508333333331</v>
      </c>
      <c r="U1560">
        <f t="shared" si="125"/>
        <v>2015</v>
      </c>
    </row>
    <row r="1561" spans="1:21" ht="28.8" hidden="1" x14ac:dyDescent="0.3">
      <c r="A1561" s="8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  <c r="O1561">
        <f t="shared" si="121"/>
        <v>0</v>
      </c>
      <c r="P1561" s="13">
        <f t="shared" si="122"/>
        <v>50</v>
      </c>
      <c r="Q1561" s="15" t="s">
        <v>8336</v>
      </c>
      <c r="R1561" t="s">
        <v>8341</v>
      </c>
      <c r="S1561" s="19">
        <f t="shared" si="123"/>
        <v>42108.05322916666</v>
      </c>
      <c r="T1561" s="19">
        <f t="shared" si="124"/>
        <v>42123.05322916666</v>
      </c>
      <c r="U1561">
        <f t="shared" si="125"/>
        <v>2015</v>
      </c>
    </row>
    <row r="1562" spans="1:21" ht="43.2" x14ac:dyDescent="0.3">
      <c r="A1562" s="8">
        <v>1560</v>
      </c>
      <c r="B1562" s="9" t="s">
        <v>1561</v>
      </c>
      <c r="C1562" s="9" t="s">
        <v>5670</v>
      </c>
      <c r="D1562" s="10">
        <v>2500</v>
      </c>
      <c r="E1562" s="11">
        <v>94</v>
      </c>
      <c r="F1562" s="8" t="s">
        <v>8220</v>
      </c>
      <c r="G1562" s="8" t="s">
        <v>8223</v>
      </c>
      <c r="H1562" s="8" t="s">
        <v>8245</v>
      </c>
      <c r="I1562" s="8">
        <v>1415842193</v>
      </c>
      <c r="J1562" s="8">
        <v>1414110593</v>
      </c>
      <c r="K1562" s="8" t="b">
        <v>0</v>
      </c>
      <c r="L1562" s="8">
        <v>4</v>
      </c>
      <c r="M1562" s="8" t="b">
        <v>0</v>
      </c>
      <c r="N1562" s="8" t="s">
        <v>8287</v>
      </c>
      <c r="O1562">
        <f t="shared" si="121"/>
        <v>4</v>
      </c>
      <c r="P1562" s="13">
        <f t="shared" si="122"/>
        <v>23.5</v>
      </c>
      <c r="Q1562" s="15" t="s">
        <v>8336</v>
      </c>
      <c r="R1562" t="s">
        <v>8341</v>
      </c>
      <c r="S1562" s="19">
        <f t="shared" si="123"/>
        <v>41936.020752314813</v>
      </c>
      <c r="T1562" s="19">
        <f t="shared" si="124"/>
        <v>41956.062418981484</v>
      </c>
      <c r="U1562">
        <f t="shared" si="125"/>
        <v>2014</v>
      </c>
    </row>
    <row r="1563" spans="1:21" ht="43.2" hidden="1" x14ac:dyDescent="0.3">
      <c r="A1563" s="8">
        <v>1561</v>
      </c>
      <c r="B1563" s="9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  <c r="O1563">
        <f t="shared" si="121"/>
        <v>1</v>
      </c>
      <c r="P1563" s="13">
        <f t="shared" si="122"/>
        <v>67</v>
      </c>
      <c r="Q1563" s="15" t="s">
        <v>8320</v>
      </c>
      <c r="R1563" t="s">
        <v>8342</v>
      </c>
      <c r="S1563" s="19">
        <f t="shared" si="123"/>
        <v>41555.041701388887</v>
      </c>
      <c r="T1563" s="19">
        <f t="shared" si="124"/>
        <v>41585.083368055559</v>
      </c>
      <c r="U1563">
        <f t="shared" si="125"/>
        <v>2013</v>
      </c>
    </row>
    <row r="1564" spans="1:21" ht="57.6" x14ac:dyDescent="0.3">
      <c r="A1564" s="8">
        <v>1562</v>
      </c>
      <c r="B1564" s="9" t="s">
        <v>1563</v>
      </c>
      <c r="C1564" s="9" t="s">
        <v>5672</v>
      </c>
      <c r="D1564" s="10">
        <v>4000</v>
      </c>
      <c r="E1564" s="11">
        <v>0</v>
      </c>
      <c r="F1564" s="8" t="s">
        <v>8219</v>
      </c>
      <c r="G1564" s="8" t="s">
        <v>8223</v>
      </c>
      <c r="H1564" s="8" t="s">
        <v>8245</v>
      </c>
      <c r="I1564" s="8">
        <v>1259715000</v>
      </c>
      <c r="J1564" s="8">
        <v>1253712916</v>
      </c>
      <c r="K1564" s="8" t="b">
        <v>0</v>
      </c>
      <c r="L1564" s="8">
        <v>0</v>
      </c>
      <c r="M1564" s="8" t="b">
        <v>0</v>
      </c>
      <c r="N1564" s="8" t="s">
        <v>8288</v>
      </c>
      <c r="O1564">
        <f t="shared" si="121"/>
        <v>0</v>
      </c>
      <c r="P1564" s="13">
        <f t="shared" si="122"/>
        <v>0</v>
      </c>
      <c r="Q1564" s="15" t="s">
        <v>8320</v>
      </c>
      <c r="R1564" t="s">
        <v>8342</v>
      </c>
      <c r="S1564" s="19">
        <f t="shared" si="123"/>
        <v>40079.566157407404</v>
      </c>
      <c r="T1564" s="19">
        <f t="shared" si="124"/>
        <v>40149.034722222219</v>
      </c>
      <c r="U1564">
        <f t="shared" si="125"/>
        <v>2009</v>
      </c>
    </row>
    <row r="1565" spans="1:21" ht="43.2" hidden="1" x14ac:dyDescent="0.3">
      <c r="A1565" s="8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  <c r="O1565">
        <f t="shared" si="121"/>
        <v>1</v>
      </c>
      <c r="P1565" s="13">
        <f t="shared" si="122"/>
        <v>42.5</v>
      </c>
      <c r="Q1565" s="15" t="s">
        <v>8320</v>
      </c>
      <c r="R1565" t="s">
        <v>8342</v>
      </c>
      <c r="S1565" s="19">
        <f t="shared" si="123"/>
        <v>41652.742488425924</v>
      </c>
      <c r="T1565" s="19">
        <f t="shared" si="124"/>
        <v>41712.700821759259</v>
      </c>
      <c r="U1565">
        <f t="shared" si="125"/>
        <v>2014</v>
      </c>
    </row>
    <row r="1566" spans="1:21" ht="43.2" hidden="1" x14ac:dyDescent="0.3">
      <c r="A1566" s="8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  <c r="O1566">
        <f t="shared" si="121"/>
        <v>0</v>
      </c>
      <c r="P1566" s="13">
        <f t="shared" si="122"/>
        <v>10</v>
      </c>
      <c r="Q1566" s="15" t="s">
        <v>8320</v>
      </c>
      <c r="R1566" t="s">
        <v>8342</v>
      </c>
      <c r="S1566" s="19">
        <f t="shared" si="123"/>
        <v>42121.367002314815</v>
      </c>
      <c r="T1566" s="19">
        <f t="shared" si="124"/>
        <v>42152.836805555555</v>
      </c>
      <c r="U1566">
        <f t="shared" si="125"/>
        <v>2015</v>
      </c>
    </row>
    <row r="1567" spans="1:21" ht="43.2" x14ac:dyDescent="0.3">
      <c r="A1567" s="8">
        <v>1565</v>
      </c>
      <c r="B1567" s="9" t="s">
        <v>1566</v>
      </c>
      <c r="C1567" s="9" t="s">
        <v>5675</v>
      </c>
      <c r="D1567" s="10">
        <v>4000</v>
      </c>
      <c r="E1567" s="11">
        <v>100</v>
      </c>
      <c r="F1567" s="8" t="s">
        <v>8219</v>
      </c>
      <c r="G1567" s="8" t="s">
        <v>8223</v>
      </c>
      <c r="H1567" s="8" t="s">
        <v>8245</v>
      </c>
      <c r="I1567" s="8">
        <v>1307554261</v>
      </c>
      <c r="J1567" s="8">
        <v>1304962261</v>
      </c>
      <c r="K1567" s="8" t="b">
        <v>0</v>
      </c>
      <c r="L1567" s="8">
        <v>1</v>
      </c>
      <c r="M1567" s="8" t="b">
        <v>0</v>
      </c>
      <c r="N1567" s="8" t="s">
        <v>8288</v>
      </c>
      <c r="O1567">
        <f t="shared" si="121"/>
        <v>3</v>
      </c>
      <c r="P1567" s="13">
        <f t="shared" si="122"/>
        <v>100</v>
      </c>
      <c r="Q1567" s="15" t="s">
        <v>8320</v>
      </c>
      <c r="R1567" t="s">
        <v>8342</v>
      </c>
      <c r="S1567" s="19">
        <f t="shared" si="123"/>
        <v>40672.729872685188</v>
      </c>
      <c r="T1567" s="19">
        <f t="shared" si="124"/>
        <v>40702.729872685188</v>
      </c>
      <c r="U1567">
        <f t="shared" si="125"/>
        <v>2011</v>
      </c>
    </row>
    <row r="1568" spans="1:21" ht="43.2" hidden="1" x14ac:dyDescent="0.3">
      <c r="A1568" s="8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  <c r="O1568">
        <f t="shared" si="121"/>
        <v>21</v>
      </c>
      <c r="P1568" s="13">
        <f t="shared" si="122"/>
        <v>108.05</v>
      </c>
      <c r="Q1568" s="15" t="s">
        <v>8320</v>
      </c>
      <c r="R1568" t="s">
        <v>8342</v>
      </c>
      <c r="S1568" s="19">
        <f t="shared" si="123"/>
        <v>42549.916712962964</v>
      </c>
      <c r="T1568" s="19">
        <f t="shared" si="124"/>
        <v>42578.916666666672</v>
      </c>
      <c r="U1568">
        <f t="shared" si="125"/>
        <v>2016</v>
      </c>
    </row>
    <row r="1569" spans="1:21" ht="43.2" hidden="1" x14ac:dyDescent="0.3">
      <c r="A1569" s="8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  <c r="O1569">
        <f t="shared" si="121"/>
        <v>4</v>
      </c>
      <c r="P1569" s="13">
        <f t="shared" si="122"/>
        <v>26.92</v>
      </c>
      <c r="Q1569" s="15" t="s">
        <v>8320</v>
      </c>
      <c r="R1569" t="s">
        <v>8342</v>
      </c>
      <c r="S1569" s="19">
        <f t="shared" si="123"/>
        <v>41671.936863425923</v>
      </c>
      <c r="T1569" s="19">
        <f t="shared" si="124"/>
        <v>41687</v>
      </c>
      <c r="U1569">
        <f t="shared" si="125"/>
        <v>2014</v>
      </c>
    </row>
    <row r="1570" spans="1:21" ht="43.2" hidden="1" x14ac:dyDescent="0.3">
      <c r="A1570" s="8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  <c r="O1570">
        <f t="shared" si="121"/>
        <v>14</v>
      </c>
      <c r="P1570" s="13">
        <f t="shared" si="122"/>
        <v>155</v>
      </c>
      <c r="Q1570" s="15" t="s">
        <v>8320</v>
      </c>
      <c r="R1570" t="s">
        <v>8342</v>
      </c>
      <c r="S1570" s="19">
        <f t="shared" si="123"/>
        <v>41962.062326388885</v>
      </c>
      <c r="T1570" s="19">
        <f t="shared" si="124"/>
        <v>41997.062326388885</v>
      </c>
      <c r="U1570">
        <f t="shared" si="125"/>
        <v>2014</v>
      </c>
    </row>
    <row r="1571" spans="1:21" hidden="1" x14ac:dyDescent="0.3">
      <c r="A1571" s="8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  <c r="O1571">
        <f t="shared" si="121"/>
        <v>0</v>
      </c>
      <c r="P1571" s="13">
        <f t="shared" si="122"/>
        <v>0</v>
      </c>
      <c r="Q1571" s="15" t="s">
        <v>8320</v>
      </c>
      <c r="R1571" t="s">
        <v>8342</v>
      </c>
      <c r="S1571" s="19">
        <f t="shared" si="123"/>
        <v>41389.679560185185</v>
      </c>
      <c r="T1571" s="19">
        <f t="shared" si="124"/>
        <v>41419.679560185185</v>
      </c>
      <c r="U1571">
        <f t="shared" si="125"/>
        <v>2013</v>
      </c>
    </row>
    <row r="1572" spans="1:21" ht="28.8" hidden="1" x14ac:dyDescent="0.3">
      <c r="A1572" s="8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  <c r="O1572">
        <f t="shared" si="121"/>
        <v>41</v>
      </c>
      <c r="P1572" s="13">
        <f t="shared" si="122"/>
        <v>47.77</v>
      </c>
      <c r="Q1572" s="15" t="s">
        <v>8320</v>
      </c>
      <c r="R1572" t="s">
        <v>8342</v>
      </c>
      <c r="S1572" s="19">
        <f t="shared" si="123"/>
        <v>42438.813449074078</v>
      </c>
      <c r="T1572" s="19">
        <f t="shared" si="124"/>
        <v>42468.771782407406</v>
      </c>
      <c r="U1572">
        <f t="shared" si="125"/>
        <v>2016</v>
      </c>
    </row>
    <row r="1573" spans="1:21" ht="57.6" hidden="1" x14ac:dyDescent="0.3">
      <c r="A1573" s="8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  <c r="O1573">
        <f t="shared" si="121"/>
        <v>1</v>
      </c>
      <c r="P1573" s="13">
        <f t="shared" si="122"/>
        <v>20</v>
      </c>
      <c r="Q1573" s="15" t="s">
        <v>8320</v>
      </c>
      <c r="R1573" t="s">
        <v>8342</v>
      </c>
      <c r="S1573" s="19">
        <f t="shared" si="123"/>
        <v>42144.769479166673</v>
      </c>
      <c r="T1573" s="19">
        <f t="shared" si="124"/>
        <v>42174.769479166673</v>
      </c>
      <c r="U1573">
        <f t="shared" si="125"/>
        <v>2015</v>
      </c>
    </row>
    <row r="1574" spans="1:21" ht="43.2" x14ac:dyDescent="0.3">
      <c r="A1574" s="8">
        <v>1572</v>
      </c>
      <c r="B1574" s="9" t="s">
        <v>1573</v>
      </c>
      <c r="C1574" s="9" t="s">
        <v>5682</v>
      </c>
      <c r="D1574" s="10">
        <v>2500</v>
      </c>
      <c r="E1574" s="11">
        <v>125</v>
      </c>
      <c r="F1574" s="8" t="s">
        <v>8219</v>
      </c>
      <c r="G1574" s="8" t="s">
        <v>8224</v>
      </c>
      <c r="H1574" s="8" t="s">
        <v>8246</v>
      </c>
      <c r="I1574" s="8">
        <v>1456703940</v>
      </c>
      <c r="J1574" s="8">
        <v>1454546859</v>
      </c>
      <c r="K1574" s="8" t="b">
        <v>0</v>
      </c>
      <c r="L1574" s="8">
        <v>3</v>
      </c>
      <c r="M1574" s="8" t="b">
        <v>0</v>
      </c>
      <c r="N1574" s="8" t="s">
        <v>8288</v>
      </c>
      <c r="O1574">
        <f t="shared" si="121"/>
        <v>5</v>
      </c>
      <c r="P1574" s="13">
        <f t="shared" si="122"/>
        <v>41.67</v>
      </c>
      <c r="Q1574" s="15" t="s">
        <v>8320</v>
      </c>
      <c r="R1574" t="s">
        <v>8342</v>
      </c>
      <c r="S1574" s="19">
        <f t="shared" si="123"/>
        <v>42404.033090277779</v>
      </c>
      <c r="T1574" s="19">
        <f t="shared" si="124"/>
        <v>42428.999305555553</v>
      </c>
      <c r="U1574">
        <f t="shared" si="125"/>
        <v>2016</v>
      </c>
    </row>
    <row r="1575" spans="1:21" ht="43.2" hidden="1" x14ac:dyDescent="0.3">
      <c r="A1575" s="8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  <c r="O1575">
        <f t="shared" si="121"/>
        <v>2</v>
      </c>
      <c r="P1575" s="13">
        <f t="shared" si="122"/>
        <v>74.33</v>
      </c>
      <c r="Q1575" s="15" t="s">
        <v>8320</v>
      </c>
      <c r="R1575" t="s">
        <v>8342</v>
      </c>
      <c r="S1575" s="19">
        <f t="shared" si="123"/>
        <v>42786.000023148154</v>
      </c>
      <c r="T1575" s="19">
        <f t="shared" si="124"/>
        <v>42826.165972222225</v>
      </c>
      <c r="U1575">
        <f t="shared" si="125"/>
        <v>2017</v>
      </c>
    </row>
    <row r="1576" spans="1:21" ht="43.2" hidden="1" x14ac:dyDescent="0.3">
      <c r="A1576" s="8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  <c r="O1576">
        <f t="shared" si="121"/>
        <v>5</v>
      </c>
      <c r="P1576" s="13">
        <f t="shared" si="122"/>
        <v>84.33</v>
      </c>
      <c r="Q1576" s="15" t="s">
        <v>8320</v>
      </c>
      <c r="R1576" t="s">
        <v>8342</v>
      </c>
      <c r="S1576" s="19">
        <f t="shared" si="123"/>
        <v>42017.927418981482</v>
      </c>
      <c r="T1576" s="19">
        <f t="shared" si="124"/>
        <v>42052.927418981482</v>
      </c>
      <c r="U1576">
        <f t="shared" si="125"/>
        <v>2015</v>
      </c>
    </row>
    <row r="1577" spans="1:21" ht="43.2" hidden="1" x14ac:dyDescent="0.3">
      <c r="A1577" s="8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  <c r="O1577">
        <f t="shared" si="121"/>
        <v>23</v>
      </c>
      <c r="P1577" s="13">
        <f t="shared" si="122"/>
        <v>65.459999999999994</v>
      </c>
      <c r="Q1577" s="15" t="s">
        <v>8320</v>
      </c>
      <c r="R1577" t="s">
        <v>8342</v>
      </c>
      <c r="S1577" s="19">
        <f t="shared" si="123"/>
        <v>41799.524259259262</v>
      </c>
      <c r="T1577" s="19">
        <f t="shared" si="124"/>
        <v>41829.524259259262</v>
      </c>
      <c r="U1577">
        <f t="shared" si="125"/>
        <v>2014</v>
      </c>
    </row>
    <row r="1578" spans="1:21" ht="28.8" hidden="1" x14ac:dyDescent="0.3">
      <c r="A1578" s="8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  <c r="O1578">
        <f t="shared" si="121"/>
        <v>13</v>
      </c>
      <c r="P1578" s="13">
        <f t="shared" si="122"/>
        <v>65</v>
      </c>
      <c r="Q1578" s="15" t="s">
        <v>8320</v>
      </c>
      <c r="R1578" t="s">
        <v>8342</v>
      </c>
      <c r="S1578" s="19">
        <f t="shared" si="123"/>
        <v>42140.879259259258</v>
      </c>
      <c r="T1578" s="19">
        <f t="shared" si="124"/>
        <v>42185.879259259258</v>
      </c>
      <c r="U1578">
        <f t="shared" si="125"/>
        <v>2015</v>
      </c>
    </row>
    <row r="1579" spans="1:21" ht="43.2" hidden="1" x14ac:dyDescent="0.3">
      <c r="A1579" s="8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  <c r="O1579">
        <f t="shared" si="121"/>
        <v>1</v>
      </c>
      <c r="P1579" s="13">
        <f t="shared" si="122"/>
        <v>27.5</v>
      </c>
      <c r="Q1579" s="15" t="s">
        <v>8320</v>
      </c>
      <c r="R1579" t="s">
        <v>8342</v>
      </c>
      <c r="S1579" s="19">
        <f t="shared" si="123"/>
        <v>41054.847777777781</v>
      </c>
      <c r="T1579" s="19">
        <f t="shared" si="124"/>
        <v>41114.847777777781</v>
      </c>
      <c r="U1579">
        <f t="shared" si="125"/>
        <v>2012</v>
      </c>
    </row>
    <row r="1580" spans="1:21" ht="57.6" x14ac:dyDescent="0.3">
      <c r="A1580" s="8">
        <v>1578</v>
      </c>
      <c r="B1580" s="9" t="s">
        <v>1579</v>
      </c>
      <c r="C1580" s="9" t="s">
        <v>5688</v>
      </c>
      <c r="D1580" s="10">
        <v>1897</v>
      </c>
      <c r="E1580" s="11">
        <v>205</v>
      </c>
      <c r="F1580" s="8" t="s">
        <v>8219</v>
      </c>
      <c r="G1580" s="8" t="s">
        <v>8223</v>
      </c>
      <c r="H1580" s="8" t="s">
        <v>8245</v>
      </c>
      <c r="I1580" s="8">
        <v>1283392800</v>
      </c>
      <c r="J1580" s="8">
        <v>1281317691</v>
      </c>
      <c r="K1580" s="8" t="b">
        <v>0</v>
      </c>
      <c r="L1580" s="8">
        <v>4</v>
      </c>
      <c r="M1580" s="8" t="b">
        <v>0</v>
      </c>
      <c r="N1580" s="8" t="s">
        <v>8288</v>
      </c>
      <c r="O1580">
        <f t="shared" si="121"/>
        <v>11</v>
      </c>
      <c r="P1580" s="13">
        <f t="shared" si="122"/>
        <v>51.25</v>
      </c>
      <c r="Q1580" s="15" t="s">
        <v>8320</v>
      </c>
      <c r="R1580" t="s">
        <v>8342</v>
      </c>
      <c r="S1580" s="19">
        <f t="shared" si="123"/>
        <v>40399.065868055557</v>
      </c>
      <c r="T1580" s="19">
        <f t="shared" si="124"/>
        <v>40423.083333333336</v>
      </c>
      <c r="U1580">
        <f t="shared" si="125"/>
        <v>2010</v>
      </c>
    </row>
    <row r="1581" spans="1:21" ht="28.8" x14ac:dyDescent="0.3">
      <c r="A1581" s="8">
        <v>1579</v>
      </c>
      <c r="B1581" s="9" t="s">
        <v>1580</v>
      </c>
      <c r="C1581" s="9" t="s">
        <v>5689</v>
      </c>
      <c r="D1581" s="10">
        <v>3333</v>
      </c>
      <c r="E1581" s="11">
        <v>28</v>
      </c>
      <c r="F1581" s="8" t="s">
        <v>8219</v>
      </c>
      <c r="G1581" s="8" t="s">
        <v>8223</v>
      </c>
      <c r="H1581" s="8" t="s">
        <v>8245</v>
      </c>
      <c r="I1581" s="8">
        <v>1377734091</v>
      </c>
      <c r="J1581" s="8">
        <v>1374882891</v>
      </c>
      <c r="K1581" s="8" t="b">
        <v>0</v>
      </c>
      <c r="L1581" s="8">
        <v>2</v>
      </c>
      <c r="M1581" s="8" t="b">
        <v>0</v>
      </c>
      <c r="N1581" s="8" t="s">
        <v>8288</v>
      </c>
      <c r="O1581">
        <f t="shared" si="121"/>
        <v>1</v>
      </c>
      <c r="P1581" s="13">
        <f t="shared" si="122"/>
        <v>14</v>
      </c>
      <c r="Q1581" s="15" t="s">
        <v>8320</v>
      </c>
      <c r="R1581" t="s">
        <v>8342</v>
      </c>
      <c r="S1581" s="19">
        <f t="shared" si="123"/>
        <v>41481.996423611112</v>
      </c>
      <c r="T1581" s="19">
        <f t="shared" si="124"/>
        <v>41514.996423611112</v>
      </c>
      <c r="U1581">
        <f t="shared" si="125"/>
        <v>2013</v>
      </c>
    </row>
    <row r="1582" spans="1:21" ht="43.2" x14ac:dyDescent="0.3">
      <c r="A1582" s="8">
        <v>1580</v>
      </c>
      <c r="B1582" s="9" t="s">
        <v>1581</v>
      </c>
      <c r="C1582" s="9" t="s">
        <v>5690</v>
      </c>
      <c r="D1582" s="10">
        <v>1750</v>
      </c>
      <c r="E1582" s="11">
        <v>0</v>
      </c>
      <c r="F1582" s="8" t="s">
        <v>8219</v>
      </c>
      <c r="G1582" s="8" t="s">
        <v>8223</v>
      </c>
      <c r="H1582" s="8" t="s">
        <v>8245</v>
      </c>
      <c r="I1582" s="8">
        <v>1337562726</v>
      </c>
      <c r="J1582" s="8">
        <v>1332378726</v>
      </c>
      <c r="K1582" s="8" t="b">
        <v>0</v>
      </c>
      <c r="L1582" s="8">
        <v>0</v>
      </c>
      <c r="M1582" s="8" t="b">
        <v>0</v>
      </c>
      <c r="N1582" s="8" t="s">
        <v>8288</v>
      </c>
      <c r="O1582">
        <f t="shared" si="121"/>
        <v>0</v>
      </c>
      <c r="P1582" s="13">
        <f t="shared" si="122"/>
        <v>0</v>
      </c>
      <c r="Q1582" s="15" t="s">
        <v>8320</v>
      </c>
      <c r="R1582" t="s">
        <v>8342</v>
      </c>
      <c r="S1582" s="19">
        <f t="shared" si="123"/>
        <v>40990.050069444449</v>
      </c>
      <c r="T1582" s="19">
        <f t="shared" si="124"/>
        <v>41050.050069444449</v>
      </c>
      <c r="U1582">
        <f t="shared" si="125"/>
        <v>2012</v>
      </c>
    </row>
    <row r="1583" spans="1:21" ht="43.2" x14ac:dyDescent="0.3">
      <c r="A1583" s="8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  <c r="O1583">
        <f t="shared" si="121"/>
        <v>1</v>
      </c>
      <c r="P1583" s="13">
        <f t="shared" si="122"/>
        <v>5</v>
      </c>
      <c r="Q1583" s="15" t="s">
        <v>8336</v>
      </c>
      <c r="R1583" t="s">
        <v>8343</v>
      </c>
      <c r="S1583" s="19">
        <f t="shared" si="123"/>
        <v>42325.448958333334</v>
      </c>
      <c r="T1583" s="19">
        <f t="shared" si="124"/>
        <v>42357.448958333334</v>
      </c>
      <c r="U1583">
        <f t="shared" si="125"/>
        <v>2015</v>
      </c>
    </row>
    <row r="1584" spans="1:21" ht="28.8" x14ac:dyDescent="0.3">
      <c r="A1584" s="8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  <c r="O1584">
        <f t="shared" si="121"/>
        <v>9</v>
      </c>
      <c r="P1584" s="13">
        <f t="shared" si="122"/>
        <v>31</v>
      </c>
      <c r="Q1584" s="15" t="s">
        <v>8336</v>
      </c>
      <c r="R1584" t="s">
        <v>8343</v>
      </c>
      <c r="S1584" s="19">
        <f t="shared" si="123"/>
        <v>42246.789965277778</v>
      </c>
      <c r="T1584" s="19">
        <f t="shared" si="124"/>
        <v>42303.888888888891</v>
      </c>
      <c r="U1584">
        <f t="shared" si="125"/>
        <v>2015</v>
      </c>
    </row>
    <row r="1585" spans="1:21" ht="57.6" hidden="1" x14ac:dyDescent="0.3">
      <c r="A1585" s="8">
        <v>1583</v>
      </c>
      <c r="B1585" s="9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  <c r="O1585">
        <f t="shared" si="121"/>
        <v>0</v>
      </c>
      <c r="P1585" s="13">
        <f t="shared" si="122"/>
        <v>15</v>
      </c>
      <c r="Q1585" s="15" t="s">
        <v>8336</v>
      </c>
      <c r="R1585" t="s">
        <v>8343</v>
      </c>
      <c r="S1585" s="19">
        <f t="shared" si="123"/>
        <v>41877.904988425929</v>
      </c>
      <c r="T1585" s="19">
        <f t="shared" si="124"/>
        <v>41907.904988425929</v>
      </c>
      <c r="U1585">
        <f t="shared" si="125"/>
        <v>2014</v>
      </c>
    </row>
    <row r="1586" spans="1:21" ht="43.2" x14ac:dyDescent="0.3">
      <c r="A1586" s="8">
        <v>1584</v>
      </c>
      <c r="B1586" s="9" t="s">
        <v>1585</v>
      </c>
      <c r="C1586" s="9" t="s">
        <v>5694</v>
      </c>
      <c r="D1586" s="10">
        <v>1200</v>
      </c>
      <c r="E1586" s="11">
        <v>0</v>
      </c>
      <c r="F1586" s="8" t="s">
        <v>8220</v>
      </c>
      <c r="G1586" s="8" t="s">
        <v>8223</v>
      </c>
      <c r="H1586" s="8" t="s">
        <v>8245</v>
      </c>
      <c r="I1586" s="8">
        <v>1401464101</v>
      </c>
      <c r="J1586" s="8">
        <v>1400600101</v>
      </c>
      <c r="K1586" s="8" t="b">
        <v>0</v>
      </c>
      <c r="L1586" s="8">
        <v>0</v>
      </c>
      <c r="M1586" s="8" t="b">
        <v>0</v>
      </c>
      <c r="N1586" s="8" t="s">
        <v>8289</v>
      </c>
      <c r="O1586">
        <f t="shared" si="121"/>
        <v>0</v>
      </c>
      <c r="P1586" s="13">
        <f t="shared" si="122"/>
        <v>0</v>
      </c>
      <c r="Q1586" s="15" t="s">
        <v>8336</v>
      </c>
      <c r="R1586" t="s">
        <v>8343</v>
      </c>
      <c r="S1586" s="19">
        <f t="shared" si="123"/>
        <v>41779.649317129632</v>
      </c>
      <c r="T1586" s="19">
        <f t="shared" si="124"/>
        <v>41789.649317129632</v>
      </c>
      <c r="U1586">
        <f t="shared" si="125"/>
        <v>2014</v>
      </c>
    </row>
    <row r="1587" spans="1:21" ht="57.6" x14ac:dyDescent="0.3">
      <c r="A1587" s="8">
        <v>1585</v>
      </c>
      <c r="B1587" s="9" t="s">
        <v>1586</v>
      </c>
      <c r="C1587" s="9" t="s">
        <v>5695</v>
      </c>
      <c r="D1587" s="10">
        <v>2000</v>
      </c>
      <c r="E1587" s="11">
        <v>1580</v>
      </c>
      <c r="F1587" s="8" t="s">
        <v>8220</v>
      </c>
      <c r="G1587" s="8" t="s">
        <v>8228</v>
      </c>
      <c r="H1587" s="8" t="s">
        <v>8250</v>
      </c>
      <c r="I1587" s="8">
        <v>1482663600</v>
      </c>
      <c r="J1587" s="8">
        <v>1480800568</v>
      </c>
      <c r="K1587" s="8" t="b">
        <v>0</v>
      </c>
      <c r="L1587" s="8">
        <v>12</v>
      </c>
      <c r="M1587" s="8" t="b">
        <v>0</v>
      </c>
      <c r="N1587" s="8" t="s">
        <v>8289</v>
      </c>
      <c r="O1587">
        <f t="shared" si="121"/>
        <v>79</v>
      </c>
      <c r="P1587" s="13">
        <f t="shared" si="122"/>
        <v>131.66999999999999</v>
      </c>
      <c r="Q1587" s="15" t="s">
        <v>8336</v>
      </c>
      <c r="R1587" t="s">
        <v>8343</v>
      </c>
      <c r="S1587" s="19">
        <f t="shared" si="123"/>
        <v>42707.895462962959</v>
      </c>
      <c r="T1587" s="19">
        <f t="shared" si="124"/>
        <v>42729.458333333328</v>
      </c>
      <c r="U1587">
        <f t="shared" si="125"/>
        <v>2016</v>
      </c>
    </row>
    <row r="1588" spans="1:21" ht="28.8" x14ac:dyDescent="0.3">
      <c r="A1588" s="8">
        <v>1586</v>
      </c>
      <c r="B1588" s="9" t="s">
        <v>1587</v>
      </c>
      <c r="C1588" s="9" t="s">
        <v>5696</v>
      </c>
      <c r="D1588" s="10">
        <v>1500</v>
      </c>
      <c r="E1588" s="11">
        <v>0</v>
      </c>
      <c r="F1588" s="8" t="s">
        <v>8220</v>
      </c>
      <c r="G1588" s="8" t="s">
        <v>8223</v>
      </c>
      <c r="H1588" s="8" t="s">
        <v>8245</v>
      </c>
      <c r="I1588" s="8">
        <v>1428197422</v>
      </c>
      <c r="J1588" s="8">
        <v>1425609022</v>
      </c>
      <c r="K1588" s="8" t="b">
        <v>0</v>
      </c>
      <c r="L1588" s="8">
        <v>0</v>
      </c>
      <c r="M1588" s="8" t="b">
        <v>0</v>
      </c>
      <c r="N1588" s="8" t="s">
        <v>8289</v>
      </c>
      <c r="O1588">
        <f t="shared" si="121"/>
        <v>0</v>
      </c>
      <c r="P1588" s="13">
        <f t="shared" si="122"/>
        <v>0</v>
      </c>
      <c r="Q1588" s="15" t="s">
        <v>8336</v>
      </c>
      <c r="R1588" t="s">
        <v>8343</v>
      </c>
      <c r="S1588" s="19">
        <f t="shared" si="123"/>
        <v>42069.104421296302</v>
      </c>
      <c r="T1588" s="19">
        <f t="shared" si="124"/>
        <v>42099.062754629631</v>
      </c>
      <c r="U1588">
        <f t="shared" si="125"/>
        <v>2015</v>
      </c>
    </row>
    <row r="1589" spans="1:21" ht="57.6" hidden="1" x14ac:dyDescent="0.3">
      <c r="A1589" s="8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  <c r="O1589">
        <f t="shared" si="121"/>
        <v>0</v>
      </c>
      <c r="P1589" s="13">
        <f t="shared" si="122"/>
        <v>1</v>
      </c>
      <c r="Q1589" s="15" t="s">
        <v>8336</v>
      </c>
      <c r="R1589" t="s">
        <v>8343</v>
      </c>
      <c r="S1589" s="19">
        <f t="shared" si="123"/>
        <v>41956.950983796298</v>
      </c>
      <c r="T1589" s="19">
        <f t="shared" si="124"/>
        <v>41986.950983796298</v>
      </c>
      <c r="U1589">
        <f t="shared" si="125"/>
        <v>2014</v>
      </c>
    </row>
    <row r="1590" spans="1:21" ht="28.8" hidden="1" x14ac:dyDescent="0.3">
      <c r="A1590" s="8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  <c r="O1590">
        <f t="shared" si="121"/>
        <v>0</v>
      </c>
      <c r="P1590" s="13">
        <f t="shared" si="122"/>
        <v>0</v>
      </c>
      <c r="Q1590" s="15" t="s">
        <v>8336</v>
      </c>
      <c r="R1590" t="s">
        <v>8343</v>
      </c>
      <c r="S1590" s="19">
        <f t="shared" si="123"/>
        <v>42005.24998842593</v>
      </c>
      <c r="T1590" s="19">
        <f t="shared" si="124"/>
        <v>42035.841666666667</v>
      </c>
      <c r="U1590">
        <f t="shared" si="125"/>
        <v>2015</v>
      </c>
    </row>
    <row r="1591" spans="1:21" ht="43.2" x14ac:dyDescent="0.3">
      <c r="A1591" s="8">
        <v>1589</v>
      </c>
      <c r="B1591" s="9" t="s">
        <v>1590</v>
      </c>
      <c r="C1591" s="9" t="s">
        <v>5699</v>
      </c>
      <c r="D1591" s="10">
        <v>1200</v>
      </c>
      <c r="E1591" s="11">
        <v>0</v>
      </c>
      <c r="F1591" s="8" t="s">
        <v>8220</v>
      </c>
      <c r="G1591" s="8" t="s">
        <v>8223</v>
      </c>
      <c r="H1591" s="8" t="s">
        <v>8245</v>
      </c>
      <c r="I1591" s="8">
        <v>1444433886</v>
      </c>
      <c r="J1591" s="8">
        <v>1441841886</v>
      </c>
      <c r="K1591" s="8" t="b">
        <v>0</v>
      </c>
      <c r="L1591" s="8">
        <v>0</v>
      </c>
      <c r="M1591" s="8" t="b">
        <v>0</v>
      </c>
      <c r="N1591" s="8" t="s">
        <v>8289</v>
      </c>
      <c r="O1591">
        <f t="shared" si="121"/>
        <v>0</v>
      </c>
      <c r="P1591" s="13">
        <f t="shared" si="122"/>
        <v>0</v>
      </c>
      <c r="Q1591" s="15" t="s">
        <v>8336</v>
      </c>
      <c r="R1591" t="s">
        <v>8343</v>
      </c>
      <c r="S1591" s="19">
        <f t="shared" si="123"/>
        <v>42256.984791666662</v>
      </c>
      <c r="T1591" s="19">
        <f t="shared" si="124"/>
        <v>42286.984791666662</v>
      </c>
      <c r="U1591">
        <f t="shared" si="125"/>
        <v>2015</v>
      </c>
    </row>
    <row r="1592" spans="1:21" hidden="1" x14ac:dyDescent="0.3">
      <c r="A1592" s="8">
        <v>1590</v>
      </c>
      <c r="B1592" s="9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  <c r="O1592">
        <f t="shared" si="121"/>
        <v>2</v>
      </c>
      <c r="P1592" s="13">
        <f t="shared" si="122"/>
        <v>510</v>
      </c>
      <c r="Q1592" s="15" t="s">
        <v>8336</v>
      </c>
      <c r="R1592" t="s">
        <v>8343</v>
      </c>
      <c r="S1592" s="19">
        <f t="shared" si="123"/>
        <v>42240.857222222221</v>
      </c>
      <c r="T1592" s="19">
        <f t="shared" si="124"/>
        <v>42270.857222222221</v>
      </c>
      <c r="U1592">
        <f t="shared" si="125"/>
        <v>2015</v>
      </c>
    </row>
    <row r="1593" spans="1:21" ht="57.6" hidden="1" x14ac:dyDescent="0.3">
      <c r="A1593" s="8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  <c r="O1593">
        <f t="shared" si="121"/>
        <v>29</v>
      </c>
      <c r="P1593" s="13">
        <f t="shared" si="122"/>
        <v>44.48</v>
      </c>
      <c r="Q1593" s="15" t="s">
        <v>8336</v>
      </c>
      <c r="R1593" t="s">
        <v>8343</v>
      </c>
      <c r="S1593" s="19">
        <f t="shared" si="123"/>
        <v>42433.726168981477</v>
      </c>
      <c r="T1593" s="19">
        <f t="shared" si="124"/>
        <v>42463.68450231482</v>
      </c>
      <c r="U1593">
        <f t="shared" si="125"/>
        <v>2016</v>
      </c>
    </row>
    <row r="1594" spans="1:21" ht="28.8" hidden="1" x14ac:dyDescent="0.3">
      <c r="A1594" s="8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  <c r="O1594">
        <f t="shared" si="121"/>
        <v>0</v>
      </c>
      <c r="P1594" s="13">
        <f t="shared" si="122"/>
        <v>0</v>
      </c>
      <c r="Q1594" s="15" t="s">
        <v>8336</v>
      </c>
      <c r="R1594" t="s">
        <v>8343</v>
      </c>
      <c r="S1594" s="19">
        <f t="shared" si="123"/>
        <v>42046.072743055556</v>
      </c>
      <c r="T1594" s="19">
        <f t="shared" si="124"/>
        <v>42091.031076388885</v>
      </c>
      <c r="U1594">
        <f t="shared" si="125"/>
        <v>2015</v>
      </c>
    </row>
    <row r="1595" spans="1:21" ht="28.8" hidden="1" x14ac:dyDescent="0.3">
      <c r="A1595" s="8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  <c r="O1595">
        <f t="shared" si="121"/>
        <v>0</v>
      </c>
      <c r="P1595" s="13">
        <f t="shared" si="122"/>
        <v>1</v>
      </c>
      <c r="Q1595" s="15" t="s">
        <v>8336</v>
      </c>
      <c r="R1595" t="s">
        <v>8343</v>
      </c>
      <c r="S1595" s="19">
        <f t="shared" si="123"/>
        <v>42033.845543981486</v>
      </c>
      <c r="T1595" s="19">
        <f t="shared" si="124"/>
        <v>42063.845543981486</v>
      </c>
      <c r="U1595">
        <f t="shared" si="125"/>
        <v>2015</v>
      </c>
    </row>
    <row r="1596" spans="1:21" ht="28.8" x14ac:dyDescent="0.3">
      <c r="A1596" s="8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  <c r="O1596">
        <f t="shared" si="121"/>
        <v>21</v>
      </c>
      <c r="P1596" s="13">
        <f t="shared" si="122"/>
        <v>20.5</v>
      </c>
      <c r="Q1596" s="15" t="s">
        <v>8336</v>
      </c>
      <c r="R1596" t="s">
        <v>8343</v>
      </c>
      <c r="S1596" s="19">
        <f t="shared" si="123"/>
        <v>42445.712754629625</v>
      </c>
      <c r="T1596" s="19">
        <f t="shared" si="124"/>
        <v>42505.681249999994</v>
      </c>
      <c r="U1596">
        <f t="shared" si="125"/>
        <v>2016</v>
      </c>
    </row>
    <row r="1597" spans="1:21" ht="43.2" hidden="1" x14ac:dyDescent="0.3">
      <c r="A1597" s="8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  <c r="O1597">
        <f t="shared" si="121"/>
        <v>0</v>
      </c>
      <c r="P1597" s="13">
        <f t="shared" si="122"/>
        <v>40</v>
      </c>
      <c r="Q1597" s="15" t="s">
        <v>8336</v>
      </c>
      <c r="R1597" t="s">
        <v>8343</v>
      </c>
      <c r="S1597" s="19">
        <f t="shared" si="123"/>
        <v>41780.050092592595</v>
      </c>
      <c r="T1597" s="19">
        <f t="shared" si="124"/>
        <v>41808.842361111114</v>
      </c>
      <c r="U1597">
        <f t="shared" si="125"/>
        <v>2014</v>
      </c>
    </row>
    <row r="1598" spans="1:21" ht="43.2" x14ac:dyDescent="0.3">
      <c r="A1598" s="8">
        <v>1596</v>
      </c>
      <c r="B1598" s="9" t="s">
        <v>1597</v>
      </c>
      <c r="C1598" s="9" t="s">
        <v>5706</v>
      </c>
      <c r="D1598" s="10">
        <v>3250</v>
      </c>
      <c r="E1598" s="11">
        <v>75</v>
      </c>
      <c r="F1598" s="8" t="s">
        <v>8220</v>
      </c>
      <c r="G1598" s="8" t="s">
        <v>8224</v>
      </c>
      <c r="H1598" s="8" t="s">
        <v>8246</v>
      </c>
      <c r="I1598" s="8">
        <v>1418469569</v>
      </c>
      <c r="J1598" s="8">
        <v>1414577969</v>
      </c>
      <c r="K1598" s="8" t="b">
        <v>0</v>
      </c>
      <c r="L1598" s="8">
        <v>3</v>
      </c>
      <c r="M1598" s="8" t="b">
        <v>0</v>
      </c>
      <c r="N1598" s="8" t="s">
        <v>8289</v>
      </c>
      <c r="O1598">
        <f t="shared" si="121"/>
        <v>2</v>
      </c>
      <c r="P1598" s="13">
        <f t="shared" si="122"/>
        <v>25</v>
      </c>
      <c r="Q1598" s="15" t="s">
        <v>8336</v>
      </c>
      <c r="R1598" t="s">
        <v>8343</v>
      </c>
      <c r="S1598" s="19">
        <f t="shared" si="123"/>
        <v>41941.430196759262</v>
      </c>
      <c r="T1598" s="19">
        <f t="shared" si="124"/>
        <v>41986.471863425926</v>
      </c>
      <c r="U1598">
        <f t="shared" si="125"/>
        <v>2014</v>
      </c>
    </row>
    <row r="1599" spans="1:21" ht="43.2" hidden="1" x14ac:dyDescent="0.3">
      <c r="A1599" s="8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  <c r="O1599">
        <f t="shared" si="121"/>
        <v>0</v>
      </c>
      <c r="P1599" s="13">
        <f t="shared" si="122"/>
        <v>0</v>
      </c>
      <c r="Q1599" s="15" t="s">
        <v>8336</v>
      </c>
      <c r="R1599" t="s">
        <v>8343</v>
      </c>
      <c r="S1599" s="19">
        <f t="shared" si="123"/>
        <v>42603.354131944448</v>
      </c>
      <c r="T1599" s="19">
        <f t="shared" si="124"/>
        <v>42633.354131944448</v>
      </c>
      <c r="U1599">
        <f t="shared" si="125"/>
        <v>2016</v>
      </c>
    </row>
    <row r="1600" spans="1:21" ht="57.6" hidden="1" x14ac:dyDescent="0.3">
      <c r="A1600" s="8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  <c r="O1600">
        <f t="shared" si="121"/>
        <v>0</v>
      </c>
      <c r="P1600" s="13">
        <f t="shared" si="122"/>
        <v>1</v>
      </c>
      <c r="Q1600" s="15" t="s">
        <v>8336</v>
      </c>
      <c r="R1600" t="s">
        <v>8343</v>
      </c>
      <c r="S1600" s="19">
        <f t="shared" si="123"/>
        <v>42151.667337962965</v>
      </c>
      <c r="T1600" s="19">
        <f t="shared" si="124"/>
        <v>42211.667337962965</v>
      </c>
      <c r="U1600">
        <f t="shared" si="125"/>
        <v>2015</v>
      </c>
    </row>
    <row r="1601" spans="1:21" ht="43.2" hidden="1" x14ac:dyDescent="0.3">
      <c r="A1601" s="8">
        <v>1599</v>
      </c>
      <c r="B1601" s="9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  <c r="O1601">
        <f t="shared" si="121"/>
        <v>0</v>
      </c>
      <c r="P1601" s="13">
        <f t="shared" si="122"/>
        <v>0</v>
      </c>
      <c r="Q1601" s="15" t="s">
        <v>8336</v>
      </c>
      <c r="R1601" t="s">
        <v>8343</v>
      </c>
      <c r="S1601" s="19">
        <f t="shared" si="123"/>
        <v>42438.53907407407</v>
      </c>
      <c r="T1601" s="19">
        <f t="shared" si="124"/>
        <v>42468.497407407413</v>
      </c>
      <c r="U1601">
        <f t="shared" si="125"/>
        <v>2016</v>
      </c>
    </row>
    <row r="1602" spans="1:21" ht="43.2" hidden="1" x14ac:dyDescent="0.3">
      <c r="A1602" s="8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  <c r="O1602">
        <f t="shared" si="121"/>
        <v>7</v>
      </c>
      <c r="P1602" s="13">
        <f t="shared" si="122"/>
        <v>40.78</v>
      </c>
      <c r="Q1602" s="15" t="s">
        <v>8336</v>
      </c>
      <c r="R1602" t="s">
        <v>8343</v>
      </c>
      <c r="S1602" s="19">
        <f t="shared" si="123"/>
        <v>41791.057314814818</v>
      </c>
      <c r="T1602" s="19">
        <f t="shared" si="124"/>
        <v>41835.21597222222</v>
      </c>
      <c r="U1602">
        <f t="shared" si="125"/>
        <v>2014</v>
      </c>
    </row>
    <row r="1603" spans="1:21" ht="43.2" x14ac:dyDescent="0.3">
      <c r="A1603" s="8">
        <v>1601</v>
      </c>
      <c r="B1603" s="9" t="s">
        <v>1602</v>
      </c>
      <c r="C1603" s="9" t="s">
        <v>5711</v>
      </c>
      <c r="D1603" s="10">
        <v>2500</v>
      </c>
      <c r="E1603" s="11">
        <v>2706.23</v>
      </c>
      <c r="F1603" s="8" t="s">
        <v>8218</v>
      </c>
      <c r="G1603" s="8" t="s">
        <v>8223</v>
      </c>
      <c r="H1603" s="8" t="s">
        <v>8245</v>
      </c>
      <c r="I1603" s="8">
        <v>1304561633</v>
      </c>
      <c r="J1603" s="8">
        <v>1301969633</v>
      </c>
      <c r="K1603" s="8" t="b">
        <v>0</v>
      </c>
      <c r="L1603" s="8">
        <v>56</v>
      </c>
      <c r="M1603" s="8" t="b">
        <v>1</v>
      </c>
      <c r="N1603" s="8" t="s">
        <v>8274</v>
      </c>
      <c r="O1603">
        <f t="shared" ref="O1603:O1666" si="126">ROUND(E1603/D1603*100,0)</f>
        <v>108</v>
      </c>
      <c r="P1603" s="13">
        <f t="shared" ref="P1603:P1666" si="127">IFERROR(ROUND(E1603/L1603,2),0)</f>
        <v>48.33</v>
      </c>
      <c r="Q1603" s="15" t="s">
        <v>8323</v>
      </c>
      <c r="R1603" t="s">
        <v>8324</v>
      </c>
      <c r="S1603" s="19">
        <f t="shared" ref="S1603:S1666" si="128">(((J1603/60)/60)/24)+DATE(1970,1,1)</f>
        <v>40638.092974537038</v>
      </c>
      <c r="T1603" s="19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3.2" x14ac:dyDescent="0.3">
      <c r="A1604" s="8">
        <v>1602</v>
      </c>
      <c r="B1604" s="9" t="s">
        <v>1603</v>
      </c>
      <c r="C1604" s="9" t="s">
        <v>5712</v>
      </c>
      <c r="D1604" s="10">
        <v>1500</v>
      </c>
      <c r="E1604" s="11">
        <v>1502.5</v>
      </c>
      <c r="F1604" s="8" t="s">
        <v>8218</v>
      </c>
      <c r="G1604" s="8" t="s">
        <v>8223</v>
      </c>
      <c r="H1604" s="8" t="s">
        <v>8245</v>
      </c>
      <c r="I1604" s="8">
        <v>1318633200</v>
      </c>
      <c r="J1604" s="8">
        <v>1314947317</v>
      </c>
      <c r="K1604" s="8" t="b">
        <v>0</v>
      </c>
      <c r="L1604" s="8">
        <v>32</v>
      </c>
      <c r="M1604" s="8" t="b">
        <v>1</v>
      </c>
      <c r="N1604" s="8" t="s">
        <v>8274</v>
      </c>
      <c r="O1604">
        <f t="shared" si="126"/>
        <v>100</v>
      </c>
      <c r="P1604" s="13">
        <f t="shared" si="127"/>
        <v>46.95</v>
      </c>
      <c r="Q1604" s="15" t="s">
        <v>8323</v>
      </c>
      <c r="R1604" t="s">
        <v>8324</v>
      </c>
      <c r="S1604" s="19">
        <f t="shared" si="128"/>
        <v>40788.297650462962</v>
      </c>
      <c r="T1604" s="19">
        <f t="shared" si="129"/>
        <v>40830.958333333336</v>
      </c>
      <c r="U1604">
        <f t="shared" si="130"/>
        <v>2011</v>
      </c>
    </row>
    <row r="1605" spans="1:21" ht="28.8" x14ac:dyDescent="0.3">
      <c r="A1605" s="8">
        <v>1603</v>
      </c>
      <c r="B1605" s="9" t="s">
        <v>1604</v>
      </c>
      <c r="C1605" s="9" t="s">
        <v>5713</v>
      </c>
      <c r="D1605" s="10">
        <v>2000</v>
      </c>
      <c r="E1605" s="11">
        <v>2000.66</v>
      </c>
      <c r="F1605" s="8" t="s">
        <v>8218</v>
      </c>
      <c r="G1605" s="8" t="s">
        <v>8223</v>
      </c>
      <c r="H1605" s="8" t="s">
        <v>8245</v>
      </c>
      <c r="I1605" s="8">
        <v>1327723459</v>
      </c>
      <c r="J1605" s="8">
        <v>1322539459</v>
      </c>
      <c r="K1605" s="8" t="b">
        <v>0</v>
      </c>
      <c r="L1605" s="8">
        <v>30</v>
      </c>
      <c r="M1605" s="8" t="b">
        <v>1</v>
      </c>
      <c r="N1605" s="8" t="s">
        <v>8274</v>
      </c>
      <c r="O1605">
        <f t="shared" si="126"/>
        <v>100</v>
      </c>
      <c r="P1605" s="13">
        <f t="shared" si="127"/>
        <v>66.69</v>
      </c>
      <c r="Q1605" s="15" t="s">
        <v>8323</v>
      </c>
      <c r="R1605" t="s">
        <v>8324</v>
      </c>
      <c r="S1605" s="19">
        <f t="shared" si="128"/>
        <v>40876.169664351852</v>
      </c>
      <c r="T1605" s="19">
        <f t="shared" si="129"/>
        <v>40936.169664351852</v>
      </c>
      <c r="U1605">
        <f t="shared" si="130"/>
        <v>2011</v>
      </c>
    </row>
    <row r="1606" spans="1:21" ht="43.2" x14ac:dyDescent="0.3">
      <c r="A1606" s="8">
        <v>1604</v>
      </c>
      <c r="B1606" s="9" t="s">
        <v>1605</v>
      </c>
      <c r="C1606" s="9" t="s">
        <v>5714</v>
      </c>
      <c r="D1606" s="10">
        <v>2800</v>
      </c>
      <c r="E1606" s="11">
        <v>3419</v>
      </c>
      <c r="F1606" s="8" t="s">
        <v>8218</v>
      </c>
      <c r="G1606" s="8" t="s">
        <v>8223</v>
      </c>
      <c r="H1606" s="8" t="s">
        <v>8245</v>
      </c>
      <c r="I1606" s="8">
        <v>1332011835</v>
      </c>
      <c r="J1606" s="8">
        <v>1328559435</v>
      </c>
      <c r="K1606" s="8" t="b">
        <v>0</v>
      </c>
      <c r="L1606" s="8">
        <v>70</v>
      </c>
      <c r="M1606" s="8" t="b">
        <v>1</v>
      </c>
      <c r="N1606" s="8" t="s">
        <v>8274</v>
      </c>
      <c r="O1606">
        <f t="shared" si="126"/>
        <v>122</v>
      </c>
      <c r="P1606" s="13">
        <f t="shared" si="127"/>
        <v>48.84</v>
      </c>
      <c r="Q1606" s="15" t="s">
        <v>8323</v>
      </c>
      <c r="R1606" t="s">
        <v>8324</v>
      </c>
      <c r="S1606" s="19">
        <f t="shared" si="128"/>
        <v>40945.845312500001</v>
      </c>
      <c r="T1606" s="19">
        <f t="shared" si="129"/>
        <v>40985.80364583333</v>
      </c>
      <c r="U1606">
        <f t="shared" si="130"/>
        <v>2012</v>
      </c>
    </row>
    <row r="1607" spans="1:21" ht="43.2" hidden="1" x14ac:dyDescent="0.3">
      <c r="A1607" s="8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  <c r="O1607">
        <f t="shared" si="126"/>
        <v>101</v>
      </c>
      <c r="P1607" s="13">
        <f t="shared" si="127"/>
        <v>137.31</v>
      </c>
      <c r="Q1607" s="15" t="s">
        <v>8323</v>
      </c>
      <c r="R1607" t="s">
        <v>8324</v>
      </c>
      <c r="S1607" s="19">
        <f t="shared" si="128"/>
        <v>40747.012881944444</v>
      </c>
      <c r="T1607" s="19">
        <f t="shared" si="129"/>
        <v>40756.291666666664</v>
      </c>
      <c r="U1607">
        <f t="shared" si="130"/>
        <v>2011</v>
      </c>
    </row>
    <row r="1608" spans="1:21" ht="43.2" hidden="1" x14ac:dyDescent="0.3">
      <c r="A1608" s="8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  <c r="O1608">
        <f t="shared" si="126"/>
        <v>101</v>
      </c>
      <c r="P1608" s="13">
        <f t="shared" si="127"/>
        <v>87.83</v>
      </c>
      <c r="Q1608" s="15" t="s">
        <v>8323</v>
      </c>
      <c r="R1608" t="s">
        <v>8324</v>
      </c>
      <c r="S1608" s="19">
        <f t="shared" si="128"/>
        <v>40536.111550925925</v>
      </c>
      <c r="T1608" s="19">
        <f t="shared" si="129"/>
        <v>40626.069884259261</v>
      </c>
      <c r="U1608">
        <f t="shared" si="130"/>
        <v>2010</v>
      </c>
    </row>
    <row r="1609" spans="1:21" ht="43.2" hidden="1" x14ac:dyDescent="0.3">
      <c r="A1609" s="8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  <c r="O1609">
        <f t="shared" si="126"/>
        <v>145</v>
      </c>
      <c r="P1609" s="13">
        <f t="shared" si="127"/>
        <v>70.790000000000006</v>
      </c>
      <c r="Q1609" s="15" t="s">
        <v>8323</v>
      </c>
      <c r="R1609" t="s">
        <v>8324</v>
      </c>
      <c r="S1609" s="19">
        <f t="shared" si="128"/>
        <v>41053.80846064815</v>
      </c>
      <c r="T1609" s="19">
        <f t="shared" si="129"/>
        <v>41074.80846064815</v>
      </c>
      <c r="U1609">
        <f t="shared" si="130"/>
        <v>2012</v>
      </c>
    </row>
    <row r="1610" spans="1:21" ht="28.8" x14ac:dyDescent="0.3">
      <c r="A1610" s="8">
        <v>1608</v>
      </c>
      <c r="B1610" s="9" t="s">
        <v>1609</v>
      </c>
      <c r="C1610" s="9" t="s">
        <v>5718</v>
      </c>
      <c r="D1610" s="10">
        <v>1200</v>
      </c>
      <c r="E1610" s="11">
        <v>1215</v>
      </c>
      <c r="F1610" s="8" t="s">
        <v>8218</v>
      </c>
      <c r="G1610" s="8" t="s">
        <v>8223</v>
      </c>
      <c r="H1610" s="8" t="s">
        <v>8245</v>
      </c>
      <c r="I1610" s="8">
        <v>1388553960</v>
      </c>
      <c r="J1610" s="8">
        <v>1385754986</v>
      </c>
      <c r="K1610" s="8" t="b">
        <v>0</v>
      </c>
      <c r="L1610" s="8">
        <v>23</v>
      </c>
      <c r="M1610" s="8" t="b">
        <v>1</v>
      </c>
      <c r="N1610" s="8" t="s">
        <v>8274</v>
      </c>
      <c r="O1610">
        <f t="shared" si="126"/>
        <v>101</v>
      </c>
      <c r="P1610" s="13">
        <f t="shared" si="127"/>
        <v>52.83</v>
      </c>
      <c r="Q1610" s="15" t="s">
        <v>8323</v>
      </c>
      <c r="R1610" t="s">
        <v>8324</v>
      </c>
      <c r="S1610" s="19">
        <f t="shared" si="128"/>
        <v>41607.83085648148</v>
      </c>
      <c r="T1610" s="19">
        <f t="shared" si="129"/>
        <v>41640.226388888892</v>
      </c>
      <c r="U1610">
        <f t="shared" si="130"/>
        <v>2013</v>
      </c>
    </row>
    <row r="1611" spans="1:21" ht="43.2" x14ac:dyDescent="0.3">
      <c r="A1611" s="8">
        <v>1609</v>
      </c>
      <c r="B1611" s="9" t="s">
        <v>1610</v>
      </c>
      <c r="C1611" s="9" t="s">
        <v>5719</v>
      </c>
      <c r="D1611" s="10">
        <v>1500</v>
      </c>
      <c r="E1611" s="11">
        <v>1775</v>
      </c>
      <c r="F1611" s="8" t="s">
        <v>8218</v>
      </c>
      <c r="G1611" s="8" t="s">
        <v>8223</v>
      </c>
      <c r="H1611" s="8" t="s">
        <v>8245</v>
      </c>
      <c r="I1611" s="8">
        <v>1320220800</v>
      </c>
      <c r="J1611" s="8">
        <v>1315612909</v>
      </c>
      <c r="K1611" s="8" t="b">
        <v>0</v>
      </c>
      <c r="L1611" s="8">
        <v>4</v>
      </c>
      <c r="M1611" s="8" t="b">
        <v>1</v>
      </c>
      <c r="N1611" s="8" t="s">
        <v>8274</v>
      </c>
      <c r="O1611">
        <f t="shared" si="126"/>
        <v>118</v>
      </c>
      <c r="P1611" s="13">
        <f t="shared" si="127"/>
        <v>443.75</v>
      </c>
      <c r="Q1611" s="15" t="s">
        <v>8323</v>
      </c>
      <c r="R1611" t="s">
        <v>8324</v>
      </c>
      <c r="S1611" s="19">
        <f t="shared" si="128"/>
        <v>40796.001261574071</v>
      </c>
      <c r="T1611" s="19">
        <f t="shared" si="129"/>
        <v>40849.333333333336</v>
      </c>
      <c r="U1611">
        <f t="shared" si="130"/>
        <v>2011</v>
      </c>
    </row>
    <row r="1612" spans="1:21" ht="28.8" x14ac:dyDescent="0.3">
      <c r="A1612" s="8">
        <v>1610</v>
      </c>
      <c r="B1612" s="9" t="s">
        <v>1611</v>
      </c>
      <c r="C1612" s="9" t="s">
        <v>5720</v>
      </c>
      <c r="D1612" s="10">
        <v>2000</v>
      </c>
      <c r="E1612" s="11">
        <v>5437</v>
      </c>
      <c r="F1612" s="8" t="s">
        <v>8218</v>
      </c>
      <c r="G1612" s="8" t="s">
        <v>8223</v>
      </c>
      <c r="H1612" s="8" t="s">
        <v>8245</v>
      </c>
      <c r="I1612" s="8">
        <v>1355609510</v>
      </c>
      <c r="J1612" s="8">
        <v>1353017510</v>
      </c>
      <c r="K1612" s="8" t="b">
        <v>0</v>
      </c>
      <c r="L1612" s="8">
        <v>112</v>
      </c>
      <c r="M1612" s="8" t="b">
        <v>1</v>
      </c>
      <c r="N1612" s="8" t="s">
        <v>8274</v>
      </c>
      <c r="O1612">
        <f t="shared" si="126"/>
        <v>272</v>
      </c>
      <c r="P1612" s="13">
        <f t="shared" si="127"/>
        <v>48.54</v>
      </c>
      <c r="Q1612" s="15" t="s">
        <v>8323</v>
      </c>
      <c r="R1612" t="s">
        <v>8324</v>
      </c>
      <c r="S1612" s="19">
        <f t="shared" si="128"/>
        <v>41228.924884259257</v>
      </c>
      <c r="T1612" s="19">
        <f t="shared" si="129"/>
        <v>41258.924884259257</v>
      </c>
      <c r="U1612">
        <f t="shared" si="130"/>
        <v>2012</v>
      </c>
    </row>
    <row r="1613" spans="1:21" hidden="1" x14ac:dyDescent="0.3">
      <c r="A1613" s="8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  <c r="O1613">
        <f t="shared" si="126"/>
        <v>125</v>
      </c>
      <c r="P1613" s="13">
        <f t="shared" si="127"/>
        <v>37.07</v>
      </c>
      <c r="Q1613" s="15" t="s">
        <v>8323</v>
      </c>
      <c r="R1613" t="s">
        <v>8324</v>
      </c>
      <c r="S1613" s="19">
        <f t="shared" si="128"/>
        <v>41409.00037037037</v>
      </c>
      <c r="T1613" s="19">
        <f t="shared" si="129"/>
        <v>41430.00037037037</v>
      </c>
      <c r="U1613">
        <f t="shared" si="130"/>
        <v>2013</v>
      </c>
    </row>
    <row r="1614" spans="1:21" ht="43.2" hidden="1" x14ac:dyDescent="0.3">
      <c r="A1614" s="8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  <c r="O1614">
        <f t="shared" si="126"/>
        <v>110</v>
      </c>
      <c r="P1614" s="13">
        <f t="shared" si="127"/>
        <v>50</v>
      </c>
      <c r="Q1614" s="15" t="s">
        <v>8323</v>
      </c>
      <c r="R1614" t="s">
        <v>8324</v>
      </c>
      <c r="S1614" s="19">
        <f t="shared" si="128"/>
        <v>41246.874814814815</v>
      </c>
      <c r="T1614" s="19">
        <f t="shared" si="129"/>
        <v>41276.874814814815</v>
      </c>
      <c r="U1614">
        <f t="shared" si="130"/>
        <v>2012</v>
      </c>
    </row>
    <row r="1615" spans="1:21" ht="43.2" x14ac:dyDescent="0.3">
      <c r="A1615" s="8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  <c r="O1615">
        <f t="shared" si="126"/>
        <v>102</v>
      </c>
      <c r="P1615" s="13">
        <f t="shared" si="127"/>
        <v>39.04</v>
      </c>
      <c r="Q1615" s="15" t="s">
        <v>8323</v>
      </c>
      <c r="R1615" t="s">
        <v>8324</v>
      </c>
      <c r="S1615" s="19">
        <f t="shared" si="128"/>
        <v>41082.069467592592</v>
      </c>
      <c r="T1615" s="19">
        <f t="shared" si="129"/>
        <v>41112.069467592592</v>
      </c>
      <c r="U1615">
        <f t="shared" si="130"/>
        <v>2012</v>
      </c>
    </row>
    <row r="1616" spans="1:21" ht="43.2" hidden="1" x14ac:dyDescent="0.3">
      <c r="A1616" s="8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  <c r="O1616">
        <f t="shared" si="126"/>
        <v>103</v>
      </c>
      <c r="P1616" s="13">
        <f t="shared" si="127"/>
        <v>66.69</v>
      </c>
      <c r="Q1616" s="15" t="s">
        <v>8323</v>
      </c>
      <c r="R1616" t="s">
        <v>8324</v>
      </c>
      <c r="S1616" s="19">
        <f t="shared" si="128"/>
        <v>41794.981122685182</v>
      </c>
      <c r="T1616" s="19">
        <f t="shared" si="129"/>
        <v>41854.708333333336</v>
      </c>
      <c r="U1616">
        <f t="shared" si="130"/>
        <v>2014</v>
      </c>
    </row>
    <row r="1617" spans="1:21" ht="43.2" hidden="1" x14ac:dyDescent="0.3">
      <c r="A1617" s="8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  <c r="O1617">
        <f t="shared" si="126"/>
        <v>114</v>
      </c>
      <c r="P1617" s="13">
        <f t="shared" si="127"/>
        <v>67.13</v>
      </c>
      <c r="Q1617" s="15" t="s">
        <v>8323</v>
      </c>
      <c r="R1617" t="s">
        <v>8324</v>
      </c>
      <c r="S1617" s="19">
        <f t="shared" si="128"/>
        <v>40845.050879629627</v>
      </c>
      <c r="T1617" s="19">
        <f t="shared" si="129"/>
        <v>40890.092546296299</v>
      </c>
      <c r="U1617">
        <f t="shared" si="130"/>
        <v>2011</v>
      </c>
    </row>
    <row r="1618" spans="1:21" ht="43.2" hidden="1" x14ac:dyDescent="0.3">
      <c r="A1618" s="8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  <c r="O1618">
        <f t="shared" si="126"/>
        <v>104</v>
      </c>
      <c r="P1618" s="13">
        <f t="shared" si="127"/>
        <v>66.37</v>
      </c>
      <c r="Q1618" s="15" t="s">
        <v>8323</v>
      </c>
      <c r="R1618" t="s">
        <v>8324</v>
      </c>
      <c r="S1618" s="19">
        <f t="shared" si="128"/>
        <v>41194.715520833335</v>
      </c>
      <c r="T1618" s="19">
        <f t="shared" si="129"/>
        <v>41235.916666666664</v>
      </c>
      <c r="U1618">
        <f t="shared" si="130"/>
        <v>2012</v>
      </c>
    </row>
    <row r="1619" spans="1:21" ht="28.8" hidden="1" x14ac:dyDescent="0.3">
      <c r="A1619" s="8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  <c r="O1619">
        <f t="shared" si="126"/>
        <v>146</v>
      </c>
      <c r="P1619" s="13">
        <f t="shared" si="127"/>
        <v>64.62</v>
      </c>
      <c r="Q1619" s="15" t="s">
        <v>8323</v>
      </c>
      <c r="R1619" t="s">
        <v>8324</v>
      </c>
      <c r="S1619" s="19">
        <f t="shared" si="128"/>
        <v>41546.664212962962</v>
      </c>
      <c r="T1619" s="19">
        <f t="shared" si="129"/>
        <v>41579.791666666664</v>
      </c>
      <c r="U1619">
        <f t="shared" si="130"/>
        <v>2013</v>
      </c>
    </row>
    <row r="1620" spans="1:21" ht="43.2" x14ac:dyDescent="0.3">
      <c r="A1620" s="8">
        <v>1618</v>
      </c>
      <c r="B1620" s="9" t="s">
        <v>1619</v>
      </c>
      <c r="C1620" s="9" t="s">
        <v>5728</v>
      </c>
      <c r="D1620" s="10">
        <v>1500</v>
      </c>
      <c r="E1620" s="11">
        <v>1576</v>
      </c>
      <c r="F1620" s="8" t="s">
        <v>8218</v>
      </c>
      <c r="G1620" s="8" t="s">
        <v>8223</v>
      </c>
      <c r="H1620" s="8" t="s">
        <v>8245</v>
      </c>
      <c r="I1620" s="8">
        <v>1362757335</v>
      </c>
      <c r="J1620" s="8">
        <v>1359301335</v>
      </c>
      <c r="K1620" s="8" t="b">
        <v>0</v>
      </c>
      <c r="L1620" s="8">
        <v>27</v>
      </c>
      <c r="M1620" s="8" t="b">
        <v>1</v>
      </c>
      <c r="N1620" s="8" t="s">
        <v>8274</v>
      </c>
      <c r="O1620">
        <f t="shared" si="126"/>
        <v>105</v>
      </c>
      <c r="P1620" s="13">
        <f t="shared" si="127"/>
        <v>58.37</v>
      </c>
      <c r="Q1620" s="15" t="s">
        <v>8323</v>
      </c>
      <c r="R1620" t="s">
        <v>8324</v>
      </c>
      <c r="S1620" s="19">
        <f t="shared" si="128"/>
        <v>41301.654340277775</v>
      </c>
      <c r="T1620" s="19">
        <f t="shared" si="129"/>
        <v>41341.654340277775</v>
      </c>
      <c r="U1620">
        <f t="shared" si="130"/>
        <v>2013</v>
      </c>
    </row>
    <row r="1621" spans="1:21" ht="43.2" x14ac:dyDescent="0.3">
      <c r="A1621" s="8">
        <v>1619</v>
      </c>
      <c r="B1621" s="9" t="s">
        <v>1620</v>
      </c>
      <c r="C1621" s="9" t="s">
        <v>5729</v>
      </c>
      <c r="D1621" s="10">
        <v>1500</v>
      </c>
      <c r="E1621" s="11">
        <v>2000</v>
      </c>
      <c r="F1621" s="8" t="s">
        <v>8218</v>
      </c>
      <c r="G1621" s="8" t="s">
        <v>8223</v>
      </c>
      <c r="H1621" s="8" t="s">
        <v>8245</v>
      </c>
      <c r="I1621" s="8">
        <v>1410755286</v>
      </c>
      <c r="J1621" s="8">
        <v>1408940886</v>
      </c>
      <c r="K1621" s="8" t="b">
        <v>0</v>
      </c>
      <c r="L1621" s="8">
        <v>23</v>
      </c>
      <c r="M1621" s="8" t="b">
        <v>1</v>
      </c>
      <c r="N1621" s="8" t="s">
        <v>8274</v>
      </c>
      <c r="O1621">
        <f t="shared" si="126"/>
        <v>133</v>
      </c>
      <c r="P1621" s="13">
        <f t="shared" si="127"/>
        <v>86.96</v>
      </c>
      <c r="Q1621" s="15" t="s">
        <v>8323</v>
      </c>
      <c r="R1621" t="s">
        <v>8324</v>
      </c>
      <c r="S1621" s="19">
        <f t="shared" si="128"/>
        <v>41876.18618055556</v>
      </c>
      <c r="T1621" s="19">
        <f t="shared" si="129"/>
        <v>41897.18618055556</v>
      </c>
      <c r="U1621">
        <f t="shared" si="130"/>
        <v>2014</v>
      </c>
    </row>
    <row r="1622" spans="1:21" ht="28.8" x14ac:dyDescent="0.3">
      <c r="A1622" s="8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  <c r="O1622">
        <f t="shared" si="126"/>
        <v>113</v>
      </c>
      <c r="P1622" s="13">
        <f t="shared" si="127"/>
        <v>66.47</v>
      </c>
      <c r="Q1622" s="15" t="s">
        <v>8323</v>
      </c>
      <c r="R1622" t="s">
        <v>8324</v>
      </c>
      <c r="S1622" s="19">
        <f t="shared" si="128"/>
        <v>41321.339583333334</v>
      </c>
      <c r="T1622" s="19">
        <f t="shared" si="129"/>
        <v>41328.339583333334</v>
      </c>
      <c r="U1622">
        <f t="shared" si="130"/>
        <v>2013</v>
      </c>
    </row>
    <row r="1623" spans="1:21" ht="43.2" hidden="1" x14ac:dyDescent="0.3">
      <c r="A1623" s="8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  <c r="O1623">
        <f t="shared" si="126"/>
        <v>121</v>
      </c>
      <c r="P1623" s="13">
        <f t="shared" si="127"/>
        <v>163.78</v>
      </c>
      <c r="Q1623" s="15" t="s">
        <v>8323</v>
      </c>
      <c r="R1623" t="s">
        <v>8324</v>
      </c>
      <c r="S1623" s="19">
        <f t="shared" si="128"/>
        <v>41003.60665509259</v>
      </c>
      <c r="T1623" s="19">
        <f t="shared" si="129"/>
        <v>41057.165972222225</v>
      </c>
      <c r="U1623">
        <f t="shared" si="130"/>
        <v>2012</v>
      </c>
    </row>
    <row r="1624" spans="1:21" ht="43.2" hidden="1" x14ac:dyDescent="0.3">
      <c r="A1624" s="8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  <c r="O1624">
        <f t="shared" si="126"/>
        <v>102</v>
      </c>
      <c r="P1624" s="13">
        <f t="shared" si="127"/>
        <v>107.98</v>
      </c>
      <c r="Q1624" s="15" t="s">
        <v>8323</v>
      </c>
      <c r="R1624" t="s">
        <v>8324</v>
      </c>
      <c r="S1624" s="19">
        <f t="shared" si="128"/>
        <v>41950.29483796296</v>
      </c>
      <c r="T1624" s="19">
        <f t="shared" si="129"/>
        <v>41990.332638888889</v>
      </c>
      <c r="U1624">
        <f t="shared" si="130"/>
        <v>2014</v>
      </c>
    </row>
    <row r="1625" spans="1:21" ht="43.2" hidden="1" x14ac:dyDescent="0.3">
      <c r="A1625" s="8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  <c r="O1625">
        <f t="shared" si="126"/>
        <v>101</v>
      </c>
      <c r="P1625" s="13">
        <f t="shared" si="127"/>
        <v>42.11</v>
      </c>
      <c r="Q1625" s="15" t="s">
        <v>8323</v>
      </c>
      <c r="R1625" t="s">
        <v>8324</v>
      </c>
      <c r="S1625" s="19">
        <f t="shared" si="128"/>
        <v>41453.688530092593</v>
      </c>
      <c r="T1625" s="19">
        <f t="shared" si="129"/>
        <v>41513.688530092593</v>
      </c>
      <c r="U1625">
        <f t="shared" si="130"/>
        <v>2013</v>
      </c>
    </row>
    <row r="1626" spans="1:21" ht="43.2" x14ac:dyDescent="0.3">
      <c r="A1626" s="8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  <c r="O1626">
        <f t="shared" si="126"/>
        <v>118</v>
      </c>
      <c r="P1626" s="13">
        <f t="shared" si="127"/>
        <v>47.2</v>
      </c>
      <c r="Q1626" s="15" t="s">
        <v>8323</v>
      </c>
      <c r="R1626" t="s">
        <v>8324</v>
      </c>
      <c r="S1626" s="19">
        <f t="shared" si="128"/>
        <v>41243.367303240739</v>
      </c>
      <c r="T1626" s="19">
        <f t="shared" si="129"/>
        <v>41283.367303240739</v>
      </c>
      <c r="U1626">
        <f t="shared" si="130"/>
        <v>2012</v>
      </c>
    </row>
    <row r="1627" spans="1:21" ht="57.6" hidden="1" x14ac:dyDescent="0.3">
      <c r="A1627" s="8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  <c r="O1627">
        <f t="shared" si="126"/>
        <v>155</v>
      </c>
      <c r="P1627" s="13">
        <f t="shared" si="127"/>
        <v>112.02</v>
      </c>
      <c r="Q1627" s="15" t="s">
        <v>8323</v>
      </c>
      <c r="R1627" t="s">
        <v>8324</v>
      </c>
      <c r="S1627" s="19">
        <f t="shared" si="128"/>
        <v>41135.699687500004</v>
      </c>
      <c r="T1627" s="19">
        <f t="shared" si="129"/>
        <v>41163.699687500004</v>
      </c>
      <c r="U1627">
        <f t="shared" si="130"/>
        <v>2012</v>
      </c>
    </row>
    <row r="1628" spans="1:21" ht="43.2" hidden="1" x14ac:dyDescent="0.3">
      <c r="A1628" s="8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  <c r="O1628">
        <f t="shared" si="126"/>
        <v>101</v>
      </c>
      <c r="P1628" s="13">
        <f t="shared" si="127"/>
        <v>74.95</v>
      </c>
      <c r="Q1628" s="15" t="s">
        <v>8323</v>
      </c>
      <c r="R1628" t="s">
        <v>8324</v>
      </c>
      <c r="S1628" s="19">
        <f t="shared" si="128"/>
        <v>41579.847997685189</v>
      </c>
      <c r="T1628" s="19">
        <f t="shared" si="129"/>
        <v>41609.889664351853</v>
      </c>
      <c r="U1628">
        <f t="shared" si="130"/>
        <v>2013</v>
      </c>
    </row>
    <row r="1629" spans="1:21" ht="43.2" x14ac:dyDescent="0.3">
      <c r="A1629" s="8">
        <v>1627</v>
      </c>
      <c r="B1629" s="9" t="s">
        <v>1628</v>
      </c>
      <c r="C1629" s="9" t="s">
        <v>5737</v>
      </c>
      <c r="D1629" s="10">
        <v>2000</v>
      </c>
      <c r="E1629" s="11">
        <v>2340</v>
      </c>
      <c r="F1629" s="8" t="s">
        <v>8218</v>
      </c>
      <c r="G1629" s="8" t="s">
        <v>8223</v>
      </c>
      <c r="H1629" s="8" t="s">
        <v>8245</v>
      </c>
      <c r="I1629" s="8">
        <v>1353905940</v>
      </c>
      <c r="J1629" s="8">
        <v>1351011489</v>
      </c>
      <c r="K1629" s="8" t="b">
        <v>0</v>
      </c>
      <c r="L1629" s="8">
        <v>38</v>
      </c>
      <c r="M1629" s="8" t="b">
        <v>1</v>
      </c>
      <c r="N1629" s="8" t="s">
        <v>8274</v>
      </c>
      <c r="O1629">
        <f t="shared" si="126"/>
        <v>117</v>
      </c>
      <c r="P1629" s="13">
        <f t="shared" si="127"/>
        <v>61.58</v>
      </c>
      <c r="Q1629" s="15" t="s">
        <v>8323</v>
      </c>
      <c r="R1629" t="s">
        <v>8324</v>
      </c>
      <c r="S1629" s="19">
        <f t="shared" si="128"/>
        <v>41205.707048611112</v>
      </c>
      <c r="T1629" s="19">
        <f t="shared" si="129"/>
        <v>41239.207638888889</v>
      </c>
      <c r="U1629">
        <f t="shared" si="130"/>
        <v>2012</v>
      </c>
    </row>
    <row r="1630" spans="1:21" ht="28.8" x14ac:dyDescent="0.3">
      <c r="A1630" s="8">
        <v>1628</v>
      </c>
      <c r="B1630" s="9" t="s">
        <v>1629</v>
      </c>
      <c r="C1630" s="9" t="s">
        <v>5738</v>
      </c>
      <c r="D1630" s="10">
        <v>4000</v>
      </c>
      <c r="E1630" s="11">
        <v>4037</v>
      </c>
      <c r="F1630" s="8" t="s">
        <v>8218</v>
      </c>
      <c r="G1630" s="8" t="s">
        <v>8223</v>
      </c>
      <c r="H1630" s="8" t="s">
        <v>8245</v>
      </c>
      <c r="I1630" s="8">
        <v>1403026882</v>
      </c>
      <c r="J1630" s="8">
        <v>1400175682</v>
      </c>
      <c r="K1630" s="8" t="b">
        <v>0</v>
      </c>
      <c r="L1630" s="8">
        <v>88</v>
      </c>
      <c r="M1630" s="8" t="b">
        <v>1</v>
      </c>
      <c r="N1630" s="8" t="s">
        <v>8274</v>
      </c>
      <c r="O1630">
        <f t="shared" si="126"/>
        <v>101</v>
      </c>
      <c r="P1630" s="13">
        <f t="shared" si="127"/>
        <v>45.88</v>
      </c>
      <c r="Q1630" s="15" t="s">
        <v>8323</v>
      </c>
      <c r="R1630" t="s">
        <v>8324</v>
      </c>
      <c r="S1630" s="19">
        <f t="shared" si="128"/>
        <v>41774.737060185187</v>
      </c>
      <c r="T1630" s="19">
        <f t="shared" si="129"/>
        <v>41807.737060185187</v>
      </c>
      <c r="U1630">
        <f t="shared" si="130"/>
        <v>2014</v>
      </c>
    </row>
    <row r="1631" spans="1:21" ht="28.8" hidden="1" x14ac:dyDescent="0.3">
      <c r="A1631" s="8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  <c r="O1631">
        <f t="shared" si="126"/>
        <v>104</v>
      </c>
      <c r="P1631" s="13">
        <f t="shared" si="127"/>
        <v>75.849999999999994</v>
      </c>
      <c r="Q1631" s="15" t="s">
        <v>8323</v>
      </c>
      <c r="R1631" t="s">
        <v>8324</v>
      </c>
      <c r="S1631" s="19">
        <f t="shared" si="128"/>
        <v>41645.867280092592</v>
      </c>
      <c r="T1631" s="19">
        <f t="shared" si="129"/>
        <v>41690.867280092592</v>
      </c>
      <c r="U1631">
        <f t="shared" si="130"/>
        <v>2014</v>
      </c>
    </row>
    <row r="1632" spans="1:21" ht="43.2" x14ac:dyDescent="0.3">
      <c r="A1632" s="8">
        <v>1630</v>
      </c>
      <c r="B1632" s="9" t="s">
        <v>1631</v>
      </c>
      <c r="C1632" s="9" t="s">
        <v>5740</v>
      </c>
      <c r="D1632" s="10">
        <v>4000</v>
      </c>
      <c r="E1632" s="11">
        <v>10610</v>
      </c>
      <c r="F1632" s="8" t="s">
        <v>8218</v>
      </c>
      <c r="G1632" s="8" t="s">
        <v>8223</v>
      </c>
      <c r="H1632" s="8" t="s">
        <v>8245</v>
      </c>
      <c r="I1632" s="8">
        <v>1330671540</v>
      </c>
      <c r="J1632" s="8">
        <v>1328040375</v>
      </c>
      <c r="K1632" s="8" t="b">
        <v>0</v>
      </c>
      <c r="L1632" s="8">
        <v>126</v>
      </c>
      <c r="M1632" s="8" t="b">
        <v>1</v>
      </c>
      <c r="N1632" s="8" t="s">
        <v>8274</v>
      </c>
      <c r="O1632">
        <f t="shared" si="126"/>
        <v>265</v>
      </c>
      <c r="P1632" s="13">
        <f t="shared" si="127"/>
        <v>84.21</v>
      </c>
      <c r="Q1632" s="15" t="s">
        <v>8323</v>
      </c>
      <c r="R1632" t="s">
        <v>8324</v>
      </c>
      <c r="S1632" s="19">
        <f t="shared" si="128"/>
        <v>40939.837673611109</v>
      </c>
      <c r="T1632" s="19">
        <f t="shared" si="129"/>
        <v>40970.290972222225</v>
      </c>
      <c r="U1632">
        <f t="shared" si="130"/>
        <v>2012</v>
      </c>
    </row>
    <row r="1633" spans="1:21" ht="43.2" hidden="1" x14ac:dyDescent="0.3">
      <c r="A1633" s="8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  <c r="O1633">
        <f t="shared" si="126"/>
        <v>156</v>
      </c>
      <c r="P1633" s="13">
        <f t="shared" si="127"/>
        <v>117.23</v>
      </c>
      <c r="Q1633" s="15" t="s">
        <v>8323</v>
      </c>
      <c r="R1633" t="s">
        <v>8324</v>
      </c>
      <c r="S1633" s="19">
        <f t="shared" si="128"/>
        <v>41164.859502314815</v>
      </c>
      <c r="T1633" s="19">
        <f t="shared" si="129"/>
        <v>41194.859502314815</v>
      </c>
      <c r="U1633">
        <f t="shared" si="130"/>
        <v>2012</v>
      </c>
    </row>
    <row r="1634" spans="1:21" ht="43.2" x14ac:dyDescent="0.3">
      <c r="A1634" s="8">
        <v>1632</v>
      </c>
      <c r="B1634" s="9" t="s">
        <v>1633</v>
      </c>
      <c r="C1634" s="9" t="s">
        <v>5742</v>
      </c>
      <c r="D1634" s="10">
        <v>4000</v>
      </c>
      <c r="E1634" s="11">
        <v>4065</v>
      </c>
      <c r="F1634" s="8" t="s">
        <v>8218</v>
      </c>
      <c r="G1634" s="8" t="s">
        <v>8223</v>
      </c>
      <c r="H1634" s="8" t="s">
        <v>8245</v>
      </c>
      <c r="I1634" s="8">
        <v>1316851854</v>
      </c>
      <c r="J1634" s="8">
        <v>1311667854</v>
      </c>
      <c r="K1634" s="8" t="b">
        <v>0</v>
      </c>
      <c r="L1634" s="8">
        <v>47</v>
      </c>
      <c r="M1634" s="8" t="b">
        <v>1</v>
      </c>
      <c r="N1634" s="8" t="s">
        <v>8274</v>
      </c>
      <c r="O1634">
        <f t="shared" si="126"/>
        <v>102</v>
      </c>
      <c r="P1634" s="13">
        <f t="shared" si="127"/>
        <v>86.49</v>
      </c>
      <c r="Q1634" s="15" t="s">
        <v>8323</v>
      </c>
      <c r="R1634" t="s">
        <v>8324</v>
      </c>
      <c r="S1634" s="19">
        <f t="shared" si="128"/>
        <v>40750.340902777774</v>
      </c>
      <c r="T1634" s="19">
        <f t="shared" si="129"/>
        <v>40810.340902777774</v>
      </c>
      <c r="U1634">
        <f t="shared" si="130"/>
        <v>2011</v>
      </c>
    </row>
    <row r="1635" spans="1:21" ht="43.2" hidden="1" x14ac:dyDescent="0.3">
      <c r="A1635" s="8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  <c r="O1635">
        <f t="shared" si="126"/>
        <v>100</v>
      </c>
      <c r="P1635" s="13">
        <f t="shared" si="127"/>
        <v>172.41</v>
      </c>
      <c r="Q1635" s="15" t="s">
        <v>8323</v>
      </c>
      <c r="R1635" t="s">
        <v>8324</v>
      </c>
      <c r="S1635" s="19">
        <f t="shared" si="128"/>
        <v>40896.883750000001</v>
      </c>
      <c r="T1635" s="19">
        <f t="shared" si="129"/>
        <v>40924.208333333336</v>
      </c>
      <c r="U1635">
        <f t="shared" si="130"/>
        <v>2011</v>
      </c>
    </row>
    <row r="1636" spans="1:21" ht="43.2" x14ac:dyDescent="0.3">
      <c r="A1636" s="8">
        <v>1634</v>
      </c>
      <c r="B1636" s="9" t="s">
        <v>1635</v>
      </c>
      <c r="C1636" s="9" t="s">
        <v>5744</v>
      </c>
      <c r="D1636" s="10">
        <v>2000</v>
      </c>
      <c r="E1636" s="11">
        <v>2010</v>
      </c>
      <c r="F1636" s="8" t="s">
        <v>8218</v>
      </c>
      <c r="G1636" s="8" t="s">
        <v>8223</v>
      </c>
      <c r="H1636" s="8" t="s">
        <v>8245</v>
      </c>
      <c r="I1636" s="8">
        <v>1306994340</v>
      </c>
      <c r="J1636" s="8">
        <v>1303706001</v>
      </c>
      <c r="K1636" s="8" t="b">
        <v>0</v>
      </c>
      <c r="L1636" s="8">
        <v>32</v>
      </c>
      <c r="M1636" s="8" t="b">
        <v>1</v>
      </c>
      <c r="N1636" s="8" t="s">
        <v>8274</v>
      </c>
      <c r="O1636">
        <f t="shared" si="126"/>
        <v>101</v>
      </c>
      <c r="P1636" s="13">
        <f t="shared" si="127"/>
        <v>62.81</v>
      </c>
      <c r="Q1636" s="15" t="s">
        <v>8323</v>
      </c>
      <c r="R1636" t="s">
        <v>8324</v>
      </c>
      <c r="S1636" s="19">
        <f t="shared" si="128"/>
        <v>40658.189826388887</v>
      </c>
      <c r="T1636" s="19">
        <f t="shared" si="129"/>
        <v>40696.249305555553</v>
      </c>
      <c r="U1636">
        <f t="shared" si="130"/>
        <v>2011</v>
      </c>
    </row>
    <row r="1637" spans="1:21" ht="57.6" x14ac:dyDescent="0.3">
      <c r="A1637" s="8">
        <v>1635</v>
      </c>
      <c r="B1637" s="9" t="s">
        <v>1636</v>
      </c>
      <c r="C1637" s="9" t="s">
        <v>5745</v>
      </c>
      <c r="D1637" s="10">
        <v>2000</v>
      </c>
      <c r="E1637" s="11">
        <v>2506</v>
      </c>
      <c r="F1637" s="8" t="s">
        <v>8218</v>
      </c>
      <c r="G1637" s="8" t="s">
        <v>8223</v>
      </c>
      <c r="H1637" s="8" t="s">
        <v>8245</v>
      </c>
      <c r="I1637" s="8">
        <v>1468270261</v>
      </c>
      <c r="J1637" s="8">
        <v>1463086261</v>
      </c>
      <c r="K1637" s="8" t="b">
        <v>0</v>
      </c>
      <c r="L1637" s="8">
        <v>37</v>
      </c>
      <c r="M1637" s="8" t="b">
        <v>1</v>
      </c>
      <c r="N1637" s="8" t="s">
        <v>8274</v>
      </c>
      <c r="O1637">
        <f t="shared" si="126"/>
        <v>125</v>
      </c>
      <c r="P1637" s="13">
        <f t="shared" si="127"/>
        <v>67.73</v>
      </c>
      <c r="Q1637" s="15" t="s">
        <v>8323</v>
      </c>
      <c r="R1637" t="s">
        <v>8324</v>
      </c>
      <c r="S1637" s="19">
        <f t="shared" si="128"/>
        <v>42502.868761574078</v>
      </c>
      <c r="T1637" s="19">
        <f t="shared" si="129"/>
        <v>42562.868761574078</v>
      </c>
      <c r="U1637">
        <f t="shared" si="130"/>
        <v>2016</v>
      </c>
    </row>
    <row r="1638" spans="1:21" ht="43.2" x14ac:dyDescent="0.3">
      <c r="A1638" s="8">
        <v>1636</v>
      </c>
      <c r="B1638" s="9" t="s">
        <v>1637</v>
      </c>
      <c r="C1638" s="9" t="s">
        <v>5746</v>
      </c>
      <c r="D1638" s="10">
        <v>4500</v>
      </c>
      <c r="E1638" s="11">
        <v>4660</v>
      </c>
      <c r="F1638" s="8" t="s">
        <v>8218</v>
      </c>
      <c r="G1638" s="8" t="s">
        <v>8223</v>
      </c>
      <c r="H1638" s="8" t="s">
        <v>8245</v>
      </c>
      <c r="I1638" s="8">
        <v>1307851200</v>
      </c>
      <c r="J1638" s="8">
        <v>1304129088</v>
      </c>
      <c r="K1638" s="8" t="b">
        <v>0</v>
      </c>
      <c r="L1638" s="8">
        <v>87</v>
      </c>
      <c r="M1638" s="8" t="b">
        <v>1</v>
      </c>
      <c r="N1638" s="8" t="s">
        <v>8274</v>
      </c>
      <c r="O1638">
        <f t="shared" si="126"/>
        <v>104</v>
      </c>
      <c r="P1638" s="13">
        <f t="shared" si="127"/>
        <v>53.56</v>
      </c>
      <c r="Q1638" s="15" t="s">
        <v>8323</v>
      </c>
      <c r="R1638" t="s">
        <v>8324</v>
      </c>
      <c r="S1638" s="19">
        <f t="shared" si="128"/>
        <v>40663.08666666667</v>
      </c>
      <c r="T1638" s="19">
        <f t="shared" si="129"/>
        <v>40706.166666666664</v>
      </c>
      <c r="U1638">
        <f t="shared" si="130"/>
        <v>2011</v>
      </c>
    </row>
    <row r="1639" spans="1:21" ht="43.2" hidden="1" x14ac:dyDescent="0.3">
      <c r="A1639" s="8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  <c r="O1639">
        <f t="shared" si="126"/>
        <v>104</v>
      </c>
      <c r="P1639" s="13">
        <f t="shared" si="127"/>
        <v>34.6</v>
      </c>
      <c r="Q1639" s="15" t="s">
        <v>8323</v>
      </c>
      <c r="R1639" t="s">
        <v>8324</v>
      </c>
      <c r="S1639" s="19">
        <f t="shared" si="128"/>
        <v>40122.751620370371</v>
      </c>
      <c r="T1639" s="19">
        <f t="shared" si="129"/>
        <v>40178.98541666667</v>
      </c>
      <c r="U1639">
        <f t="shared" si="130"/>
        <v>2009</v>
      </c>
    </row>
    <row r="1640" spans="1:21" ht="28.8" x14ac:dyDescent="0.3">
      <c r="A1640" s="8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  <c r="O1640">
        <f t="shared" si="126"/>
        <v>105</v>
      </c>
      <c r="P1640" s="13">
        <f t="shared" si="127"/>
        <v>38.89</v>
      </c>
      <c r="Q1640" s="15" t="s">
        <v>8323</v>
      </c>
      <c r="R1640" t="s">
        <v>8324</v>
      </c>
      <c r="S1640" s="19">
        <f t="shared" si="128"/>
        <v>41288.68712962963</v>
      </c>
      <c r="T1640" s="19">
        <f t="shared" si="129"/>
        <v>41333.892361111109</v>
      </c>
      <c r="U1640">
        <f t="shared" si="130"/>
        <v>2013</v>
      </c>
    </row>
    <row r="1641" spans="1:21" ht="43.2" x14ac:dyDescent="0.3">
      <c r="A1641" s="8">
        <v>1639</v>
      </c>
      <c r="B1641" s="9" t="s">
        <v>1640</v>
      </c>
      <c r="C1641" s="9" t="s">
        <v>5749</v>
      </c>
      <c r="D1641" s="10">
        <v>1800</v>
      </c>
      <c r="E1641" s="11">
        <v>1800</v>
      </c>
      <c r="F1641" s="8" t="s">
        <v>8218</v>
      </c>
      <c r="G1641" s="8" t="s">
        <v>8223</v>
      </c>
      <c r="H1641" s="8" t="s">
        <v>8245</v>
      </c>
      <c r="I1641" s="8">
        <v>1330789165</v>
      </c>
      <c r="J1641" s="8">
        <v>1328197165</v>
      </c>
      <c r="K1641" s="8" t="b">
        <v>0</v>
      </c>
      <c r="L1641" s="8">
        <v>19</v>
      </c>
      <c r="M1641" s="8" t="b">
        <v>1</v>
      </c>
      <c r="N1641" s="8" t="s">
        <v>8274</v>
      </c>
      <c r="O1641">
        <f t="shared" si="126"/>
        <v>100</v>
      </c>
      <c r="P1641" s="13">
        <f t="shared" si="127"/>
        <v>94.74</v>
      </c>
      <c r="Q1641" s="15" t="s">
        <v>8323</v>
      </c>
      <c r="R1641" t="s">
        <v>8324</v>
      </c>
      <c r="S1641" s="19">
        <f t="shared" si="128"/>
        <v>40941.652372685188</v>
      </c>
      <c r="T1641" s="19">
        <f t="shared" si="129"/>
        <v>40971.652372685188</v>
      </c>
      <c r="U1641">
        <f t="shared" si="130"/>
        <v>2012</v>
      </c>
    </row>
    <row r="1642" spans="1:21" ht="43.2" hidden="1" x14ac:dyDescent="0.3">
      <c r="A1642" s="8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  <c r="O1642">
        <f t="shared" si="126"/>
        <v>170</v>
      </c>
      <c r="P1642" s="13">
        <f t="shared" si="127"/>
        <v>39.97</v>
      </c>
      <c r="Q1642" s="15" t="s">
        <v>8323</v>
      </c>
      <c r="R1642" t="s">
        <v>8324</v>
      </c>
      <c r="S1642" s="19">
        <f t="shared" si="128"/>
        <v>40379.23096064815</v>
      </c>
      <c r="T1642" s="19">
        <f t="shared" si="129"/>
        <v>40393.082638888889</v>
      </c>
      <c r="U1642">
        <f t="shared" si="130"/>
        <v>2010</v>
      </c>
    </row>
    <row r="1643" spans="1:21" ht="28.8" x14ac:dyDescent="0.3">
      <c r="A1643" s="8">
        <v>1641</v>
      </c>
      <c r="B1643" s="9" t="s">
        <v>1642</v>
      </c>
      <c r="C1643" s="9" t="s">
        <v>5751</v>
      </c>
      <c r="D1643" s="10">
        <v>2500</v>
      </c>
      <c r="E1643" s="11">
        <v>2535</v>
      </c>
      <c r="F1643" s="8" t="s">
        <v>8218</v>
      </c>
      <c r="G1643" s="8" t="s">
        <v>8223</v>
      </c>
      <c r="H1643" s="8" t="s">
        <v>8245</v>
      </c>
      <c r="I1643" s="8">
        <v>1418998744</v>
      </c>
      <c r="J1643" s="8">
        <v>1416406744</v>
      </c>
      <c r="K1643" s="8" t="b">
        <v>0</v>
      </c>
      <c r="L1643" s="8">
        <v>26</v>
      </c>
      <c r="M1643" s="8" t="b">
        <v>1</v>
      </c>
      <c r="N1643" s="8" t="s">
        <v>8290</v>
      </c>
      <c r="O1643">
        <f t="shared" si="126"/>
        <v>101</v>
      </c>
      <c r="P1643" s="13">
        <f t="shared" si="127"/>
        <v>97.5</v>
      </c>
      <c r="Q1643" s="15" t="s">
        <v>8323</v>
      </c>
      <c r="R1643" t="s">
        <v>8344</v>
      </c>
      <c r="S1643" s="19">
        <f t="shared" si="128"/>
        <v>41962.596574074079</v>
      </c>
      <c r="T1643" s="19">
        <f t="shared" si="129"/>
        <v>41992.596574074079</v>
      </c>
      <c r="U1643">
        <f t="shared" si="130"/>
        <v>2014</v>
      </c>
    </row>
    <row r="1644" spans="1:21" ht="43.2" x14ac:dyDescent="0.3">
      <c r="A1644" s="8">
        <v>1642</v>
      </c>
      <c r="B1644" s="9" t="s">
        <v>1643</v>
      </c>
      <c r="C1644" s="9" t="s">
        <v>5752</v>
      </c>
      <c r="D1644" s="10">
        <v>1200</v>
      </c>
      <c r="E1644" s="11">
        <v>1200</v>
      </c>
      <c r="F1644" s="8" t="s">
        <v>8218</v>
      </c>
      <c r="G1644" s="8" t="s">
        <v>8223</v>
      </c>
      <c r="H1644" s="8" t="s">
        <v>8245</v>
      </c>
      <c r="I1644" s="8">
        <v>1308011727</v>
      </c>
      <c r="J1644" s="8">
        <v>1306283727</v>
      </c>
      <c r="K1644" s="8" t="b">
        <v>0</v>
      </c>
      <c r="L1644" s="8">
        <v>28</v>
      </c>
      <c r="M1644" s="8" t="b">
        <v>1</v>
      </c>
      <c r="N1644" s="8" t="s">
        <v>8290</v>
      </c>
      <c r="O1644">
        <f t="shared" si="126"/>
        <v>100</v>
      </c>
      <c r="P1644" s="13">
        <f t="shared" si="127"/>
        <v>42.86</v>
      </c>
      <c r="Q1644" s="15" t="s">
        <v>8323</v>
      </c>
      <c r="R1644" t="s">
        <v>8344</v>
      </c>
      <c r="S1644" s="19">
        <f t="shared" si="128"/>
        <v>40688.024618055555</v>
      </c>
      <c r="T1644" s="19">
        <f t="shared" si="129"/>
        <v>40708.024618055555</v>
      </c>
      <c r="U1644">
        <f t="shared" si="130"/>
        <v>2011</v>
      </c>
    </row>
    <row r="1645" spans="1:21" ht="28.8" hidden="1" x14ac:dyDescent="0.3">
      <c r="A1645" s="8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  <c r="O1645">
        <f t="shared" si="126"/>
        <v>125</v>
      </c>
      <c r="P1645" s="13">
        <f t="shared" si="127"/>
        <v>168.51</v>
      </c>
      <c r="Q1645" s="15" t="s">
        <v>8323</v>
      </c>
      <c r="R1645" t="s">
        <v>8344</v>
      </c>
      <c r="S1645" s="19">
        <f t="shared" si="128"/>
        <v>41146.824212962965</v>
      </c>
      <c r="T1645" s="19">
        <f t="shared" si="129"/>
        <v>41176.824212962965</v>
      </c>
      <c r="U1645">
        <f t="shared" si="130"/>
        <v>2012</v>
      </c>
    </row>
    <row r="1646" spans="1:21" ht="43.2" hidden="1" x14ac:dyDescent="0.3">
      <c r="A1646" s="8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  <c r="O1646">
        <f t="shared" si="126"/>
        <v>110</v>
      </c>
      <c r="P1646" s="13">
        <f t="shared" si="127"/>
        <v>85.55</v>
      </c>
      <c r="Q1646" s="15" t="s">
        <v>8323</v>
      </c>
      <c r="R1646" t="s">
        <v>8344</v>
      </c>
      <c r="S1646" s="19">
        <f t="shared" si="128"/>
        <v>41175.05972222222</v>
      </c>
      <c r="T1646" s="19">
        <f t="shared" si="129"/>
        <v>41235.101388888892</v>
      </c>
      <c r="U1646">
        <f t="shared" si="130"/>
        <v>2012</v>
      </c>
    </row>
    <row r="1647" spans="1:21" ht="43.2" hidden="1" x14ac:dyDescent="0.3">
      <c r="A1647" s="8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  <c r="O1647">
        <f t="shared" si="126"/>
        <v>111</v>
      </c>
      <c r="P1647" s="13">
        <f t="shared" si="127"/>
        <v>554</v>
      </c>
      <c r="Q1647" s="15" t="s">
        <v>8323</v>
      </c>
      <c r="R1647" t="s">
        <v>8344</v>
      </c>
      <c r="S1647" s="19">
        <f t="shared" si="128"/>
        <v>41521.617361111108</v>
      </c>
      <c r="T1647" s="19">
        <f t="shared" si="129"/>
        <v>41535.617361111108</v>
      </c>
      <c r="U1647">
        <f t="shared" si="130"/>
        <v>2013</v>
      </c>
    </row>
    <row r="1648" spans="1:21" ht="57.6" x14ac:dyDescent="0.3">
      <c r="A1648" s="8">
        <v>1646</v>
      </c>
      <c r="B1648" s="9" t="s">
        <v>1647</v>
      </c>
      <c r="C1648" s="9" t="s">
        <v>5756</v>
      </c>
      <c r="D1648" s="10">
        <v>2000</v>
      </c>
      <c r="E1648" s="11">
        <v>2204</v>
      </c>
      <c r="F1648" s="8" t="s">
        <v>8218</v>
      </c>
      <c r="G1648" s="8" t="s">
        <v>8224</v>
      </c>
      <c r="H1648" s="8" t="s">
        <v>8246</v>
      </c>
      <c r="I1648" s="8">
        <v>1408039860</v>
      </c>
      <c r="J1648" s="8">
        <v>1405248503</v>
      </c>
      <c r="K1648" s="8" t="b">
        <v>0</v>
      </c>
      <c r="L1648" s="8">
        <v>83</v>
      </c>
      <c r="M1648" s="8" t="b">
        <v>1</v>
      </c>
      <c r="N1648" s="8" t="s">
        <v>8290</v>
      </c>
      <c r="O1648">
        <f t="shared" si="126"/>
        <v>110</v>
      </c>
      <c r="P1648" s="13">
        <f t="shared" si="127"/>
        <v>26.55</v>
      </c>
      <c r="Q1648" s="15" t="s">
        <v>8323</v>
      </c>
      <c r="R1648" t="s">
        <v>8344</v>
      </c>
      <c r="S1648" s="19">
        <f t="shared" si="128"/>
        <v>41833.450266203705</v>
      </c>
      <c r="T1648" s="19">
        <f t="shared" si="129"/>
        <v>41865.757638888892</v>
      </c>
      <c r="U1648">
        <f t="shared" si="130"/>
        <v>2014</v>
      </c>
    </row>
    <row r="1649" spans="1:21" ht="43.2" hidden="1" x14ac:dyDescent="0.3">
      <c r="A1649" s="8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  <c r="O1649">
        <f t="shared" si="126"/>
        <v>105</v>
      </c>
      <c r="P1649" s="13">
        <f t="shared" si="127"/>
        <v>113.83</v>
      </c>
      <c r="Q1649" s="15" t="s">
        <v>8323</v>
      </c>
      <c r="R1649" t="s">
        <v>8344</v>
      </c>
      <c r="S1649" s="19">
        <f t="shared" si="128"/>
        <v>41039.409456018519</v>
      </c>
      <c r="T1649" s="19">
        <f t="shared" si="129"/>
        <v>41069.409456018519</v>
      </c>
      <c r="U1649">
        <f t="shared" si="130"/>
        <v>2012</v>
      </c>
    </row>
    <row r="1650" spans="1:21" ht="43.2" x14ac:dyDescent="0.3">
      <c r="A1650" s="8">
        <v>1648</v>
      </c>
      <c r="B1650" s="9" t="s">
        <v>1649</v>
      </c>
      <c r="C1650" s="9" t="s">
        <v>5758</v>
      </c>
      <c r="D1650" s="10">
        <v>2300</v>
      </c>
      <c r="E1650" s="11">
        <v>2881</v>
      </c>
      <c r="F1650" s="8" t="s">
        <v>8218</v>
      </c>
      <c r="G1650" s="8" t="s">
        <v>8223</v>
      </c>
      <c r="H1650" s="8" t="s">
        <v>8245</v>
      </c>
      <c r="I1650" s="8">
        <v>1300636482</v>
      </c>
      <c r="J1650" s="8">
        <v>1298048082</v>
      </c>
      <c r="K1650" s="8" t="b">
        <v>0</v>
      </c>
      <c r="L1650" s="8">
        <v>90</v>
      </c>
      <c r="M1650" s="8" t="b">
        <v>1</v>
      </c>
      <c r="N1650" s="8" t="s">
        <v>8290</v>
      </c>
      <c r="O1650">
        <f t="shared" si="126"/>
        <v>125</v>
      </c>
      <c r="P1650" s="13">
        <f t="shared" si="127"/>
        <v>32.01</v>
      </c>
      <c r="Q1650" s="15" t="s">
        <v>8323</v>
      </c>
      <c r="R1650" t="s">
        <v>8344</v>
      </c>
      <c r="S1650" s="19">
        <f t="shared" si="128"/>
        <v>40592.704652777778</v>
      </c>
      <c r="T1650" s="19">
        <f t="shared" si="129"/>
        <v>40622.662986111114</v>
      </c>
      <c r="U1650">
        <f t="shared" si="130"/>
        <v>2011</v>
      </c>
    </row>
    <row r="1651" spans="1:21" ht="43.2" x14ac:dyDescent="0.3">
      <c r="A1651" s="8">
        <v>1649</v>
      </c>
      <c r="B1651" s="9" t="s">
        <v>1650</v>
      </c>
      <c r="C1651" s="9" t="s">
        <v>5759</v>
      </c>
      <c r="D1651" s="10">
        <v>3800</v>
      </c>
      <c r="E1651" s="11">
        <v>3822.33</v>
      </c>
      <c r="F1651" s="8" t="s">
        <v>8218</v>
      </c>
      <c r="G1651" s="8" t="s">
        <v>8223</v>
      </c>
      <c r="H1651" s="8" t="s">
        <v>8245</v>
      </c>
      <c r="I1651" s="8">
        <v>1400862355</v>
      </c>
      <c r="J1651" s="8">
        <v>1396974355</v>
      </c>
      <c r="K1651" s="8" t="b">
        <v>0</v>
      </c>
      <c r="L1651" s="8">
        <v>81</v>
      </c>
      <c r="M1651" s="8" t="b">
        <v>1</v>
      </c>
      <c r="N1651" s="8" t="s">
        <v>8290</v>
      </c>
      <c r="O1651">
        <f t="shared" si="126"/>
        <v>101</v>
      </c>
      <c r="P1651" s="13">
        <f t="shared" si="127"/>
        <v>47.19</v>
      </c>
      <c r="Q1651" s="15" t="s">
        <v>8323</v>
      </c>
      <c r="R1651" t="s">
        <v>8344</v>
      </c>
      <c r="S1651" s="19">
        <f t="shared" si="128"/>
        <v>41737.684664351851</v>
      </c>
      <c r="T1651" s="19">
        <f t="shared" si="129"/>
        <v>41782.684664351851</v>
      </c>
      <c r="U1651">
        <f t="shared" si="130"/>
        <v>2014</v>
      </c>
    </row>
    <row r="1652" spans="1:21" ht="43.2" x14ac:dyDescent="0.3">
      <c r="A1652" s="8">
        <v>1650</v>
      </c>
      <c r="B1652" s="9" t="s">
        <v>1651</v>
      </c>
      <c r="C1652" s="9" t="s">
        <v>5760</v>
      </c>
      <c r="D1652" s="10">
        <v>2000</v>
      </c>
      <c r="E1652" s="11">
        <v>2831</v>
      </c>
      <c r="F1652" s="8" t="s">
        <v>8218</v>
      </c>
      <c r="G1652" s="8" t="s">
        <v>8223</v>
      </c>
      <c r="H1652" s="8" t="s">
        <v>8245</v>
      </c>
      <c r="I1652" s="8">
        <v>1381314437</v>
      </c>
      <c r="J1652" s="8">
        <v>1378722437</v>
      </c>
      <c r="K1652" s="8" t="b">
        <v>0</v>
      </c>
      <c r="L1652" s="8">
        <v>32</v>
      </c>
      <c r="M1652" s="8" t="b">
        <v>1</v>
      </c>
      <c r="N1652" s="8" t="s">
        <v>8290</v>
      </c>
      <c r="O1652">
        <f t="shared" si="126"/>
        <v>142</v>
      </c>
      <c r="P1652" s="13">
        <f t="shared" si="127"/>
        <v>88.47</v>
      </c>
      <c r="Q1652" s="15" t="s">
        <v>8323</v>
      </c>
      <c r="R1652" t="s">
        <v>8344</v>
      </c>
      <c r="S1652" s="19">
        <f t="shared" si="128"/>
        <v>41526.435613425929</v>
      </c>
      <c r="T1652" s="19">
        <f t="shared" si="129"/>
        <v>41556.435613425929</v>
      </c>
      <c r="U1652">
        <f t="shared" si="130"/>
        <v>2013</v>
      </c>
    </row>
    <row r="1653" spans="1:21" ht="43.2" x14ac:dyDescent="0.3">
      <c r="A1653" s="8">
        <v>1651</v>
      </c>
      <c r="B1653" s="9" t="s">
        <v>1652</v>
      </c>
      <c r="C1653" s="9" t="s">
        <v>5761</v>
      </c>
      <c r="D1653" s="10">
        <v>2000</v>
      </c>
      <c r="E1653" s="11">
        <v>2015</v>
      </c>
      <c r="F1653" s="8" t="s">
        <v>8218</v>
      </c>
      <c r="G1653" s="8" t="s">
        <v>8223</v>
      </c>
      <c r="H1653" s="8" t="s">
        <v>8245</v>
      </c>
      <c r="I1653" s="8">
        <v>1303801140</v>
      </c>
      <c r="J1653" s="8">
        <v>1300916220</v>
      </c>
      <c r="K1653" s="8" t="b">
        <v>0</v>
      </c>
      <c r="L1653" s="8">
        <v>20</v>
      </c>
      <c r="M1653" s="8" t="b">
        <v>1</v>
      </c>
      <c r="N1653" s="8" t="s">
        <v>8290</v>
      </c>
      <c r="O1653">
        <f t="shared" si="126"/>
        <v>101</v>
      </c>
      <c r="P1653" s="13">
        <f t="shared" si="127"/>
        <v>100.75</v>
      </c>
      <c r="Q1653" s="15" t="s">
        <v>8323</v>
      </c>
      <c r="R1653" t="s">
        <v>8344</v>
      </c>
      <c r="S1653" s="19">
        <f t="shared" si="128"/>
        <v>40625.900694444441</v>
      </c>
      <c r="T1653" s="19">
        <f t="shared" si="129"/>
        <v>40659.290972222225</v>
      </c>
      <c r="U1653">
        <f t="shared" si="130"/>
        <v>2011</v>
      </c>
    </row>
    <row r="1654" spans="1:21" ht="43.2" x14ac:dyDescent="0.3">
      <c r="A1654" s="8">
        <v>1652</v>
      </c>
      <c r="B1654" s="9" t="s">
        <v>1653</v>
      </c>
      <c r="C1654" s="9" t="s">
        <v>5762</v>
      </c>
      <c r="D1654" s="10">
        <v>4500</v>
      </c>
      <c r="E1654" s="11">
        <v>4530</v>
      </c>
      <c r="F1654" s="8" t="s">
        <v>8218</v>
      </c>
      <c r="G1654" s="8" t="s">
        <v>8223</v>
      </c>
      <c r="H1654" s="8" t="s">
        <v>8245</v>
      </c>
      <c r="I1654" s="8">
        <v>1385297393</v>
      </c>
      <c r="J1654" s="8">
        <v>1382701793</v>
      </c>
      <c r="K1654" s="8" t="b">
        <v>0</v>
      </c>
      <c r="L1654" s="8">
        <v>70</v>
      </c>
      <c r="M1654" s="8" t="b">
        <v>1</v>
      </c>
      <c r="N1654" s="8" t="s">
        <v>8290</v>
      </c>
      <c r="O1654">
        <f t="shared" si="126"/>
        <v>101</v>
      </c>
      <c r="P1654" s="13">
        <f t="shared" si="127"/>
        <v>64.709999999999994</v>
      </c>
      <c r="Q1654" s="15" t="s">
        <v>8323</v>
      </c>
      <c r="R1654" t="s">
        <v>8344</v>
      </c>
      <c r="S1654" s="19">
        <f t="shared" si="128"/>
        <v>41572.492974537039</v>
      </c>
      <c r="T1654" s="19">
        <f t="shared" si="129"/>
        <v>41602.534641203703</v>
      </c>
      <c r="U1654">
        <f t="shared" si="130"/>
        <v>2013</v>
      </c>
    </row>
    <row r="1655" spans="1:21" ht="43.2" hidden="1" x14ac:dyDescent="0.3">
      <c r="A1655" s="8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  <c r="O1655">
        <f t="shared" si="126"/>
        <v>174</v>
      </c>
      <c r="P1655" s="13">
        <f t="shared" si="127"/>
        <v>51.85</v>
      </c>
      <c r="Q1655" s="15" t="s">
        <v>8323</v>
      </c>
      <c r="R1655" t="s">
        <v>8344</v>
      </c>
      <c r="S1655" s="19">
        <f t="shared" si="128"/>
        <v>40626.834444444445</v>
      </c>
      <c r="T1655" s="19">
        <f t="shared" si="129"/>
        <v>40657.834444444445</v>
      </c>
      <c r="U1655">
        <f t="shared" si="130"/>
        <v>2011</v>
      </c>
    </row>
    <row r="1656" spans="1:21" ht="43.2" x14ac:dyDescent="0.3">
      <c r="A1656" s="8">
        <v>1654</v>
      </c>
      <c r="B1656" s="9" t="s">
        <v>1655</v>
      </c>
      <c r="C1656" s="9" t="s">
        <v>5764</v>
      </c>
      <c r="D1656" s="10">
        <v>1100</v>
      </c>
      <c r="E1656" s="11">
        <v>1319</v>
      </c>
      <c r="F1656" s="8" t="s">
        <v>8218</v>
      </c>
      <c r="G1656" s="8" t="s">
        <v>8223</v>
      </c>
      <c r="H1656" s="8" t="s">
        <v>8245</v>
      </c>
      <c r="I1656" s="8">
        <v>1334784160</v>
      </c>
      <c r="J1656" s="8">
        <v>1332192160</v>
      </c>
      <c r="K1656" s="8" t="b">
        <v>0</v>
      </c>
      <c r="L1656" s="8">
        <v>34</v>
      </c>
      <c r="M1656" s="8" t="b">
        <v>1</v>
      </c>
      <c r="N1656" s="8" t="s">
        <v>8290</v>
      </c>
      <c r="O1656">
        <f t="shared" si="126"/>
        <v>120</v>
      </c>
      <c r="P1656" s="13">
        <f t="shared" si="127"/>
        <v>38.79</v>
      </c>
      <c r="Q1656" s="15" t="s">
        <v>8323</v>
      </c>
      <c r="R1656" t="s">
        <v>8344</v>
      </c>
      <c r="S1656" s="19">
        <f t="shared" si="128"/>
        <v>40987.890740740739</v>
      </c>
      <c r="T1656" s="19">
        <f t="shared" si="129"/>
        <v>41017.890740740739</v>
      </c>
      <c r="U1656">
        <f t="shared" si="130"/>
        <v>2012</v>
      </c>
    </row>
    <row r="1657" spans="1:21" ht="28.8" x14ac:dyDescent="0.3">
      <c r="A1657" s="8">
        <v>1655</v>
      </c>
      <c r="B1657" s="9" t="s">
        <v>1656</v>
      </c>
      <c r="C1657" s="9" t="s">
        <v>5765</v>
      </c>
      <c r="D1657" s="10">
        <v>1500</v>
      </c>
      <c r="E1657" s="11">
        <v>2143</v>
      </c>
      <c r="F1657" s="8" t="s">
        <v>8218</v>
      </c>
      <c r="G1657" s="8" t="s">
        <v>8223</v>
      </c>
      <c r="H1657" s="8" t="s">
        <v>8245</v>
      </c>
      <c r="I1657" s="8">
        <v>1333648820</v>
      </c>
      <c r="J1657" s="8">
        <v>1331060420</v>
      </c>
      <c r="K1657" s="8" t="b">
        <v>0</v>
      </c>
      <c r="L1657" s="8">
        <v>48</v>
      </c>
      <c r="M1657" s="8" t="b">
        <v>1</v>
      </c>
      <c r="N1657" s="8" t="s">
        <v>8290</v>
      </c>
      <c r="O1657">
        <f t="shared" si="126"/>
        <v>143</v>
      </c>
      <c r="P1657" s="13">
        <f t="shared" si="127"/>
        <v>44.65</v>
      </c>
      <c r="Q1657" s="15" t="s">
        <v>8323</v>
      </c>
      <c r="R1657" t="s">
        <v>8344</v>
      </c>
      <c r="S1657" s="19">
        <f t="shared" si="128"/>
        <v>40974.791898148149</v>
      </c>
      <c r="T1657" s="19">
        <f t="shared" si="129"/>
        <v>41004.750231481477</v>
      </c>
      <c r="U1657">
        <f t="shared" si="130"/>
        <v>2012</v>
      </c>
    </row>
    <row r="1658" spans="1:21" ht="57.6" hidden="1" x14ac:dyDescent="0.3">
      <c r="A1658" s="8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  <c r="O1658">
        <f t="shared" si="126"/>
        <v>100</v>
      </c>
      <c r="P1658" s="13">
        <f t="shared" si="127"/>
        <v>156.77000000000001</v>
      </c>
      <c r="Q1658" s="15" t="s">
        <v>8323</v>
      </c>
      <c r="R1658" t="s">
        <v>8344</v>
      </c>
      <c r="S1658" s="19">
        <f t="shared" si="128"/>
        <v>41226.928842592592</v>
      </c>
      <c r="T1658" s="19">
        <f t="shared" si="129"/>
        <v>41256.928842592592</v>
      </c>
      <c r="U1658">
        <f t="shared" si="130"/>
        <v>2012</v>
      </c>
    </row>
    <row r="1659" spans="1:21" ht="43.2" hidden="1" x14ac:dyDescent="0.3">
      <c r="A1659" s="8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  <c r="O1659">
        <f t="shared" si="126"/>
        <v>105</v>
      </c>
      <c r="P1659" s="13">
        <f t="shared" si="127"/>
        <v>118.7</v>
      </c>
      <c r="Q1659" s="15" t="s">
        <v>8323</v>
      </c>
      <c r="R1659" t="s">
        <v>8344</v>
      </c>
      <c r="S1659" s="19">
        <f t="shared" si="128"/>
        <v>41023.782037037039</v>
      </c>
      <c r="T1659" s="19">
        <f t="shared" si="129"/>
        <v>41053.782037037039</v>
      </c>
      <c r="U1659">
        <f t="shared" si="130"/>
        <v>2012</v>
      </c>
    </row>
    <row r="1660" spans="1:21" ht="43.2" hidden="1" x14ac:dyDescent="0.3">
      <c r="A1660" s="8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  <c r="O1660">
        <f t="shared" si="126"/>
        <v>132</v>
      </c>
      <c r="P1660" s="13">
        <f t="shared" si="127"/>
        <v>74.150000000000006</v>
      </c>
      <c r="Q1660" s="15" t="s">
        <v>8323</v>
      </c>
      <c r="R1660" t="s">
        <v>8344</v>
      </c>
      <c r="S1660" s="19">
        <f t="shared" si="128"/>
        <v>41223.22184027778</v>
      </c>
      <c r="T1660" s="19">
        <f t="shared" si="129"/>
        <v>41261.597222222219</v>
      </c>
      <c r="U1660">
        <f t="shared" si="130"/>
        <v>2012</v>
      </c>
    </row>
    <row r="1661" spans="1:21" ht="43.2" hidden="1" x14ac:dyDescent="0.3">
      <c r="A1661" s="8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  <c r="O1661">
        <f t="shared" si="126"/>
        <v>113</v>
      </c>
      <c r="P1661" s="13">
        <f t="shared" si="127"/>
        <v>12.53</v>
      </c>
      <c r="Q1661" s="15" t="s">
        <v>8323</v>
      </c>
      <c r="R1661" t="s">
        <v>8344</v>
      </c>
      <c r="S1661" s="19">
        <f t="shared" si="128"/>
        <v>41596.913437499999</v>
      </c>
      <c r="T1661" s="19">
        <f t="shared" si="129"/>
        <v>41625.5</v>
      </c>
      <c r="U1661">
        <f t="shared" si="130"/>
        <v>2013</v>
      </c>
    </row>
    <row r="1662" spans="1:21" ht="57.6" hidden="1" x14ac:dyDescent="0.3">
      <c r="A1662" s="8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  <c r="O1662">
        <f t="shared" si="126"/>
        <v>1254</v>
      </c>
      <c r="P1662" s="13">
        <f t="shared" si="127"/>
        <v>27.86</v>
      </c>
      <c r="Q1662" s="15" t="s">
        <v>8323</v>
      </c>
      <c r="R1662" t="s">
        <v>8344</v>
      </c>
      <c r="S1662" s="19">
        <f t="shared" si="128"/>
        <v>42459.693865740745</v>
      </c>
      <c r="T1662" s="19">
        <f t="shared" si="129"/>
        <v>42490.915972222225</v>
      </c>
      <c r="U1662">
        <f t="shared" si="130"/>
        <v>2016</v>
      </c>
    </row>
    <row r="1663" spans="1:21" ht="57.6" hidden="1" x14ac:dyDescent="0.3">
      <c r="A1663" s="8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  <c r="O1663">
        <f t="shared" si="126"/>
        <v>103</v>
      </c>
      <c r="P1663" s="13">
        <f t="shared" si="127"/>
        <v>80.180000000000007</v>
      </c>
      <c r="Q1663" s="15" t="s">
        <v>8323</v>
      </c>
      <c r="R1663" t="s">
        <v>8344</v>
      </c>
      <c r="S1663" s="19">
        <f t="shared" si="128"/>
        <v>42343.998043981483</v>
      </c>
      <c r="T1663" s="19">
        <f t="shared" si="129"/>
        <v>42386.875</v>
      </c>
      <c r="U1663">
        <f t="shared" si="130"/>
        <v>2015</v>
      </c>
    </row>
    <row r="1664" spans="1:21" ht="43.2" hidden="1" x14ac:dyDescent="0.3">
      <c r="A1664" s="8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  <c r="O1664">
        <f t="shared" si="126"/>
        <v>103</v>
      </c>
      <c r="P1664" s="13">
        <f t="shared" si="127"/>
        <v>132.44</v>
      </c>
      <c r="Q1664" s="15" t="s">
        <v>8323</v>
      </c>
      <c r="R1664" t="s">
        <v>8344</v>
      </c>
      <c r="S1664" s="19">
        <f t="shared" si="128"/>
        <v>40848.198333333334</v>
      </c>
      <c r="T1664" s="19">
        <f t="shared" si="129"/>
        <v>40908.239999999998</v>
      </c>
      <c r="U1664">
        <f t="shared" si="130"/>
        <v>2011</v>
      </c>
    </row>
    <row r="1665" spans="1:21" ht="43.2" x14ac:dyDescent="0.3">
      <c r="A1665" s="8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  <c r="O1665">
        <f t="shared" si="126"/>
        <v>108</v>
      </c>
      <c r="P1665" s="13">
        <f t="shared" si="127"/>
        <v>33.75</v>
      </c>
      <c r="Q1665" s="15" t="s">
        <v>8323</v>
      </c>
      <c r="R1665" t="s">
        <v>8344</v>
      </c>
      <c r="S1665" s="19">
        <f t="shared" si="128"/>
        <v>42006.02207175926</v>
      </c>
      <c r="T1665" s="19">
        <f t="shared" si="129"/>
        <v>42036.02207175926</v>
      </c>
      <c r="U1665">
        <f t="shared" si="130"/>
        <v>2015</v>
      </c>
    </row>
    <row r="1666" spans="1:21" ht="43.2" x14ac:dyDescent="0.3">
      <c r="A1666" s="8">
        <v>1664</v>
      </c>
      <c r="B1666" s="9" t="s">
        <v>1665</v>
      </c>
      <c r="C1666" s="9" t="s">
        <v>5774</v>
      </c>
      <c r="D1666" s="10">
        <v>2500</v>
      </c>
      <c r="E1666" s="11">
        <v>3060.22</v>
      </c>
      <c r="F1666" s="8" t="s">
        <v>8218</v>
      </c>
      <c r="G1666" s="8" t="s">
        <v>8223</v>
      </c>
      <c r="H1666" s="8" t="s">
        <v>8245</v>
      </c>
      <c r="I1666" s="8">
        <v>1331870340</v>
      </c>
      <c r="J1666" s="8">
        <v>1328033818</v>
      </c>
      <c r="K1666" s="8" t="b">
        <v>0</v>
      </c>
      <c r="L1666" s="8">
        <v>89</v>
      </c>
      <c r="M1666" s="8" t="b">
        <v>1</v>
      </c>
      <c r="N1666" s="8" t="s">
        <v>8290</v>
      </c>
      <c r="O1666">
        <f t="shared" si="126"/>
        <v>122</v>
      </c>
      <c r="P1666" s="13">
        <f t="shared" si="127"/>
        <v>34.380000000000003</v>
      </c>
      <c r="Q1666" s="15" t="s">
        <v>8323</v>
      </c>
      <c r="R1666" t="s">
        <v>8344</v>
      </c>
      <c r="S1666" s="19">
        <f t="shared" si="128"/>
        <v>40939.761782407404</v>
      </c>
      <c r="T1666" s="19">
        <f t="shared" si="129"/>
        <v>40984.165972222225</v>
      </c>
      <c r="U1666">
        <f t="shared" si="130"/>
        <v>2012</v>
      </c>
    </row>
    <row r="1667" spans="1:21" ht="43.2" x14ac:dyDescent="0.3">
      <c r="A1667" s="8">
        <v>1665</v>
      </c>
      <c r="B1667" s="9" t="s">
        <v>1666</v>
      </c>
      <c r="C1667" s="9" t="s">
        <v>5775</v>
      </c>
      <c r="D1667" s="10">
        <v>3500</v>
      </c>
      <c r="E1667" s="11">
        <v>4181</v>
      </c>
      <c r="F1667" s="8" t="s">
        <v>8218</v>
      </c>
      <c r="G1667" s="8" t="s">
        <v>8223</v>
      </c>
      <c r="H1667" s="8" t="s">
        <v>8245</v>
      </c>
      <c r="I1667" s="8">
        <v>1298343600</v>
      </c>
      <c r="J1667" s="8">
        <v>1295624113</v>
      </c>
      <c r="K1667" s="8" t="b">
        <v>0</v>
      </c>
      <c r="L1667" s="8">
        <v>93</v>
      </c>
      <c r="M1667" s="8" t="b">
        <v>1</v>
      </c>
      <c r="N1667" s="8" t="s">
        <v>8290</v>
      </c>
      <c r="O1667">
        <f t="shared" ref="O1667:O1730" si="131">ROUND(E1667/D1667*100,0)</f>
        <v>119</v>
      </c>
      <c r="P1667" s="13">
        <f t="shared" ref="P1667:P1730" si="132">IFERROR(ROUND(E1667/L1667,2),0)</f>
        <v>44.96</v>
      </c>
      <c r="Q1667" s="15" t="s">
        <v>8323</v>
      </c>
      <c r="R1667" t="s">
        <v>8344</v>
      </c>
      <c r="S1667" s="19">
        <f t="shared" ref="S1667:S1730" si="133">(((J1667/60)/60)/24)+DATE(1970,1,1)</f>
        <v>40564.649456018517</v>
      </c>
      <c r="T1667" s="19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3.2" x14ac:dyDescent="0.3">
      <c r="A1668" s="8">
        <v>1666</v>
      </c>
      <c r="B1668" s="9" t="s">
        <v>1667</v>
      </c>
      <c r="C1668" s="9" t="s">
        <v>5776</v>
      </c>
      <c r="D1668" s="10">
        <v>2500</v>
      </c>
      <c r="E1668" s="11">
        <v>4022</v>
      </c>
      <c r="F1668" s="8" t="s">
        <v>8218</v>
      </c>
      <c r="G1668" s="8" t="s">
        <v>8223</v>
      </c>
      <c r="H1668" s="8" t="s">
        <v>8245</v>
      </c>
      <c r="I1668" s="8">
        <v>1364447073</v>
      </c>
      <c r="J1668" s="8">
        <v>1361858673</v>
      </c>
      <c r="K1668" s="8" t="b">
        <v>0</v>
      </c>
      <c r="L1668" s="8">
        <v>98</v>
      </c>
      <c r="M1668" s="8" t="b">
        <v>1</v>
      </c>
      <c r="N1668" s="8" t="s">
        <v>8290</v>
      </c>
      <c r="O1668">
        <f t="shared" si="131"/>
        <v>161</v>
      </c>
      <c r="P1668" s="13">
        <f t="shared" si="132"/>
        <v>41.04</v>
      </c>
      <c r="Q1668" s="15" t="s">
        <v>8323</v>
      </c>
      <c r="R1668" t="s">
        <v>8344</v>
      </c>
      <c r="S1668" s="19">
        <f t="shared" si="133"/>
        <v>41331.253159722226</v>
      </c>
      <c r="T1668" s="19">
        <f t="shared" si="134"/>
        <v>41361.211493055554</v>
      </c>
      <c r="U1668">
        <f t="shared" si="135"/>
        <v>2013</v>
      </c>
    </row>
    <row r="1669" spans="1:21" ht="43.2" x14ac:dyDescent="0.3">
      <c r="A1669" s="8">
        <v>1667</v>
      </c>
      <c r="B1669" s="9" t="s">
        <v>1668</v>
      </c>
      <c r="C1669" s="9" t="s">
        <v>5777</v>
      </c>
      <c r="D1669" s="10">
        <v>3400</v>
      </c>
      <c r="E1669" s="11">
        <v>4313</v>
      </c>
      <c r="F1669" s="8" t="s">
        <v>8218</v>
      </c>
      <c r="G1669" s="8" t="s">
        <v>8223</v>
      </c>
      <c r="H1669" s="8" t="s">
        <v>8245</v>
      </c>
      <c r="I1669" s="8">
        <v>1394521140</v>
      </c>
      <c r="J1669" s="8">
        <v>1392169298</v>
      </c>
      <c r="K1669" s="8" t="b">
        <v>0</v>
      </c>
      <c r="L1669" s="8">
        <v>82</v>
      </c>
      <c r="M1669" s="8" t="b">
        <v>1</v>
      </c>
      <c r="N1669" s="8" t="s">
        <v>8290</v>
      </c>
      <c r="O1669">
        <f t="shared" si="131"/>
        <v>127</v>
      </c>
      <c r="P1669" s="13">
        <f t="shared" si="132"/>
        <v>52.6</v>
      </c>
      <c r="Q1669" s="15" t="s">
        <v>8323</v>
      </c>
      <c r="R1669" t="s">
        <v>8344</v>
      </c>
      <c r="S1669" s="19">
        <f t="shared" si="133"/>
        <v>41682.0705787037</v>
      </c>
      <c r="T1669" s="19">
        <f t="shared" si="134"/>
        <v>41709.290972222225</v>
      </c>
      <c r="U1669">
        <f t="shared" si="135"/>
        <v>2014</v>
      </c>
    </row>
    <row r="1670" spans="1:21" ht="43.2" hidden="1" x14ac:dyDescent="0.3">
      <c r="A1670" s="8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  <c r="O1670">
        <f t="shared" si="131"/>
        <v>103</v>
      </c>
      <c r="P1670" s="13">
        <f t="shared" si="132"/>
        <v>70.78</v>
      </c>
      <c r="Q1670" s="15" t="s">
        <v>8323</v>
      </c>
      <c r="R1670" t="s">
        <v>8344</v>
      </c>
      <c r="S1670" s="19">
        <f t="shared" si="133"/>
        <v>40845.14975694444</v>
      </c>
      <c r="T1670" s="19">
        <f t="shared" si="134"/>
        <v>40875.191423611112</v>
      </c>
      <c r="U1670">
        <f t="shared" si="135"/>
        <v>2011</v>
      </c>
    </row>
    <row r="1671" spans="1:21" ht="57.6" x14ac:dyDescent="0.3">
      <c r="A1671" s="8">
        <v>1669</v>
      </c>
      <c r="B1671" s="9" t="s">
        <v>1670</v>
      </c>
      <c r="C1671" s="9" t="s">
        <v>5779</v>
      </c>
      <c r="D1671" s="10">
        <v>2000</v>
      </c>
      <c r="E1671" s="11">
        <v>2795</v>
      </c>
      <c r="F1671" s="8" t="s">
        <v>8218</v>
      </c>
      <c r="G1671" s="8" t="s">
        <v>8223</v>
      </c>
      <c r="H1671" s="8" t="s">
        <v>8245</v>
      </c>
      <c r="I1671" s="8">
        <v>1464729276</v>
      </c>
      <c r="J1671" s="8">
        <v>1459545276</v>
      </c>
      <c r="K1671" s="8" t="b">
        <v>0</v>
      </c>
      <c r="L1671" s="8">
        <v>52</v>
      </c>
      <c r="M1671" s="8" t="b">
        <v>1</v>
      </c>
      <c r="N1671" s="8" t="s">
        <v>8290</v>
      </c>
      <c r="O1671">
        <f t="shared" si="131"/>
        <v>140</v>
      </c>
      <c r="P1671" s="13">
        <f t="shared" si="132"/>
        <v>53.75</v>
      </c>
      <c r="Q1671" s="15" t="s">
        <v>8323</v>
      </c>
      <c r="R1671" t="s">
        <v>8344</v>
      </c>
      <c r="S1671" s="19">
        <f t="shared" si="133"/>
        <v>42461.885138888887</v>
      </c>
      <c r="T1671" s="19">
        <f t="shared" si="134"/>
        <v>42521.885138888887</v>
      </c>
      <c r="U1671">
        <f t="shared" si="135"/>
        <v>2016</v>
      </c>
    </row>
    <row r="1672" spans="1:21" ht="57.6" x14ac:dyDescent="0.3">
      <c r="A1672" s="8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  <c r="O1672">
        <f t="shared" si="131"/>
        <v>103</v>
      </c>
      <c r="P1672" s="13">
        <f t="shared" si="132"/>
        <v>44.61</v>
      </c>
      <c r="Q1672" s="15" t="s">
        <v>8323</v>
      </c>
      <c r="R1672" t="s">
        <v>8344</v>
      </c>
      <c r="S1672" s="19">
        <f t="shared" si="133"/>
        <v>40313.930543981485</v>
      </c>
      <c r="T1672" s="19">
        <f t="shared" si="134"/>
        <v>40364.166666666664</v>
      </c>
      <c r="U1672">
        <f t="shared" si="135"/>
        <v>2010</v>
      </c>
    </row>
    <row r="1673" spans="1:21" ht="28.8" x14ac:dyDescent="0.3">
      <c r="A1673" s="8">
        <v>1671</v>
      </c>
      <c r="B1673" s="9" t="s">
        <v>1672</v>
      </c>
      <c r="C1673" s="9" t="s">
        <v>5781</v>
      </c>
      <c r="D1673" s="10">
        <v>2000</v>
      </c>
      <c r="E1673" s="11">
        <v>2013.47</v>
      </c>
      <c r="F1673" s="8" t="s">
        <v>8218</v>
      </c>
      <c r="G1673" s="8" t="s">
        <v>8223</v>
      </c>
      <c r="H1673" s="8" t="s">
        <v>8245</v>
      </c>
      <c r="I1673" s="8">
        <v>1470056614</v>
      </c>
      <c r="J1673" s="8">
        <v>1467464614</v>
      </c>
      <c r="K1673" s="8" t="b">
        <v>0</v>
      </c>
      <c r="L1673" s="8">
        <v>77</v>
      </c>
      <c r="M1673" s="8" t="b">
        <v>1</v>
      </c>
      <c r="N1673" s="8" t="s">
        <v>8290</v>
      </c>
      <c r="O1673">
        <f t="shared" si="131"/>
        <v>101</v>
      </c>
      <c r="P1673" s="13">
        <f t="shared" si="132"/>
        <v>26.15</v>
      </c>
      <c r="Q1673" s="15" t="s">
        <v>8323</v>
      </c>
      <c r="R1673" t="s">
        <v>8344</v>
      </c>
      <c r="S1673" s="19">
        <f t="shared" si="133"/>
        <v>42553.54414351852</v>
      </c>
      <c r="T1673" s="19">
        <f t="shared" si="134"/>
        <v>42583.54414351852</v>
      </c>
      <c r="U1673">
        <f t="shared" si="135"/>
        <v>2016</v>
      </c>
    </row>
    <row r="1674" spans="1:21" ht="43.2" x14ac:dyDescent="0.3">
      <c r="A1674" s="8">
        <v>1672</v>
      </c>
      <c r="B1674" s="9" t="s">
        <v>1673</v>
      </c>
      <c r="C1674" s="9" t="s">
        <v>5782</v>
      </c>
      <c r="D1674" s="10">
        <v>1700</v>
      </c>
      <c r="E1674" s="11">
        <v>1920</v>
      </c>
      <c r="F1674" s="8" t="s">
        <v>8218</v>
      </c>
      <c r="G1674" s="8" t="s">
        <v>8223</v>
      </c>
      <c r="H1674" s="8" t="s">
        <v>8245</v>
      </c>
      <c r="I1674" s="8">
        <v>1338824730</v>
      </c>
      <c r="J1674" s="8">
        <v>1336232730</v>
      </c>
      <c r="K1674" s="8" t="b">
        <v>0</v>
      </c>
      <c r="L1674" s="8">
        <v>49</v>
      </c>
      <c r="M1674" s="8" t="b">
        <v>1</v>
      </c>
      <c r="N1674" s="8" t="s">
        <v>8290</v>
      </c>
      <c r="O1674">
        <f t="shared" si="131"/>
        <v>113</v>
      </c>
      <c r="P1674" s="13">
        <f t="shared" si="132"/>
        <v>39.18</v>
      </c>
      <c r="Q1674" s="15" t="s">
        <v>8323</v>
      </c>
      <c r="R1674" t="s">
        <v>8344</v>
      </c>
      <c r="S1674" s="19">
        <f t="shared" si="133"/>
        <v>41034.656597222223</v>
      </c>
      <c r="T1674" s="19">
        <f t="shared" si="134"/>
        <v>41064.656597222223</v>
      </c>
      <c r="U1674">
        <f t="shared" si="135"/>
        <v>2012</v>
      </c>
    </row>
    <row r="1675" spans="1:21" ht="43.2" x14ac:dyDescent="0.3">
      <c r="A1675" s="8">
        <v>1673</v>
      </c>
      <c r="B1675" s="9" t="s">
        <v>1674</v>
      </c>
      <c r="C1675" s="9" t="s">
        <v>5783</v>
      </c>
      <c r="D1675" s="10">
        <v>2100</v>
      </c>
      <c r="E1675" s="11">
        <v>2690</v>
      </c>
      <c r="F1675" s="8" t="s">
        <v>8218</v>
      </c>
      <c r="G1675" s="8" t="s">
        <v>8223</v>
      </c>
      <c r="H1675" s="8" t="s">
        <v>8245</v>
      </c>
      <c r="I1675" s="8">
        <v>1425675892</v>
      </c>
      <c r="J1675" s="8">
        <v>1423083892</v>
      </c>
      <c r="K1675" s="8" t="b">
        <v>0</v>
      </c>
      <c r="L1675" s="8">
        <v>59</v>
      </c>
      <c r="M1675" s="8" t="b">
        <v>1</v>
      </c>
      <c r="N1675" s="8" t="s">
        <v>8290</v>
      </c>
      <c r="O1675">
        <f t="shared" si="131"/>
        <v>128</v>
      </c>
      <c r="P1675" s="13">
        <f t="shared" si="132"/>
        <v>45.59</v>
      </c>
      <c r="Q1675" s="15" t="s">
        <v>8323</v>
      </c>
      <c r="R1675" t="s">
        <v>8344</v>
      </c>
      <c r="S1675" s="19">
        <f t="shared" si="133"/>
        <v>42039.878379629634</v>
      </c>
      <c r="T1675" s="19">
        <f t="shared" si="134"/>
        <v>42069.878379629634</v>
      </c>
      <c r="U1675">
        <f t="shared" si="135"/>
        <v>2015</v>
      </c>
    </row>
    <row r="1676" spans="1:21" ht="43.2" hidden="1" x14ac:dyDescent="0.3">
      <c r="A1676" s="8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  <c r="O1676">
        <f t="shared" si="131"/>
        <v>202</v>
      </c>
      <c r="P1676" s="13">
        <f t="shared" si="132"/>
        <v>89.25</v>
      </c>
      <c r="Q1676" s="15" t="s">
        <v>8323</v>
      </c>
      <c r="R1676" t="s">
        <v>8344</v>
      </c>
      <c r="S1676" s="19">
        <f t="shared" si="133"/>
        <v>42569.605393518519</v>
      </c>
      <c r="T1676" s="19">
        <f t="shared" si="134"/>
        <v>42600.290972222225</v>
      </c>
      <c r="U1676">
        <f t="shared" si="135"/>
        <v>2016</v>
      </c>
    </row>
    <row r="1677" spans="1:21" ht="28.8" x14ac:dyDescent="0.3">
      <c r="A1677" s="8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  <c r="O1677">
        <f t="shared" si="131"/>
        <v>137</v>
      </c>
      <c r="P1677" s="13">
        <f t="shared" si="132"/>
        <v>40.42</v>
      </c>
      <c r="Q1677" s="15" t="s">
        <v>8323</v>
      </c>
      <c r="R1677" t="s">
        <v>8344</v>
      </c>
      <c r="S1677" s="19">
        <f t="shared" si="133"/>
        <v>40802.733101851853</v>
      </c>
      <c r="T1677" s="19">
        <f t="shared" si="134"/>
        <v>40832.918749999997</v>
      </c>
      <c r="U1677">
        <f t="shared" si="135"/>
        <v>2011</v>
      </c>
    </row>
    <row r="1678" spans="1:21" ht="28.8" x14ac:dyDescent="0.3">
      <c r="A1678" s="8">
        <v>1676</v>
      </c>
      <c r="B1678" s="9" t="s">
        <v>1677</v>
      </c>
      <c r="C1678" s="9" t="s">
        <v>5786</v>
      </c>
      <c r="D1678" s="10">
        <v>3000</v>
      </c>
      <c r="E1678" s="11">
        <v>3460</v>
      </c>
      <c r="F1678" s="8" t="s">
        <v>8218</v>
      </c>
      <c r="G1678" s="8" t="s">
        <v>8223</v>
      </c>
      <c r="H1678" s="8" t="s">
        <v>8245</v>
      </c>
      <c r="I1678" s="8">
        <v>1334980740</v>
      </c>
      <c r="J1678" s="8">
        <v>1330968347</v>
      </c>
      <c r="K1678" s="8" t="b">
        <v>0</v>
      </c>
      <c r="L1678" s="8">
        <v>42</v>
      </c>
      <c r="M1678" s="8" t="b">
        <v>1</v>
      </c>
      <c r="N1678" s="8" t="s">
        <v>8290</v>
      </c>
      <c r="O1678">
        <f t="shared" si="131"/>
        <v>115</v>
      </c>
      <c r="P1678" s="13">
        <f t="shared" si="132"/>
        <v>82.38</v>
      </c>
      <c r="Q1678" s="15" t="s">
        <v>8323</v>
      </c>
      <c r="R1678" t="s">
        <v>8344</v>
      </c>
      <c r="S1678" s="19">
        <f t="shared" si="133"/>
        <v>40973.72623842593</v>
      </c>
      <c r="T1678" s="19">
        <f t="shared" si="134"/>
        <v>41020.165972222225</v>
      </c>
      <c r="U1678">
        <f t="shared" si="135"/>
        <v>2012</v>
      </c>
    </row>
    <row r="1679" spans="1:21" ht="43.2" hidden="1" x14ac:dyDescent="0.3">
      <c r="A1679" s="8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  <c r="O1679">
        <f t="shared" si="131"/>
        <v>112</v>
      </c>
      <c r="P1679" s="13">
        <f t="shared" si="132"/>
        <v>159.52000000000001</v>
      </c>
      <c r="Q1679" s="15" t="s">
        <v>8323</v>
      </c>
      <c r="R1679" t="s">
        <v>8344</v>
      </c>
      <c r="S1679" s="19">
        <f t="shared" si="133"/>
        <v>42416.407129629632</v>
      </c>
      <c r="T1679" s="19">
        <f t="shared" si="134"/>
        <v>42476.249305555553</v>
      </c>
      <c r="U1679">
        <f t="shared" si="135"/>
        <v>2016</v>
      </c>
    </row>
    <row r="1680" spans="1:21" ht="43.2" x14ac:dyDescent="0.3">
      <c r="A1680" s="8">
        <v>1678</v>
      </c>
      <c r="B1680" s="9" t="s">
        <v>1679</v>
      </c>
      <c r="C1680" s="9" t="s">
        <v>5788</v>
      </c>
      <c r="D1680" s="10">
        <v>1500</v>
      </c>
      <c r="E1680" s="11">
        <v>1776</v>
      </c>
      <c r="F1680" s="8" t="s">
        <v>8218</v>
      </c>
      <c r="G1680" s="8" t="s">
        <v>8223</v>
      </c>
      <c r="H1680" s="8" t="s">
        <v>8245</v>
      </c>
      <c r="I1680" s="8">
        <v>1391718671</v>
      </c>
      <c r="J1680" s="8">
        <v>1390509071</v>
      </c>
      <c r="K1680" s="8" t="b">
        <v>0</v>
      </c>
      <c r="L1680" s="8">
        <v>49</v>
      </c>
      <c r="M1680" s="8" t="b">
        <v>1</v>
      </c>
      <c r="N1680" s="8" t="s">
        <v>8290</v>
      </c>
      <c r="O1680">
        <f t="shared" si="131"/>
        <v>118</v>
      </c>
      <c r="P1680" s="13">
        <f t="shared" si="132"/>
        <v>36.24</v>
      </c>
      <c r="Q1680" s="15" t="s">
        <v>8323</v>
      </c>
      <c r="R1680" t="s">
        <v>8344</v>
      </c>
      <c r="S1680" s="19">
        <f t="shared" si="133"/>
        <v>41662.854988425926</v>
      </c>
      <c r="T1680" s="19">
        <f t="shared" si="134"/>
        <v>41676.854988425926</v>
      </c>
      <c r="U1680">
        <f t="shared" si="135"/>
        <v>2014</v>
      </c>
    </row>
    <row r="1681" spans="1:21" ht="57.6" x14ac:dyDescent="0.3">
      <c r="A1681" s="8">
        <v>1679</v>
      </c>
      <c r="B1681" s="9" t="s">
        <v>1680</v>
      </c>
      <c r="C1681" s="9" t="s">
        <v>5789</v>
      </c>
      <c r="D1681" s="10">
        <v>2000</v>
      </c>
      <c r="E1681" s="11">
        <v>3500</v>
      </c>
      <c r="F1681" s="8" t="s">
        <v>8218</v>
      </c>
      <c r="G1681" s="8" t="s">
        <v>8223</v>
      </c>
      <c r="H1681" s="8" t="s">
        <v>8245</v>
      </c>
      <c r="I1681" s="8">
        <v>1311298745</v>
      </c>
      <c r="J1681" s="8">
        <v>1309311545</v>
      </c>
      <c r="K1681" s="8" t="b">
        <v>0</v>
      </c>
      <c r="L1681" s="8">
        <v>56</v>
      </c>
      <c r="M1681" s="8" t="b">
        <v>1</v>
      </c>
      <c r="N1681" s="8" t="s">
        <v>8290</v>
      </c>
      <c r="O1681">
        <f t="shared" si="131"/>
        <v>175</v>
      </c>
      <c r="P1681" s="13">
        <f t="shared" si="132"/>
        <v>62.5</v>
      </c>
      <c r="Q1681" s="15" t="s">
        <v>8323</v>
      </c>
      <c r="R1681" t="s">
        <v>8344</v>
      </c>
      <c r="S1681" s="19">
        <f t="shared" si="133"/>
        <v>40723.068807870368</v>
      </c>
      <c r="T1681" s="19">
        <f t="shared" si="134"/>
        <v>40746.068807870368</v>
      </c>
      <c r="U1681">
        <f t="shared" si="135"/>
        <v>2011</v>
      </c>
    </row>
    <row r="1682" spans="1:21" ht="28.8" x14ac:dyDescent="0.3">
      <c r="A1682" s="8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  <c r="O1682">
        <f t="shared" si="131"/>
        <v>118</v>
      </c>
      <c r="P1682" s="13">
        <f t="shared" si="132"/>
        <v>47</v>
      </c>
      <c r="Q1682" s="15" t="s">
        <v>8323</v>
      </c>
      <c r="R1682" t="s">
        <v>8344</v>
      </c>
      <c r="S1682" s="19">
        <f t="shared" si="133"/>
        <v>41802.757719907408</v>
      </c>
      <c r="T1682" s="19">
        <f t="shared" si="134"/>
        <v>41832.757719907408</v>
      </c>
      <c r="U1682">
        <f t="shared" si="135"/>
        <v>2014</v>
      </c>
    </row>
    <row r="1683" spans="1:21" ht="43.2" hidden="1" x14ac:dyDescent="0.3">
      <c r="A1683" s="8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  <c r="O1683">
        <f t="shared" si="131"/>
        <v>101</v>
      </c>
      <c r="P1683" s="13">
        <f t="shared" si="132"/>
        <v>74.58</v>
      </c>
      <c r="Q1683" s="15" t="s">
        <v>8323</v>
      </c>
      <c r="R1683" t="s">
        <v>8345</v>
      </c>
      <c r="S1683" s="19">
        <f t="shared" si="133"/>
        <v>42774.121342592596</v>
      </c>
      <c r="T1683" s="19">
        <f t="shared" si="134"/>
        <v>42823.083333333328</v>
      </c>
      <c r="U1683">
        <f t="shared" si="135"/>
        <v>2017</v>
      </c>
    </row>
    <row r="1684" spans="1:21" ht="43.2" hidden="1" x14ac:dyDescent="0.3">
      <c r="A1684" s="8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  <c r="O1684">
        <f t="shared" si="131"/>
        <v>0</v>
      </c>
      <c r="P1684" s="13">
        <f t="shared" si="132"/>
        <v>0</v>
      </c>
      <c r="Q1684" s="15" t="s">
        <v>8323</v>
      </c>
      <c r="R1684" t="s">
        <v>8345</v>
      </c>
      <c r="S1684" s="19">
        <f t="shared" si="133"/>
        <v>42779.21365740741</v>
      </c>
      <c r="T1684" s="19">
        <f t="shared" si="134"/>
        <v>42839.171990740739</v>
      </c>
      <c r="U1684">
        <f t="shared" si="135"/>
        <v>2017</v>
      </c>
    </row>
    <row r="1685" spans="1:21" ht="43.2" x14ac:dyDescent="0.3">
      <c r="A1685" s="8">
        <v>1683</v>
      </c>
      <c r="B1685" s="9" t="s">
        <v>1684</v>
      </c>
      <c r="C1685" s="9" t="s">
        <v>5793</v>
      </c>
      <c r="D1685" s="10">
        <v>3500</v>
      </c>
      <c r="E1685" s="11">
        <v>760</v>
      </c>
      <c r="F1685" s="8" t="s">
        <v>8221</v>
      </c>
      <c r="G1685" s="8" t="s">
        <v>8229</v>
      </c>
      <c r="H1685" s="8" t="s">
        <v>8248</v>
      </c>
      <c r="I1685" s="8">
        <v>1491590738</v>
      </c>
      <c r="J1685" s="8">
        <v>1489517138</v>
      </c>
      <c r="K1685" s="8" t="b">
        <v>0</v>
      </c>
      <c r="L1685" s="8">
        <v>10</v>
      </c>
      <c r="M1685" s="8" t="b">
        <v>0</v>
      </c>
      <c r="N1685" s="8" t="s">
        <v>8291</v>
      </c>
      <c r="O1685">
        <f t="shared" si="131"/>
        <v>22</v>
      </c>
      <c r="P1685" s="13">
        <f t="shared" si="132"/>
        <v>76</v>
      </c>
      <c r="Q1685" s="15" t="s">
        <v>8323</v>
      </c>
      <c r="R1685" t="s">
        <v>8345</v>
      </c>
      <c r="S1685" s="19">
        <f t="shared" si="133"/>
        <v>42808.781689814816</v>
      </c>
      <c r="T1685" s="19">
        <f t="shared" si="134"/>
        <v>42832.781689814816</v>
      </c>
      <c r="U1685">
        <f t="shared" si="135"/>
        <v>2017</v>
      </c>
    </row>
    <row r="1686" spans="1:21" ht="28.8" hidden="1" x14ac:dyDescent="0.3">
      <c r="A1686" s="8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  <c r="O1686">
        <f t="shared" si="131"/>
        <v>109</v>
      </c>
      <c r="P1686" s="13">
        <f t="shared" si="132"/>
        <v>86.44</v>
      </c>
      <c r="Q1686" s="15" t="s">
        <v>8323</v>
      </c>
      <c r="R1686" t="s">
        <v>8345</v>
      </c>
      <c r="S1686" s="19">
        <f t="shared" si="133"/>
        <v>42783.815289351856</v>
      </c>
      <c r="T1686" s="19">
        <f t="shared" si="134"/>
        <v>42811.773622685185</v>
      </c>
      <c r="U1686">
        <f t="shared" si="135"/>
        <v>2017</v>
      </c>
    </row>
    <row r="1687" spans="1:21" ht="43.2" hidden="1" x14ac:dyDescent="0.3">
      <c r="A1687" s="8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  <c r="O1687">
        <f t="shared" si="131"/>
        <v>103</v>
      </c>
      <c r="P1687" s="13">
        <f t="shared" si="132"/>
        <v>24</v>
      </c>
      <c r="Q1687" s="15" t="s">
        <v>8323</v>
      </c>
      <c r="R1687" t="s">
        <v>8345</v>
      </c>
      <c r="S1687" s="19">
        <f t="shared" si="133"/>
        <v>42788.2502662037</v>
      </c>
      <c r="T1687" s="19">
        <f t="shared" si="134"/>
        <v>42818.208599537036</v>
      </c>
      <c r="U1687">
        <f t="shared" si="135"/>
        <v>2017</v>
      </c>
    </row>
    <row r="1688" spans="1:21" ht="43.2" hidden="1" x14ac:dyDescent="0.3">
      <c r="A1688" s="8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  <c r="O1688">
        <f t="shared" si="131"/>
        <v>0</v>
      </c>
      <c r="P1688" s="13">
        <f t="shared" si="132"/>
        <v>18</v>
      </c>
      <c r="Q1688" s="15" t="s">
        <v>8323</v>
      </c>
      <c r="R1688" t="s">
        <v>8345</v>
      </c>
      <c r="S1688" s="19">
        <f t="shared" si="133"/>
        <v>42792.843969907408</v>
      </c>
      <c r="T1688" s="19">
        <f t="shared" si="134"/>
        <v>42852.802303240736</v>
      </c>
      <c r="U1688">
        <f t="shared" si="135"/>
        <v>2017</v>
      </c>
    </row>
    <row r="1689" spans="1:21" ht="43.2" hidden="1" x14ac:dyDescent="0.3">
      <c r="A1689" s="8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  <c r="O1689">
        <f t="shared" si="131"/>
        <v>31</v>
      </c>
      <c r="P1689" s="13">
        <f t="shared" si="132"/>
        <v>80.13</v>
      </c>
      <c r="Q1689" s="15" t="s">
        <v>8323</v>
      </c>
      <c r="R1689" t="s">
        <v>8345</v>
      </c>
      <c r="S1689" s="19">
        <f t="shared" si="133"/>
        <v>42802.046817129631</v>
      </c>
      <c r="T1689" s="19">
        <f t="shared" si="134"/>
        <v>42835.84375</v>
      </c>
      <c r="U1689">
        <f t="shared" si="135"/>
        <v>2017</v>
      </c>
    </row>
    <row r="1690" spans="1:21" ht="57.6" x14ac:dyDescent="0.3">
      <c r="A1690" s="8">
        <v>1688</v>
      </c>
      <c r="B1690" s="9" t="s">
        <v>1689</v>
      </c>
      <c r="C1690" s="9" t="s">
        <v>5798</v>
      </c>
      <c r="D1690" s="10">
        <v>4000</v>
      </c>
      <c r="E1690" s="11">
        <v>1772</v>
      </c>
      <c r="F1690" s="8" t="s">
        <v>8221</v>
      </c>
      <c r="G1690" s="8" t="s">
        <v>8223</v>
      </c>
      <c r="H1690" s="8" t="s">
        <v>8245</v>
      </c>
      <c r="I1690" s="8">
        <v>1491738594</v>
      </c>
      <c r="J1690" s="8">
        <v>1489150194</v>
      </c>
      <c r="K1690" s="8" t="b">
        <v>0</v>
      </c>
      <c r="L1690" s="8">
        <v>7</v>
      </c>
      <c r="M1690" s="8" t="b">
        <v>0</v>
      </c>
      <c r="N1690" s="8" t="s">
        <v>8291</v>
      </c>
      <c r="O1690">
        <f t="shared" si="131"/>
        <v>44</v>
      </c>
      <c r="P1690" s="13">
        <f t="shared" si="132"/>
        <v>253.14</v>
      </c>
      <c r="Q1690" s="15" t="s">
        <v>8323</v>
      </c>
      <c r="R1690" t="s">
        <v>8345</v>
      </c>
      <c r="S1690" s="19">
        <f t="shared" si="133"/>
        <v>42804.534652777773</v>
      </c>
      <c r="T1690" s="19">
        <f t="shared" si="134"/>
        <v>42834.492986111116</v>
      </c>
      <c r="U1690">
        <f t="shared" si="135"/>
        <v>2017</v>
      </c>
    </row>
    <row r="1691" spans="1:21" ht="28.8" x14ac:dyDescent="0.3">
      <c r="A1691" s="8">
        <v>1689</v>
      </c>
      <c r="B1691" s="9" t="s">
        <v>1690</v>
      </c>
      <c r="C1691" s="9" t="s">
        <v>5799</v>
      </c>
      <c r="D1691" s="10">
        <v>2400</v>
      </c>
      <c r="E1691" s="11">
        <v>2400</v>
      </c>
      <c r="F1691" s="8" t="s">
        <v>8221</v>
      </c>
      <c r="G1691" s="8" t="s">
        <v>8223</v>
      </c>
      <c r="H1691" s="8" t="s">
        <v>8245</v>
      </c>
      <c r="I1691" s="8">
        <v>1489700230</v>
      </c>
      <c r="J1691" s="8">
        <v>1487111830</v>
      </c>
      <c r="K1691" s="8" t="b">
        <v>0</v>
      </c>
      <c r="L1691" s="8">
        <v>14</v>
      </c>
      <c r="M1691" s="8" t="b">
        <v>0</v>
      </c>
      <c r="N1691" s="8" t="s">
        <v>8291</v>
      </c>
      <c r="O1691">
        <f t="shared" si="131"/>
        <v>100</v>
      </c>
      <c r="P1691" s="13">
        <f t="shared" si="132"/>
        <v>171.43</v>
      </c>
      <c r="Q1691" s="15" t="s">
        <v>8323</v>
      </c>
      <c r="R1691" t="s">
        <v>8345</v>
      </c>
      <c r="S1691" s="19">
        <f t="shared" si="133"/>
        <v>42780.942476851851</v>
      </c>
      <c r="T1691" s="19">
        <f t="shared" si="134"/>
        <v>42810.900810185187</v>
      </c>
      <c r="U1691">
        <f t="shared" si="135"/>
        <v>2017</v>
      </c>
    </row>
    <row r="1692" spans="1:21" ht="43.2" x14ac:dyDescent="0.3">
      <c r="A1692" s="8">
        <v>1690</v>
      </c>
      <c r="B1692" s="9" t="s">
        <v>1691</v>
      </c>
      <c r="C1692" s="9" t="s">
        <v>5800</v>
      </c>
      <c r="D1692" s="10">
        <v>2500</v>
      </c>
      <c r="E1692" s="11">
        <v>635</v>
      </c>
      <c r="F1692" s="8" t="s">
        <v>8221</v>
      </c>
      <c r="G1692" s="8" t="s">
        <v>8223</v>
      </c>
      <c r="H1692" s="8" t="s">
        <v>8245</v>
      </c>
      <c r="I1692" s="8">
        <v>1491470442</v>
      </c>
      <c r="J1692" s="8">
        <v>1488882042</v>
      </c>
      <c r="K1692" s="8" t="b">
        <v>0</v>
      </c>
      <c r="L1692" s="8">
        <v>11</v>
      </c>
      <c r="M1692" s="8" t="b">
        <v>0</v>
      </c>
      <c r="N1692" s="8" t="s">
        <v>8291</v>
      </c>
      <c r="O1692">
        <f t="shared" si="131"/>
        <v>25</v>
      </c>
      <c r="P1692" s="13">
        <f t="shared" si="132"/>
        <v>57.73</v>
      </c>
      <c r="Q1692" s="15" t="s">
        <v>8323</v>
      </c>
      <c r="R1692" t="s">
        <v>8345</v>
      </c>
      <c r="S1692" s="19">
        <f t="shared" si="133"/>
        <v>42801.43104166667</v>
      </c>
      <c r="T1692" s="19">
        <f t="shared" si="134"/>
        <v>42831.389374999999</v>
      </c>
      <c r="U1692">
        <f t="shared" si="135"/>
        <v>2017</v>
      </c>
    </row>
    <row r="1693" spans="1:21" ht="43.2" hidden="1" x14ac:dyDescent="0.3">
      <c r="A1693" s="8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  <c r="O1693">
        <f t="shared" si="131"/>
        <v>33</v>
      </c>
      <c r="P1693" s="13">
        <f t="shared" si="132"/>
        <v>264.26</v>
      </c>
      <c r="Q1693" s="15" t="s">
        <v>8323</v>
      </c>
      <c r="R1693" t="s">
        <v>8345</v>
      </c>
      <c r="S1693" s="19">
        <f t="shared" si="133"/>
        <v>42795.701481481476</v>
      </c>
      <c r="T1693" s="19">
        <f t="shared" si="134"/>
        <v>42828.041666666672</v>
      </c>
      <c r="U1693">
        <f t="shared" si="135"/>
        <v>2017</v>
      </c>
    </row>
    <row r="1694" spans="1:21" ht="43.2" hidden="1" x14ac:dyDescent="0.3">
      <c r="A1694" s="8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  <c r="O1694">
        <f t="shared" si="131"/>
        <v>48</v>
      </c>
      <c r="P1694" s="13">
        <f t="shared" si="132"/>
        <v>159.33000000000001</v>
      </c>
      <c r="Q1694" s="15" t="s">
        <v>8323</v>
      </c>
      <c r="R1694" t="s">
        <v>8345</v>
      </c>
      <c r="S1694" s="19">
        <f t="shared" si="133"/>
        <v>42788.151238425926</v>
      </c>
      <c r="T1694" s="19">
        <f t="shared" si="134"/>
        <v>42820.999305555553</v>
      </c>
      <c r="U1694">
        <f t="shared" si="135"/>
        <v>2017</v>
      </c>
    </row>
    <row r="1695" spans="1:21" ht="43.2" x14ac:dyDescent="0.3">
      <c r="A1695" s="8">
        <v>1693</v>
      </c>
      <c r="B1695" s="9" t="s">
        <v>1694</v>
      </c>
      <c r="C1695" s="9" t="s">
        <v>5803</v>
      </c>
      <c r="D1695" s="10">
        <v>3000</v>
      </c>
      <c r="E1695" s="11">
        <v>280</v>
      </c>
      <c r="F1695" s="8" t="s">
        <v>8221</v>
      </c>
      <c r="G1695" s="8" t="s">
        <v>8224</v>
      </c>
      <c r="H1695" s="8" t="s">
        <v>8246</v>
      </c>
      <c r="I1695" s="8">
        <v>1491768000</v>
      </c>
      <c r="J1695" s="8">
        <v>1489097112</v>
      </c>
      <c r="K1695" s="8" t="b">
        <v>0</v>
      </c>
      <c r="L1695" s="8">
        <v>8</v>
      </c>
      <c r="M1695" s="8" t="b">
        <v>0</v>
      </c>
      <c r="N1695" s="8" t="s">
        <v>8291</v>
      </c>
      <c r="O1695">
        <f t="shared" si="131"/>
        <v>9</v>
      </c>
      <c r="P1695" s="13">
        <f t="shared" si="132"/>
        <v>35</v>
      </c>
      <c r="Q1695" s="15" t="s">
        <v>8323</v>
      </c>
      <c r="R1695" t="s">
        <v>8345</v>
      </c>
      <c r="S1695" s="19">
        <f t="shared" si="133"/>
        <v>42803.920277777783</v>
      </c>
      <c r="T1695" s="19">
        <f t="shared" si="134"/>
        <v>42834.833333333328</v>
      </c>
      <c r="U1695">
        <f t="shared" si="135"/>
        <v>2017</v>
      </c>
    </row>
    <row r="1696" spans="1:21" ht="43.2" hidden="1" x14ac:dyDescent="0.3">
      <c r="A1696" s="8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  <c r="O1696">
        <f t="shared" si="131"/>
        <v>0</v>
      </c>
      <c r="P1696" s="13">
        <f t="shared" si="132"/>
        <v>5</v>
      </c>
      <c r="Q1696" s="15" t="s">
        <v>8323</v>
      </c>
      <c r="R1696" t="s">
        <v>8345</v>
      </c>
      <c r="S1696" s="19">
        <f t="shared" si="133"/>
        <v>42791.669837962967</v>
      </c>
      <c r="T1696" s="19">
        <f t="shared" si="134"/>
        <v>42821.191666666666</v>
      </c>
      <c r="U1696">
        <f t="shared" si="135"/>
        <v>2017</v>
      </c>
    </row>
    <row r="1697" spans="1:21" ht="57.6" hidden="1" x14ac:dyDescent="0.3">
      <c r="A1697" s="8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  <c r="O1697">
        <f t="shared" si="131"/>
        <v>12</v>
      </c>
      <c r="P1697" s="13">
        <f t="shared" si="132"/>
        <v>61.09</v>
      </c>
      <c r="Q1697" s="15" t="s">
        <v>8323</v>
      </c>
      <c r="R1697" t="s">
        <v>8345</v>
      </c>
      <c r="S1697" s="19">
        <f t="shared" si="133"/>
        <v>42801.031412037039</v>
      </c>
      <c r="T1697" s="19">
        <f t="shared" si="134"/>
        <v>42835.041666666672</v>
      </c>
      <c r="U1697">
        <f t="shared" si="135"/>
        <v>2017</v>
      </c>
    </row>
    <row r="1698" spans="1:21" ht="43.2" hidden="1" x14ac:dyDescent="0.3">
      <c r="A1698" s="8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  <c r="O1698">
        <f t="shared" si="131"/>
        <v>0</v>
      </c>
      <c r="P1698" s="13">
        <f t="shared" si="132"/>
        <v>0</v>
      </c>
      <c r="Q1698" s="15" t="s">
        <v>8323</v>
      </c>
      <c r="R1698" t="s">
        <v>8345</v>
      </c>
      <c r="S1698" s="19">
        <f t="shared" si="133"/>
        <v>42796.069571759261</v>
      </c>
      <c r="T1698" s="19">
        <f t="shared" si="134"/>
        <v>42826.027905092589</v>
      </c>
      <c r="U1698">
        <f t="shared" si="135"/>
        <v>2017</v>
      </c>
    </row>
    <row r="1699" spans="1:21" ht="43.2" hidden="1" x14ac:dyDescent="0.3">
      <c r="A1699" s="8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  <c r="O1699">
        <f t="shared" si="131"/>
        <v>20</v>
      </c>
      <c r="P1699" s="13">
        <f t="shared" si="132"/>
        <v>114.82</v>
      </c>
      <c r="Q1699" s="15" t="s">
        <v>8323</v>
      </c>
      <c r="R1699" t="s">
        <v>8345</v>
      </c>
      <c r="S1699" s="19">
        <f t="shared" si="133"/>
        <v>42805.032962962956</v>
      </c>
      <c r="T1699" s="19">
        <f t="shared" si="134"/>
        <v>42834.991296296299</v>
      </c>
      <c r="U1699">
        <f t="shared" si="135"/>
        <v>2017</v>
      </c>
    </row>
    <row r="1700" spans="1:21" ht="72" hidden="1" x14ac:dyDescent="0.3">
      <c r="A1700" s="8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  <c r="O1700">
        <f t="shared" si="131"/>
        <v>0</v>
      </c>
      <c r="P1700" s="13">
        <f t="shared" si="132"/>
        <v>0</v>
      </c>
      <c r="Q1700" s="15" t="s">
        <v>8323</v>
      </c>
      <c r="R1700" t="s">
        <v>8345</v>
      </c>
      <c r="S1700" s="19">
        <f t="shared" si="133"/>
        <v>42796.207870370374</v>
      </c>
      <c r="T1700" s="19">
        <f t="shared" si="134"/>
        <v>42820.147916666669</v>
      </c>
      <c r="U1700">
        <f t="shared" si="135"/>
        <v>2017</v>
      </c>
    </row>
    <row r="1701" spans="1:21" ht="43.2" hidden="1" x14ac:dyDescent="0.3">
      <c r="A1701" s="8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  <c r="O1701">
        <f t="shared" si="131"/>
        <v>4</v>
      </c>
      <c r="P1701" s="13">
        <f t="shared" si="132"/>
        <v>54</v>
      </c>
      <c r="Q1701" s="15" t="s">
        <v>8323</v>
      </c>
      <c r="R1701" t="s">
        <v>8345</v>
      </c>
      <c r="S1701" s="19">
        <f t="shared" si="133"/>
        <v>42806.863946759258</v>
      </c>
      <c r="T1701" s="19">
        <f t="shared" si="134"/>
        <v>42836.863946759258</v>
      </c>
      <c r="U1701">
        <f t="shared" si="135"/>
        <v>2017</v>
      </c>
    </row>
    <row r="1702" spans="1:21" ht="43.2" hidden="1" x14ac:dyDescent="0.3">
      <c r="A1702" s="8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  <c r="O1702">
        <f t="shared" si="131"/>
        <v>26</v>
      </c>
      <c r="P1702" s="13">
        <f t="shared" si="132"/>
        <v>65.97</v>
      </c>
      <c r="Q1702" s="15" t="s">
        <v>8323</v>
      </c>
      <c r="R1702" t="s">
        <v>8345</v>
      </c>
      <c r="S1702" s="19">
        <f t="shared" si="133"/>
        <v>42796.071643518517</v>
      </c>
      <c r="T1702" s="19">
        <f t="shared" si="134"/>
        <v>42826.166666666672</v>
      </c>
      <c r="U1702">
        <f t="shared" si="135"/>
        <v>2017</v>
      </c>
    </row>
    <row r="1703" spans="1:21" ht="43.2" hidden="1" x14ac:dyDescent="0.3">
      <c r="A1703" s="8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  <c r="O1703">
        <f t="shared" si="131"/>
        <v>0</v>
      </c>
      <c r="P1703" s="13">
        <f t="shared" si="132"/>
        <v>5</v>
      </c>
      <c r="Q1703" s="15" t="s">
        <v>8323</v>
      </c>
      <c r="R1703" t="s">
        <v>8345</v>
      </c>
      <c r="S1703" s="19">
        <f t="shared" si="133"/>
        <v>41989.664409722223</v>
      </c>
      <c r="T1703" s="19">
        <f t="shared" si="134"/>
        <v>42019.664409722223</v>
      </c>
      <c r="U1703">
        <f t="shared" si="135"/>
        <v>2014</v>
      </c>
    </row>
    <row r="1704" spans="1:21" ht="28.8" hidden="1" x14ac:dyDescent="0.3">
      <c r="A1704" s="8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  <c r="O1704">
        <f t="shared" si="131"/>
        <v>0</v>
      </c>
      <c r="P1704" s="13">
        <f t="shared" si="132"/>
        <v>1</v>
      </c>
      <c r="Q1704" s="15" t="s">
        <v>8323</v>
      </c>
      <c r="R1704" t="s">
        <v>8345</v>
      </c>
      <c r="S1704" s="19">
        <f t="shared" si="133"/>
        <v>42063.869791666672</v>
      </c>
      <c r="T1704" s="19">
        <f t="shared" si="134"/>
        <v>42093.828125</v>
      </c>
      <c r="U1704">
        <f t="shared" si="135"/>
        <v>2015</v>
      </c>
    </row>
    <row r="1705" spans="1:21" ht="43.2" hidden="1" x14ac:dyDescent="0.3">
      <c r="A1705" s="8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  <c r="O1705">
        <f t="shared" si="131"/>
        <v>1</v>
      </c>
      <c r="P1705" s="13">
        <f t="shared" si="132"/>
        <v>25.5</v>
      </c>
      <c r="Q1705" s="15" t="s">
        <v>8323</v>
      </c>
      <c r="R1705" t="s">
        <v>8345</v>
      </c>
      <c r="S1705" s="19">
        <f t="shared" si="133"/>
        <v>42187.281678240746</v>
      </c>
      <c r="T1705" s="19">
        <f t="shared" si="134"/>
        <v>42247.281678240746</v>
      </c>
      <c r="U1705">
        <f t="shared" si="135"/>
        <v>2015</v>
      </c>
    </row>
    <row r="1706" spans="1:21" ht="43.2" x14ac:dyDescent="0.3">
      <c r="A1706" s="8">
        <v>1704</v>
      </c>
      <c r="B1706" s="9" t="s">
        <v>1705</v>
      </c>
      <c r="C1706" s="9" t="s">
        <v>5814</v>
      </c>
      <c r="D1706" s="10">
        <v>2000</v>
      </c>
      <c r="E1706" s="11">
        <v>1302</v>
      </c>
      <c r="F1706" s="8" t="s">
        <v>8220</v>
      </c>
      <c r="G1706" s="8" t="s">
        <v>8223</v>
      </c>
      <c r="H1706" s="8" t="s">
        <v>8245</v>
      </c>
      <c r="I1706" s="8">
        <v>1424056873</v>
      </c>
      <c r="J1706" s="8">
        <v>1421464873</v>
      </c>
      <c r="K1706" s="8" t="b">
        <v>0</v>
      </c>
      <c r="L1706" s="8">
        <v>11</v>
      </c>
      <c r="M1706" s="8" t="b">
        <v>0</v>
      </c>
      <c r="N1706" s="8" t="s">
        <v>8291</v>
      </c>
      <c r="O1706">
        <f t="shared" si="131"/>
        <v>65</v>
      </c>
      <c r="P1706" s="13">
        <f t="shared" si="132"/>
        <v>118.36</v>
      </c>
      <c r="Q1706" s="15" t="s">
        <v>8323</v>
      </c>
      <c r="R1706" t="s">
        <v>8345</v>
      </c>
      <c r="S1706" s="19">
        <f t="shared" si="133"/>
        <v>42021.139733796299</v>
      </c>
      <c r="T1706" s="19">
        <f t="shared" si="134"/>
        <v>42051.139733796299</v>
      </c>
      <c r="U1706">
        <f t="shared" si="135"/>
        <v>2015</v>
      </c>
    </row>
    <row r="1707" spans="1:21" ht="43.2" x14ac:dyDescent="0.3">
      <c r="A1707" s="8">
        <v>1705</v>
      </c>
      <c r="B1707" s="9" t="s">
        <v>1706</v>
      </c>
      <c r="C1707" s="9" t="s">
        <v>5815</v>
      </c>
      <c r="D1707" s="10">
        <v>2000</v>
      </c>
      <c r="E1707" s="11">
        <v>0</v>
      </c>
      <c r="F1707" s="8" t="s">
        <v>8220</v>
      </c>
      <c r="G1707" s="8" t="s">
        <v>8223</v>
      </c>
      <c r="H1707" s="8" t="s">
        <v>8245</v>
      </c>
      <c r="I1707" s="8">
        <v>1441814400</v>
      </c>
      <c r="J1707" s="8">
        <v>1440807846</v>
      </c>
      <c r="K1707" s="8" t="b">
        <v>0</v>
      </c>
      <c r="L1707" s="8">
        <v>0</v>
      </c>
      <c r="M1707" s="8" t="b">
        <v>0</v>
      </c>
      <c r="N1707" s="8" t="s">
        <v>8291</v>
      </c>
      <c r="O1707">
        <f t="shared" si="131"/>
        <v>0</v>
      </c>
      <c r="P1707" s="13">
        <f t="shared" si="132"/>
        <v>0</v>
      </c>
      <c r="Q1707" s="15" t="s">
        <v>8323</v>
      </c>
      <c r="R1707" t="s">
        <v>8345</v>
      </c>
      <c r="S1707" s="19">
        <f t="shared" si="133"/>
        <v>42245.016736111109</v>
      </c>
      <c r="T1707" s="19">
        <f t="shared" si="134"/>
        <v>42256.666666666672</v>
      </c>
      <c r="U1707">
        <f t="shared" si="135"/>
        <v>2015</v>
      </c>
    </row>
    <row r="1708" spans="1:21" ht="43.2" hidden="1" x14ac:dyDescent="0.3">
      <c r="A1708" s="8">
        <v>1706</v>
      </c>
      <c r="B1708" s="9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  <c r="O1708">
        <f t="shared" si="131"/>
        <v>0</v>
      </c>
      <c r="P1708" s="13">
        <f t="shared" si="132"/>
        <v>0</v>
      </c>
      <c r="Q1708" s="15" t="s">
        <v>8323</v>
      </c>
      <c r="R1708" t="s">
        <v>8345</v>
      </c>
      <c r="S1708" s="19">
        <f t="shared" si="133"/>
        <v>42179.306388888886</v>
      </c>
      <c r="T1708" s="19">
        <f t="shared" si="134"/>
        <v>42239.306388888886</v>
      </c>
      <c r="U1708">
        <f t="shared" si="135"/>
        <v>2015</v>
      </c>
    </row>
    <row r="1709" spans="1:21" ht="43.2" hidden="1" x14ac:dyDescent="0.3">
      <c r="A1709" s="8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  <c r="O1709">
        <f t="shared" si="131"/>
        <v>10</v>
      </c>
      <c r="P1709" s="13">
        <f t="shared" si="132"/>
        <v>54.11</v>
      </c>
      <c r="Q1709" s="15" t="s">
        <v>8323</v>
      </c>
      <c r="R1709" t="s">
        <v>8345</v>
      </c>
      <c r="S1709" s="19">
        <f t="shared" si="133"/>
        <v>42427.721006944441</v>
      </c>
      <c r="T1709" s="19">
        <f t="shared" si="134"/>
        <v>42457.679340277777</v>
      </c>
      <c r="U1709">
        <f t="shared" si="135"/>
        <v>2016</v>
      </c>
    </row>
    <row r="1710" spans="1:21" ht="57.6" hidden="1" x14ac:dyDescent="0.3">
      <c r="A1710" s="8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  <c r="O1710">
        <f t="shared" si="131"/>
        <v>0</v>
      </c>
      <c r="P1710" s="13">
        <f t="shared" si="132"/>
        <v>0</v>
      </c>
      <c r="Q1710" s="15" t="s">
        <v>8323</v>
      </c>
      <c r="R1710" t="s">
        <v>8345</v>
      </c>
      <c r="S1710" s="19">
        <f t="shared" si="133"/>
        <v>42451.866967592592</v>
      </c>
      <c r="T1710" s="19">
        <f t="shared" si="134"/>
        <v>42491.866967592592</v>
      </c>
      <c r="U1710">
        <f t="shared" si="135"/>
        <v>2016</v>
      </c>
    </row>
    <row r="1711" spans="1:21" ht="43.2" x14ac:dyDescent="0.3">
      <c r="A1711" s="8">
        <v>1709</v>
      </c>
      <c r="B1711" s="9" t="s">
        <v>1710</v>
      </c>
      <c r="C1711" s="9" t="s">
        <v>5819</v>
      </c>
      <c r="D1711" s="10">
        <v>1750</v>
      </c>
      <c r="E1711" s="11">
        <v>85</v>
      </c>
      <c r="F1711" s="8" t="s">
        <v>8220</v>
      </c>
      <c r="G1711" s="8" t="s">
        <v>8223</v>
      </c>
      <c r="H1711" s="8" t="s">
        <v>8245</v>
      </c>
      <c r="I1711" s="8">
        <v>1409513940</v>
      </c>
      <c r="J1711" s="8">
        <v>1405949514</v>
      </c>
      <c r="K1711" s="8" t="b">
        <v>0</v>
      </c>
      <c r="L1711" s="8">
        <v>4</v>
      </c>
      <c r="M1711" s="8" t="b">
        <v>0</v>
      </c>
      <c r="N1711" s="8" t="s">
        <v>8291</v>
      </c>
      <c r="O1711">
        <f t="shared" si="131"/>
        <v>5</v>
      </c>
      <c r="P1711" s="13">
        <f t="shared" si="132"/>
        <v>21.25</v>
      </c>
      <c r="Q1711" s="15" t="s">
        <v>8323</v>
      </c>
      <c r="R1711" t="s">
        <v>8345</v>
      </c>
      <c r="S1711" s="19">
        <f t="shared" si="133"/>
        <v>41841.56381944444</v>
      </c>
      <c r="T1711" s="19">
        <f t="shared" si="134"/>
        <v>41882.818749999999</v>
      </c>
      <c r="U1711">
        <f t="shared" si="135"/>
        <v>2014</v>
      </c>
    </row>
    <row r="1712" spans="1:21" ht="28.8" hidden="1" x14ac:dyDescent="0.3">
      <c r="A1712" s="8">
        <v>1710</v>
      </c>
      <c r="B1712" s="9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  <c r="O1712">
        <f t="shared" si="131"/>
        <v>1</v>
      </c>
      <c r="P1712" s="13">
        <f t="shared" si="132"/>
        <v>34</v>
      </c>
      <c r="Q1712" s="15" t="s">
        <v>8323</v>
      </c>
      <c r="R1712" t="s">
        <v>8345</v>
      </c>
      <c r="S1712" s="19">
        <f t="shared" si="133"/>
        <v>42341.59129629629</v>
      </c>
      <c r="T1712" s="19">
        <f t="shared" si="134"/>
        <v>42387.541666666672</v>
      </c>
      <c r="U1712">
        <f t="shared" si="135"/>
        <v>2015</v>
      </c>
    </row>
    <row r="1713" spans="1:21" ht="43.2" hidden="1" x14ac:dyDescent="0.3">
      <c r="A1713" s="8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  <c r="O1713">
        <f t="shared" si="131"/>
        <v>11</v>
      </c>
      <c r="P1713" s="13">
        <f t="shared" si="132"/>
        <v>525</v>
      </c>
      <c r="Q1713" s="15" t="s">
        <v>8323</v>
      </c>
      <c r="R1713" t="s">
        <v>8345</v>
      </c>
      <c r="S1713" s="19">
        <f t="shared" si="133"/>
        <v>41852.646226851852</v>
      </c>
      <c r="T1713" s="19">
        <f t="shared" si="134"/>
        <v>41883.646226851852</v>
      </c>
      <c r="U1713">
        <f t="shared" si="135"/>
        <v>2014</v>
      </c>
    </row>
    <row r="1714" spans="1:21" ht="57.6" hidden="1" x14ac:dyDescent="0.3">
      <c r="A1714" s="8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  <c r="O1714">
        <f t="shared" si="131"/>
        <v>0</v>
      </c>
      <c r="P1714" s="13">
        <f t="shared" si="132"/>
        <v>0</v>
      </c>
      <c r="Q1714" s="15" t="s">
        <v>8323</v>
      </c>
      <c r="R1714" t="s">
        <v>8345</v>
      </c>
      <c r="S1714" s="19">
        <f t="shared" si="133"/>
        <v>42125.913807870369</v>
      </c>
      <c r="T1714" s="19">
        <f t="shared" si="134"/>
        <v>42185.913807870369</v>
      </c>
      <c r="U1714">
        <f t="shared" si="135"/>
        <v>2015</v>
      </c>
    </row>
    <row r="1715" spans="1:21" ht="57.6" x14ac:dyDescent="0.3">
      <c r="A1715" s="8">
        <v>1713</v>
      </c>
      <c r="B1715" s="9" t="s">
        <v>1714</v>
      </c>
      <c r="C1715" s="9" t="s">
        <v>5823</v>
      </c>
      <c r="D1715" s="10">
        <v>3000</v>
      </c>
      <c r="E1715" s="11">
        <v>50</v>
      </c>
      <c r="F1715" s="8" t="s">
        <v>8220</v>
      </c>
      <c r="G1715" s="8" t="s">
        <v>8223</v>
      </c>
      <c r="H1715" s="8" t="s">
        <v>8245</v>
      </c>
      <c r="I1715" s="8">
        <v>1412536412</v>
      </c>
      <c r="J1715" s="8">
        <v>1409944412</v>
      </c>
      <c r="K1715" s="8" t="b">
        <v>0</v>
      </c>
      <c r="L1715" s="8">
        <v>1</v>
      </c>
      <c r="M1715" s="8" t="b">
        <v>0</v>
      </c>
      <c r="N1715" s="8" t="s">
        <v>8291</v>
      </c>
      <c r="O1715">
        <f t="shared" si="131"/>
        <v>2</v>
      </c>
      <c r="P1715" s="13">
        <f t="shared" si="132"/>
        <v>50</v>
      </c>
      <c r="Q1715" s="15" t="s">
        <v>8323</v>
      </c>
      <c r="R1715" t="s">
        <v>8345</v>
      </c>
      <c r="S1715" s="19">
        <f t="shared" si="133"/>
        <v>41887.801064814819</v>
      </c>
      <c r="T1715" s="19">
        <f t="shared" si="134"/>
        <v>41917.801064814819</v>
      </c>
      <c r="U1715">
        <f t="shared" si="135"/>
        <v>2014</v>
      </c>
    </row>
    <row r="1716" spans="1:21" ht="43.2" hidden="1" x14ac:dyDescent="0.3">
      <c r="A1716" s="8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  <c r="O1716">
        <f t="shared" si="131"/>
        <v>8</v>
      </c>
      <c r="P1716" s="13">
        <f t="shared" si="132"/>
        <v>115.71</v>
      </c>
      <c r="Q1716" s="15" t="s">
        <v>8323</v>
      </c>
      <c r="R1716" t="s">
        <v>8345</v>
      </c>
      <c r="S1716" s="19">
        <f t="shared" si="133"/>
        <v>42095.918530092589</v>
      </c>
      <c r="T1716" s="19">
        <f t="shared" si="134"/>
        <v>42125.918530092589</v>
      </c>
      <c r="U1716">
        <f t="shared" si="135"/>
        <v>2015</v>
      </c>
    </row>
    <row r="1717" spans="1:21" ht="43.2" hidden="1" x14ac:dyDescent="0.3">
      <c r="A1717" s="8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  <c r="O1717">
        <f t="shared" si="131"/>
        <v>0</v>
      </c>
      <c r="P1717" s="13">
        <f t="shared" si="132"/>
        <v>5.5</v>
      </c>
      <c r="Q1717" s="15" t="s">
        <v>8323</v>
      </c>
      <c r="R1717" t="s">
        <v>8345</v>
      </c>
      <c r="S1717" s="19">
        <f t="shared" si="133"/>
        <v>42064.217418981483</v>
      </c>
      <c r="T1717" s="19">
        <f t="shared" si="134"/>
        <v>42094.140277777777</v>
      </c>
      <c r="U1717">
        <f t="shared" si="135"/>
        <v>2015</v>
      </c>
    </row>
    <row r="1718" spans="1:21" ht="43.2" x14ac:dyDescent="0.3">
      <c r="A1718" s="8">
        <v>1716</v>
      </c>
      <c r="B1718" s="9" t="s">
        <v>1717</v>
      </c>
      <c r="C1718" s="9" t="s">
        <v>5826</v>
      </c>
      <c r="D1718" s="10">
        <v>2000</v>
      </c>
      <c r="E1718" s="11">
        <v>150</v>
      </c>
      <c r="F1718" s="8" t="s">
        <v>8220</v>
      </c>
      <c r="G1718" s="8" t="s">
        <v>8223</v>
      </c>
      <c r="H1718" s="8" t="s">
        <v>8245</v>
      </c>
      <c r="I1718" s="8">
        <v>1481295099</v>
      </c>
      <c r="J1718" s="8">
        <v>1477835499</v>
      </c>
      <c r="K1718" s="8" t="b">
        <v>0</v>
      </c>
      <c r="L1718" s="8">
        <v>3</v>
      </c>
      <c r="M1718" s="8" t="b">
        <v>0</v>
      </c>
      <c r="N1718" s="8" t="s">
        <v>8291</v>
      </c>
      <c r="O1718">
        <f t="shared" si="131"/>
        <v>8</v>
      </c>
      <c r="P1718" s="13">
        <f t="shared" si="132"/>
        <v>50</v>
      </c>
      <c r="Q1718" s="15" t="s">
        <v>8323</v>
      </c>
      <c r="R1718" t="s">
        <v>8345</v>
      </c>
      <c r="S1718" s="19">
        <f t="shared" si="133"/>
        <v>42673.577534722222</v>
      </c>
      <c r="T1718" s="19">
        <f t="shared" si="134"/>
        <v>42713.619201388887</v>
      </c>
      <c r="U1718">
        <f t="shared" si="135"/>
        <v>2016</v>
      </c>
    </row>
    <row r="1719" spans="1:21" ht="43.2" x14ac:dyDescent="0.3">
      <c r="A1719" s="8">
        <v>1717</v>
      </c>
      <c r="B1719" s="9" t="s">
        <v>1718</v>
      </c>
      <c r="C1719" s="9" t="s">
        <v>5827</v>
      </c>
      <c r="D1719" s="10">
        <v>3265</v>
      </c>
      <c r="E1719" s="11">
        <v>1395</v>
      </c>
      <c r="F1719" s="8" t="s">
        <v>8220</v>
      </c>
      <c r="G1719" s="8" t="s">
        <v>8223</v>
      </c>
      <c r="H1719" s="8" t="s">
        <v>8245</v>
      </c>
      <c r="I1719" s="8">
        <v>1461211200</v>
      </c>
      <c r="J1719" s="8">
        <v>1459467238</v>
      </c>
      <c r="K1719" s="8" t="b">
        <v>0</v>
      </c>
      <c r="L1719" s="8">
        <v>41</v>
      </c>
      <c r="M1719" s="8" t="b">
        <v>0</v>
      </c>
      <c r="N1719" s="8" t="s">
        <v>8291</v>
      </c>
      <c r="O1719">
        <f t="shared" si="131"/>
        <v>43</v>
      </c>
      <c r="P1719" s="13">
        <f t="shared" si="132"/>
        <v>34.020000000000003</v>
      </c>
      <c r="Q1719" s="15" t="s">
        <v>8323</v>
      </c>
      <c r="R1719" t="s">
        <v>8345</v>
      </c>
      <c r="S1719" s="19">
        <f t="shared" si="133"/>
        <v>42460.98192129629</v>
      </c>
      <c r="T1719" s="19">
        <f t="shared" si="134"/>
        <v>42481.166666666672</v>
      </c>
      <c r="U1719">
        <f t="shared" si="135"/>
        <v>2016</v>
      </c>
    </row>
    <row r="1720" spans="1:21" hidden="1" x14ac:dyDescent="0.3">
      <c r="A1720" s="8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  <c r="O1720">
        <f t="shared" si="131"/>
        <v>0</v>
      </c>
      <c r="P1720" s="13">
        <f t="shared" si="132"/>
        <v>37.5</v>
      </c>
      <c r="Q1720" s="15" t="s">
        <v>8323</v>
      </c>
      <c r="R1720" t="s">
        <v>8345</v>
      </c>
      <c r="S1720" s="19">
        <f t="shared" si="133"/>
        <v>42460.610520833332</v>
      </c>
      <c r="T1720" s="19">
        <f t="shared" si="134"/>
        <v>42504.207638888889</v>
      </c>
      <c r="U1720">
        <f t="shared" si="135"/>
        <v>2016</v>
      </c>
    </row>
    <row r="1721" spans="1:21" ht="43.2" x14ac:dyDescent="0.3">
      <c r="A1721" s="8">
        <v>1719</v>
      </c>
      <c r="B1721" s="9" t="s">
        <v>1720</v>
      </c>
      <c r="C1721" s="9" t="s">
        <v>5829</v>
      </c>
      <c r="D1721" s="10">
        <v>4000</v>
      </c>
      <c r="E1721" s="11">
        <v>35</v>
      </c>
      <c r="F1721" s="8" t="s">
        <v>8220</v>
      </c>
      <c r="G1721" s="8" t="s">
        <v>8223</v>
      </c>
      <c r="H1721" s="8" t="s">
        <v>8245</v>
      </c>
      <c r="I1721" s="8">
        <v>1410958191</v>
      </c>
      <c r="J1721" s="8">
        <v>1408366191</v>
      </c>
      <c r="K1721" s="8" t="b">
        <v>0</v>
      </c>
      <c r="L1721" s="8">
        <v>3</v>
      </c>
      <c r="M1721" s="8" t="b">
        <v>0</v>
      </c>
      <c r="N1721" s="8" t="s">
        <v>8291</v>
      </c>
      <c r="O1721">
        <f t="shared" si="131"/>
        <v>1</v>
      </c>
      <c r="P1721" s="13">
        <f t="shared" si="132"/>
        <v>11.67</v>
      </c>
      <c r="Q1721" s="15" t="s">
        <v>8323</v>
      </c>
      <c r="R1721" t="s">
        <v>8345</v>
      </c>
      <c r="S1721" s="19">
        <f t="shared" si="133"/>
        <v>41869.534618055557</v>
      </c>
      <c r="T1721" s="19">
        <f t="shared" si="134"/>
        <v>41899.534618055557</v>
      </c>
      <c r="U1721">
        <f t="shared" si="135"/>
        <v>2014</v>
      </c>
    </row>
    <row r="1722" spans="1:21" ht="43.2" x14ac:dyDescent="0.3">
      <c r="A1722" s="8">
        <v>1720</v>
      </c>
      <c r="B1722" s="9" t="s">
        <v>1721</v>
      </c>
      <c r="C1722" s="9" t="s">
        <v>5830</v>
      </c>
      <c r="D1722" s="10">
        <v>4000</v>
      </c>
      <c r="E1722" s="11">
        <v>225</v>
      </c>
      <c r="F1722" s="8" t="s">
        <v>8220</v>
      </c>
      <c r="G1722" s="8" t="s">
        <v>8223</v>
      </c>
      <c r="H1722" s="8" t="s">
        <v>8245</v>
      </c>
      <c r="I1722" s="8">
        <v>1415562471</v>
      </c>
      <c r="J1722" s="8">
        <v>1412966871</v>
      </c>
      <c r="K1722" s="8" t="b">
        <v>0</v>
      </c>
      <c r="L1722" s="8">
        <v>8</v>
      </c>
      <c r="M1722" s="8" t="b">
        <v>0</v>
      </c>
      <c r="N1722" s="8" t="s">
        <v>8291</v>
      </c>
      <c r="O1722">
        <f t="shared" si="131"/>
        <v>6</v>
      </c>
      <c r="P1722" s="13">
        <f t="shared" si="132"/>
        <v>28.13</v>
      </c>
      <c r="Q1722" s="15" t="s">
        <v>8323</v>
      </c>
      <c r="R1722" t="s">
        <v>8345</v>
      </c>
      <c r="S1722" s="19">
        <f t="shared" si="133"/>
        <v>41922.783229166671</v>
      </c>
      <c r="T1722" s="19">
        <f t="shared" si="134"/>
        <v>41952.824895833335</v>
      </c>
      <c r="U1722">
        <f t="shared" si="135"/>
        <v>2014</v>
      </c>
    </row>
    <row r="1723" spans="1:21" ht="43.2" hidden="1" x14ac:dyDescent="0.3">
      <c r="A1723" s="8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  <c r="O1723">
        <f t="shared" si="131"/>
        <v>0</v>
      </c>
      <c r="P1723" s="13">
        <f t="shared" si="132"/>
        <v>0</v>
      </c>
      <c r="Q1723" s="15" t="s">
        <v>8323</v>
      </c>
      <c r="R1723" t="s">
        <v>8345</v>
      </c>
      <c r="S1723" s="19">
        <f t="shared" si="133"/>
        <v>42319.461377314816</v>
      </c>
      <c r="T1723" s="19">
        <f t="shared" si="134"/>
        <v>42349.461377314816</v>
      </c>
      <c r="U1723">
        <f t="shared" si="135"/>
        <v>2015</v>
      </c>
    </row>
    <row r="1724" spans="1:21" ht="43.2" x14ac:dyDescent="0.3">
      <c r="A1724" s="8">
        <v>1722</v>
      </c>
      <c r="B1724" s="9" t="s">
        <v>1723</v>
      </c>
      <c r="C1724" s="9" t="s">
        <v>5832</v>
      </c>
      <c r="D1724" s="10">
        <v>2880</v>
      </c>
      <c r="E1724" s="11">
        <v>1</v>
      </c>
      <c r="F1724" s="8" t="s">
        <v>8220</v>
      </c>
      <c r="G1724" s="8" t="s">
        <v>8223</v>
      </c>
      <c r="H1724" s="8" t="s">
        <v>8245</v>
      </c>
      <c r="I1724" s="8">
        <v>1459642200</v>
      </c>
      <c r="J1724" s="8">
        <v>1456441429</v>
      </c>
      <c r="K1724" s="8" t="b">
        <v>0</v>
      </c>
      <c r="L1724" s="8">
        <v>1</v>
      </c>
      <c r="M1724" s="8" t="b">
        <v>0</v>
      </c>
      <c r="N1724" s="8" t="s">
        <v>8291</v>
      </c>
      <c r="O1724">
        <f t="shared" si="131"/>
        <v>0</v>
      </c>
      <c r="P1724" s="13">
        <f t="shared" si="132"/>
        <v>1</v>
      </c>
      <c r="Q1724" s="15" t="s">
        <v>8323</v>
      </c>
      <c r="R1724" t="s">
        <v>8345</v>
      </c>
      <c r="S1724" s="19">
        <f t="shared" si="133"/>
        <v>42425.960983796293</v>
      </c>
      <c r="T1724" s="19">
        <f t="shared" si="134"/>
        <v>42463.006944444445</v>
      </c>
      <c r="U1724">
        <f t="shared" si="135"/>
        <v>2016</v>
      </c>
    </row>
    <row r="1725" spans="1:21" ht="57.6" hidden="1" x14ac:dyDescent="0.3">
      <c r="A1725" s="8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  <c r="O1725">
        <f t="shared" si="131"/>
        <v>7</v>
      </c>
      <c r="P1725" s="13">
        <f t="shared" si="132"/>
        <v>216.67</v>
      </c>
      <c r="Q1725" s="15" t="s">
        <v>8323</v>
      </c>
      <c r="R1725" t="s">
        <v>8345</v>
      </c>
      <c r="S1725" s="19">
        <f t="shared" si="133"/>
        <v>42129.82540509259</v>
      </c>
      <c r="T1725" s="19">
        <f t="shared" si="134"/>
        <v>42186.25</v>
      </c>
      <c r="U1725">
        <f t="shared" si="135"/>
        <v>2015</v>
      </c>
    </row>
    <row r="1726" spans="1:21" ht="43.2" hidden="1" x14ac:dyDescent="0.3">
      <c r="A1726" s="8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  <c r="O1726">
        <f t="shared" si="131"/>
        <v>1</v>
      </c>
      <c r="P1726" s="13">
        <f t="shared" si="132"/>
        <v>8.75</v>
      </c>
      <c r="Q1726" s="15" t="s">
        <v>8323</v>
      </c>
      <c r="R1726" t="s">
        <v>8345</v>
      </c>
      <c r="S1726" s="19">
        <f t="shared" si="133"/>
        <v>41912.932430555556</v>
      </c>
      <c r="T1726" s="19">
        <f t="shared" si="134"/>
        <v>41942.932430555556</v>
      </c>
      <c r="U1726">
        <f t="shared" si="135"/>
        <v>2014</v>
      </c>
    </row>
    <row r="1727" spans="1:21" ht="43.2" hidden="1" x14ac:dyDescent="0.3">
      <c r="A1727" s="8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  <c r="O1727">
        <f t="shared" si="131"/>
        <v>10</v>
      </c>
      <c r="P1727" s="13">
        <f t="shared" si="132"/>
        <v>62.22</v>
      </c>
      <c r="Q1727" s="15" t="s">
        <v>8323</v>
      </c>
      <c r="R1727" t="s">
        <v>8345</v>
      </c>
      <c r="S1727" s="19">
        <f t="shared" si="133"/>
        <v>41845.968159722222</v>
      </c>
      <c r="T1727" s="19">
        <f t="shared" si="134"/>
        <v>41875.968159722222</v>
      </c>
      <c r="U1727">
        <f t="shared" si="135"/>
        <v>2014</v>
      </c>
    </row>
    <row r="1728" spans="1:21" ht="28.8" hidden="1" x14ac:dyDescent="0.3">
      <c r="A1728" s="8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  <c r="O1728">
        <f t="shared" si="131"/>
        <v>34</v>
      </c>
      <c r="P1728" s="13">
        <f t="shared" si="132"/>
        <v>137.25</v>
      </c>
      <c r="Q1728" s="15" t="s">
        <v>8323</v>
      </c>
      <c r="R1728" t="s">
        <v>8345</v>
      </c>
      <c r="S1728" s="19">
        <f t="shared" si="133"/>
        <v>41788.919722222221</v>
      </c>
      <c r="T1728" s="19">
        <f t="shared" si="134"/>
        <v>41817.919722222221</v>
      </c>
      <c r="U1728">
        <f t="shared" si="135"/>
        <v>2014</v>
      </c>
    </row>
    <row r="1729" spans="1:21" ht="43.2" x14ac:dyDescent="0.3">
      <c r="A1729" s="8">
        <v>1727</v>
      </c>
      <c r="B1729" s="9" t="s">
        <v>1728</v>
      </c>
      <c r="C1729" s="9" t="s">
        <v>5837</v>
      </c>
      <c r="D1729" s="10">
        <v>3000</v>
      </c>
      <c r="E1729" s="11">
        <v>1</v>
      </c>
      <c r="F1729" s="8" t="s">
        <v>8220</v>
      </c>
      <c r="G1729" s="8" t="s">
        <v>8224</v>
      </c>
      <c r="H1729" s="8" t="s">
        <v>8246</v>
      </c>
      <c r="I1729" s="8">
        <v>1428231600</v>
      </c>
      <c r="J1729" s="8">
        <v>1423520177</v>
      </c>
      <c r="K1729" s="8" t="b">
        <v>0</v>
      </c>
      <c r="L1729" s="8">
        <v>1</v>
      </c>
      <c r="M1729" s="8" t="b">
        <v>0</v>
      </c>
      <c r="N1729" s="8" t="s">
        <v>8291</v>
      </c>
      <c r="O1729">
        <f t="shared" si="131"/>
        <v>0</v>
      </c>
      <c r="P1729" s="13">
        <f t="shared" si="132"/>
        <v>1</v>
      </c>
      <c r="Q1729" s="15" t="s">
        <v>8323</v>
      </c>
      <c r="R1729" t="s">
        <v>8345</v>
      </c>
      <c r="S1729" s="19">
        <f t="shared" si="133"/>
        <v>42044.927974537044</v>
      </c>
      <c r="T1729" s="19">
        <f t="shared" si="134"/>
        <v>42099.458333333328</v>
      </c>
      <c r="U1729">
        <f t="shared" si="135"/>
        <v>2015</v>
      </c>
    </row>
    <row r="1730" spans="1:21" ht="43.2" x14ac:dyDescent="0.3">
      <c r="A1730" s="8">
        <v>1728</v>
      </c>
      <c r="B1730" s="9" t="s">
        <v>1729</v>
      </c>
      <c r="C1730" s="9" t="s">
        <v>5838</v>
      </c>
      <c r="D1730" s="10">
        <v>1250</v>
      </c>
      <c r="E1730" s="11">
        <v>855</v>
      </c>
      <c r="F1730" s="8" t="s">
        <v>8220</v>
      </c>
      <c r="G1730" s="8" t="s">
        <v>8223</v>
      </c>
      <c r="H1730" s="8" t="s">
        <v>8245</v>
      </c>
      <c r="I1730" s="8">
        <v>1445439674</v>
      </c>
      <c r="J1730" s="8">
        <v>1442847674</v>
      </c>
      <c r="K1730" s="8" t="b">
        <v>0</v>
      </c>
      <c r="L1730" s="8">
        <v>7</v>
      </c>
      <c r="M1730" s="8" t="b">
        <v>0</v>
      </c>
      <c r="N1730" s="8" t="s">
        <v>8291</v>
      </c>
      <c r="O1730">
        <f t="shared" si="131"/>
        <v>68</v>
      </c>
      <c r="P1730" s="13">
        <f t="shared" si="132"/>
        <v>122.14</v>
      </c>
      <c r="Q1730" s="15" t="s">
        <v>8323</v>
      </c>
      <c r="R1730" t="s">
        <v>8345</v>
      </c>
      <c r="S1730" s="19">
        <f t="shared" si="133"/>
        <v>42268.625856481478</v>
      </c>
      <c r="T1730" s="19">
        <f t="shared" si="134"/>
        <v>42298.625856481478</v>
      </c>
      <c r="U1730">
        <f t="shared" si="135"/>
        <v>2015</v>
      </c>
    </row>
    <row r="1731" spans="1:21" ht="43.2" hidden="1" x14ac:dyDescent="0.3">
      <c r="A1731" s="8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  <c r="O1731">
        <f t="shared" ref="O1731:O1794" si="136">ROUND(E1731/D1731*100,0)</f>
        <v>0</v>
      </c>
      <c r="P1731" s="13">
        <f t="shared" ref="P1731:P1794" si="137">IFERROR(ROUND(E1731/L1731,2),0)</f>
        <v>0</v>
      </c>
      <c r="Q1731" s="15" t="s">
        <v>8323</v>
      </c>
      <c r="R1731" t="s">
        <v>8345</v>
      </c>
      <c r="S1731" s="19">
        <f t="shared" ref="S1731:S1794" si="138">(((J1731/60)/60)/24)+DATE(1970,1,1)</f>
        <v>42471.052152777775</v>
      </c>
      <c r="T1731" s="19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3.2" x14ac:dyDescent="0.3">
      <c r="A1732" s="8">
        <v>1730</v>
      </c>
      <c r="B1732" s="9" t="s">
        <v>1731</v>
      </c>
      <c r="C1732" s="9" t="s">
        <v>5840</v>
      </c>
      <c r="D1732" s="10">
        <v>3000</v>
      </c>
      <c r="E1732" s="11">
        <v>0</v>
      </c>
      <c r="F1732" s="8" t="s">
        <v>8220</v>
      </c>
      <c r="G1732" s="8" t="s">
        <v>8223</v>
      </c>
      <c r="H1732" s="8" t="s">
        <v>8245</v>
      </c>
      <c r="I1732" s="8">
        <v>1445738783</v>
      </c>
      <c r="J1732" s="8">
        <v>1443146783</v>
      </c>
      <c r="K1732" s="8" t="b">
        <v>0</v>
      </c>
      <c r="L1732" s="8">
        <v>0</v>
      </c>
      <c r="M1732" s="8" t="b">
        <v>0</v>
      </c>
      <c r="N1732" s="8" t="s">
        <v>8291</v>
      </c>
      <c r="O1732">
        <f t="shared" si="136"/>
        <v>0</v>
      </c>
      <c r="P1732" s="13">
        <f t="shared" si="137"/>
        <v>0</v>
      </c>
      <c r="Q1732" s="15" t="s">
        <v>8323</v>
      </c>
      <c r="R1732" t="s">
        <v>8345</v>
      </c>
      <c r="S1732" s="19">
        <f t="shared" si="138"/>
        <v>42272.087766203709</v>
      </c>
      <c r="T1732" s="19">
        <f t="shared" si="139"/>
        <v>42302.087766203709</v>
      </c>
      <c r="U1732">
        <f t="shared" si="140"/>
        <v>2015</v>
      </c>
    </row>
    <row r="1733" spans="1:21" ht="28.8" x14ac:dyDescent="0.3">
      <c r="A1733" s="8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  <c r="O1733">
        <f t="shared" si="136"/>
        <v>0</v>
      </c>
      <c r="P1733" s="13">
        <f t="shared" si="137"/>
        <v>0</v>
      </c>
      <c r="Q1733" s="15" t="s">
        <v>8323</v>
      </c>
      <c r="R1733" t="s">
        <v>8345</v>
      </c>
      <c r="S1733" s="19">
        <f t="shared" si="138"/>
        <v>42152.906851851847</v>
      </c>
      <c r="T1733" s="19">
        <f t="shared" si="139"/>
        <v>42166.625</v>
      </c>
      <c r="U1733">
        <f t="shared" si="140"/>
        <v>2015</v>
      </c>
    </row>
    <row r="1734" spans="1:21" ht="43.2" x14ac:dyDescent="0.3">
      <c r="A1734" s="8">
        <v>1732</v>
      </c>
      <c r="B1734" s="9" t="s">
        <v>1733</v>
      </c>
      <c r="C1734" s="9" t="s">
        <v>5842</v>
      </c>
      <c r="D1734" s="10">
        <v>4000</v>
      </c>
      <c r="E1734" s="11">
        <v>0</v>
      </c>
      <c r="F1734" s="8" t="s">
        <v>8220</v>
      </c>
      <c r="G1734" s="8" t="s">
        <v>8223</v>
      </c>
      <c r="H1734" s="8" t="s">
        <v>8245</v>
      </c>
      <c r="I1734" s="8">
        <v>1452920400</v>
      </c>
      <c r="J1734" s="8">
        <v>1447777481</v>
      </c>
      <c r="K1734" s="8" t="b">
        <v>0</v>
      </c>
      <c r="L1734" s="8">
        <v>0</v>
      </c>
      <c r="M1734" s="8" t="b">
        <v>0</v>
      </c>
      <c r="N1734" s="8" t="s">
        <v>8291</v>
      </c>
      <c r="O1734">
        <f t="shared" si="136"/>
        <v>0</v>
      </c>
      <c r="P1734" s="13">
        <f t="shared" si="137"/>
        <v>0</v>
      </c>
      <c r="Q1734" s="15" t="s">
        <v>8323</v>
      </c>
      <c r="R1734" t="s">
        <v>8345</v>
      </c>
      <c r="S1734" s="19">
        <f t="shared" si="138"/>
        <v>42325.683807870373</v>
      </c>
      <c r="T1734" s="19">
        <f t="shared" si="139"/>
        <v>42385.208333333328</v>
      </c>
      <c r="U1734">
        <f t="shared" si="140"/>
        <v>2015</v>
      </c>
    </row>
    <row r="1735" spans="1:21" ht="43.2" hidden="1" x14ac:dyDescent="0.3">
      <c r="A1735" s="8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  <c r="O1735">
        <f t="shared" si="136"/>
        <v>0</v>
      </c>
      <c r="P1735" s="13">
        <f t="shared" si="137"/>
        <v>0</v>
      </c>
      <c r="Q1735" s="15" t="s">
        <v>8323</v>
      </c>
      <c r="R1735" t="s">
        <v>8345</v>
      </c>
      <c r="S1735" s="19">
        <f t="shared" si="138"/>
        <v>42614.675625000003</v>
      </c>
      <c r="T1735" s="19">
        <f t="shared" si="139"/>
        <v>42626.895833333328</v>
      </c>
      <c r="U1735">
        <f t="shared" si="140"/>
        <v>2016</v>
      </c>
    </row>
    <row r="1736" spans="1:21" ht="43.2" x14ac:dyDescent="0.3">
      <c r="A1736" s="8">
        <v>1734</v>
      </c>
      <c r="B1736" s="9" t="s">
        <v>1735</v>
      </c>
      <c r="C1736" s="9" t="s">
        <v>5844</v>
      </c>
      <c r="D1736" s="10">
        <v>4500</v>
      </c>
      <c r="E1736" s="11">
        <v>1</v>
      </c>
      <c r="F1736" s="8" t="s">
        <v>8220</v>
      </c>
      <c r="G1736" s="8" t="s">
        <v>8223</v>
      </c>
      <c r="H1736" s="8" t="s">
        <v>8245</v>
      </c>
      <c r="I1736" s="8">
        <v>1431046356</v>
      </c>
      <c r="J1736" s="8">
        <v>1428454356</v>
      </c>
      <c r="K1736" s="8" t="b">
        <v>0</v>
      </c>
      <c r="L1736" s="8">
        <v>1</v>
      </c>
      <c r="M1736" s="8" t="b">
        <v>0</v>
      </c>
      <c r="N1736" s="8" t="s">
        <v>8291</v>
      </c>
      <c r="O1736">
        <f t="shared" si="136"/>
        <v>0</v>
      </c>
      <c r="P1736" s="13">
        <f t="shared" si="137"/>
        <v>1</v>
      </c>
      <c r="Q1736" s="15" t="s">
        <v>8323</v>
      </c>
      <c r="R1736" t="s">
        <v>8345</v>
      </c>
      <c r="S1736" s="19">
        <f t="shared" si="138"/>
        <v>42102.036527777775</v>
      </c>
      <c r="T1736" s="19">
        <f t="shared" si="139"/>
        <v>42132.036527777775</v>
      </c>
      <c r="U1736">
        <f t="shared" si="140"/>
        <v>2015</v>
      </c>
    </row>
    <row r="1737" spans="1:21" ht="43.2" x14ac:dyDescent="0.3">
      <c r="A1737" s="8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  <c r="O1737">
        <f t="shared" si="136"/>
        <v>11</v>
      </c>
      <c r="P1737" s="13">
        <f t="shared" si="137"/>
        <v>55</v>
      </c>
      <c r="Q1737" s="15" t="s">
        <v>8323</v>
      </c>
      <c r="R1737" t="s">
        <v>8345</v>
      </c>
      <c r="S1737" s="19">
        <f t="shared" si="138"/>
        <v>42559.814178240747</v>
      </c>
      <c r="T1737" s="19">
        <f t="shared" si="139"/>
        <v>42589.814178240747</v>
      </c>
      <c r="U1737">
        <f t="shared" si="140"/>
        <v>2016</v>
      </c>
    </row>
    <row r="1738" spans="1:21" ht="28.8" x14ac:dyDescent="0.3">
      <c r="A1738" s="8">
        <v>1736</v>
      </c>
      <c r="B1738" s="9" t="s">
        <v>1737</v>
      </c>
      <c r="C1738" s="9" t="s">
        <v>5846</v>
      </c>
      <c r="D1738" s="10">
        <v>3000</v>
      </c>
      <c r="E1738" s="11">
        <v>22</v>
      </c>
      <c r="F1738" s="8" t="s">
        <v>8220</v>
      </c>
      <c r="G1738" s="8" t="s">
        <v>8223</v>
      </c>
      <c r="H1738" s="8" t="s">
        <v>8245</v>
      </c>
      <c r="I1738" s="8">
        <v>1447018833</v>
      </c>
      <c r="J1738" s="8">
        <v>1444423233</v>
      </c>
      <c r="K1738" s="8" t="b">
        <v>0</v>
      </c>
      <c r="L1738" s="8">
        <v>1</v>
      </c>
      <c r="M1738" s="8" t="b">
        <v>0</v>
      </c>
      <c r="N1738" s="8" t="s">
        <v>8291</v>
      </c>
      <c r="O1738">
        <f t="shared" si="136"/>
        <v>1</v>
      </c>
      <c r="P1738" s="13">
        <f t="shared" si="137"/>
        <v>22</v>
      </c>
      <c r="Q1738" s="15" t="s">
        <v>8323</v>
      </c>
      <c r="R1738" t="s">
        <v>8345</v>
      </c>
      <c r="S1738" s="19">
        <f t="shared" si="138"/>
        <v>42286.861493055556</v>
      </c>
      <c r="T1738" s="19">
        <f t="shared" si="139"/>
        <v>42316.90315972222</v>
      </c>
      <c r="U1738">
        <f t="shared" si="140"/>
        <v>2015</v>
      </c>
    </row>
    <row r="1739" spans="1:21" ht="43.2" x14ac:dyDescent="0.3">
      <c r="A1739" s="8">
        <v>1737</v>
      </c>
      <c r="B1739" s="9" t="s">
        <v>1738</v>
      </c>
      <c r="C1739" s="9" t="s">
        <v>5847</v>
      </c>
      <c r="D1739" s="10">
        <v>4000</v>
      </c>
      <c r="E1739" s="11">
        <v>850</v>
      </c>
      <c r="F1739" s="8" t="s">
        <v>8220</v>
      </c>
      <c r="G1739" s="8" t="s">
        <v>8223</v>
      </c>
      <c r="H1739" s="8" t="s">
        <v>8245</v>
      </c>
      <c r="I1739" s="8">
        <v>1437432392</v>
      </c>
      <c r="J1739" s="8">
        <v>1434840392</v>
      </c>
      <c r="K1739" s="8" t="b">
        <v>0</v>
      </c>
      <c r="L1739" s="8">
        <v>15</v>
      </c>
      <c r="M1739" s="8" t="b">
        <v>0</v>
      </c>
      <c r="N1739" s="8" t="s">
        <v>8291</v>
      </c>
      <c r="O1739">
        <f t="shared" si="136"/>
        <v>21</v>
      </c>
      <c r="P1739" s="13">
        <f t="shared" si="137"/>
        <v>56.67</v>
      </c>
      <c r="Q1739" s="15" t="s">
        <v>8323</v>
      </c>
      <c r="R1739" t="s">
        <v>8345</v>
      </c>
      <c r="S1739" s="19">
        <f t="shared" si="138"/>
        <v>42175.948981481488</v>
      </c>
      <c r="T1739" s="19">
        <f t="shared" si="139"/>
        <v>42205.948981481488</v>
      </c>
      <c r="U1739">
        <f t="shared" si="140"/>
        <v>2015</v>
      </c>
    </row>
    <row r="1740" spans="1:21" ht="28.8" hidden="1" x14ac:dyDescent="0.3">
      <c r="A1740" s="8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  <c r="O1740">
        <f t="shared" si="136"/>
        <v>0</v>
      </c>
      <c r="P1740" s="13">
        <f t="shared" si="137"/>
        <v>20</v>
      </c>
      <c r="Q1740" s="15" t="s">
        <v>8323</v>
      </c>
      <c r="R1740" t="s">
        <v>8345</v>
      </c>
      <c r="S1740" s="19">
        <f t="shared" si="138"/>
        <v>41884.874328703707</v>
      </c>
      <c r="T1740" s="19">
        <f t="shared" si="139"/>
        <v>41914.874328703707</v>
      </c>
      <c r="U1740">
        <f t="shared" si="140"/>
        <v>2014</v>
      </c>
    </row>
    <row r="1741" spans="1:21" ht="43.2" x14ac:dyDescent="0.3">
      <c r="A1741" s="8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  <c r="O1741">
        <f t="shared" si="136"/>
        <v>0</v>
      </c>
      <c r="P1741" s="13">
        <f t="shared" si="137"/>
        <v>1</v>
      </c>
      <c r="Q1741" s="15" t="s">
        <v>8323</v>
      </c>
      <c r="R1741" t="s">
        <v>8345</v>
      </c>
      <c r="S1741" s="19">
        <f t="shared" si="138"/>
        <v>42435.874212962968</v>
      </c>
      <c r="T1741" s="19">
        <f t="shared" si="139"/>
        <v>42494.832546296297</v>
      </c>
      <c r="U1741">
        <f t="shared" si="140"/>
        <v>2016</v>
      </c>
    </row>
    <row r="1742" spans="1:21" ht="43.2" x14ac:dyDescent="0.3">
      <c r="A1742" s="8">
        <v>1740</v>
      </c>
      <c r="B1742" s="9" t="s">
        <v>1741</v>
      </c>
      <c r="C1742" s="9" t="s">
        <v>5850</v>
      </c>
      <c r="D1742" s="10">
        <v>3000</v>
      </c>
      <c r="E1742" s="11">
        <v>0</v>
      </c>
      <c r="F1742" s="8" t="s">
        <v>8220</v>
      </c>
      <c r="G1742" s="8" t="s">
        <v>8223</v>
      </c>
      <c r="H1742" s="8" t="s">
        <v>8245</v>
      </c>
      <c r="I1742" s="8">
        <v>1437075422</v>
      </c>
      <c r="J1742" s="8">
        <v>1434483422</v>
      </c>
      <c r="K1742" s="8" t="b">
        <v>0</v>
      </c>
      <c r="L1742" s="8">
        <v>0</v>
      </c>
      <c r="M1742" s="8" t="b">
        <v>0</v>
      </c>
      <c r="N1742" s="8" t="s">
        <v>8291</v>
      </c>
      <c r="O1742">
        <f t="shared" si="136"/>
        <v>0</v>
      </c>
      <c r="P1742" s="13">
        <f t="shared" si="137"/>
        <v>0</v>
      </c>
      <c r="Q1742" s="15" t="s">
        <v>8323</v>
      </c>
      <c r="R1742" t="s">
        <v>8345</v>
      </c>
      <c r="S1742" s="19">
        <f t="shared" si="138"/>
        <v>42171.817384259266</v>
      </c>
      <c r="T1742" s="19">
        <f t="shared" si="139"/>
        <v>42201.817384259266</v>
      </c>
      <c r="U1742">
        <f t="shared" si="140"/>
        <v>2015</v>
      </c>
    </row>
    <row r="1743" spans="1:21" ht="28.8" x14ac:dyDescent="0.3">
      <c r="A1743" s="8">
        <v>1741</v>
      </c>
      <c r="B1743" s="9" t="s">
        <v>1742</v>
      </c>
      <c r="C1743" s="9" t="s">
        <v>5851</v>
      </c>
      <c r="D1743" s="10">
        <v>1200</v>
      </c>
      <c r="E1743" s="11">
        <v>1330</v>
      </c>
      <c r="F1743" s="8" t="s">
        <v>8218</v>
      </c>
      <c r="G1743" s="8" t="s">
        <v>8224</v>
      </c>
      <c r="H1743" s="8" t="s">
        <v>8246</v>
      </c>
      <c r="I1743" s="8">
        <v>1433948671</v>
      </c>
      <c r="J1743" s="8">
        <v>1430060671</v>
      </c>
      <c r="K1743" s="8" t="b">
        <v>0</v>
      </c>
      <c r="L1743" s="8">
        <v>52</v>
      </c>
      <c r="M1743" s="8" t="b">
        <v>1</v>
      </c>
      <c r="N1743" s="8" t="s">
        <v>8283</v>
      </c>
      <c r="O1743">
        <f t="shared" si="136"/>
        <v>111</v>
      </c>
      <c r="P1743" s="13">
        <f t="shared" si="137"/>
        <v>25.58</v>
      </c>
      <c r="Q1743" s="15" t="s">
        <v>8336</v>
      </c>
      <c r="R1743" t="s">
        <v>8337</v>
      </c>
      <c r="S1743" s="19">
        <f t="shared" si="138"/>
        <v>42120.628136574072</v>
      </c>
      <c r="T1743" s="19">
        <f t="shared" si="139"/>
        <v>42165.628136574072</v>
      </c>
      <c r="U1743">
        <f t="shared" si="140"/>
        <v>2015</v>
      </c>
    </row>
    <row r="1744" spans="1:21" ht="43.2" x14ac:dyDescent="0.3">
      <c r="A1744" s="8">
        <v>1742</v>
      </c>
      <c r="B1744" s="9" t="s">
        <v>1743</v>
      </c>
      <c r="C1744" s="9" t="s">
        <v>5852</v>
      </c>
      <c r="D1744" s="10">
        <v>2000</v>
      </c>
      <c r="E1744" s="11">
        <v>2175</v>
      </c>
      <c r="F1744" s="8" t="s">
        <v>8218</v>
      </c>
      <c r="G1744" s="8" t="s">
        <v>8223</v>
      </c>
      <c r="H1744" s="8" t="s">
        <v>8245</v>
      </c>
      <c r="I1744" s="8">
        <v>1483822800</v>
      </c>
      <c r="J1744" s="8">
        <v>1481058170</v>
      </c>
      <c r="K1744" s="8" t="b">
        <v>0</v>
      </c>
      <c r="L1744" s="8">
        <v>34</v>
      </c>
      <c r="M1744" s="8" t="b">
        <v>1</v>
      </c>
      <c r="N1744" s="8" t="s">
        <v>8283</v>
      </c>
      <c r="O1744">
        <f t="shared" si="136"/>
        <v>109</v>
      </c>
      <c r="P1744" s="13">
        <f t="shared" si="137"/>
        <v>63.97</v>
      </c>
      <c r="Q1744" s="15" t="s">
        <v>8336</v>
      </c>
      <c r="R1744" t="s">
        <v>8337</v>
      </c>
      <c r="S1744" s="19">
        <f t="shared" si="138"/>
        <v>42710.876967592587</v>
      </c>
      <c r="T1744" s="19">
        <f t="shared" si="139"/>
        <v>42742.875</v>
      </c>
      <c r="U1744">
        <f t="shared" si="140"/>
        <v>2016</v>
      </c>
    </row>
    <row r="1745" spans="1:21" ht="43.2" hidden="1" x14ac:dyDescent="0.3">
      <c r="A1745" s="8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  <c r="O1745">
        <f t="shared" si="136"/>
        <v>100</v>
      </c>
      <c r="P1745" s="13">
        <f t="shared" si="137"/>
        <v>89.93</v>
      </c>
      <c r="Q1745" s="15" t="s">
        <v>8336</v>
      </c>
      <c r="R1745" t="s">
        <v>8337</v>
      </c>
      <c r="S1745" s="19">
        <f t="shared" si="138"/>
        <v>42586.925636574073</v>
      </c>
      <c r="T1745" s="19">
        <f t="shared" si="139"/>
        <v>42609.165972222225</v>
      </c>
      <c r="U1745">
        <f t="shared" si="140"/>
        <v>2016</v>
      </c>
    </row>
    <row r="1746" spans="1:21" ht="43.2" hidden="1" x14ac:dyDescent="0.3">
      <c r="A1746" s="8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  <c r="O1746">
        <f t="shared" si="136"/>
        <v>118</v>
      </c>
      <c r="P1746" s="13">
        <f t="shared" si="137"/>
        <v>93.07</v>
      </c>
      <c r="Q1746" s="15" t="s">
        <v>8336</v>
      </c>
      <c r="R1746" t="s">
        <v>8337</v>
      </c>
      <c r="S1746" s="19">
        <f t="shared" si="138"/>
        <v>42026.605057870373</v>
      </c>
      <c r="T1746" s="19">
        <f t="shared" si="139"/>
        <v>42071.563391203701</v>
      </c>
      <c r="U1746">
        <f t="shared" si="140"/>
        <v>2015</v>
      </c>
    </row>
    <row r="1747" spans="1:21" ht="43.2" hidden="1" x14ac:dyDescent="0.3">
      <c r="A1747" s="8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  <c r="O1747">
        <f t="shared" si="136"/>
        <v>114</v>
      </c>
      <c r="P1747" s="13">
        <f t="shared" si="137"/>
        <v>89.67</v>
      </c>
      <c r="Q1747" s="15" t="s">
        <v>8336</v>
      </c>
      <c r="R1747" t="s">
        <v>8337</v>
      </c>
      <c r="S1747" s="19">
        <f t="shared" si="138"/>
        <v>42690.259699074071</v>
      </c>
      <c r="T1747" s="19">
        <f t="shared" si="139"/>
        <v>42726.083333333328</v>
      </c>
      <c r="U1747">
        <f t="shared" si="140"/>
        <v>2016</v>
      </c>
    </row>
    <row r="1748" spans="1:21" ht="57.6" hidden="1" x14ac:dyDescent="0.3">
      <c r="A1748" s="8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  <c r="O1748">
        <f t="shared" si="136"/>
        <v>148</v>
      </c>
      <c r="P1748" s="13">
        <f t="shared" si="137"/>
        <v>207.62</v>
      </c>
      <c r="Q1748" s="15" t="s">
        <v>8336</v>
      </c>
      <c r="R1748" t="s">
        <v>8337</v>
      </c>
      <c r="S1748" s="19">
        <f t="shared" si="138"/>
        <v>42668.176701388889</v>
      </c>
      <c r="T1748" s="19">
        <f t="shared" si="139"/>
        <v>42698.083333333328</v>
      </c>
      <c r="U1748">
        <f t="shared" si="140"/>
        <v>2016</v>
      </c>
    </row>
    <row r="1749" spans="1:21" ht="43.2" hidden="1" x14ac:dyDescent="0.3">
      <c r="A1749" s="8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  <c r="O1749">
        <f t="shared" si="136"/>
        <v>105</v>
      </c>
      <c r="P1749" s="13">
        <f t="shared" si="137"/>
        <v>59.41</v>
      </c>
      <c r="Q1749" s="15" t="s">
        <v>8336</v>
      </c>
      <c r="R1749" t="s">
        <v>8337</v>
      </c>
      <c r="S1749" s="19">
        <f t="shared" si="138"/>
        <v>42292.435532407413</v>
      </c>
      <c r="T1749" s="19">
        <f t="shared" si="139"/>
        <v>42321.625</v>
      </c>
      <c r="U1749">
        <f t="shared" si="140"/>
        <v>2015</v>
      </c>
    </row>
    <row r="1750" spans="1:21" ht="28.8" hidden="1" x14ac:dyDescent="0.3">
      <c r="A1750" s="8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  <c r="O1750">
        <f t="shared" si="136"/>
        <v>130</v>
      </c>
      <c r="P1750" s="13">
        <f t="shared" si="137"/>
        <v>358.97</v>
      </c>
      <c r="Q1750" s="15" t="s">
        <v>8336</v>
      </c>
      <c r="R1750" t="s">
        <v>8337</v>
      </c>
      <c r="S1750" s="19">
        <f t="shared" si="138"/>
        <v>42219.950729166667</v>
      </c>
      <c r="T1750" s="19">
        <f t="shared" si="139"/>
        <v>42249.950729166667</v>
      </c>
      <c r="U1750">
        <f t="shared" si="140"/>
        <v>2015</v>
      </c>
    </row>
    <row r="1751" spans="1:21" ht="28.8" hidden="1" x14ac:dyDescent="0.3">
      <c r="A1751" s="8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  <c r="O1751">
        <f t="shared" si="136"/>
        <v>123</v>
      </c>
      <c r="P1751" s="13">
        <f t="shared" si="137"/>
        <v>94.74</v>
      </c>
      <c r="Q1751" s="15" t="s">
        <v>8336</v>
      </c>
      <c r="R1751" t="s">
        <v>8337</v>
      </c>
      <c r="S1751" s="19">
        <f t="shared" si="138"/>
        <v>42758.975937499999</v>
      </c>
      <c r="T1751" s="19">
        <f t="shared" si="139"/>
        <v>42795.791666666672</v>
      </c>
      <c r="U1751">
        <f t="shared" si="140"/>
        <v>2017</v>
      </c>
    </row>
    <row r="1752" spans="1:21" ht="43.2" hidden="1" x14ac:dyDescent="0.3">
      <c r="A1752" s="8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  <c r="O1752">
        <f t="shared" si="136"/>
        <v>202</v>
      </c>
      <c r="P1752" s="13">
        <f t="shared" si="137"/>
        <v>80.650000000000006</v>
      </c>
      <c r="Q1752" s="15" t="s">
        <v>8336</v>
      </c>
      <c r="R1752" t="s">
        <v>8337</v>
      </c>
      <c r="S1752" s="19">
        <f t="shared" si="138"/>
        <v>42454.836851851855</v>
      </c>
      <c r="T1752" s="19">
        <f t="shared" si="139"/>
        <v>42479.836851851855</v>
      </c>
      <c r="U1752">
        <f t="shared" si="140"/>
        <v>2016</v>
      </c>
    </row>
    <row r="1753" spans="1:21" ht="28.8" hidden="1" x14ac:dyDescent="0.3">
      <c r="A1753" s="8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  <c r="O1753">
        <f t="shared" si="136"/>
        <v>103</v>
      </c>
      <c r="P1753" s="13">
        <f t="shared" si="137"/>
        <v>168.69</v>
      </c>
      <c r="Q1753" s="15" t="s">
        <v>8336</v>
      </c>
      <c r="R1753" t="s">
        <v>8337</v>
      </c>
      <c r="S1753" s="19">
        <f t="shared" si="138"/>
        <v>42052.7815162037</v>
      </c>
      <c r="T1753" s="19">
        <f t="shared" si="139"/>
        <v>42082.739849537036</v>
      </c>
      <c r="U1753">
        <f t="shared" si="140"/>
        <v>2015</v>
      </c>
    </row>
    <row r="1754" spans="1:21" ht="28.8" x14ac:dyDescent="0.3">
      <c r="A1754" s="8">
        <v>1752</v>
      </c>
      <c r="B1754" s="9" t="s">
        <v>1753</v>
      </c>
      <c r="C1754" s="9" t="s">
        <v>5862</v>
      </c>
      <c r="D1754" s="10">
        <v>1200</v>
      </c>
      <c r="E1754" s="11">
        <v>3122</v>
      </c>
      <c r="F1754" s="8" t="s">
        <v>8218</v>
      </c>
      <c r="G1754" s="8" t="s">
        <v>8224</v>
      </c>
      <c r="H1754" s="8" t="s">
        <v>8246</v>
      </c>
      <c r="I1754" s="8">
        <v>1476425082</v>
      </c>
      <c r="J1754" s="8">
        <v>1473833082</v>
      </c>
      <c r="K1754" s="8" t="b">
        <v>0</v>
      </c>
      <c r="L1754" s="8">
        <v>90</v>
      </c>
      <c r="M1754" s="8" t="b">
        <v>1</v>
      </c>
      <c r="N1754" s="8" t="s">
        <v>8283</v>
      </c>
      <c r="O1754">
        <f t="shared" si="136"/>
        <v>260</v>
      </c>
      <c r="P1754" s="13">
        <f t="shared" si="137"/>
        <v>34.69</v>
      </c>
      <c r="Q1754" s="15" t="s">
        <v>8336</v>
      </c>
      <c r="R1754" t="s">
        <v>8337</v>
      </c>
      <c r="S1754" s="19">
        <f t="shared" si="138"/>
        <v>42627.253263888888</v>
      </c>
      <c r="T1754" s="19">
        <f t="shared" si="139"/>
        <v>42657.253263888888</v>
      </c>
      <c r="U1754">
        <f t="shared" si="140"/>
        <v>2016</v>
      </c>
    </row>
    <row r="1755" spans="1:21" ht="43.2" hidden="1" x14ac:dyDescent="0.3">
      <c r="A1755" s="8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  <c r="O1755">
        <f t="shared" si="136"/>
        <v>108</v>
      </c>
      <c r="P1755" s="13">
        <f t="shared" si="137"/>
        <v>462.86</v>
      </c>
      <c r="Q1755" s="15" t="s">
        <v>8336</v>
      </c>
      <c r="R1755" t="s">
        <v>8337</v>
      </c>
      <c r="S1755" s="19">
        <f t="shared" si="138"/>
        <v>42420.74962962963</v>
      </c>
      <c r="T1755" s="19">
        <f t="shared" si="139"/>
        <v>42450.707962962959</v>
      </c>
      <c r="U1755">
        <f t="shared" si="140"/>
        <v>2016</v>
      </c>
    </row>
    <row r="1756" spans="1:21" ht="43.2" hidden="1" x14ac:dyDescent="0.3">
      <c r="A1756" s="8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  <c r="O1756">
        <f t="shared" si="136"/>
        <v>111</v>
      </c>
      <c r="P1756" s="13">
        <f t="shared" si="137"/>
        <v>104.39</v>
      </c>
      <c r="Q1756" s="15" t="s">
        <v>8336</v>
      </c>
      <c r="R1756" t="s">
        <v>8337</v>
      </c>
      <c r="S1756" s="19">
        <f t="shared" si="138"/>
        <v>42067.876770833333</v>
      </c>
      <c r="T1756" s="19">
        <f t="shared" si="139"/>
        <v>42097.835104166668</v>
      </c>
      <c r="U1756">
        <f t="shared" si="140"/>
        <v>2015</v>
      </c>
    </row>
    <row r="1757" spans="1:21" ht="43.2" hidden="1" x14ac:dyDescent="0.3">
      <c r="A1757" s="8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  <c r="O1757">
        <f t="shared" si="136"/>
        <v>120</v>
      </c>
      <c r="P1757" s="13">
        <f t="shared" si="137"/>
        <v>7.5</v>
      </c>
      <c r="Q1757" s="15" t="s">
        <v>8336</v>
      </c>
      <c r="R1757" t="s">
        <v>8337</v>
      </c>
      <c r="S1757" s="19">
        <f t="shared" si="138"/>
        <v>42252.788900462961</v>
      </c>
      <c r="T1757" s="19">
        <f t="shared" si="139"/>
        <v>42282.788900462961</v>
      </c>
      <c r="U1757">
        <f t="shared" si="140"/>
        <v>2015</v>
      </c>
    </row>
    <row r="1758" spans="1:21" ht="43.2" hidden="1" x14ac:dyDescent="0.3">
      <c r="A1758" s="8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  <c r="O1758">
        <f t="shared" si="136"/>
        <v>103</v>
      </c>
      <c r="P1758" s="13">
        <f t="shared" si="137"/>
        <v>47.13</v>
      </c>
      <c r="Q1758" s="15" t="s">
        <v>8336</v>
      </c>
      <c r="R1758" t="s">
        <v>8337</v>
      </c>
      <c r="S1758" s="19">
        <f t="shared" si="138"/>
        <v>42571.167465277773</v>
      </c>
      <c r="T1758" s="19">
        <f t="shared" si="139"/>
        <v>42611.167465277773</v>
      </c>
      <c r="U1758">
        <f t="shared" si="140"/>
        <v>2016</v>
      </c>
    </row>
    <row r="1759" spans="1:21" ht="28.8" hidden="1" x14ac:dyDescent="0.3">
      <c r="A1759" s="8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  <c r="O1759">
        <f t="shared" si="136"/>
        <v>116</v>
      </c>
      <c r="P1759" s="13">
        <f t="shared" si="137"/>
        <v>414.29</v>
      </c>
      <c r="Q1759" s="15" t="s">
        <v>8336</v>
      </c>
      <c r="R1759" t="s">
        <v>8337</v>
      </c>
      <c r="S1759" s="19">
        <f t="shared" si="138"/>
        <v>42733.827349537038</v>
      </c>
      <c r="T1759" s="19">
        <f t="shared" si="139"/>
        <v>42763.811805555553</v>
      </c>
      <c r="U1759">
        <f t="shared" si="140"/>
        <v>2016</v>
      </c>
    </row>
    <row r="1760" spans="1:21" ht="57.6" x14ac:dyDescent="0.3">
      <c r="A1760" s="8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  <c r="O1760">
        <f t="shared" si="136"/>
        <v>115</v>
      </c>
      <c r="P1760" s="13">
        <f t="shared" si="137"/>
        <v>42.48</v>
      </c>
      <c r="Q1760" s="15" t="s">
        <v>8336</v>
      </c>
      <c r="R1760" t="s">
        <v>8337</v>
      </c>
      <c r="S1760" s="19">
        <f t="shared" si="138"/>
        <v>42505.955925925926</v>
      </c>
      <c r="T1760" s="19">
        <f t="shared" si="139"/>
        <v>42565.955925925926</v>
      </c>
      <c r="U1760">
        <f t="shared" si="140"/>
        <v>2016</v>
      </c>
    </row>
    <row r="1761" spans="1:21" ht="28.8" hidden="1" x14ac:dyDescent="0.3">
      <c r="A1761" s="8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  <c r="O1761">
        <f t="shared" si="136"/>
        <v>107</v>
      </c>
      <c r="P1761" s="13">
        <f t="shared" si="137"/>
        <v>108.78</v>
      </c>
      <c r="Q1761" s="15" t="s">
        <v>8336</v>
      </c>
      <c r="R1761" t="s">
        <v>8337</v>
      </c>
      <c r="S1761" s="19">
        <f t="shared" si="138"/>
        <v>42068.829039351855</v>
      </c>
      <c r="T1761" s="19">
        <f t="shared" si="139"/>
        <v>42088.787372685183</v>
      </c>
      <c r="U1761">
        <f t="shared" si="140"/>
        <v>2015</v>
      </c>
    </row>
    <row r="1762" spans="1:21" ht="43.2" hidden="1" x14ac:dyDescent="0.3">
      <c r="A1762" s="8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  <c r="O1762">
        <f t="shared" si="136"/>
        <v>165</v>
      </c>
      <c r="P1762" s="13">
        <f t="shared" si="137"/>
        <v>81.099999999999994</v>
      </c>
      <c r="Q1762" s="15" t="s">
        <v>8336</v>
      </c>
      <c r="R1762" t="s">
        <v>8337</v>
      </c>
      <c r="S1762" s="19">
        <f t="shared" si="138"/>
        <v>42405.67260416667</v>
      </c>
      <c r="T1762" s="19">
        <f t="shared" si="139"/>
        <v>42425.67260416667</v>
      </c>
      <c r="U1762">
        <f t="shared" si="140"/>
        <v>2016</v>
      </c>
    </row>
    <row r="1763" spans="1:21" ht="28.8" hidden="1" x14ac:dyDescent="0.3">
      <c r="A1763" s="8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  <c r="O1763">
        <f t="shared" si="136"/>
        <v>155</v>
      </c>
      <c r="P1763" s="13">
        <f t="shared" si="137"/>
        <v>51.67</v>
      </c>
      <c r="Q1763" s="15" t="s">
        <v>8336</v>
      </c>
      <c r="R1763" t="s">
        <v>8337</v>
      </c>
      <c r="S1763" s="19">
        <f t="shared" si="138"/>
        <v>42209.567824074074</v>
      </c>
      <c r="T1763" s="19">
        <f t="shared" si="139"/>
        <v>42259.567824074074</v>
      </c>
      <c r="U1763">
        <f t="shared" si="140"/>
        <v>2015</v>
      </c>
    </row>
    <row r="1764" spans="1:21" ht="28.8" hidden="1" x14ac:dyDescent="0.3">
      <c r="A1764" s="8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  <c r="O1764">
        <f t="shared" si="136"/>
        <v>885</v>
      </c>
      <c r="P1764" s="13">
        <f t="shared" si="137"/>
        <v>35.4</v>
      </c>
      <c r="Q1764" s="15" t="s">
        <v>8336</v>
      </c>
      <c r="R1764" t="s">
        <v>8337</v>
      </c>
      <c r="S1764" s="19">
        <f t="shared" si="138"/>
        <v>42410.982002314813</v>
      </c>
      <c r="T1764" s="19">
        <f t="shared" si="139"/>
        <v>42440.982002314813</v>
      </c>
      <c r="U1764">
        <f t="shared" si="140"/>
        <v>2016</v>
      </c>
    </row>
    <row r="1765" spans="1:21" ht="57.6" hidden="1" x14ac:dyDescent="0.3">
      <c r="A1765" s="8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  <c r="O1765">
        <f t="shared" si="136"/>
        <v>102</v>
      </c>
      <c r="P1765" s="13">
        <f t="shared" si="137"/>
        <v>103.64</v>
      </c>
      <c r="Q1765" s="15" t="s">
        <v>8336</v>
      </c>
      <c r="R1765" t="s">
        <v>8337</v>
      </c>
      <c r="S1765" s="19">
        <f t="shared" si="138"/>
        <v>42636.868518518517</v>
      </c>
      <c r="T1765" s="19">
        <f t="shared" si="139"/>
        <v>42666.868518518517</v>
      </c>
      <c r="U1765">
        <f t="shared" si="140"/>
        <v>2016</v>
      </c>
    </row>
    <row r="1766" spans="1:21" ht="43.2" hidden="1" x14ac:dyDescent="0.3">
      <c r="A1766" s="8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  <c r="O1766">
        <f t="shared" si="136"/>
        <v>20</v>
      </c>
      <c r="P1766" s="13">
        <f t="shared" si="137"/>
        <v>55.28</v>
      </c>
      <c r="Q1766" s="15" t="s">
        <v>8336</v>
      </c>
      <c r="R1766" t="s">
        <v>8337</v>
      </c>
      <c r="S1766" s="19">
        <f t="shared" si="138"/>
        <v>41825.485868055555</v>
      </c>
      <c r="T1766" s="19">
        <f t="shared" si="139"/>
        <v>41854.485868055555</v>
      </c>
      <c r="U1766">
        <f t="shared" si="140"/>
        <v>2014</v>
      </c>
    </row>
    <row r="1767" spans="1:21" ht="43.2" hidden="1" x14ac:dyDescent="0.3">
      <c r="A1767" s="8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  <c r="O1767">
        <f t="shared" si="136"/>
        <v>59</v>
      </c>
      <c r="P1767" s="13">
        <f t="shared" si="137"/>
        <v>72.17</v>
      </c>
      <c r="Q1767" s="15" t="s">
        <v>8336</v>
      </c>
      <c r="R1767" t="s">
        <v>8337</v>
      </c>
      <c r="S1767" s="19">
        <f t="shared" si="138"/>
        <v>41834.980462962965</v>
      </c>
      <c r="T1767" s="19">
        <f t="shared" si="139"/>
        <v>41864.980462962965</v>
      </c>
      <c r="U1767">
        <f t="shared" si="140"/>
        <v>2014</v>
      </c>
    </row>
    <row r="1768" spans="1:21" ht="28.8" x14ac:dyDescent="0.3">
      <c r="A1768" s="8">
        <v>1766</v>
      </c>
      <c r="B1768" s="9" t="s">
        <v>1767</v>
      </c>
      <c r="C1768" s="9" t="s">
        <v>5876</v>
      </c>
      <c r="D1768" s="10">
        <v>1500</v>
      </c>
      <c r="E1768" s="11">
        <v>0</v>
      </c>
      <c r="F1768" s="8" t="s">
        <v>8220</v>
      </c>
      <c r="G1768" s="8" t="s">
        <v>8225</v>
      </c>
      <c r="H1768" s="8" t="s">
        <v>8247</v>
      </c>
      <c r="I1768" s="8">
        <v>1408999088</v>
      </c>
      <c r="J1768" s="8">
        <v>1407184688</v>
      </c>
      <c r="K1768" s="8" t="b">
        <v>1</v>
      </c>
      <c r="L1768" s="8">
        <v>0</v>
      </c>
      <c r="M1768" s="8" t="b">
        <v>0</v>
      </c>
      <c r="N1768" s="8" t="s">
        <v>8283</v>
      </c>
      <c r="O1768">
        <f t="shared" si="136"/>
        <v>0</v>
      </c>
      <c r="P1768" s="13">
        <f t="shared" si="137"/>
        <v>0</v>
      </c>
      <c r="Q1768" s="15" t="s">
        <v>8336</v>
      </c>
      <c r="R1768" t="s">
        <v>8337</v>
      </c>
      <c r="S1768" s="19">
        <f t="shared" si="138"/>
        <v>41855.859814814816</v>
      </c>
      <c r="T1768" s="19">
        <f t="shared" si="139"/>
        <v>41876.859814814816</v>
      </c>
      <c r="U1768">
        <f t="shared" si="140"/>
        <v>2014</v>
      </c>
    </row>
    <row r="1769" spans="1:21" ht="28.8" hidden="1" x14ac:dyDescent="0.3">
      <c r="A1769" s="8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  <c r="O1769">
        <f t="shared" si="136"/>
        <v>46</v>
      </c>
      <c r="P1769" s="13">
        <f t="shared" si="137"/>
        <v>58.62</v>
      </c>
      <c r="Q1769" s="15" t="s">
        <v>8336</v>
      </c>
      <c r="R1769" t="s">
        <v>8337</v>
      </c>
      <c r="S1769" s="19">
        <f t="shared" si="138"/>
        <v>41824.658379629633</v>
      </c>
      <c r="T1769" s="19">
        <f t="shared" si="139"/>
        <v>41854.658379629633</v>
      </c>
      <c r="U1769">
        <f t="shared" si="140"/>
        <v>2014</v>
      </c>
    </row>
    <row r="1770" spans="1:21" ht="43.2" hidden="1" x14ac:dyDescent="0.3">
      <c r="A1770" s="8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  <c r="O1770">
        <f t="shared" si="136"/>
        <v>4</v>
      </c>
      <c r="P1770" s="13">
        <f t="shared" si="137"/>
        <v>12.47</v>
      </c>
      <c r="Q1770" s="15" t="s">
        <v>8336</v>
      </c>
      <c r="R1770" t="s">
        <v>8337</v>
      </c>
      <c r="S1770" s="19">
        <f t="shared" si="138"/>
        <v>41849.560694444444</v>
      </c>
      <c r="T1770" s="19">
        <f t="shared" si="139"/>
        <v>41909.560694444444</v>
      </c>
      <c r="U1770">
        <f t="shared" si="140"/>
        <v>2014</v>
      </c>
    </row>
    <row r="1771" spans="1:21" ht="43.2" hidden="1" x14ac:dyDescent="0.3">
      <c r="A1771" s="8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  <c r="O1771">
        <f t="shared" si="136"/>
        <v>3</v>
      </c>
      <c r="P1771" s="13">
        <f t="shared" si="137"/>
        <v>49.14</v>
      </c>
      <c r="Q1771" s="15" t="s">
        <v>8336</v>
      </c>
      <c r="R1771" t="s">
        <v>8337</v>
      </c>
      <c r="S1771" s="19">
        <f t="shared" si="138"/>
        <v>41987.818969907406</v>
      </c>
      <c r="T1771" s="19">
        <f t="shared" si="139"/>
        <v>42017.818969907406</v>
      </c>
      <c r="U1771">
        <f t="shared" si="140"/>
        <v>2014</v>
      </c>
    </row>
    <row r="1772" spans="1:21" ht="43.2" hidden="1" x14ac:dyDescent="0.3">
      <c r="A1772" s="8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  <c r="O1772">
        <f t="shared" si="136"/>
        <v>57</v>
      </c>
      <c r="P1772" s="13">
        <f t="shared" si="137"/>
        <v>150.5</v>
      </c>
      <c r="Q1772" s="15" t="s">
        <v>8336</v>
      </c>
      <c r="R1772" t="s">
        <v>8337</v>
      </c>
      <c r="S1772" s="19">
        <f t="shared" si="138"/>
        <v>41891.780023148152</v>
      </c>
      <c r="T1772" s="19">
        <f t="shared" si="139"/>
        <v>41926.780023148152</v>
      </c>
      <c r="U1772">
        <f t="shared" si="140"/>
        <v>2014</v>
      </c>
    </row>
    <row r="1773" spans="1:21" ht="43.2" x14ac:dyDescent="0.3">
      <c r="A1773" s="8">
        <v>1771</v>
      </c>
      <c r="B1773" s="9" t="s">
        <v>1772</v>
      </c>
      <c r="C1773" s="9" t="s">
        <v>5881</v>
      </c>
      <c r="D1773" s="10">
        <v>4200</v>
      </c>
      <c r="E1773" s="11">
        <v>895</v>
      </c>
      <c r="F1773" s="8" t="s">
        <v>8220</v>
      </c>
      <c r="G1773" s="8" t="s">
        <v>8224</v>
      </c>
      <c r="H1773" s="8" t="s">
        <v>8246</v>
      </c>
      <c r="I1773" s="8">
        <v>1414107040</v>
      </c>
      <c r="J1773" s="8">
        <v>1411515040</v>
      </c>
      <c r="K1773" s="8" t="b">
        <v>1</v>
      </c>
      <c r="L1773" s="8">
        <v>25</v>
      </c>
      <c r="M1773" s="8" t="b">
        <v>0</v>
      </c>
      <c r="N1773" s="8" t="s">
        <v>8283</v>
      </c>
      <c r="O1773">
        <f t="shared" si="136"/>
        <v>21</v>
      </c>
      <c r="P1773" s="13">
        <f t="shared" si="137"/>
        <v>35.799999999999997</v>
      </c>
      <c r="Q1773" s="15" t="s">
        <v>8336</v>
      </c>
      <c r="R1773" t="s">
        <v>8337</v>
      </c>
      <c r="S1773" s="19">
        <f t="shared" si="138"/>
        <v>41905.979629629634</v>
      </c>
      <c r="T1773" s="19">
        <f t="shared" si="139"/>
        <v>41935.979629629634</v>
      </c>
      <c r="U1773">
        <f t="shared" si="140"/>
        <v>2014</v>
      </c>
    </row>
    <row r="1774" spans="1:21" ht="43.2" hidden="1" x14ac:dyDescent="0.3">
      <c r="A1774" s="8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  <c r="O1774">
        <f t="shared" si="136"/>
        <v>16</v>
      </c>
      <c r="P1774" s="13">
        <f t="shared" si="137"/>
        <v>45.16</v>
      </c>
      <c r="Q1774" s="15" t="s">
        <v>8336</v>
      </c>
      <c r="R1774" t="s">
        <v>8337</v>
      </c>
      <c r="S1774" s="19">
        <f t="shared" si="138"/>
        <v>41766.718009259261</v>
      </c>
      <c r="T1774" s="19">
        <f t="shared" si="139"/>
        <v>41826.718009259261</v>
      </c>
      <c r="U1774">
        <f t="shared" si="140"/>
        <v>2014</v>
      </c>
    </row>
    <row r="1775" spans="1:21" ht="43.2" hidden="1" x14ac:dyDescent="0.3">
      <c r="A1775" s="8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  <c r="O1775">
        <f t="shared" si="136"/>
        <v>6</v>
      </c>
      <c r="P1775" s="13">
        <f t="shared" si="137"/>
        <v>98.79</v>
      </c>
      <c r="Q1775" s="15" t="s">
        <v>8336</v>
      </c>
      <c r="R1775" t="s">
        <v>8337</v>
      </c>
      <c r="S1775" s="19">
        <f t="shared" si="138"/>
        <v>41978.760393518518</v>
      </c>
      <c r="T1775" s="19">
        <f t="shared" si="139"/>
        <v>42023.760393518518</v>
      </c>
      <c r="U1775">
        <f t="shared" si="140"/>
        <v>2014</v>
      </c>
    </row>
    <row r="1776" spans="1:21" ht="43.2" x14ac:dyDescent="0.3">
      <c r="A1776" s="8">
        <v>1774</v>
      </c>
      <c r="B1776" s="9" t="s">
        <v>1775</v>
      </c>
      <c r="C1776" s="9" t="s">
        <v>5884</v>
      </c>
      <c r="D1776" s="10">
        <v>2500</v>
      </c>
      <c r="E1776" s="11">
        <v>1148</v>
      </c>
      <c r="F1776" s="8" t="s">
        <v>8220</v>
      </c>
      <c r="G1776" s="8" t="s">
        <v>8223</v>
      </c>
      <c r="H1776" s="8" t="s">
        <v>8245</v>
      </c>
      <c r="I1776" s="8">
        <v>1417273140</v>
      </c>
      <c r="J1776" s="8">
        <v>1413609292</v>
      </c>
      <c r="K1776" s="8" t="b">
        <v>1</v>
      </c>
      <c r="L1776" s="8">
        <v>13</v>
      </c>
      <c r="M1776" s="8" t="b">
        <v>0</v>
      </c>
      <c r="N1776" s="8" t="s">
        <v>8283</v>
      </c>
      <c r="O1776">
        <f t="shared" si="136"/>
        <v>46</v>
      </c>
      <c r="P1776" s="13">
        <f t="shared" si="137"/>
        <v>88.31</v>
      </c>
      <c r="Q1776" s="15" t="s">
        <v>8336</v>
      </c>
      <c r="R1776" t="s">
        <v>8337</v>
      </c>
      <c r="S1776" s="19">
        <f t="shared" si="138"/>
        <v>41930.218657407408</v>
      </c>
      <c r="T1776" s="19">
        <f t="shared" si="139"/>
        <v>41972.624305555553</v>
      </c>
      <c r="U1776">
        <f t="shared" si="140"/>
        <v>2014</v>
      </c>
    </row>
    <row r="1777" spans="1:21" ht="43.2" hidden="1" x14ac:dyDescent="0.3">
      <c r="A1777" s="8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  <c r="O1777">
        <f t="shared" si="136"/>
        <v>65</v>
      </c>
      <c r="P1777" s="13">
        <f t="shared" si="137"/>
        <v>170.63</v>
      </c>
      <c r="Q1777" s="15" t="s">
        <v>8336</v>
      </c>
      <c r="R1777" t="s">
        <v>8337</v>
      </c>
      <c r="S1777" s="19">
        <f t="shared" si="138"/>
        <v>41891.976388888892</v>
      </c>
      <c r="T1777" s="19">
        <f t="shared" si="139"/>
        <v>41936.976388888892</v>
      </c>
      <c r="U1777">
        <f t="shared" si="140"/>
        <v>2014</v>
      </c>
    </row>
    <row r="1778" spans="1:21" ht="43.2" hidden="1" x14ac:dyDescent="0.3">
      <c r="A1778" s="8">
        <v>1776</v>
      </c>
      <c r="B1778" s="9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  <c r="O1778">
        <f t="shared" si="136"/>
        <v>7</v>
      </c>
      <c r="P1778" s="13">
        <f t="shared" si="137"/>
        <v>83.75</v>
      </c>
      <c r="Q1778" s="15" t="s">
        <v>8336</v>
      </c>
      <c r="R1778" t="s">
        <v>8337</v>
      </c>
      <c r="S1778" s="19">
        <f t="shared" si="138"/>
        <v>41905.95684027778</v>
      </c>
      <c r="T1778" s="19">
        <f t="shared" si="139"/>
        <v>41941.95684027778</v>
      </c>
      <c r="U1778">
        <f t="shared" si="140"/>
        <v>2014</v>
      </c>
    </row>
    <row r="1779" spans="1:21" ht="43.2" x14ac:dyDescent="0.3">
      <c r="A1779" s="8">
        <v>1777</v>
      </c>
      <c r="B1779" s="9" t="s">
        <v>1778</v>
      </c>
      <c r="C1779" s="9" t="s">
        <v>5887</v>
      </c>
      <c r="D1779" s="10">
        <v>4800</v>
      </c>
      <c r="E1779" s="11">
        <v>651</v>
      </c>
      <c r="F1779" s="8" t="s">
        <v>8220</v>
      </c>
      <c r="G1779" s="8" t="s">
        <v>8232</v>
      </c>
      <c r="H1779" s="8" t="s">
        <v>8248</v>
      </c>
      <c r="I1779" s="8">
        <v>1424421253</v>
      </c>
      <c r="J1779" s="8">
        <v>1421829253</v>
      </c>
      <c r="K1779" s="8" t="b">
        <v>1</v>
      </c>
      <c r="L1779" s="8">
        <v>10</v>
      </c>
      <c r="M1779" s="8" t="b">
        <v>0</v>
      </c>
      <c r="N1779" s="8" t="s">
        <v>8283</v>
      </c>
      <c r="O1779">
        <f t="shared" si="136"/>
        <v>14</v>
      </c>
      <c r="P1779" s="13">
        <f t="shared" si="137"/>
        <v>65.099999999999994</v>
      </c>
      <c r="Q1779" s="15" t="s">
        <v>8336</v>
      </c>
      <c r="R1779" t="s">
        <v>8337</v>
      </c>
      <c r="S1779" s="19">
        <f t="shared" si="138"/>
        <v>42025.357094907406</v>
      </c>
      <c r="T1779" s="19">
        <f t="shared" si="139"/>
        <v>42055.357094907406</v>
      </c>
      <c r="U1779">
        <f t="shared" si="140"/>
        <v>2015</v>
      </c>
    </row>
    <row r="1780" spans="1:21" ht="43.2" hidden="1" x14ac:dyDescent="0.3">
      <c r="A1780" s="8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  <c r="O1780">
        <f t="shared" si="136"/>
        <v>2</v>
      </c>
      <c r="P1780" s="13">
        <f t="shared" si="137"/>
        <v>66.33</v>
      </c>
      <c r="Q1780" s="15" t="s">
        <v>8336</v>
      </c>
      <c r="R1780" t="s">
        <v>8337</v>
      </c>
      <c r="S1780" s="19">
        <f t="shared" si="138"/>
        <v>42045.86336805555</v>
      </c>
      <c r="T1780" s="19">
        <f t="shared" si="139"/>
        <v>42090.821701388893</v>
      </c>
      <c r="U1780">
        <f t="shared" si="140"/>
        <v>2015</v>
      </c>
    </row>
    <row r="1781" spans="1:21" ht="43.2" hidden="1" x14ac:dyDescent="0.3">
      <c r="A1781" s="8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  <c r="O1781">
        <f t="shared" si="136"/>
        <v>36</v>
      </c>
      <c r="P1781" s="13">
        <f t="shared" si="137"/>
        <v>104.89</v>
      </c>
      <c r="Q1781" s="15" t="s">
        <v>8336</v>
      </c>
      <c r="R1781" t="s">
        <v>8337</v>
      </c>
      <c r="S1781" s="19">
        <f t="shared" si="138"/>
        <v>42585.691898148143</v>
      </c>
      <c r="T1781" s="19">
        <f t="shared" si="139"/>
        <v>42615.691898148143</v>
      </c>
      <c r="U1781">
        <f t="shared" si="140"/>
        <v>2016</v>
      </c>
    </row>
    <row r="1782" spans="1:21" ht="43.2" hidden="1" x14ac:dyDescent="0.3">
      <c r="A1782" s="8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  <c r="O1782">
        <f t="shared" si="136"/>
        <v>40</v>
      </c>
      <c r="P1782" s="13">
        <f t="shared" si="137"/>
        <v>78.44</v>
      </c>
      <c r="Q1782" s="15" t="s">
        <v>8336</v>
      </c>
      <c r="R1782" t="s">
        <v>8337</v>
      </c>
      <c r="S1782" s="19">
        <f t="shared" si="138"/>
        <v>42493.600810185191</v>
      </c>
      <c r="T1782" s="19">
        <f t="shared" si="139"/>
        <v>42553.600810185191</v>
      </c>
      <c r="U1782">
        <f t="shared" si="140"/>
        <v>2016</v>
      </c>
    </row>
    <row r="1783" spans="1:21" ht="43.2" hidden="1" x14ac:dyDescent="0.3">
      <c r="A1783" s="8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  <c r="O1783">
        <f t="shared" si="136"/>
        <v>26</v>
      </c>
      <c r="P1783" s="13">
        <f t="shared" si="137"/>
        <v>59.04</v>
      </c>
      <c r="Q1783" s="15" t="s">
        <v>8336</v>
      </c>
      <c r="R1783" t="s">
        <v>8337</v>
      </c>
      <c r="S1783" s="19">
        <f t="shared" si="138"/>
        <v>42597.617418981477</v>
      </c>
      <c r="T1783" s="19">
        <f t="shared" si="139"/>
        <v>42628.617418981477</v>
      </c>
      <c r="U1783">
        <f t="shared" si="140"/>
        <v>2016</v>
      </c>
    </row>
    <row r="1784" spans="1:21" ht="57.6" hidden="1" x14ac:dyDescent="0.3">
      <c r="A1784" s="8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  <c r="O1784">
        <f t="shared" si="136"/>
        <v>15</v>
      </c>
      <c r="P1784" s="13">
        <f t="shared" si="137"/>
        <v>71.34</v>
      </c>
      <c r="Q1784" s="15" t="s">
        <v>8336</v>
      </c>
      <c r="R1784" t="s">
        <v>8337</v>
      </c>
      <c r="S1784" s="19">
        <f t="shared" si="138"/>
        <v>42388.575104166666</v>
      </c>
      <c r="T1784" s="19">
        <f t="shared" si="139"/>
        <v>42421.575104166666</v>
      </c>
      <c r="U1784">
        <f t="shared" si="140"/>
        <v>2016</v>
      </c>
    </row>
    <row r="1785" spans="1:21" ht="43.2" hidden="1" x14ac:dyDescent="0.3">
      <c r="A1785" s="8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  <c r="O1785">
        <f t="shared" si="136"/>
        <v>24</v>
      </c>
      <c r="P1785" s="13">
        <f t="shared" si="137"/>
        <v>51.23</v>
      </c>
      <c r="Q1785" s="15" t="s">
        <v>8336</v>
      </c>
      <c r="R1785" t="s">
        <v>8337</v>
      </c>
      <c r="S1785" s="19">
        <f t="shared" si="138"/>
        <v>42115.949976851851</v>
      </c>
      <c r="T1785" s="19">
        <f t="shared" si="139"/>
        <v>42145.949976851851</v>
      </c>
      <c r="U1785">
        <f t="shared" si="140"/>
        <v>2015</v>
      </c>
    </row>
    <row r="1786" spans="1:21" ht="43.2" hidden="1" x14ac:dyDescent="0.3">
      <c r="A1786" s="8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  <c r="O1786">
        <f t="shared" si="136"/>
        <v>40</v>
      </c>
      <c r="P1786" s="13">
        <f t="shared" si="137"/>
        <v>60.24</v>
      </c>
      <c r="Q1786" s="15" t="s">
        <v>8336</v>
      </c>
      <c r="R1786" t="s">
        <v>8337</v>
      </c>
      <c r="S1786" s="19">
        <f t="shared" si="138"/>
        <v>42003.655555555553</v>
      </c>
      <c r="T1786" s="19">
        <f t="shared" si="139"/>
        <v>42035.142361111109</v>
      </c>
      <c r="U1786">
        <f t="shared" si="140"/>
        <v>2014</v>
      </c>
    </row>
    <row r="1787" spans="1:21" ht="43.2" hidden="1" x14ac:dyDescent="0.3">
      <c r="A1787" s="8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  <c r="O1787">
        <f t="shared" si="136"/>
        <v>20</v>
      </c>
      <c r="P1787" s="13">
        <f t="shared" si="137"/>
        <v>44.94</v>
      </c>
      <c r="Q1787" s="15" t="s">
        <v>8336</v>
      </c>
      <c r="R1787" t="s">
        <v>8337</v>
      </c>
      <c r="S1787" s="19">
        <f t="shared" si="138"/>
        <v>41897.134895833333</v>
      </c>
      <c r="T1787" s="19">
        <f t="shared" si="139"/>
        <v>41928</v>
      </c>
      <c r="U1787">
        <f t="shared" si="140"/>
        <v>2014</v>
      </c>
    </row>
    <row r="1788" spans="1:21" ht="43.2" x14ac:dyDescent="0.3">
      <c r="A1788" s="8">
        <v>1786</v>
      </c>
      <c r="B1788" s="9" t="s">
        <v>1787</v>
      </c>
      <c r="C1788" s="9" t="s">
        <v>5896</v>
      </c>
      <c r="D1788" s="10">
        <v>1900</v>
      </c>
      <c r="E1788" s="11">
        <v>905</v>
      </c>
      <c r="F1788" s="8" t="s">
        <v>8220</v>
      </c>
      <c r="G1788" s="8" t="s">
        <v>8232</v>
      </c>
      <c r="H1788" s="8" t="s">
        <v>8248</v>
      </c>
      <c r="I1788" s="8">
        <v>1418649177</v>
      </c>
      <c r="J1788" s="8">
        <v>1416057177</v>
      </c>
      <c r="K1788" s="8" t="b">
        <v>1</v>
      </c>
      <c r="L1788" s="8">
        <v>29</v>
      </c>
      <c r="M1788" s="8" t="b">
        <v>0</v>
      </c>
      <c r="N1788" s="8" t="s">
        <v>8283</v>
      </c>
      <c r="O1788">
        <f t="shared" si="136"/>
        <v>48</v>
      </c>
      <c r="P1788" s="13">
        <f t="shared" si="137"/>
        <v>31.21</v>
      </c>
      <c r="Q1788" s="15" t="s">
        <v>8336</v>
      </c>
      <c r="R1788" t="s">
        <v>8337</v>
      </c>
      <c r="S1788" s="19">
        <f t="shared" si="138"/>
        <v>41958.550659722227</v>
      </c>
      <c r="T1788" s="19">
        <f t="shared" si="139"/>
        <v>41988.550659722227</v>
      </c>
      <c r="U1788">
        <f t="shared" si="140"/>
        <v>2014</v>
      </c>
    </row>
    <row r="1789" spans="1:21" ht="43.2" hidden="1" x14ac:dyDescent="0.3">
      <c r="A1789" s="8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  <c r="O1789">
        <f t="shared" si="136"/>
        <v>15</v>
      </c>
      <c r="P1789" s="13">
        <f t="shared" si="137"/>
        <v>63.88</v>
      </c>
      <c r="Q1789" s="15" t="s">
        <v>8336</v>
      </c>
      <c r="R1789" t="s">
        <v>8337</v>
      </c>
      <c r="S1789" s="19">
        <f t="shared" si="138"/>
        <v>42068.65552083333</v>
      </c>
      <c r="T1789" s="19">
        <f t="shared" si="139"/>
        <v>42098.613854166666</v>
      </c>
      <c r="U1789">
        <f t="shared" si="140"/>
        <v>2015</v>
      </c>
    </row>
    <row r="1790" spans="1:21" ht="43.2" hidden="1" x14ac:dyDescent="0.3">
      <c r="A1790" s="8">
        <v>1788</v>
      </c>
      <c r="B1790" s="9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  <c r="O1790">
        <f t="shared" si="136"/>
        <v>1</v>
      </c>
      <c r="P1790" s="13">
        <f t="shared" si="137"/>
        <v>19</v>
      </c>
      <c r="Q1790" s="15" t="s">
        <v>8336</v>
      </c>
      <c r="R1790" t="s">
        <v>8337</v>
      </c>
      <c r="S1790" s="19">
        <f t="shared" si="138"/>
        <v>41913.94840277778</v>
      </c>
      <c r="T1790" s="19">
        <f t="shared" si="139"/>
        <v>41943.94840277778</v>
      </c>
      <c r="U1790">
        <f t="shared" si="140"/>
        <v>2014</v>
      </c>
    </row>
    <row r="1791" spans="1:21" ht="43.2" hidden="1" x14ac:dyDescent="0.3">
      <c r="A1791" s="8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  <c r="O1791">
        <f t="shared" si="136"/>
        <v>1</v>
      </c>
      <c r="P1791" s="13">
        <f t="shared" si="137"/>
        <v>10</v>
      </c>
      <c r="Q1791" s="15" t="s">
        <v>8336</v>
      </c>
      <c r="R1791" t="s">
        <v>8337</v>
      </c>
      <c r="S1791" s="19">
        <f t="shared" si="138"/>
        <v>41956.250034722223</v>
      </c>
      <c r="T1791" s="19">
        <f t="shared" si="139"/>
        <v>42016.250034722223</v>
      </c>
      <c r="U1791">
        <f t="shared" si="140"/>
        <v>2014</v>
      </c>
    </row>
    <row r="1792" spans="1:21" ht="43.2" hidden="1" x14ac:dyDescent="0.3">
      <c r="A1792" s="8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  <c r="O1792">
        <f t="shared" si="136"/>
        <v>5</v>
      </c>
      <c r="P1792" s="13">
        <f t="shared" si="137"/>
        <v>109.07</v>
      </c>
      <c r="Q1792" s="15" t="s">
        <v>8336</v>
      </c>
      <c r="R1792" t="s">
        <v>8337</v>
      </c>
      <c r="S1792" s="19">
        <f t="shared" si="138"/>
        <v>42010.674513888895</v>
      </c>
      <c r="T1792" s="19">
        <f t="shared" si="139"/>
        <v>42040.674513888895</v>
      </c>
      <c r="U1792">
        <f t="shared" si="140"/>
        <v>2015</v>
      </c>
    </row>
    <row r="1793" spans="1:21" ht="28.8" x14ac:dyDescent="0.3">
      <c r="A1793" s="8">
        <v>1791</v>
      </c>
      <c r="B1793" s="9" t="s">
        <v>1792</v>
      </c>
      <c r="C1793" s="9" t="s">
        <v>5901</v>
      </c>
      <c r="D1793" s="10">
        <v>3000</v>
      </c>
      <c r="E1793" s="11">
        <v>107</v>
      </c>
      <c r="F1793" s="8" t="s">
        <v>8220</v>
      </c>
      <c r="G1793" s="8" t="s">
        <v>8224</v>
      </c>
      <c r="H1793" s="8" t="s">
        <v>8246</v>
      </c>
      <c r="I1793" s="8">
        <v>1422553565</v>
      </c>
      <c r="J1793" s="8">
        <v>1417369565</v>
      </c>
      <c r="K1793" s="8" t="b">
        <v>1</v>
      </c>
      <c r="L1793" s="8">
        <v>4</v>
      </c>
      <c r="M1793" s="8" t="b">
        <v>0</v>
      </c>
      <c r="N1793" s="8" t="s">
        <v>8283</v>
      </c>
      <c r="O1793">
        <f t="shared" si="136"/>
        <v>4</v>
      </c>
      <c r="P1793" s="13">
        <f t="shared" si="137"/>
        <v>26.75</v>
      </c>
      <c r="Q1793" s="15" t="s">
        <v>8336</v>
      </c>
      <c r="R1793" t="s">
        <v>8337</v>
      </c>
      <c r="S1793" s="19">
        <f t="shared" si="138"/>
        <v>41973.740335648152</v>
      </c>
      <c r="T1793" s="19">
        <f t="shared" si="139"/>
        <v>42033.740335648152</v>
      </c>
      <c r="U1793">
        <f t="shared" si="140"/>
        <v>2014</v>
      </c>
    </row>
    <row r="1794" spans="1:21" ht="28.8" hidden="1" x14ac:dyDescent="0.3">
      <c r="A1794" s="8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  <c r="O1794">
        <f t="shared" si="136"/>
        <v>61</v>
      </c>
      <c r="P1794" s="13">
        <f t="shared" si="137"/>
        <v>109.94</v>
      </c>
      <c r="Q1794" s="15" t="s">
        <v>8336</v>
      </c>
      <c r="R1794" t="s">
        <v>8337</v>
      </c>
      <c r="S1794" s="19">
        <f t="shared" si="138"/>
        <v>42189.031041666662</v>
      </c>
      <c r="T1794" s="19">
        <f t="shared" si="139"/>
        <v>42226.290972222225</v>
      </c>
      <c r="U1794">
        <f t="shared" si="140"/>
        <v>2015</v>
      </c>
    </row>
    <row r="1795" spans="1:21" ht="43.2" x14ac:dyDescent="0.3">
      <c r="A1795" s="8">
        <v>1793</v>
      </c>
      <c r="B1795" s="9" t="s">
        <v>1794</v>
      </c>
      <c r="C1795" s="9" t="s">
        <v>5903</v>
      </c>
      <c r="D1795" s="10">
        <v>3000</v>
      </c>
      <c r="E1795" s="11">
        <v>40</v>
      </c>
      <c r="F1795" s="8" t="s">
        <v>8220</v>
      </c>
      <c r="G1795" s="8" t="s">
        <v>8225</v>
      </c>
      <c r="H1795" s="8" t="s">
        <v>8247</v>
      </c>
      <c r="I1795" s="8">
        <v>1417127040</v>
      </c>
      <c r="J1795" s="8">
        <v>1414531440</v>
      </c>
      <c r="K1795" s="8" t="b">
        <v>1</v>
      </c>
      <c r="L1795" s="8">
        <v>2</v>
      </c>
      <c r="M1795" s="8" t="b">
        <v>0</v>
      </c>
      <c r="N1795" s="8" t="s">
        <v>8283</v>
      </c>
      <c r="O1795">
        <f t="shared" ref="O1795:O1858" si="141">ROUND(E1795/D1795*100,0)</f>
        <v>1</v>
      </c>
      <c r="P1795" s="13">
        <f t="shared" ref="P1795:P1858" si="142">IFERROR(ROUND(E1795/L1795,2),0)</f>
        <v>20</v>
      </c>
      <c r="Q1795" s="15" t="s">
        <v>8336</v>
      </c>
      <c r="R1795" t="s">
        <v>8337</v>
      </c>
      <c r="S1795" s="19">
        <f t="shared" ref="S1795:S1858" si="143">(((J1795/60)/60)/24)+DATE(1970,1,1)</f>
        <v>41940.89166666667</v>
      </c>
      <c r="T1795" s="19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3.2" hidden="1" x14ac:dyDescent="0.3">
      <c r="A1796" s="8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  <c r="O1796">
        <f t="shared" si="141"/>
        <v>11</v>
      </c>
      <c r="P1796" s="13">
        <f t="shared" si="142"/>
        <v>55.39</v>
      </c>
      <c r="Q1796" s="15" t="s">
        <v>8336</v>
      </c>
      <c r="R1796" t="s">
        <v>8337</v>
      </c>
      <c r="S1796" s="19">
        <f t="shared" si="143"/>
        <v>42011.551180555558</v>
      </c>
      <c r="T1796" s="19">
        <f t="shared" si="144"/>
        <v>42046.551180555558</v>
      </c>
      <c r="U1796">
        <f t="shared" si="145"/>
        <v>2015</v>
      </c>
    </row>
    <row r="1797" spans="1:21" ht="43.2" hidden="1" x14ac:dyDescent="0.3">
      <c r="A1797" s="8">
        <v>1795</v>
      </c>
      <c r="B1797" s="9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  <c r="O1797">
        <f t="shared" si="141"/>
        <v>39</v>
      </c>
      <c r="P1797" s="13">
        <f t="shared" si="142"/>
        <v>133.9</v>
      </c>
      <c r="Q1797" s="15" t="s">
        <v>8336</v>
      </c>
      <c r="R1797" t="s">
        <v>8337</v>
      </c>
      <c r="S1797" s="19">
        <f t="shared" si="143"/>
        <v>42628.288668981477</v>
      </c>
      <c r="T1797" s="19">
        <f t="shared" si="144"/>
        <v>42657.666666666672</v>
      </c>
      <c r="U1797">
        <f t="shared" si="145"/>
        <v>2016</v>
      </c>
    </row>
    <row r="1798" spans="1:21" ht="57.6" hidden="1" x14ac:dyDescent="0.3">
      <c r="A1798" s="8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  <c r="O1798">
        <f t="shared" si="141"/>
        <v>22</v>
      </c>
      <c r="P1798" s="13">
        <f t="shared" si="142"/>
        <v>48.72</v>
      </c>
      <c r="Q1798" s="15" t="s">
        <v>8336</v>
      </c>
      <c r="R1798" t="s">
        <v>8337</v>
      </c>
      <c r="S1798" s="19">
        <f t="shared" si="143"/>
        <v>42515.439421296294</v>
      </c>
      <c r="T1798" s="19">
        <f t="shared" si="144"/>
        <v>42575.439421296294</v>
      </c>
      <c r="U1798">
        <f t="shared" si="145"/>
        <v>2016</v>
      </c>
    </row>
    <row r="1799" spans="1:21" ht="43.2" hidden="1" x14ac:dyDescent="0.3">
      <c r="A1799" s="8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  <c r="O1799">
        <f t="shared" si="141"/>
        <v>68</v>
      </c>
      <c r="P1799" s="13">
        <f t="shared" si="142"/>
        <v>48.25</v>
      </c>
      <c r="Q1799" s="15" t="s">
        <v>8336</v>
      </c>
      <c r="R1799" t="s">
        <v>8337</v>
      </c>
      <c r="S1799" s="19">
        <f t="shared" si="143"/>
        <v>42689.56931712963</v>
      </c>
      <c r="T1799" s="19">
        <f t="shared" si="144"/>
        <v>42719.56931712963</v>
      </c>
      <c r="U1799">
        <f t="shared" si="145"/>
        <v>2016</v>
      </c>
    </row>
    <row r="1800" spans="1:21" ht="43.2" hidden="1" x14ac:dyDescent="0.3">
      <c r="A1800" s="8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  <c r="O1800">
        <f t="shared" si="141"/>
        <v>14</v>
      </c>
      <c r="P1800" s="13">
        <f t="shared" si="142"/>
        <v>58.97</v>
      </c>
      <c r="Q1800" s="15" t="s">
        <v>8336</v>
      </c>
      <c r="R1800" t="s">
        <v>8337</v>
      </c>
      <c r="S1800" s="19">
        <f t="shared" si="143"/>
        <v>42344.32677083333</v>
      </c>
      <c r="T1800" s="19">
        <f t="shared" si="144"/>
        <v>42404.32677083333</v>
      </c>
      <c r="U1800">
        <f t="shared" si="145"/>
        <v>2015</v>
      </c>
    </row>
    <row r="1801" spans="1:21" ht="28.8" x14ac:dyDescent="0.3">
      <c r="A1801" s="8">
        <v>1799</v>
      </c>
      <c r="B1801" s="9" t="s">
        <v>1800</v>
      </c>
      <c r="C1801" s="9" t="s">
        <v>5909</v>
      </c>
      <c r="D1801" s="10">
        <v>4000</v>
      </c>
      <c r="E1801" s="11">
        <v>69.83</v>
      </c>
      <c r="F1801" s="8" t="s">
        <v>8220</v>
      </c>
      <c r="G1801" s="8" t="s">
        <v>8224</v>
      </c>
      <c r="H1801" s="8" t="s">
        <v>8246</v>
      </c>
      <c r="I1801" s="8">
        <v>1415740408</v>
      </c>
      <c r="J1801" s="8">
        <v>1414008808</v>
      </c>
      <c r="K1801" s="8" t="b">
        <v>1</v>
      </c>
      <c r="L1801" s="8">
        <v>6</v>
      </c>
      <c r="M1801" s="8" t="b">
        <v>0</v>
      </c>
      <c r="N1801" s="8" t="s">
        <v>8283</v>
      </c>
      <c r="O1801">
        <f t="shared" si="141"/>
        <v>2</v>
      </c>
      <c r="P1801" s="13">
        <f t="shared" si="142"/>
        <v>11.64</v>
      </c>
      <c r="Q1801" s="15" t="s">
        <v>8336</v>
      </c>
      <c r="R1801" t="s">
        <v>8337</v>
      </c>
      <c r="S1801" s="19">
        <f t="shared" si="143"/>
        <v>41934.842685185184</v>
      </c>
      <c r="T1801" s="19">
        <f t="shared" si="144"/>
        <v>41954.884351851855</v>
      </c>
      <c r="U1801">
        <f t="shared" si="145"/>
        <v>2014</v>
      </c>
    </row>
    <row r="1802" spans="1:21" ht="43.2" hidden="1" x14ac:dyDescent="0.3">
      <c r="A1802" s="8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  <c r="O1802">
        <f t="shared" si="141"/>
        <v>20</v>
      </c>
      <c r="P1802" s="13">
        <f t="shared" si="142"/>
        <v>83.72</v>
      </c>
      <c r="Q1802" s="15" t="s">
        <v>8336</v>
      </c>
      <c r="R1802" t="s">
        <v>8337</v>
      </c>
      <c r="S1802" s="19">
        <f t="shared" si="143"/>
        <v>42623.606134259258</v>
      </c>
      <c r="T1802" s="19">
        <f t="shared" si="144"/>
        <v>42653.606134259258</v>
      </c>
      <c r="U1802">
        <f t="shared" si="145"/>
        <v>2016</v>
      </c>
    </row>
    <row r="1803" spans="1:21" ht="43.2" hidden="1" x14ac:dyDescent="0.3">
      <c r="A1803" s="8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  <c r="O1803">
        <f t="shared" si="141"/>
        <v>14</v>
      </c>
      <c r="P1803" s="13">
        <f t="shared" si="142"/>
        <v>63.65</v>
      </c>
      <c r="Q1803" s="15" t="s">
        <v>8336</v>
      </c>
      <c r="R1803" t="s">
        <v>8337</v>
      </c>
      <c r="S1803" s="19">
        <f t="shared" si="143"/>
        <v>42321.660509259258</v>
      </c>
      <c r="T1803" s="19">
        <f t="shared" si="144"/>
        <v>42353.506944444445</v>
      </c>
      <c r="U1803">
        <f t="shared" si="145"/>
        <v>2015</v>
      </c>
    </row>
    <row r="1804" spans="1:21" ht="43.2" x14ac:dyDescent="0.3">
      <c r="A1804" s="8">
        <v>1802</v>
      </c>
      <c r="B1804" s="9" t="s">
        <v>1803</v>
      </c>
      <c r="C1804" s="9" t="s">
        <v>5912</v>
      </c>
      <c r="D1804" s="10">
        <v>3500</v>
      </c>
      <c r="E1804" s="11">
        <v>1697</v>
      </c>
      <c r="F1804" s="8" t="s">
        <v>8220</v>
      </c>
      <c r="G1804" s="8" t="s">
        <v>8235</v>
      </c>
      <c r="H1804" s="8" t="s">
        <v>8248</v>
      </c>
      <c r="I1804" s="8">
        <v>1435442340</v>
      </c>
      <c r="J1804" s="8">
        <v>1433416830</v>
      </c>
      <c r="K1804" s="8" t="b">
        <v>1</v>
      </c>
      <c r="L1804" s="8">
        <v>18</v>
      </c>
      <c r="M1804" s="8" t="b">
        <v>0</v>
      </c>
      <c r="N1804" s="8" t="s">
        <v>8283</v>
      </c>
      <c r="O1804">
        <f t="shared" si="141"/>
        <v>48</v>
      </c>
      <c r="P1804" s="13">
        <f t="shared" si="142"/>
        <v>94.28</v>
      </c>
      <c r="Q1804" s="15" t="s">
        <v>8336</v>
      </c>
      <c r="R1804" t="s">
        <v>8337</v>
      </c>
      <c r="S1804" s="19">
        <f t="shared" si="143"/>
        <v>42159.47256944445</v>
      </c>
      <c r="T1804" s="19">
        <f t="shared" si="144"/>
        <v>42182.915972222225</v>
      </c>
      <c r="U1804">
        <f t="shared" si="145"/>
        <v>2015</v>
      </c>
    </row>
    <row r="1805" spans="1:21" ht="43.2" hidden="1" x14ac:dyDescent="0.3">
      <c r="A1805" s="8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  <c r="O1805">
        <f t="shared" si="141"/>
        <v>31</v>
      </c>
      <c r="P1805" s="13">
        <f t="shared" si="142"/>
        <v>71.87</v>
      </c>
      <c r="Q1805" s="15" t="s">
        <v>8336</v>
      </c>
      <c r="R1805" t="s">
        <v>8337</v>
      </c>
      <c r="S1805" s="19">
        <f t="shared" si="143"/>
        <v>42018.071550925932</v>
      </c>
      <c r="T1805" s="19">
        <f t="shared" si="144"/>
        <v>42049.071550925932</v>
      </c>
      <c r="U1805">
        <f t="shared" si="145"/>
        <v>2015</v>
      </c>
    </row>
    <row r="1806" spans="1:21" ht="43.2" hidden="1" x14ac:dyDescent="0.3">
      <c r="A1806" s="8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  <c r="O1806">
        <f t="shared" si="141"/>
        <v>35</v>
      </c>
      <c r="P1806" s="13">
        <f t="shared" si="142"/>
        <v>104.85</v>
      </c>
      <c r="Q1806" s="15" t="s">
        <v>8336</v>
      </c>
      <c r="R1806" t="s">
        <v>8337</v>
      </c>
      <c r="S1806" s="19">
        <f t="shared" si="143"/>
        <v>42282.678287037037</v>
      </c>
      <c r="T1806" s="19">
        <f t="shared" si="144"/>
        <v>42322.719953703709</v>
      </c>
      <c r="U1806">
        <f t="shared" si="145"/>
        <v>2015</v>
      </c>
    </row>
    <row r="1807" spans="1:21" ht="43.2" hidden="1" x14ac:dyDescent="0.3">
      <c r="A1807" s="8">
        <v>1805</v>
      </c>
      <c r="B1807" s="9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  <c r="O1807">
        <f t="shared" si="141"/>
        <v>36</v>
      </c>
      <c r="P1807" s="13">
        <f t="shared" si="142"/>
        <v>67.14</v>
      </c>
      <c r="Q1807" s="15" t="s">
        <v>8336</v>
      </c>
      <c r="R1807" t="s">
        <v>8337</v>
      </c>
      <c r="S1807" s="19">
        <f t="shared" si="143"/>
        <v>42247.803912037038</v>
      </c>
      <c r="T1807" s="19">
        <f t="shared" si="144"/>
        <v>42279.75</v>
      </c>
      <c r="U1807">
        <f t="shared" si="145"/>
        <v>2015</v>
      </c>
    </row>
    <row r="1808" spans="1:21" ht="43.2" hidden="1" x14ac:dyDescent="0.3">
      <c r="A1808" s="8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  <c r="O1808">
        <f t="shared" si="141"/>
        <v>3</v>
      </c>
      <c r="P1808" s="13">
        <f t="shared" si="142"/>
        <v>73.88</v>
      </c>
      <c r="Q1808" s="15" t="s">
        <v>8336</v>
      </c>
      <c r="R1808" t="s">
        <v>8337</v>
      </c>
      <c r="S1808" s="19">
        <f t="shared" si="143"/>
        <v>41877.638298611113</v>
      </c>
      <c r="T1808" s="19">
        <f t="shared" si="144"/>
        <v>41912.638298611113</v>
      </c>
      <c r="U1808">
        <f t="shared" si="145"/>
        <v>2014</v>
      </c>
    </row>
    <row r="1809" spans="1:21" ht="28.8" hidden="1" x14ac:dyDescent="0.3">
      <c r="A1809" s="8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  <c r="O1809">
        <f t="shared" si="141"/>
        <v>11</v>
      </c>
      <c r="P1809" s="13">
        <f t="shared" si="142"/>
        <v>69.13</v>
      </c>
      <c r="Q1809" s="15" t="s">
        <v>8336</v>
      </c>
      <c r="R1809" t="s">
        <v>8337</v>
      </c>
      <c r="S1809" s="19">
        <f t="shared" si="143"/>
        <v>41880.068437499998</v>
      </c>
      <c r="T1809" s="19">
        <f t="shared" si="144"/>
        <v>41910.068437499998</v>
      </c>
      <c r="U1809">
        <f t="shared" si="145"/>
        <v>2014</v>
      </c>
    </row>
    <row r="1810" spans="1:21" ht="43.2" hidden="1" x14ac:dyDescent="0.3">
      <c r="A1810" s="8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  <c r="O1810">
        <f t="shared" si="141"/>
        <v>41</v>
      </c>
      <c r="P1810" s="13">
        <f t="shared" si="142"/>
        <v>120.77</v>
      </c>
      <c r="Q1810" s="15" t="s">
        <v>8336</v>
      </c>
      <c r="R1810" t="s">
        <v>8337</v>
      </c>
      <c r="S1810" s="19">
        <f t="shared" si="143"/>
        <v>42742.680902777778</v>
      </c>
      <c r="T1810" s="19">
        <f t="shared" si="144"/>
        <v>42777.680902777778</v>
      </c>
      <c r="U1810">
        <f t="shared" si="145"/>
        <v>2017</v>
      </c>
    </row>
    <row r="1811" spans="1:21" ht="43.2" x14ac:dyDescent="0.3">
      <c r="A1811" s="8">
        <v>1809</v>
      </c>
      <c r="B1811" s="9" t="s">
        <v>1810</v>
      </c>
      <c r="C1811" s="9" t="s">
        <v>5919</v>
      </c>
      <c r="D1811" s="10">
        <v>3500</v>
      </c>
      <c r="E1811" s="11">
        <v>380</v>
      </c>
      <c r="F1811" s="8" t="s">
        <v>8220</v>
      </c>
      <c r="G1811" s="8" t="s">
        <v>8228</v>
      </c>
      <c r="H1811" s="8" t="s">
        <v>8250</v>
      </c>
      <c r="I1811" s="8">
        <v>1425246439</v>
      </c>
      <c r="J1811" s="8">
        <v>1422222439</v>
      </c>
      <c r="K1811" s="8" t="b">
        <v>1</v>
      </c>
      <c r="L1811" s="8">
        <v>9</v>
      </c>
      <c r="M1811" s="8" t="b">
        <v>0</v>
      </c>
      <c r="N1811" s="8" t="s">
        <v>8283</v>
      </c>
      <c r="O1811">
        <f t="shared" si="141"/>
        <v>11</v>
      </c>
      <c r="P1811" s="13">
        <f t="shared" si="142"/>
        <v>42.22</v>
      </c>
      <c r="Q1811" s="15" t="s">
        <v>8336</v>
      </c>
      <c r="R1811" t="s">
        <v>8337</v>
      </c>
      <c r="S1811" s="19">
        <f t="shared" si="143"/>
        <v>42029.907858796301</v>
      </c>
      <c r="T1811" s="19">
        <f t="shared" si="144"/>
        <v>42064.907858796301</v>
      </c>
      <c r="U1811">
        <f t="shared" si="145"/>
        <v>2015</v>
      </c>
    </row>
    <row r="1812" spans="1:21" ht="43.2" hidden="1" x14ac:dyDescent="0.3">
      <c r="A1812" s="8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  <c r="O1812">
        <f t="shared" si="141"/>
        <v>3</v>
      </c>
      <c r="P1812" s="13">
        <f t="shared" si="142"/>
        <v>7.5</v>
      </c>
      <c r="Q1812" s="15" t="s">
        <v>8336</v>
      </c>
      <c r="R1812" t="s">
        <v>8337</v>
      </c>
      <c r="S1812" s="19">
        <f t="shared" si="143"/>
        <v>41860.91002314815</v>
      </c>
      <c r="T1812" s="19">
        <f t="shared" si="144"/>
        <v>41872.91002314815</v>
      </c>
      <c r="U1812">
        <f t="shared" si="145"/>
        <v>2014</v>
      </c>
    </row>
    <row r="1813" spans="1:21" ht="43.2" hidden="1" x14ac:dyDescent="0.3">
      <c r="A1813" s="8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  <c r="O1813">
        <f t="shared" si="141"/>
        <v>0</v>
      </c>
      <c r="P1813" s="13">
        <f t="shared" si="142"/>
        <v>1.54</v>
      </c>
      <c r="Q1813" s="15" t="s">
        <v>8336</v>
      </c>
      <c r="R1813" t="s">
        <v>8337</v>
      </c>
      <c r="S1813" s="19">
        <f t="shared" si="143"/>
        <v>41876.433680555558</v>
      </c>
      <c r="T1813" s="19">
        <f t="shared" si="144"/>
        <v>41936.166666666664</v>
      </c>
      <c r="U1813">
        <f t="shared" si="145"/>
        <v>2014</v>
      </c>
    </row>
    <row r="1814" spans="1:21" ht="43.2" hidden="1" x14ac:dyDescent="0.3">
      <c r="A1814" s="8">
        <v>1812</v>
      </c>
      <c r="B1814" s="9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  <c r="O1814">
        <f t="shared" si="141"/>
        <v>13</v>
      </c>
      <c r="P1814" s="13">
        <f t="shared" si="142"/>
        <v>37.61</v>
      </c>
      <c r="Q1814" s="15" t="s">
        <v>8336</v>
      </c>
      <c r="R1814" t="s">
        <v>8337</v>
      </c>
      <c r="S1814" s="19">
        <f t="shared" si="143"/>
        <v>42524.318703703699</v>
      </c>
      <c r="T1814" s="19">
        <f t="shared" si="144"/>
        <v>42554.318703703699</v>
      </c>
      <c r="U1814">
        <f t="shared" si="145"/>
        <v>2016</v>
      </c>
    </row>
    <row r="1815" spans="1:21" ht="43.2" hidden="1" x14ac:dyDescent="0.3">
      <c r="A1815" s="8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  <c r="O1815">
        <f t="shared" si="141"/>
        <v>0</v>
      </c>
      <c r="P1815" s="13">
        <f t="shared" si="142"/>
        <v>0</v>
      </c>
      <c r="Q1815" s="15" t="s">
        <v>8336</v>
      </c>
      <c r="R1815" t="s">
        <v>8337</v>
      </c>
      <c r="S1815" s="19">
        <f t="shared" si="143"/>
        <v>41829.889027777775</v>
      </c>
      <c r="T1815" s="19">
        <f t="shared" si="144"/>
        <v>41859.889027777775</v>
      </c>
      <c r="U1815">
        <f t="shared" si="145"/>
        <v>2014</v>
      </c>
    </row>
    <row r="1816" spans="1:21" ht="43.2" hidden="1" x14ac:dyDescent="0.3">
      <c r="A1816" s="8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  <c r="O1816">
        <f t="shared" si="141"/>
        <v>49</v>
      </c>
      <c r="P1816" s="13">
        <f t="shared" si="142"/>
        <v>42.16</v>
      </c>
      <c r="Q1816" s="15" t="s">
        <v>8336</v>
      </c>
      <c r="R1816" t="s">
        <v>8337</v>
      </c>
      <c r="S1816" s="19">
        <f t="shared" si="143"/>
        <v>42033.314074074078</v>
      </c>
      <c r="T1816" s="19">
        <f t="shared" si="144"/>
        <v>42063.314074074078</v>
      </c>
      <c r="U1816">
        <f t="shared" si="145"/>
        <v>2015</v>
      </c>
    </row>
    <row r="1817" spans="1:21" ht="57.6" x14ac:dyDescent="0.3">
      <c r="A1817" s="8">
        <v>1815</v>
      </c>
      <c r="B1817" s="9" t="s">
        <v>1816</v>
      </c>
      <c r="C1817" s="9" t="s">
        <v>5925</v>
      </c>
      <c r="D1817" s="10">
        <v>3000</v>
      </c>
      <c r="E1817" s="11">
        <v>0</v>
      </c>
      <c r="F1817" s="8" t="s">
        <v>8220</v>
      </c>
      <c r="G1817" s="8" t="s">
        <v>8223</v>
      </c>
      <c r="H1817" s="8" t="s">
        <v>8245</v>
      </c>
      <c r="I1817" s="8">
        <v>1435787137</v>
      </c>
      <c r="J1817" s="8">
        <v>1434577537</v>
      </c>
      <c r="K1817" s="8" t="b">
        <v>0</v>
      </c>
      <c r="L1817" s="8">
        <v>0</v>
      </c>
      <c r="M1817" s="8" t="b">
        <v>0</v>
      </c>
      <c r="N1817" s="8" t="s">
        <v>8283</v>
      </c>
      <c r="O1817">
        <f t="shared" si="141"/>
        <v>0</v>
      </c>
      <c r="P1817" s="13">
        <f t="shared" si="142"/>
        <v>0</v>
      </c>
      <c r="Q1817" s="15" t="s">
        <v>8336</v>
      </c>
      <c r="R1817" t="s">
        <v>8337</v>
      </c>
      <c r="S1817" s="19">
        <f t="shared" si="143"/>
        <v>42172.906678240746</v>
      </c>
      <c r="T1817" s="19">
        <f t="shared" si="144"/>
        <v>42186.906678240746</v>
      </c>
      <c r="U1817">
        <f t="shared" si="145"/>
        <v>2015</v>
      </c>
    </row>
    <row r="1818" spans="1:21" ht="43.2" hidden="1" x14ac:dyDescent="0.3">
      <c r="A1818" s="8">
        <v>1816</v>
      </c>
      <c r="B1818" s="9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  <c r="O1818">
        <f t="shared" si="141"/>
        <v>2</v>
      </c>
      <c r="P1818" s="13">
        <f t="shared" si="142"/>
        <v>84.83</v>
      </c>
      <c r="Q1818" s="15" t="s">
        <v>8336</v>
      </c>
      <c r="R1818" t="s">
        <v>8337</v>
      </c>
      <c r="S1818" s="19">
        <f t="shared" si="143"/>
        <v>42548.876192129625</v>
      </c>
      <c r="T1818" s="19">
        <f t="shared" si="144"/>
        <v>42576.791666666672</v>
      </c>
      <c r="U1818">
        <f t="shared" si="145"/>
        <v>2016</v>
      </c>
    </row>
    <row r="1819" spans="1:21" ht="28.8" hidden="1" x14ac:dyDescent="0.3">
      <c r="A1819" s="8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  <c r="O1819">
        <f t="shared" si="141"/>
        <v>52</v>
      </c>
      <c r="P1819" s="13">
        <f t="shared" si="142"/>
        <v>94.19</v>
      </c>
      <c r="Q1819" s="15" t="s">
        <v>8336</v>
      </c>
      <c r="R1819" t="s">
        <v>8337</v>
      </c>
      <c r="S1819" s="19">
        <f t="shared" si="143"/>
        <v>42705.662118055552</v>
      </c>
      <c r="T1819" s="19">
        <f t="shared" si="144"/>
        <v>42765.290972222225</v>
      </c>
      <c r="U1819">
        <f t="shared" si="145"/>
        <v>2016</v>
      </c>
    </row>
    <row r="1820" spans="1:21" ht="28.8" hidden="1" x14ac:dyDescent="0.3">
      <c r="A1820" s="8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  <c r="O1820">
        <f t="shared" si="141"/>
        <v>0</v>
      </c>
      <c r="P1820" s="13">
        <f t="shared" si="142"/>
        <v>0</v>
      </c>
      <c r="Q1820" s="15" t="s">
        <v>8336</v>
      </c>
      <c r="R1820" t="s">
        <v>8337</v>
      </c>
      <c r="S1820" s="19">
        <f t="shared" si="143"/>
        <v>42067.234375</v>
      </c>
      <c r="T1820" s="19">
        <f t="shared" si="144"/>
        <v>42097.192708333328</v>
      </c>
      <c r="U1820">
        <f t="shared" si="145"/>
        <v>2015</v>
      </c>
    </row>
    <row r="1821" spans="1:21" ht="43.2" x14ac:dyDescent="0.3">
      <c r="A1821" s="8">
        <v>1819</v>
      </c>
      <c r="B1821" s="9" t="s">
        <v>1820</v>
      </c>
      <c r="C1821" s="9" t="s">
        <v>5929</v>
      </c>
      <c r="D1821" s="10">
        <v>1200</v>
      </c>
      <c r="E1821" s="11">
        <v>25</v>
      </c>
      <c r="F1821" s="8" t="s">
        <v>8220</v>
      </c>
      <c r="G1821" s="8" t="s">
        <v>8223</v>
      </c>
      <c r="H1821" s="8" t="s">
        <v>8245</v>
      </c>
      <c r="I1821" s="8">
        <v>1406743396</v>
      </c>
      <c r="J1821" s="8">
        <v>1404151396</v>
      </c>
      <c r="K1821" s="8" t="b">
        <v>0</v>
      </c>
      <c r="L1821" s="8">
        <v>4</v>
      </c>
      <c r="M1821" s="8" t="b">
        <v>0</v>
      </c>
      <c r="N1821" s="8" t="s">
        <v>8283</v>
      </c>
      <c r="O1821">
        <f t="shared" si="141"/>
        <v>2</v>
      </c>
      <c r="P1821" s="13">
        <f t="shared" si="142"/>
        <v>6.25</v>
      </c>
      <c r="Q1821" s="15" t="s">
        <v>8336</v>
      </c>
      <c r="R1821" t="s">
        <v>8337</v>
      </c>
      <c r="S1821" s="19">
        <f t="shared" si="143"/>
        <v>41820.752268518518</v>
      </c>
      <c r="T1821" s="19">
        <f t="shared" si="144"/>
        <v>41850.752268518518</v>
      </c>
      <c r="U1821">
        <f t="shared" si="145"/>
        <v>2014</v>
      </c>
    </row>
    <row r="1822" spans="1:21" ht="57.6" hidden="1" x14ac:dyDescent="0.3">
      <c r="A1822" s="8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  <c r="O1822">
        <f t="shared" si="141"/>
        <v>7</v>
      </c>
      <c r="P1822" s="13">
        <f t="shared" si="142"/>
        <v>213.38</v>
      </c>
      <c r="Q1822" s="15" t="s">
        <v>8336</v>
      </c>
      <c r="R1822" t="s">
        <v>8337</v>
      </c>
      <c r="S1822" s="19">
        <f t="shared" si="143"/>
        <v>42065.084375000006</v>
      </c>
      <c r="T1822" s="19">
        <f t="shared" si="144"/>
        <v>42095.042708333334</v>
      </c>
      <c r="U1822">
        <f t="shared" si="145"/>
        <v>2015</v>
      </c>
    </row>
    <row r="1823" spans="1:21" ht="43.2" x14ac:dyDescent="0.3">
      <c r="A1823" s="8">
        <v>1821</v>
      </c>
      <c r="B1823" s="9" t="s">
        <v>1822</v>
      </c>
      <c r="C1823" s="9" t="s">
        <v>5931</v>
      </c>
      <c r="D1823" s="10">
        <v>2500</v>
      </c>
      <c r="E1823" s="11">
        <v>3372.25</v>
      </c>
      <c r="F1823" s="8" t="s">
        <v>8218</v>
      </c>
      <c r="G1823" s="8" t="s">
        <v>8223</v>
      </c>
      <c r="H1823" s="8" t="s">
        <v>8245</v>
      </c>
      <c r="I1823" s="8">
        <v>1330760367</v>
      </c>
      <c r="J1823" s="8">
        <v>1326872367</v>
      </c>
      <c r="K1823" s="8" t="b">
        <v>0</v>
      </c>
      <c r="L1823" s="8">
        <v>57</v>
      </c>
      <c r="M1823" s="8" t="b">
        <v>1</v>
      </c>
      <c r="N1823" s="8" t="s">
        <v>8274</v>
      </c>
      <c r="O1823">
        <f t="shared" si="141"/>
        <v>135</v>
      </c>
      <c r="P1823" s="13">
        <f t="shared" si="142"/>
        <v>59.16</v>
      </c>
      <c r="Q1823" s="15" t="s">
        <v>8323</v>
      </c>
      <c r="R1823" t="s">
        <v>8324</v>
      </c>
      <c r="S1823" s="19">
        <f t="shared" si="143"/>
        <v>40926.319062499999</v>
      </c>
      <c r="T1823" s="19">
        <f t="shared" si="144"/>
        <v>40971.319062499999</v>
      </c>
      <c r="U1823">
        <f t="shared" si="145"/>
        <v>2012</v>
      </c>
    </row>
    <row r="1824" spans="1:21" ht="28.8" hidden="1" x14ac:dyDescent="0.3">
      <c r="A1824" s="8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  <c r="O1824">
        <f t="shared" si="141"/>
        <v>100</v>
      </c>
      <c r="P1824" s="13">
        <f t="shared" si="142"/>
        <v>27.27</v>
      </c>
      <c r="Q1824" s="15" t="s">
        <v>8323</v>
      </c>
      <c r="R1824" t="s">
        <v>8324</v>
      </c>
      <c r="S1824" s="19">
        <f t="shared" si="143"/>
        <v>41634.797013888885</v>
      </c>
      <c r="T1824" s="19">
        <f t="shared" si="144"/>
        <v>41670.792361111111</v>
      </c>
      <c r="U1824">
        <f t="shared" si="145"/>
        <v>2013</v>
      </c>
    </row>
    <row r="1825" spans="1:21" ht="43.2" hidden="1" x14ac:dyDescent="0.3">
      <c r="A1825" s="8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  <c r="O1825">
        <f t="shared" si="141"/>
        <v>116</v>
      </c>
      <c r="P1825" s="13">
        <f t="shared" si="142"/>
        <v>24.58</v>
      </c>
      <c r="Q1825" s="15" t="s">
        <v>8323</v>
      </c>
      <c r="R1825" t="s">
        <v>8324</v>
      </c>
      <c r="S1825" s="19">
        <f t="shared" si="143"/>
        <v>41176.684907407405</v>
      </c>
      <c r="T1825" s="19">
        <f t="shared" si="144"/>
        <v>41206.684907407405</v>
      </c>
      <c r="U1825">
        <f t="shared" si="145"/>
        <v>2012</v>
      </c>
    </row>
    <row r="1826" spans="1:21" x14ac:dyDescent="0.3">
      <c r="A1826" s="8">
        <v>1824</v>
      </c>
      <c r="B1826" s="9" t="s">
        <v>1825</v>
      </c>
      <c r="C1826" s="9" t="s">
        <v>5934</v>
      </c>
      <c r="D1826" s="10">
        <v>3000</v>
      </c>
      <c r="E1826" s="11">
        <v>3002</v>
      </c>
      <c r="F1826" s="8" t="s">
        <v>8218</v>
      </c>
      <c r="G1826" s="8" t="s">
        <v>8223</v>
      </c>
      <c r="H1826" s="8" t="s">
        <v>8245</v>
      </c>
      <c r="I1826" s="8">
        <v>1389146880</v>
      </c>
      <c r="J1826" s="8">
        <v>1387403967</v>
      </c>
      <c r="K1826" s="8" t="b">
        <v>0</v>
      </c>
      <c r="L1826" s="8">
        <v>40</v>
      </c>
      <c r="M1826" s="8" t="b">
        <v>1</v>
      </c>
      <c r="N1826" s="8" t="s">
        <v>8274</v>
      </c>
      <c r="O1826">
        <f t="shared" si="141"/>
        <v>100</v>
      </c>
      <c r="P1826" s="13">
        <f t="shared" si="142"/>
        <v>75.05</v>
      </c>
      <c r="Q1826" s="15" t="s">
        <v>8323</v>
      </c>
      <c r="R1826" t="s">
        <v>8324</v>
      </c>
      <c r="S1826" s="19">
        <f t="shared" si="143"/>
        <v>41626.916284722225</v>
      </c>
      <c r="T1826" s="19">
        <f t="shared" si="144"/>
        <v>41647.088888888888</v>
      </c>
      <c r="U1826">
        <f t="shared" si="145"/>
        <v>2013</v>
      </c>
    </row>
    <row r="1827" spans="1:21" ht="43.2" x14ac:dyDescent="0.3">
      <c r="A1827" s="8">
        <v>1825</v>
      </c>
      <c r="B1827" s="9" t="s">
        <v>1826</v>
      </c>
      <c r="C1827" s="9" t="s">
        <v>5935</v>
      </c>
      <c r="D1827" s="10">
        <v>2000</v>
      </c>
      <c r="E1827" s="11">
        <v>2101</v>
      </c>
      <c r="F1827" s="8" t="s">
        <v>8218</v>
      </c>
      <c r="G1827" s="8" t="s">
        <v>8223</v>
      </c>
      <c r="H1827" s="8" t="s">
        <v>8245</v>
      </c>
      <c r="I1827" s="8">
        <v>1373572903</v>
      </c>
      <c r="J1827" s="8">
        <v>1371585703</v>
      </c>
      <c r="K1827" s="8" t="b">
        <v>0</v>
      </c>
      <c r="L1827" s="8">
        <v>50</v>
      </c>
      <c r="M1827" s="8" t="b">
        <v>1</v>
      </c>
      <c r="N1827" s="8" t="s">
        <v>8274</v>
      </c>
      <c r="O1827">
        <f t="shared" si="141"/>
        <v>105</v>
      </c>
      <c r="P1827" s="13">
        <f t="shared" si="142"/>
        <v>42.02</v>
      </c>
      <c r="Q1827" s="15" t="s">
        <v>8323</v>
      </c>
      <c r="R1827" t="s">
        <v>8324</v>
      </c>
      <c r="S1827" s="19">
        <f t="shared" si="143"/>
        <v>41443.83452546296</v>
      </c>
      <c r="T1827" s="19">
        <f t="shared" si="144"/>
        <v>41466.83452546296</v>
      </c>
      <c r="U1827">
        <f t="shared" si="145"/>
        <v>2013</v>
      </c>
    </row>
    <row r="1828" spans="1:21" ht="28.8" x14ac:dyDescent="0.3">
      <c r="A1828" s="8">
        <v>1826</v>
      </c>
      <c r="B1828" s="9" t="s">
        <v>1827</v>
      </c>
      <c r="C1828" s="9" t="s">
        <v>5936</v>
      </c>
      <c r="D1828" s="10">
        <v>2000</v>
      </c>
      <c r="E1828" s="11">
        <v>2020</v>
      </c>
      <c r="F1828" s="8" t="s">
        <v>8218</v>
      </c>
      <c r="G1828" s="8" t="s">
        <v>8223</v>
      </c>
      <c r="H1828" s="8" t="s">
        <v>8245</v>
      </c>
      <c r="I1828" s="8">
        <v>1392675017</v>
      </c>
      <c r="J1828" s="8">
        <v>1390083017</v>
      </c>
      <c r="K1828" s="8" t="b">
        <v>0</v>
      </c>
      <c r="L1828" s="8">
        <v>38</v>
      </c>
      <c r="M1828" s="8" t="b">
        <v>1</v>
      </c>
      <c r="N1828" s="8" t="s">
        <v>8274</v>
      </c>
      <c r="O1828">
        <f t="shared" si="141"/>
        <v>101</v>
      </c>
      <c r="P1828" s="13">
        <f t="shared" si="142"/>
        <v>53.16</v>
      </c>
      <c r="Q1828" s="15" t="s">
        <v>8323</v>
      </c>
      <c r="R1828" t="s">
        <v>8324</v>
      </c>
      <c r="S1828" s="19">
        <f t="shared" si="143"/>
        <v>41657.923807870371</v>
      </c>
      <c r="T1828" s="19">
        <f t="shared" si="144"/>
        <v>41687.923807870371</v>
      </c>
      <c r="U1828">
        <f t="shared" si="145"/>
        <v>2014</v>
      </c>
    </row>
    <row r="1829" spans="1:21" ht="43.2" hidden="1" x14ac:dyDescent="0.3">
      <c r="A1829" s="8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  <c r="O1829">
        <f t="shared" si="141"/>
        <v>101</v>
      </c>
      <c r="P1829" s="13">
        <f t="shared" si="142"/>
        <v>83.89</v>
      </c>
      <c r="Q1829" s="15" t="s">
        <v>8323</v>
      </c>
      <c r="R1829" t="s">
        <v>8324</v>
      </c>
      <c r="S1829" s="19">
        <f t="shared" si="143"/>
        <v>40555.325937499998</v>
      </c>
      <c r="T1829" s="19">
        <f t="shared" si="144"/>
        <v>40605.325937499998</v>
      </c>
      <c r="U1829">
        <f t="shared" si="145"/>
        <v>2011</v>
      </c>
    </row>
    <row r="1830" spans="1:21" ht="57.6" hidden="1" x14ac:dyDescent="0.3">
      <c r="A1830" s="8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  <c r="O1830">
        <f t="shared" si="141"/>
        <v>100</v>
      </c>
      <c r="P1830" s="13">
        <f t="shared" si="142"/>
        <v>417.33</v>
      </c>
      <c r="Q1830" s="15" t="s">
        <v>8323</v>
      </c>
      <c r="R1830" t="s">
        <v>8324</v>
      </c>
      <c r="S1830" s="19">
        <f t="shared" si="143"/>
        <v>41736.899652777778</v>
      </c>
      <c r="T1830" s="19">
        <f t="shared" si="144"/>
        <v>41768.916666666664</v>
      </c>
      <c r="U1830">
        <f t="shared" si="145"/>
        <v>2014</v>
      </c>
    </row>
    <row r="1831" spans="1:21" ht="43.2" x14ac:dyDescent="0.3">
      <c r="A1831" s="8">
        <v>1829</v>
      </c>
      <c r="B1831" s="9" t="s">
        <v>1830</v>
      </c>
      <c r="C1831" s="9" t="s">
        <v>5939</v>
      </c>
      <c r="D1831" s="10">
        <v>1500</v>
      </c>
      <c r="E1831" s="11">
        <v>2500.25</v>
      </c>
      <c r="F1831" s="8" t="s">
        <v>8218</v>
      </c>
      <c r="G1831" s="8" t="s">
        <v>8223</v>
      </c>
      <c r="H1831" s="8" t="s">
        <v>8245</v>
      </c>
      <c r="I1831" s="8">
        <v>1295647200</v>
      </c>
      <c r="J1831" s="8">
        <v>1291428371</v>
      </c>
      <c r="K1831" s="8" t="b">
        <v>0</v>
      </c>
      <c r="L1831" s="8">
        <v>33</v>
      </c>
      <c r="M1831" s="8" t="b">
        <v>1</v>
      </c>
      <c r="N1831" s="8" t="s">
        <v>8274</v>
      </c>
      <c r="O1831">
        <f t="shared" si="141"/>
        <v>167</v>
      </c>
      <c r="P1831" s="13">
        <f t="shared" si="142"/>
        <v>75.77</v>
      </c>
      <c r="Q1831" s="15" t="s">
        <v>8323</v>
      </c>
      <c r="R1831" t="s">
        <v>8324</v>
      </c>
      <c r="S1831" s="19">
        <f t="shared" si="143"/>
        <v>40516.087627314817</v>
      </c>
      <c r="T1831" s="19">
        <f t="shared" si="144"/>
        <v>40564.916666666664</v>
      </c>
      <c r="U1831">
        <f t="shared" si="145"/>
        <v>2010</v>
      </c>
    </row>
    <row r="1832" spans="1:21" ht="43.2" hidden="1" x14ac:dyDescent="0.3">
      <c r="A1832" s="8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  <c r="O1832">
        <f t="shared" si="141"/>
        <v>102</v>
      </c>
      <c r="P1832" s="13">
        <f t="shared" si="142"/>
        <v>67.39</v>
      </c>
      <c r="Q1832" s="15" t="s">
        <v>8323</v>
      </c>
      <c r="R1832" t="s">
        <v>8324</v>
      </c>
      <c r="S1832" s="19">
        <f t="shared" si="143"/>
        <v>41664.684108796297</v>
      </c>
      <c r="T1832" s="19">
        <f t="shared" si="144"/>
        <v>41694.684108796297</v>
      </c>
      <c r="U1832">
        <f t="shared" si="145"/>
        <v>2014</v>
      </c>
    </row>
    <row r="1833" spans="1:21" ht="43.2" x14ac:dyDescent="0.3">
      <c r="A1833" s="8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  <c r="O1833">
        <f t="shared" si="141"/>
        <v>103</v>
      </c>
      <c r="P1833" s="13">
        <f t="shared" si="142"/>
        <v>73.569999999999993</v>
      </c>
      <c r="Q1833" s="15" t="s">
        <v>8323</v>
      </c>
      <c r="R1833" t="s">
        <v>8324</v>
      </c>
      <c r="S1833" s="19">
        <f t="shared" si="143"/>
        <v>41026.996099537035</v>
      </c>
      <c r="T1833" s="19">
        <f t="shared" si="144"/>
        <v>41041.996099537035</v>
      </c>
      <c r="U1833">
        <f t="shared" si="145"/>
        <v>2012</v>
      </c>
    </row>
    <row r="1834" spans="1:21" ht="43.2" hidden="1" x14ac:dyDescent="0.3">
      <c r="A1834" s="8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  <c r="O1834">
        <f t="shared" si="141"/>
        <v>143</v>
      </c>
      <c r="P1834" s="13">
        <f t="shared" si="142"/>
        <v>25</v>
      </c>
      <c r="Q1834" s="15" t="s">
        <v>8323</v>
      </c>
      <c r="R1834" t="s">
        <v>8324</v>
      </c>
      <c r="S1834" s="19">
        <f t="shared" si="143"/>
        <v>40576.539664351854</v>
      </c>
      <c r="T1834" s="19">
        <f t="shared" si="144"/>
        <v>40606.539664351854</v>
      </c>
      <c r="U1834">
        <f t="shared" si="145"/>
        <v>2011</v>
      </c>
    </row>
    <row r="1835" spans="1:21" ht="43.2" hidden="1" x14ac:dyDescent="0.3">
      <c r="A1835" s="8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  <c r="O1835">
        <f t="shared" si="141"/>
        <v>263</v>
      </c>
      <c r="P1835" s="13">
        <f t="shared" si="142"/>
        <v>42</v>
      </c>
      <c r="Q1835" s="15" t="s">
        <v>8323</v>
      </c>
      <c r="R1835" t="s">
        <v>8324</v>
      </c>
      <c r="S1835" s="19">
        <f t="shared" si="143"/>
        <v>41303.044016203705</v>
      </c>
      <c r="T1835" s="19">
        <f t="shared" si="144"/>
        <v>41335.332638888889</v>
      </c>
      <c r="U1835">
        <f t="shared" si="145"/>
        <v>2013</v>
      </c>
    </row>
    <row r="1836" spans="1:21" ht="28.8" hidden="1" x14ac:dyDescent="0.3">
      <c r="A1836" s="8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  <c r="O1836">
        <f t="shared" si="141"/>
        <v>118</v>
      </c>
      <c r="P1836" s="13">
        <f t="shared" si="142"/>
        <v>131.16999999999999</v>
      </c>
      <c r="Q1836" s="15" t="s">
        <v>8323</v>
      </c>
      <c r="R1836" t="s">
        <v>8324</v>
      </c>
      <c r="S1836" s="19">
        <f t="shared" si="143"/>
        <v>41988.964062500003</v>
      </c>
      <c r="T1836" s="19">
        <f t="shared" si="144"/>
        <v>42028.964062500003</v>
      </c>
      <c r="U1836">
        <f t="shared" si="145"/>
        <v>2014</v>
      </c>
    </row>
    <row r="1837" spans="1:21" ht="57.6" hidden="1" x14ac:dyDescent="0.3">
      <c r="A1837" s="8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  <c r="O1837">
        <f t="shared" si="141"/>
        <v>104</v>
      </c>
      <c r="P1837" s="13">
        <f t="shared" si="142"/>
        <v>47.27</v>
      </c>
      <c r="Q1837" s="15" t="s">
        <v>8323</v>
      </c>
      <c r="R1837" t="s">
        <v>8324</v>
      </c>
      <c r="S1837" s="19">
        <f t="shared" si="143"/>
        <v>42430.702210648145</v>
      </c>
      <c r="T1837" s="19">
        <f t="shared" si="144"/>
        <v>42460.660543981481</v>
      </c>
      <c r="U1837">
        <f t="shared" si="145"/>
        <v>2016</v>
      </c>
    </row>
    <row r="1838" spans="1:21" ht="28.8" hidden="1" x14ac:dyDescent="0.3">
      <c r="A1838" s="8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  <c r="O1838">
        <f t="shared" si="141"/>
        <v>200</v>
      </c>
      <c r="P1838" s="13">
        <f t="shared" si="142"/>
        <v>182.13</v>
      </c>
      <c r="Q1838" s="15" t="s">
        <v>8323</v>
      </c>
      <c r="R1838" t="s">
        <v>8324</v>
      </c>
      <c r="S1838" s="19">
        <f t="shared" si="143"/>
        <v>41305.809363425928</v>
      </c>
      <c r="T1838" s="19">
        <f t="shared" si="144"/>
        <v>41322.809363425928</v>
      </c>
      <c r="U1838">
        <f t="shared" si="145"/>
        <v>2013</v>
      </c>
    </row>
    <row r="1839" spans="1:21" ht="57.6" hidden="1" x14ac:dyDescent="0.3">
      <c r="A1839" s="8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  <c r="O1839">
        <f t="shared" si="141"/>
        <v>307</v>
      </c>
      <c r="P1839" s="13">
        <f t="shared" si="142"/>
        <v>61.37</v>
      </c>
      <c r="Q1839" s="15" t="s">
        <v>8323</v>
      </c>
      <c r="R1839" t="s">
        <v>8324</v>
      </c>
      <c r="S1839" s="19">
        <f t="shared" si="143"/>
        <v>40926.047858796301</v>
      </c>
      <c r="T1839" s="19">
        <f t="shared" si="144"/>
        <v>40986.006192129629</v>
      </c>
      <c r="U1839">
        <f t="shared" si="145"/>
        <v>2012</v>
      </c>
    </row>
    <row r="1840" spans="1:21" ht="43.2" x14ac:dyDescent="0.3">
      <c r="A1840" s="8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  <c r="O1840">
        <f t="shared" si="141"/>
        <v>100</v>
      </c>
      <c r="P1840" s="13">
        <f t="shared" si="142"/>
        <v>35.770000000000003</v>
      </c>
      <c r="Q1840" s="15" t="s">
        <v>8323</v>
      </c>
      <c r="R1840" t="s">
        <v>8324</v>
      </c>
      <c r="S1840" s="19">
        <f t="shared" si="143"/>
        <v>40788.786539351851</v>
      </c>
      <c r="T1840" s="19">
        <f t="shared" si="144"/>
        <v>40817.125</v>
      </c>
      <c r="U1840">
        <f t="shared" si="145"/>
        <v>2011</v>
      </c>
    </row>
    <row r="1841" spans="1:21" ht="43.2" x14ac:dyDescent="0.3">
      <c r="A1841" s="8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  <c r="O1841">
        <f t="shared" si="141"/>
        <v>205</v>
      </c>
      <c r="P1841" s="13">
        <f t="shared" si="142"/>
        <v>45.62</v>
      </c>
      <c r="Q1841" s="15" t="s">
        <v>8323</v>
      </c>
      <c r="R1841" t="s">
        <v>8324</v>
      </c>
      <c r="S1841" s="19">
        <f t="shared" si="143"/>
        <v>42614.722013888888</v>
      </c>
      <c r="T1841" s="19">
        <f t="shared" si="144"/>
        <v>42644.722013888888</v>
      </c>
      <c r="U1841">
        <f t="shared" si="145"/>
        <v>2016</v>
      </c>
    </row>
    <row r="1842" spans="1:21" ht="43.2" hidden="1" x14ac:dyDescent="0.3">
      <c r="A1842" s="8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  <c r="O1842">
        <f t="shared" si="141"/>
        <v>109</v>
      </c>
      <c r="P1842" s="13">
        <f t="shared" si="142"/>
        <v>75.38</v>
      </c>
      <c r="Q1842" s="15" t="s">
        <v>8323</v>
      </c>
      <c r="R1842" t="s">
        <v>8324</v>
      </c>
      <c r="S1842" s="19">
        <f t="shared" si="143"/>
        <v>41382.096180555556</v>
      </c>
      <c r="T1842" s="19">
        <f t="shared" si="144"/>
        <v>41401.207638888889</v>
      </c>
      <c r="U1842">
        <f t="shared" si="145"/>
        <v>2013</v>
      </c>
    </row>
    <row r="1843" spans="1:21" ht="28.8" x14ac:dyDescent="0.3">
      <c r="A1843" s="8">
        <v>1841</v>
      </c>
      <c r="B1843" s="9" t="s">
        <v>1842</v>
      </c>
      <c r="C1843" s="9" t="s">
        <v>5951</v>
      </c>
      <c r="D1843" s="10">
        <v>2000</v>
      </c>
      <c r="E1843" s="11">
        <v>2035</v>
      </c>
      <c r="F1843" s="8" t="s">
        <v>8218</v>
      </c>
      <c r="G1843" s="8" t="s">
        <v>8223</v>
      </c>
      <c r="H1843" s="8" t="s">
        <v>8245</v>
      </c>
      <c r="I1843" s="8">
        <v>1400561940</v>
      </c>
      <c r="J1843" s="8">
        <v>1397679445</v>
      </c>
      <c r="K1843" s="8" t="b">
        <v>0</v>
      </c>
      <c r="L1843" s="8">
        <v>40</v>
      </c>
      <c r="M1843" s="8" t="b">
        <v>1</v>
      </c>
      <c r="N1843" s="8" t="s">
        <v>8274</v>
      </c>
      <c r="O1843">
        <f t="shared" si="141"/>
        <v>102</v>
      </c>
      <c r="P1843" s="13">
        <f t="shared" si="142"/>
        <v>50.88</v>
      </c>
      <c r="Q1843" s="15" t="s">
        <v>8323</v>
      </c>
      <c r="R1843" t="s">
        <v>8324</v>
      </c>
      <c r="S1843" s="19">
        <f t="shared" si="143"/>
        <v>41745.84542824074</v>
      </c>
      <c r="T1843" s="19">
        <f t="shared" si="144"/>
        <v>41779.207638888889</v>
      </c>
      <c r="U1843">
        <f t="shared" si="145"/>
        <v>2014</v>
      </c>
    </row>
    <row r="1844" spans="1:21" ht="43.2" x14ac:dyDescent="0.3">
      <c r="A1844" s="8">
        <v>1842</v>
      </c>
      <c r="B1844" s="9" t="s">
        <v>1843</v>
      </c>
      <c r="C1844" s="9" t="s">
        <v>5952</v>
      </c>
      <c r="D1844" s="10">
        <v>2000</v>
      </c>
      <c r="E1844" s="11">
        <v>2505</v>
      </c>
      <c r="F1844" s="8" t="s">
        <v>8218</v>
      </c>
      <c r="G1844" s="8" t="s">
        <v>8223</v>
      </c>
      <c r="H1844" s="8" t="s">
        <v>8245</v>
      </c>
      <c r="I1844" s="8">
        <v>1425275940</v>
      </c>
      <c r="J1844" s="8">
        <v>1422371381</v>
      </c>
      <c r="K1844" s="8" t="b">
        <v>0</v>
      </c>
      <c r="L1844" s="8">
        <v>21</v>
      </c>
      <c r="M1844" s="8" t="b">
        <v>1</v>
      </c>
      <c r="N1844" s="8" t="s">
        <v>8274</v>
      </c>
      <c r="O1844">
        <f t="shared" si="141"/>
        <v>125</v>
      </c>
      <c r="P1844" s="13">
        <f t="shared" si="142"/>
        <v>119.29</v>
      </c>
      <c r="Q1844" s="15" t="s">
        <v>8323</v>
      </c>
      <c r="R1844" t="s">
        <v>8324</v>
      </c>
      <c r="S1844" s="19">
        <f t="shared" si="143"/>
        <v>42031.631724537037</v>
      </c>
      <c r="T1844" s="19">
        <f t="shared" si="144"/>
        <v>42065.249305555553</v>
      </c>
      <c r="U1844">
        <f t="shared" si="145"/>
        <v>2015</v>
      </c>
    </row>
    <row r="1845" spans="1:21" ht="57.6" hidden="1" x14ac:dyDescent="0.3">
      <c r="A1845" s="8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  <c r="O1845">
        <f t="shared" si="141"/>
        <v>124</v>
      </c>
      <c r="P1845" s="13">
        <f t="shared" si="142"/>
        <v>92.54</v>
      </c>
      <c r="Q1845" s="15" t="s">
        <v>8323</v>
      </c>
      <c r="R1845" t="s">
        <v>8324</v>
      </c>
      <c r="S1845" s="19">
        <f t="shared" si="143"/>
        <v>40564.994837962964</v>
      </c>
      <c r="T1845" s="19">
        <f t="shared" si="144"/>
        <v>40594.994837962964</v>
      </c>
      <c r="U1845">
        <f t="shared" si="145"/>
        <v>2011</v>
      </c>
    </row>
    <row r="1846" spans="1:21" ht="43.2" x14ac:dyDescent="0.3">
      <c r="A1846" s="8">
        <v>1844</v>
      </c>
      <c r="B1846" s="9" t="s">
        <v>1845</v>
      </c>
      <c r="C1846" s="9" t="s">
        <v>5954</v>
      </c>
      <c r="D1846" s="10">
        <v>1500</v>
      </c>
      <c r="E1846" s="11">
        <v>1521</v>
      </c>
      <c r="F1846" s="8" t="s">
        <v>8218</v>
      </c>
      <c r="G1846" s="8" t="s">
        <v>8223</v>
      </c>
      <c r="H1846" s="8" t="s">
        <v>8245</v>
      </c>
      <c r="I1846" s="8">
        <v>1307761200</v>
      </c>
      <c r="J1846" s="8">
        <v>1304464914</v>
      </c>
      <c r="K1846" s="8" t="b">
        <v>0</v>
      </c>
      <c r="L1846" s="8">
        <v>20</v>
      </c>
      <c r="M1846" s="8" t="b">
        <v>1</v>
      </c>
      <c r="N1846" s="8" t="s">
        <v>8274</v>
      </c>
      <c r="O1846">
        <f t="shared" si="141"/>
        <v>101</v>
      </c>
      <c r="P1846" s="13">
        <f t="shared" si="142"/>
        <v>76.05</v>
      </c>
      <c r="Q1846" s="15" t="s">
        <v>8323</v>
      </c>
      <c r="R1846" t="s">
        <v>8324</v>
      </c>
      <c r="S1846" s="19">
        <f t="shared" si="143"/>
        <v>40666.973541666666</v>
      </c>
      <c r="T1846" s="19">
        <f t="shared" si="144"/>
        <v>40705.125</v>
      </c>
      <c r="U1846">
        <f t="shared" si="145"/>
        <v>2011</v>
      </c>
    </row>
    <row r="1847" spans="1:21" ht="86.4" x14ac:dyDescent="0.3">
      <c r="A1847" s="8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  <c r="O1847">
        <f t="shared" si="141"/>
        <v>100</v>
      </c>
      <c r="P1847" s="13">
        <f t="shared" si="142"/>
        <v>52.63</v>
      </c>
      <c r="Q1847" s="15" t="s">
        <v>8323</v>
      </c>
      <c r="R1847" t="s">
        <v>8324</v>
      </c>
      <c r="S1847" s="19">
        <f t="shared" si="143"/>
        <v>42523.333310185189</v>
      </c>
      <c r="T1847" s="19">
        <f t="shared" si="144"/>
        <v>42538.204861111109</v>
      </c>
      <c r="U1847">
        <f t="shared" si="145"/>
        <v>2016</v>
      </c>
    </row>
    <row r="1848" spans="1:21" ht="43.2" hidden="1" x14ac:dyDescent="0.3">
      <c r="A1848" s="8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  <c r="O1848">
        <f t="shared" si="141"/>
        <v>138</v>
      </c>
      <c r="P1848" s="13">
        <f t="shared" si="142"/>
        <v>98.99</v>
      </c>
      <c r="Q1848" s="15" t="s">
        <v>8323</v>
      </c>
      <c r="R1848" t="s">
        <v>8324</v>
      </c>
      <c r="S1848" s="19">
        <f t="shared" si="143"/>
        <v>41228.650196759263</v>
      </c>
      <c r="T1848" s="19">
        <f t="shared" si="144"/>
        <v>41258.650196759263</v>
      </c>
      <c r="U1848">
        <f t="shared" si="145"/>
        <v>2012</v>
      </c>
    </row>
    <row r="1849" spans="1:21" ht="57.6" x14ac:dyDescent="0.3">
      <c r="A1849" s="8">
        <v>1847</v>
      </c>
      <c r="B1849" s="9" t="s">
        <v>1848</v>
      </c>
      <c r="C1849" s="9" t="s">
        <v>5957</v>
      </c>
      <c r="D1849" s="10">
        <v>2500</v>
      </c>
      <c r="E1849" s="11">
        <v>3022</v>
      </c>
      <c r="F1849" s="8" t="s">
        <v>8218</v>
      </c>
      <c r="G1849" s="8" t="s">
        <v>8223</v>
      </c>
      <c r="H1849" s="8" t="s">
        <v>8245</v>
      </c>
      <c r="I1849" s="8">
        <v>1429594832</v>
      </c>
      <c r="J1849" s="8">
        <v>1427780432</v>
      </c>
      <c r="K1849" s="8" t="b">
        <v>0</v>
      </c>
      <c r="L1849" s="8">
        <v>38</v>
      </c>
      <c r="M1849" s="8" t="b">
        <v>1</v>
      </c>
      <c r="N1849" s="8" t="s">
        <v>8274</v>
      </c>
      <c r="O1849">
        <f t="shared" si="141"/>
        <v>121</v>
      </c>
      <c r="P1849" s="13">
        <f t="shared" si="142"/>
        <v>79.53</v>
      </c>
      <c r="Q1849" s="15" t="s">
        <v>8323</v>
      </c>
      <c r="R1849" t="s">
        <v>8324</v>
      </c>
      <c r="S1849" s="19">
        <f t="shared" si="143"/>
        <v>42094.236481481479</v>
      </c>
      <c r="T1849" s="19">
        <f t="shared" si="144"/>
        <v>42115.236481481479</v>
      </c>
      <c r="U1849">
        <f t="shared" si="145"/>
        <v>2015</v>
      </c>
    </row>
    <row r="1850" spans="1:21" ht="43.2" x14ac:dyDescent="0.3">
      <c r="A1850" s="8">
        <v>1848</v>
      </c>
      <c r="B1850" s="9" t="s">
        <v>1849</v>
      </c>
      <c r="C1850" s="9" t="s">
        <v>5958</v>
      </c>
      <c r="D1850" s="10">
        <v>3000</v>
      </c>
      <c r="E1850" s="11">
        <v>3221</v>
      </c>
      <c r="F1850" s="8" t="s">
        <v>8218</v>
      </c>
      <c r="G1850" s="8" t="s">
        <v>8223</v>
      </c>
      <c r="H1850" s="8" t="s">
        <v>8245</v>
      </c>
      <c r="I1850" s="8">
        <v>1312095540</v>
      </c>
      <c r="J1850" s="8">
        <v>1306608888</v>
      </c>
      <c r="K1850" s="8" t="b">
        <v>0</v>
      </c>
      <c r="L1850" s="8">
        <v>24</v>
      </c>
      <c r="M1850" s="8" t="b">
        <v>1</v>
      </c>
      <c r="N1850" s="8" t="s">
        <v>8274</v>
      </c>
      <c r="O1850">
        <f t="shared" si="141"/>
        <v>107</v>
      </c>
      <c r="P1850" s="13">
        <f t="shared" si="142"/>
        <v>134.21</v>
      </c>
      <c r="Q1850" s="15" t="s">
        <v>8323</v>
      </c>
      <c r="R1850" t="s">
        <v>8324</v>
      </c>
      <c r="S1850" s="19">
        <f t="shared" si="143"/>
        <v>40691.788055555553</v>
      </c>
      <c r="T1850" s="19">
        <f t="shared" si="144"/>
        <v>40755.290972222225</v>
      </c>
      <c r="U1850">
        <f t="shared" si="145"/>
        <v>2011</v>
      </c>
    </row>
    <row r="1851" spans="1:21" ht="28.8" hidden="1" x14ac:dyDescent="0.3">
      <c r="A1851" s="8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  <c r="O1851">
        <f t="shared" si="141"/>
        <v>100</v>
      </c>
      <c r="P1851" s="13">
        <f t="shared" si="142"/>
        <v>37.630000000000003</v>
      </c>
      <c r="Q1851" s="15" t="s">
        <v>8323</v>
      </c>
      <c r="R1851" t="s">
        <v>8324</v>
      </c>
      <c r="S1851" s="19">
        <f t="shared" si="143"/>
        <v>41169.845590277779</v>
      </c>
      <c r="T1851" s="19">
        <f t="shared" si="144"/>
        <v>41199.845590277779</v>
      </c>
      <c r="U1851">
        <f t="shared" si="145"/>
        <v>2012</v>
      </c>
    </row>
    <row r="1852" spans="1:21" ht="43.2" hidden="1" x14ac:dyDescent="0.3">
      <c r="A1852" s="8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  <c r="O1852">
        <f t="shared" si="141"/>
        <v>102</v>
      </c>
      <c r="P1852" s="13">
        <f t="shared" si="142"/>
        <v>51.04</v>
      </c>
      <c r="Q1852" s="15" t="s">
        <v>8323</v>
      </c>
      <c r="R1852" t="s">
        <v>8324</v>
      </c>
      <c r="S1852" s="19">
        <f t="shared" si="143"/>
        <v>41800.959490740745</v>
      </c>
      <c r="T1852" s="19">
        <f t="shared" si="144"/>
        <v>41830.959490740745</v>
      </c>
      <c r="U1852">
        <f t="shared" si="145"/>
        <v>2014</v>
      </c>
    </row>
    <row r="1853" spans="1:21" ht="43.2" x14ac:dyDescent="0.3">
      <c r="A1853" s="8">
        <v>1851</v>
      </c>
      <c r="B1853" s="9" t="s">
        <v>1852</v>
      </c>
      <c r="C1853" s="9" t="s">
        <v>5961</v>
      </c>
      <c r="D1853" s="10">
        <v>1300</v>
      </c>
      <c r="E1853" s="11">
        <v>1301</v>
      </c>
      <c r="F1853" s="8" t="s">
        <v>8218</v>
      </c>
      <c r="G1853" s="8" t="s">
        <v>8223</v>
      </c>
      <c r="H1853" s="8" t="s">
        <v>8245</v>
      </c>
      <c r="I1853" s="8">
        <v>1406509200</v>
      </c>
      <c r="J1853" s="8">
        <v>1404769538</v>
      </c>
      <c r="K1853" s="8" t="b">
        <v>0</v>
      </c>
      <c r="L1853" s="8">
        <v>26</v>
      </c>
      <c r="M1853" s="8" t="b">
        <v>1</v>
      </c>
      <c r="N1853" s="8" t="s">
        <v>8274</v>
      </c>
      <c r="O1853">
        <f t="shared" si="141"/>
        <v>100</v>
      </c>
      <c r="P1853" s="13">
        <f t="shared" si="142"/>
        <v>50.04</v>
      </c>
      <c r="Q1853" s="15" t="s">
        <v>8323</v>
      </c>
      <c r="R1853" t="s">
        <v>8324</v>
      </c>
      <c r="S1853" s="19">
        <f t="shared" si="143"/>
        <v>41827.906689814816</v>
      </c>
      <c r="T1853" s="19">
        <f t="shared" si="144"/>
        <v>41848.041666666664</v>
      </c>
      <c r="U1853">
        <f t="shared" si="145"/>
        <v>2014</v>
      </c>
    </row>
    <row r="1854" spans="1:21" ht="43.2" hidden="1" x14ac:dyDescent="0.3">
      <c r="A1854" s="8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  <c r="O1854">
        <f t="shared" si="141"/>
        <v>117</v>
      </c>
      <c r="P1854" s="13">
        <f t="shared" si="142"/>
        <v>133.93</v>
      </c>
      <c r="Q1854" s="15" t="s">
        <v>8323</v>
      </c>
      <c r="R1854" t="s">
        <v>8324</v>
      </c>
      <c r="S1854" s="19">
        <f t="shared" si="143"/>
        <v>42081.77143518519</v>
      </c>
      <c r="T1854" s="19">
        <f t="shared" si="144"/>
        <v>42119</v>
      </c>
      <c r="U1854">
        <f t="shared" si="145"/>
        <v>2015</v>
      </c>
    </row>
    <row r="1855" spans="1:21" ht="43.2" hidden="1" x14ac:dyDescent="0.3">
      <c r="A1855" s="8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  <c r="O1855">
        <f t="shared" si="141"/>
        <v>102</v>
      </c>
      <c r="P1855" s="13">
        <f t="shared" si="142"/>
        <v>58.21</v>
      </c>
      <c r="Q1855" s="15" t="s">
        <v>8323</v>
      </c>
      <c r="R1855" t="s">
        <v>8324</v>
      </c>
      <c r="S1855" s="19">
        <f t="shared" si="143"/>
        <v>41177.060381944444</v>
      </c>
      <c r="T1855" s="19">
        <f t="shared" si="144"/>
        <v>41227.102048611108</v>
      </c>
      <c r="U1855">
        <f t="shared" si="145"/>
        <v>2012</v>
      </c>
    </row>
    <row r="1856" spans="1:21" ht="43.2" hidden="1" x14ac:dyDescent="0.3">
      <c r="A1856" s="8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  <c r="O1856">
        <f t="shared" si="141"/>
        <v>102</v>
      </c>
      <c r="P1856" s="13">
        <f t="shared" si="142"/>
        <v>88.04</v>
      </c>
      <c r="Q1856" s="15" t="s">
        <v>8323</v>
      </c>
      <c r="R1856" t="s">
        <v>8324</v>
      </c>
      <c r="S1856" s="19">
        <f t="shared" si="143"/>
        <v>41388.021261574075</v>
      </c>
      <c r="T1856" s="19">
        <f t="shared" si="144"/>
        <v>41418.021261574075</v>
      </c>
      <c r="U1856">
        <f t="shared" si="145"/>
        <v>2013</v>
      </c>
    </row>
    <row r="1857" spans="1:21" ht="43.2" hidden="1" x14ac:dyDescent="0.3">
      <c r="A1857" s="8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  <c r="O1857">
        <f t="shared" si="141"/>
        <v>154</v>
      </c>
      <c r="P1857" s="13">
        <f t="shared" si="142"/>
        <v>70.58</v>
      </c>
      <c r="Q1857" s="15" t="s">
        <v>8323</v>
      </c>
      <c r="R1857" t="s">
        <v>8324</v>
      </c>
      <c r="S1857" s="19">
        <f t="shared" si="143"/>
        <v>41600.538657407407</v>
      </c>
      <c r="T1857" s="19">
        <f t="shared" si="144"/>
        <v>41645.538657407407</v>
      </c>
      <c r="U1857">
        <f t="shared" si="145"/>
        <v>2013</v>
      </c>
    </row>
    <row r="1858" spans="1:21" ht="57.6" x14ac:dyDescent="0.3">
      <c r="A1858" s="8">
        <v>1856</v>
      </c>
      <c r="B1858" s="9" t="s">
        <v>1857</v>
      </c>
      <c r="C1858" s="9" t="s">
        <v>5966</v>
      </c>
      <c r="D1858" s="10">
        <v>2000</v>
      </c>
      <c r="E1858" s="11">
        <v>2025</v>
      </c>
      <c r="F1858" s="8" t="s">
        <v>8218</v>
      </c>
      <c r="G1858" s="8" t="s">
        <v>8223</v>
      </c>
      <c r="H1858" s="8" t="s">
        <v>8245</v>
      </c>
      <c r="I1858" s="8">
        <v>1405715472</v>
      </c>
      <c r="J1858" s="8">
        <v>1403901072</v>
      </c>
      <c r="K1858" s="8" t="b">
        <v>0</v>
      </c>
      <c r="L1858" s="8">
        <v>38</v>
      </c>
      <c r="M1858" s="8" t="b">
        <v>1</v>
      </c>
      <c r="N1858" s="8" t="s">
        <v>8274</v>
      </c>
      <c r="O1858">
        <f t="shared" si="141"/>
        <v>101</v>
      </c>
      <c r="P1858" s="13">
        <f t="shared" si="142"/>
        <v>53.29</v>
      </c>
      <c r="Q1858" s="15" t="s">
        <v>8323</v>
      </c>
      <c r="R1858" t="s">
        <v>8324</v>
      </c>
      <c r="S1858" s="19">
        <f t="shared" si="143"/>
        <v>41817.854999999996</v>
      </c>
      <c r="T1858" s="19">
        <f t="shared" si="144"/>
        <v>41838.854999999996</v>
      </c>
      <c r="U1858">
        <f t="shared" si="145"/>
        <v>2014</v>
      </c>
    </row>
    <row r="1859" spans="1:21" ht="43.2" x14ac:dyDescent="0.3">
      <c r="A1859" s="8">
        <v>1857</v>
      </c>
      <c r="B1859" s="9" t="s">
        <v>1858</v>
      </c>
      <c r="C1859" s="9" t="s">
        <v>5967</v>
      </c>
      <c r="D1859" s="10">
        <v>3000</v>
      </c>
      <c r="E1859" s="11">
        <v>3000</v>
      </c>
      <c r="F1859" s="8" t="s">
        <v>8218</v>
      </c>
      <c r="G1859" s="8" t="s">
        <v>8223</v>
      </c>
      <c r="H1859" s="8" t="s">
        <v>8245</v>
      </c>
      <c r="I1859" s="8">
        <v>1410546413</v>
      </c>
      <c r="J1859" s="8">
        <v>1407954413</v>
      </c>
      <c r="K1859" s="8" t="b">
        <v>0</v>
      </c>
      <c r="L1859" s="8">
        <v>22</v>
      </c>
      <c r="M1859" s="8" t="b">
        <v>1</v>
      </c>
      <c r="N1859" s="8" t="s">
        <v>8274</v>
      </c>
      <c r="O1859">
        <f t="shared" ref="O1859:O1922" si="146">ROUND(E1859/D1859*100,0)</f>
        <v>100</v>
      </c>
      <c r="P1859" s="13">
        <f t="shared" ref="P1859:P1922" si="147">IFERROR(ROUND(E1859/L1859,2),0)</f>
        <v>136.36000000000001</v>
      </c>
      <c r="Q1859" s="15" t="s">
        <v>8323</v>
      </c>
      <c r="R1859" t="s">
        <v>8324</v>
      </c>
      <c r="S1859" s="19">
        <f t="shared" ref="S1859:S1922" si="148">(((J1859/60)/60)/24)+DATE(1970,1,1)</f>
        <v>41864.76866898148</v>
      </c>
      <c r="T1859" s="19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57.6" hidden="1" x14ac:dyDescent="0.3">
      <c r="A1860" s="8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  <c r="O1860">
        <f t="shared" si="146"/>
        <v>109</v>
      </c>
      <c r="P1860" s="13">
        <f t="shared" si="147"/>
        <v>40.549999999999997</v>
      </c>
      <c r="Q1860" s="15" t="s">
        <v>8323</v>
      </c>
      <c r="R1860" t="s">
        <v>8324</v>
      </c>
      <c r="S1860" s="19">
        <f t="shared" si="148"/>
        <v>40833.200474537036</v>
      </c>
      <c r="T1860" s="19">
        <f t="shared" si="149"/>
        <v>40893.242141203707</v>
      </c>
      <c r="U1860">
        <f t="shared" si="150"/>
        <v>2011</v>
      </c>
    </row>
    <row r="1861" spans="1:21" ht="28.8" x14ac:dyDescent="0.3">
      <c r="A1861" s="8">
        <v>1859</v>
      </c>
      <c r="B1861" s="9" t="s">
        <v>1860</v>
      </c>
      <c r="C1861" s="9" t="s">
        <v>5969</v>
      </c>
      <c r="D1861" s="10">
        <v>3000</v>
      </c>
      <c r="E1861" s="11">
        <v>3955</v>
      </c>
      <c r="F1861" s="8" t="s">
        <v>8218</v>
      </c>
      <c r="G1861" s="8" t="s">
        <v>8223</v>
      </c>
      <c r="H1861" s="8" t="s">
        <v>8245</v>
      </c>
      <c r="I1861" s="8">
        <v>1316716129</v>
      </c>
      <c r="J1861" s="8">
        <v>1314124129</v>
      </c>
      <c r="K1861" s="8" t="b">
        <v>0</v>
      </c>
      <c r="L1861" s="8">
        <v>56</v>
      </c>
      <c r="M1861" s="8" t="b">
        <v>1</v>
      </c>
      <c r="N1861" s="8" t="s">
        <v>8274</v>
      </c>
      <c r="O1861">
        <f t="shared" si="146"/>
        <v>132</v>
      </c>
      <c r="P1861" s="13">
        <f t="shared" si="147"/>
        <v>70.63</v>
      </c>
      <c r="Q1861" s="15" t="s">
        <v>8323</v>
      </c>
      <c r="R1861" t="s">
        <v>8324</v>
      </c>
      <c r="S1861" s="19">
        <f t="shared" si="148"/>
        <v>40778.770011574074</v>
      </c>
      <c r="T1861" s="19">
        <f t="shared" si="149"/>
        <v>40808.770011574074</v>
      </c>
      <c r="U1861">
        <f t="shared" si="150"/>
        <v>2011</v>
      </c>
    </row>
    <row r="1862" spans="1:21" ht="43.2" hidden="1" x14ac:dyDescent="0.3">
      <c r="A1862" s="8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  <c r="O1862">
        <f t="shared" si="146"/>
        <v>133</v>
      </c>
      <c r="P1862" s="13">
        <f t="shared" si="147"/>
        <v>52.68</v>
      </c>
      <c r="Q1862" s="15" t="s">
        <v>8323</v>
      </c>
      <c r="R1862" t="s">
        <v>8324</v>
      </c>
      <c r="S1862" s="19">
        <f t="shared" si="148"/>
        <v>41655.709305555552</v>
      </c>
      <c r="T1862" s="19">
        <f t="shared" si="149"/>
        <v>41676.709305555552</v>
      </c>
      <c r="U1862">
        <f t="shared" si="150"/>
        <v>2014</v>
      </c>
    </row>
    <row r="1863" spans="1:21" ht="43.2" hidden="1" x14ac:dyDescent="0.3">
      <c r="A1863" s="8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  <c r="O1863">
        <f t="shared" si="146"/>
        <v>0</v>
      </c>
      <c r="P1863" s="13">
        <f t="shared" si="147"/>
        <v>0</v>
      </c>
      <c r="Q1863" s="15" t="s">
        <v>8331</v>
      </c>
      <c r="R1863" t="s">
        <v>8333</v>
      </c>
      <c r="S1863" s="19">
        <f t="shared" si="148"/>
        <v>42000.300243055557</v>
      </c>
      <c r="T1863" s="19">
        <f t="shared" si="149"/>
        <v>42030.300243055557</v>
      </c>
      <c r="U1863">
        <f t="shared" si="150"/>
        <v>2014</v>
      </c>
    </row>
    <row r="1864" spans="1:21" ht="43.2" hidden="1" x14ac:dyDescent="0.3">
      <c r="A1864" s="8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  <c r="O1864">
        <f t="shared" si="146"/>
        <v>8</v>
      </c>
      <c r="P1864" s="13">
        <f t="shared" si="147"/>
        <v>90.94</v>
      </c>
      <c r="Q1864" s="15" t="s">
        <v>8331</v>
      </c>
      <c r="R1864" t="s">
        <v>8333</v>
      </c>
      <c r="S1864" s="19">
        <f t="shared" si="148"/>
        <v>42755.492754629624</v>
      </c>
      <c r="T1864" s="19">
        <f t="shared" si="149"/>
        <v>42802.3125</v>
      </c>
      <c r="U1864">
        <f t="shared" si="150"/>
        <v>2017</v>
      </c>
    </row>
    <row r="1865" spans="1:21" ht="43.2" x14ac:dyDescent="0.3">
      <c r="A1865" s="8">
        <v>1863</v>
      </c>
      <c r="B1865" s="9" t="s">
        <v>1864</v>
      </c>
      <c r="C1865" s="9" t="s">
        <v>5973</v>
      </c>
      <c r="D1865" s="10">
        <v>2500</v>
      </c>
      <c r="E1865" s="11">
        <v>10</v>
      </c>
      <c r="F1865" s="8" t="s">
        <v>8220</v>
      </c>
      <c r="G1865" s="8" t="s">
        <v>8223</v>
      </c>
      <c r="H1865" s="8" t="s">
        <v>8245</v>
      </c>
      <c r="I1865" s="8">
        <v>1402600085</v>
      </c>
      <c r="J1865" s="8">
        <v>1400008085</v>
      </c>
      <c r="K1865" s="8" t="b">
        <v>0</v>
      </c>
      <c r="L1865" s="8">
        <v>2</v>
      </c>
      <c r="M1865" s="8" t="b">
        <v>0</v>
      </c>
      <c r="N1865" s="8" t="s">
        <v>8281</v>
      </c>
      <c r="O1865">
        <f t="shared" si="146"/>
        <v>0</v>
      </c>
      <c r="P1865" s="13">
        <f t="shared" si="147"/>
        <v>5</v>
      </c>
      <c r="Q1865" s="15" t="s">
        <v>8331</v>
      </c>
      <c r="R1865" t="s">
        <v>8333</v>
      </c>
      <c r="S1865" s="19">
        <f t="shared" si="148"/>
        <v>41772.797280092593</v>
      </c>
      <c r="T1865" s="19">
        <f t="shared" si="149"/>
        <v>41802.797280092593</v>
      </c>
      <c r="U1865">
        <f t="shared" si="150"/>
        <v>2014</v>
      </c>
    </row>
    <row r="1866" spans="1:21" ht="43.2" hidden="1" x14ac:dyDescent="0.3">
      <c r="A1866" s="8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  <c r="O1866">
        <f t="shared" si="146"/>
        <v>43</v>
      </c>
      <c r="P1866" s="13">
        <f t="shared" si="147"/>
        <v>58.08</v>
      </c>
      <c r="Q1866" s="15" t="s">
        <v>8331</v>
      </c>
      <c r="R1866" t="s">
        <v>8333</v>
      </c>
      <c r="S1866" s="19">
        <f t="shared" si="148"/>
        <v>41733.716435185182</v>
      </c>
      <c r="T1866" s="19">
        <f t="shared" si="149"/>
        <v>41763.716435185182</v>
      </c>
      <c r="U1866">
        <f t="shared" si="150"/>
        <v>2014</v>
      </c>
    </row>
    <row r="1867" spans="1:21" ht="57.6" hidden="1" x14ac:dyDescent="0.3">
      <c r="A1867" s="8">
        <v>1865</v>
      </c>
      <c r="B1867" s="9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  <c r="O1867">
        <f t="shared" si="146"/>
        <v>0</v>
      </c>
      <c r="P1867" s="13">
        <f t="shared" si="147"/>
        <v>2</v>
      </c>
      <c r="Q1867" s="15" t="s">
        <v>8331</v>
      </c>
      <c r="R1867" t="s">
        <v>8333</v>
      </c>
      <c r="S1867" s="19">
        <f t="shared" si="148"/>
        <v>42645.367442129631</v>
      </c>
      <c r="T1867" s="19">
        <f t="shared" si="149"/>
        <v>42680.409108796302</v>
      </c>
      <c r="U1867">
        <f t="shared" si="150"/>
        <v>2016</v>
      </c>
    </row>
    <row r="1868" spans="1:21" ht="43.2" hidden="1" x14ac:dyDescent="0.3">
      <c r="A1868" s="8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  <c r="O1868">
        <f t="shared" si="146"/>
        <v>1</v>
      </c>
      <c r="P1868" s="13">
        <f t="shared" si="147"/>
        <v>62.5</v>
      </c>
      <c r="Q1868" s="15" t="s">
        <v>8331</v>
      </c>
      <c r="R1868" t="s">
        <v>8333</v>
      </c>
      <c r="S1868" s="19">
        <f t="shared" si="148"/>
        <v>42742.246493055558</v>
      </c>
      <c r="T1868" s="19">
        <f t="shared" si="149"/>
        <v>42795.166666666672</v>
      </c>
      <c r="U1868">
        <f t="shared" si="150"/>
        <v>2017</v>
      </c>
    </row>
    <row r="1869" spans="1:21" ht="43.2" hidden="1" x14ac:dyDescent="0.3">
      <c r="A1869" s="8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  <c r="O1869">
        <f t="shared" si="146"/>
        <v>0</v>
      </c>
      <c r="P1869" s="13">
        <f t="shared" si="147"/>
        <v>10</v>
      </c>
      <c r="Q1869" s="15" t="s">
        <v>8331</v>
      </c>
      <c r="R1869" t="s">
        <v>8333</v>
      </c>
      <c r="S1869" s="19">
        <f t="shared" si="148"/>
        <v>42649.924907407403</v>
      </c>
      <c r="T1869" s="19">
        <f t="shared" si="149"/>
        <v>42679.924907407403</v>
      </c>
      <c r="U1869">
        <f t="shared" si="150"/>
        <v>2016</v>
      </c>
    </row>
    <row r="1870" spans="1:21" ht="43.2" hidden="1" x14ac:dyDescent="0.3">
      <c r="A1870" s="8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  <c r="O1870">
        <f t="shared" si="146"/>
        <v>5</v>
      </c>
      <c r="P1870" s="13">
        <f t="shared" si="147"/>
        <v>71.59</v>
      </c>
      <c r="Q1870" s="15" t="s">
        <v>8331</v>
      </c>
      <c r="R1870" t="s">
        <v>8333</v>
      </c>
      <c r="S1870" s="19">
        <f t="shared" si="148"/>
        <v>42328.779224537036</v>
      </c>
      <c r="T1870" s="19">
        <f t="shared" si="149"/>
        <v>42353.332638888889</v>
      </c>
      <c r="U1870">
        <f t="shared" si="150"/>
        <v>2015</v>
      </c>
    </row>
    <row r="1871" spans="1:21" ht="43.2" hidden="1" x14ac:dyDescent="0.3">
      <c r="A1871" s="8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  <c r="O1871">
        <f t="shared" si="146"/>
        <v>0</v>
      </c>
      <c r="P1871" s="13">
        <f t="shared" si="147"/>
        <v>0</v>
      </c>
      <c r="Q1871" s="15" t="s">
        <v>8331</v>
      </c>
      <c r="R1871" t="s">
        <v>8333</v>
      </c>
      <c r="S1871" s="19">
        <f t="shared" si="148"/>
        <v>42709.002881944441</v>
      </c>
      <c r="T1871" s="19">
        <f t="shared" si="149"/>
        <v>42739.002881944441</v>
      </c>
      <c r="U1871">
        <f t="shared" si="150"/>
        <v>2016</v>
      </c>
    </row>
    <row r="1872" spans="1:21" ht="43.2" x14ac:dyDescent="0.3">
      <c r="A1872" s="8">
        <v>1870</v>
      </c>
      <c r="B1872" s="9" t="s">
        <v>1871</v>
      </c>
      <c r="C1872" s="9" t="s">
        <v>5980</v>
      </c>
      <c r="D1872" s="10">
        <v>3500</v>
      </c>
      <c r="E1872" s="11">
        <v>361</v>
      </c>
      <c r="F1872" s="8" t="s">
        <v>8220</v>
      </c>
      <c r="G1872" s="8" t="s">
        <v>8223</v>
      </c>
      <c r="H1872" s="8" t="s">
        <v>8245</v>
      </c>
      <c r="I1872" s="8">
        <v>1454213820</v>
      </c>
      <c r="J1872" s="8">
        <v>1451723535</v>
      </c>
      <c r="K1872" s="8" t="b">
        <v>0</v>
      </c>
      <c r="L1872" s="8">
        <v>11</v>
      </c>
      <c r="M1872" s="8" t="b">
        <v>0</v>
      </c>
      <c r="N1872" s="8" t="s">
        <v>8281</v>
      </c>
      <c r="O1872">
        <f t="shared" si="146"/>
        <v>10</v>
      </c>
      <c r="P1872" s="13">
        <f t="shared" si="147"/>
        <v>32.82</v>
      </c>
      <c r="Q1872" s="15" t="s">
        <v>8331</v>
      </c>
      <c r="R1872" t="s">
        <v>8333</v>
      </c>
      <c r="S1872" s="19">
        <f t="shared" si="148"/>
        <v>42371.355729166666</v>
      </c>
      <c r="T1872" s="19">
        <f t="shared" si="149"/>
        <v>42400.178472222222</v>
      </c>
      <c r="U1872">
        <f t="shared" si="150"/>
        <v>2016</v>
      </c>
    </row>
    <row r="1873" spans="1:21" ht="43.2" hidden="1" x14ac:dyDescent="0.3">
      <c r="A1873" s="8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  <c r="O1873">
        <f t="shared" si="146"/>
        <v>72</v>
      </c>
      <c r="P1873" s="13">
        <f t="shared" si="147"/>
        <v>49.12</v>
      </c>
      <c r="Q1873" s="15" t="s">
        <v>8331</v>
      </c>
      <c r="R1873" t="s">
        <v>8333</v>
      </c>
      <c r="S1873" s="19">
        <f t="shared" si="148"/>
        <v>41923.783576388887</v>
      </c>
      <c r="T1873" s="19">
        <f t="shared" si="149"/>
        <v>41963.825243055559</v>
      </c>
      <c r="U1873">
        <f t="shared" si="150"/>
        <v>2014</v>
      </c>
    </row>
    <row r="1874" spans="1:21" ht="43.2" hidden="1" x14ac:dyDescent="0.3">
      <c r="A1874" s="8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  <c r="O1874">
        <f t="shared" si="146"/>
        <v>1</v>
      </c>
      <c r="P1874" s="13">
        <f t="shared" si="147"/>
        <v>16.309999999999999</v>
      </c>
      <c r="Q1874" s="15" t="s">
        <v>8331</v>
      </c>
      <c r="R1874" t="s">
        <v>8333</v>
      </c>
      <c r="S1874" s="19">
        <f t="shared" si="148"/>
        <v>42155.129652777774</v>
      </c>
      <c r="T1874" s="19">
        <f t="shared" si="149"/>
        <v>42185.129652777774</v>
      </c>
      <c r="U1874">
        <f t="shared" si="150"/>
        <v>2015</v>
      </c>
    </row>
    <row r="1875" spans="1:21" ht="43.2" hidden="1" x14ac:dyDescent="0.3">
      <c r="A1875" s="8">
        <v>1873</v>
      </c>
      <c r="B1875" s="9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  <c r="O1875">
        <f t="shared" si="146"/>
        <v>0</v>
      </c>
      <c r="P1875" s="13">
        <f t="shared" si="147"/>
        <v>18</v>
      </c>
      <c r="Q1875" s="15" t="s">
        <v>8331</v>
      </c>
      <c r="R1875" t="s">
        <v>8333</v>
      </c>
      <c r="S1875" s="19">
        <f t="shared" si="148"/>
        <v>42164.615856481483</v>
      </c>
      <c r="T1875" s="19">
        <f t="shared" si="149"/>
        <v>42193.697916666672</v>
      </c>
      <c r="U1875">
        <f t="shared" si="150"/>
        <v>2015</v>
      </c>
    </row>
    <row r="1876" spans="1:21" ht="57.6" hidden="1" x14ac:dyDescent="0.3">
      <c r="A1876" s="8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  <c r="O1876">
        <f t="shared" si="146"/>
        <v>0</v>
      </c>
      <c r="P1876" s="13">
        <f t="shared" si="147"/>
        <v>13</v>
      </c>
      <c r="Q1876" s="15" t="s">
        <v>8331</v>
      </c>
      <c r="R1876" t="s">
        <v>8333</v>
      </c>
      <c r="S1876" s="19">
        <f t="shared" si="148"/>
        <v>42529.969131944439</v>
      </c>
      <c r="T1876" s="19">
        <f t="shared" si="149"/>
        <v>42549.969131944439</v>
      </c>
      <c r="U1876">
        <f t="shared" si="150"/>
        <v>2016</v>
      </c>
    </row>
    <row r="1877" spans="1:21" ht="43.2" hidden="1" x14ac:dyDescent="0.3">
      <c r="A1877" s="8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  <c r="O1877">
        <f t="shared" si="146"/>
        <v>1</v>
      </c>
      <c r="P1877" s="13">
        <f t="shared" si="147"/>
        <v>17</v>
      </c>
      <c r="Q1877" s="15" t="s">
        <v>8331</v>
      </c>
      <c r="R1877" t="s">
        <v>8333</v>
      </c>
      <c r="S1877" s="19">
        <f t="shared" si="148"/>
        <v>42528.899398148147</v>
      </c>
      <c r="T1877" s="19">
        <f t="shared" si="149"/>
        <v>42588.899398148147</v>
      </c>
      <c r="U1877">
        <f t="shared" si="150"/>
        <v>2016</v>
      </c>
    </row>
    <row r="1878" spans="1:21" ht="43.2" hidden="1" x14ac:dyDescent="0.3">
      <c r="A1878" s="8">
        <v>1876</v>
      </c>
      <c r="B1878" s="9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  <c r="O1878">
        <f t="shared" si="146"/>
        <v>0</v>
      </c>
      <c r="P1878" s="13">
        <f t="shared" si="147"/>
        <v>0</v>
      </c>
      <c r="Q1878" s="15" t="s">
        <v>8331</v>
      </c>
      <c r="R1878" t="s">
        <v>8333</v>
      </c>
      <c r="S1878" s="19">
        <f t="shared" si="148"/>
        <v>41776.284780092588</v>
      </c>
      <c r="T1878" s="19">
        <f t="shared" si="149"/>
        <v>41806.284780092588</v>
      </c>
      <c r="U1878">
        <f t="shared" si="150"/>
        <v>2014</v>
      </c>
    </row>
    <row r="1879" spans="1:21" ht="43.2" hidden="1" x14ac:dyDescent="0.3">
      <c r="A1879" s="8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  <c r="O1879">
        <f t="shared" si="146"/>
        <v>0</v>
      </c>
      <c r="P1879" s="13">
        <f t="shared" si="147"/>
        <v>0</v>
      </c>
      <c r="Q1879" s="15" t="s">
        <v>8331</v>
      </c>
      <c r="R1879" t="s">
        <v>8333</v>
      </c>
      <c r="S1879" s="19">
        <f t="shared" si="148"/>
        <v>42035.029224537036</v>
      </c>
      <c r="T1879" s="19">
        <f t="shared" si="149"/>
        <v>42064.029224537036</v>
      </c>
      <c r="U1879">
        <f t="shared" si="150"/>
        <v>2015</v>
      </c>
    </row>
    <row r="1880" spans="1:21" ht="57.6" hidden="1" x14ac:dyDescent="0.3">
      <c r="A1880" s="8">
        <v>1878</v>
      </c>
      <c r="B1880" s="9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  <c r="O1880">
        <f t="shared" si="146"/>
        <v>0</v>
      </c>
      <c r="P1880" s="13">
        <f t="shared" si="147"/>
        <v>0</v>
      </c>
      <c r="Q1880" s="15" t="s">
        <v>8331</v>
      </c>
      <c r="R1880" t="s">
        <v>8333</v>
      </c>
      <c r="S1880" s="19">
        <f t="shared" si="148"/>
        <v>41773.008738425924</v>
      </c>
      <c r="T1880" s="19">
        <f t="shared" si="149"/>
        <v>41803.008738425924</v>
      </c>
      <c r="U1880">
        <f t="shared" si="150"/>
        <v>2014</v>
      </c>
    </row>
    <row r="1881" spans="1:21" ht="43.2" hidden="1" x14ac:dyDescent="0.3">
      <c r="A1881" s="8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  <c r="O1881">
        <f t="shared" si="146"/>
        <v>0</v>
      </c>
      <c r="P1881" s="13">
        <f t="shared" si="147"/>
        <v>3</v>
      </c>
      <c r="Q1881" s="15" t="s">
        <v>8331</v>
      </c>
      <c r="R1881" t="s">
        <v>8333</v>
      </c>
      <c r="S1881" s="19">
        <f t="shared" si="148"/>
        <v>42413.649641203709</v>
      </c>
      <c r="T1881" s="19">
        <f t="shared" si="149"/>
        <v>42443.607974537037</v>
      </c>
      <c r="U1881">
        <f t="shared" si="150"/>
        <v>2016</v>
      </c>
    </row>
    <row r="1882" spans="1:21" ht="28.8" hidden="1" x14ac:dyDescent="0.3">
      <c r="A1882" s="8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  <c r="O1882">
        <f t="shared" si="146"/>
        <v>20</v>
      </c>
      <c r="P1882" s="13">
        <f t="shared" si="147"/>
        <v>41.83</v>
      </c>
      <c r="Q1882" s="15" t="s">
        <v>8331</v>
      </c>
      <c r="R1882" t="s">
        <v>8333</v>
      </c>
      <c r="S1882" s="19">
        <f t="shared" si="148"/>
        <v>42430.566898148143</v>
      </c>
      <c r="T1882" s="19">
        <f t="shared" si="149"/>
        <v>42459.525231481486</v>
      </c>
      <c r="U1882">
        <f t="shared" si="150"/>
        <v>2016</v>
      </c>
    </row>
    <row r="1883" spans="1:21" ht="43.2" x14ac:dyDescent="0.3">
      <c r="A1883" s="8">
        <v>1881</v>
      </c>
      <c r="B1883" s="9" t="s">
        <v>1882</v>
      </c>
      <c r="C1883" s="9" t="s">
        <v>5991</v>
      </c>
      <c r="D1883" s="10">
        <v>2000</v>
      </c>
      <c r="E1883" s="11">
        <v>3453.69</v>
      </c>
      <c r="F1883" s="8" t="s">
        <v>8218</v>
      </c>
      <c r="G1883" s="8" t="s">
        <v>8223</v>
      </c>
      <c r="H1883" s="8" t="s">
        <v>8245</v>
      </c>
      <c r="I1883" s="8">
        <v>1425955189</v>
      </c>
      <c r="J1883" s="8">
        <v>1423366789</v>
      </c>
      <c r="K1883" s="8" t="b">
        <v>0</v>
      </c>
      <c r="L1883" s="8">
        <v>70</v>
      </c>
      <c r="M1883" s="8" t="b">
        <v>1</v>
      </c>
      <c r="N1883" s="8" t="s">
        <v>8277</v>
      </c>
      <c r="O1883">
        <f t="shared" si="146"/>
        <v>173</v>
      </c>
      <c r="P1883" s="13">
        <f t="shared" si="147"/>
        <v>49.34</v>
      </c>
      <c r="Q1883" s="15" t="s">
        <v>8323</v>
      </c>
      <c r="R1883" t="s">
        <v>8327</v>
      </c>
      <c r="S1883" s="19">
        <f t="shared" si="148"/>
        <v>42043.152650462958</v>
      </c>
      <c r="T1883" s="19">
        <f t="shared" si="149"/>
        <v>42073.110983796301</v>
      </c>
      <c r="U1883">
        <f t="shared" si="150"/>
        <v>2015</v>
      </c>
    </row>
    <row r="1884" spans="1:21" ht="43.2" x14ac:dyDescent="0.3">
      <c r="A1884" s="8">
        <v>1882</v>
      </c>
      <c r="B1884" s="9" t="s">
        <v>1883</v>
      </c>
      <c r="C1884" s="9" t="s">
        <v>5992</v>
      </c>
      <c r="D1884" s="10">
        <v>3350</v>
      </c>
      <c r="E1884" s="11">
        <v>3380</v>
      </c>
      <c r="F1884" s="8" t="s">
        <v>8218</v>
      </c>
      <c r="G1884" s="8" t="s">
        <v>8223</v>
      </c>
      <c r="H1884" s="8" t="s">
        <v>8245</v>
      </c>
      <c r="I1884" s="8">
        <v>1341964080</v>
      </c>
      <c r="J1884" s="8">
        <v>1339109212</v>
      </c>
      <c r="K1884" s="8" t="b">
        <v>0</v>
      </c>
      <c r="L1884" s="8">
        <v>81</v>
      </c>
      <c r="M1884" s="8" t="b">
        <v>1</v>
      </c>
      <c r="N1884" s="8" t="s">
        <v>8277</v>
      </c>
      <c r="O1884">
        <f t="shared" si="146"/>
        <v>101</v>
      </c>
      <c r="P1884" s="13">
        <f t="shared" si="147"/>
        <v>41.73</v>
      </c>
      <c r="Q1884" s="15" t="s">
        <v>8323</v>
      </c>
      <c r="R1884" t="s">
        <v>8327</v>
      </c>
      <c r="S1884" s="19">
        <f t="shared" si="148"/>
        <v>41067.949212962965</v>
      </c>
      <c r="T1884" s="19">
        <f t="shared" si="149"/>
        <v>41100.991666666669</v>
      </c>
      <c r="U1884">
        <f t="shared" si="150"/>
        <v>2012</v>
      </c>
    </row>
    <row r="1885" spans="1:21" ht="43.2" hidden="1" x14ac:dyDescent="0.3">
      <c r="A1885" s="8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  <c r="O1885">
        <f t="shared" si="146"/>
        <v>105</v>
      </c>
      <c r="P1885" s="13">
        <f t="shared" si="147"/>
        <v>32.72</v>
      </c>
      <c r="Q1885" s="15" t="s">
        <v>8323</v>
      </c>
      <c r="R1885" t="s">
        <v>8327</v>
      </c>
      <c r="S1885" s="19">
        <f t="shared" si="148"/>
        <v>40977.948009259257</v>
      </c>
      <c r="T1885" s="19">
        <f t="shared" si="149"/>
        <v>41007.906342592592</v>
      </c>
      <c r="U1885">
        <f t="shared" si="150"/>
        <v>2012</v>
      </c>
    </row>
    <row r="1886" spans="1:21" ht="43.2" x14ac:dyDescent="0.3">
      <c r="A1886" s="8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  <c r="O1886">
        <f t="shared" si="146"/>
        <v>135</v>
      </c>
      <c r="P1886" s="13">
        <f t="shared" si="147"/>
        <v>51.96</v>
      </c>
      <c r="Q1886" s="15" t="s">
        <v>8323</v>
      </c>
      <c r="R1886" t="s">
        <v>8327</v>
      </c>
      <c r="S1886" s="19">
        <f t="shared" si="148"/>
        <v>41205.198321759257</v>
      </c>
      <c r="T1886" s="19">
        <f t="shared" si="149"/>
        <v>41240.5</v>
      </c>
      <c r="U1886">
        <f t="shared" si="150"/>
        <v>2012</v>
      </c>
    </row>
    <row r="1887" spans="1:21" ht="43.2" x14ac:dyDescent="0.3">
      <c r="A1887" s="8">
        <v>1885</v>
      </c>
      <c r="B1887" s="9" t="s">
        <v>1886</v>
      </c>
      <c r="C1887" s="9" t="s">
        <v>5995</v>
      </c>
      <c r="D1887" s="10">
        <v>4575</v>
      </c>
      <c r="E1887" s="11">
        <v>5322</v>
      </c>
      <c r="F1887" s="8" t="s">
        <v>8218</v>
      </c>
      <c r="G1887" s="8" t="s">
        <v>8223</v>
      </c>
      <c r="H1887" s="8" t="s">
        <v>8245</v>
      </c>
      <c r="I1887" s="8">
        <v>1344636000</v>
      </c>
      <c r="J1887" s="8">
        <v>1341800110</v>
      </c>
      <c r="K1887" s="8" t="b">
        <v>0</v>
      </c>
      <c r="L1887" s="8">
        <v>105</v>
      </c>
      <c r="M1887" s="8" t="b">
        <v>1</v>
      </c>
      <c r="N1887" s="8" t="s">
        <v>8277</v>
      </c>
      <c r="O1887">
        <f t="shared" si="146"/>
        <v>116</v>
      </c>
      <c r="P1887" s="13">
        <f t="shared" si="147"/>
        <v>50.69</v>
      </c>
      <c r="Q1887" s="15" t="s">
        <v>8323</v>
      </c>
      <c r="R1887" t="s">
        <v>8327</v>
      </c>
      <c r="S1887" s="19">
        <f t="shared" si="148"/>
        <v>41099.093865740739</v>
      </c>
      <c r="T1887" s="19">
        <f t="shared" si="149"/>
        <v>41131.916666666664</v>
      </c>
      <c r="U1887">
        <f t="shared" si="150"/>
        <v>2012</v>
      </c>
    </row>
    <row r="1888" spans="1:21" ht="43.2" x14ac:dyDescent="0.3">
      <c r="A1888" s="8">
        <v>1886</v>
      </c>
      <c r="B1888" s="9" t="s">
        <v>1887</v>
      </c>
      <c r="C1888" s="9" t="s">
        <v>5996</v>
      </c>
      <c r="D1888" s="10">
        <v>1200</v>
      </c>
      <c r="E1888" s="11">
        <v>1225</v>
      </c>
      <c r="F1888" s="8" t="s">
        <v>8218</v>
      </c>
      <c r="G1888" s="8" t="s">
        <v>8223</v>
      </c>
      <c r="H1888" s="8" t="s">
        <v>8245</v>
      </c>
      <c r="I1888" s="8">
        <v>1415832338</v>
      </c>
      <c r="J1888" s="8">
        <v>1413236738</v>
      </c>
      <c r="K1888" s="8" t="b">
        <v>0</v>
      </c>
      <c r="L1888" s="8">
        <v>29</v>
      </c>
      <c r="M1888" s="8" t="b">
        <v>1</v>
      </c>
      <c r="N1888" s="8" t="s">
        <v>8277</v>
      </c>
      <c r="O1888">
        <f t="shared" si="146"/>
        <v>102</v>
      </c>
      <c r="P1888" s="13">
        <f t="shared" si="147"/>
        <v>42.24</v>
      </c>
      <c r="Q1888" s="15" t="s">
        <v>8323</v>
      </c>
      <c r="R1888" t="s">
        <v>8327</v>
      </c>
      <c r="S1888" s="19">
        <f t="shared" si="148"/>
        <v>41925.906689814816</v>
      </c>
      <c r="T1888" s="19">
        <f t="shared" si="149"/>
        <v>41955.94835648148</v>
      </c>
      <c r="U1888">
        <f t="shared" si="150"/>
        <v>2014</v>
      </c>
    </row>
    <row r="1889" spans="1:21" ht="43.2" x14ac:dyDescent="0.3">
      <c r="A1889" s="8">
        <v>1887</v>
      </c>
      <c r="B1889" s="9" t="s">
        <v>1888</v>
      </c>
      <c r="C1889" s="9" t="s">
        <v>5997</v>
      </c>
      <c r="D1889" s="10">
        <v>3000</v>
      </c>
      <c r="E1889" s="11">
        <v>3335</v>
      </c>
      <c r="F1889" s="8" t="s">
        <v>8218</v>
      </c>
      <c r="G1889" s="8" t="s">
        <v>8226</v>
      </c>
      <c r="H1889" s="8" t="s">
        <v>8248</v>
      </c>
      <c r="I1889" s="8">
        <v>1449178200</v>
      </c>
      <c r="J1889" s="8">
        <v>1447614732</v>
      </c>
      <c r="K1889" s="8" t="b">
        <v>0</v>
      </c>
      <c r="L1889" s="8">
        <v>8</v>
      </c>
      <c r="M1889" s="8" t="b">
        <v>1</v>
      </c>
      <c r="N1889" s="8" t="s">
        <v>8277</v>
      </c>
      <c r="O1889">
        <f t="shared" si="146"/>
        <v>111</v>
      </c>
      <c r="P1889" s="13">
        <f t="shared" si="147"/>
        <v>416.88</v>
      </c>
      <c r="Q1889" s="15" t="s">
        <v>8323</v>
      </c>
      <c r="R1889" t="s">
        <v>8327</v>
      </c>
      <c r="S1889" s="19">
        <f t="shared" si="148"/>
        <v>42323.800138888888</v>
      </c>
      <c r="T1889" s="19">
        <f t="shared" si="149"/>
        <v>42341.895833333328</v>
      </c>
      <c r="U1889">
        <f t="shared" si="150"/>
        <v>2015</v>
      </c>
    </row>
    <row r="1890" spans="1:21" ht="57.6" x14ac:dyDescent="0.3">
      <c r="A1890" s="8">
        <v>1888</v>
      </c>
      <c r="B1890" s="9" t="s">
        <v>1889</v>
      </c>
      <c r="C1890" s="9" t="s">
        <v>5998</v>
      </c>
      <c r="D1890" s="10">
        <v>2500</v>
      </c>
      <c r="E1890" s="11">
        <v>4152</v>
      </c>
      <c r="F1890" s="8" t="s">
        <v>8218</v>
      </c>
      <c r="G1890" s="8" t="s">
        <v>8223</v>
      </c>
      <c r="H1890" s="8" t="s">
        <v>8245</v>
      </c>
      <c r="I1890" s="8">
        <v>1275368340</v>
      </c>
      <c r="J1890" s="8">
        <v>1272692732</v>
      </c>
      <c r="K1890" s="8" t="b">
        <v>0</v>
      </c>
      <c r="L1890" s="8">
        <v>89</v>
      </c>
      <c r="M1890" s="8" t="b">
        <v>1</v>
      </c>
      <c r="N1890" s="8" t="s">
        <v>8277</v>
      </c>
      <c r="O1890">
        <f t="shared" si="146"/>
        <v>166</v>
      </c>
      <c r="P1890" s="13">
        <f t="shared" si="147"/>
        <v>46.65</v>
      </c>
      <c r="Q1890" s="15" t="s">
        <v>8323</v>
      </c>
      <c r="R1890" t="s">
        <v>8327</v>
      </c>
      <c r="S1890" s="19">
        <f t="shared" si="148"/>
        <v>40299.239953703705</v>
      </c>
      <c r="T1890" s="19">
        <f t="shared" si="149"/>
        <v>40330.207638888889</v>
      </c>
      <c r="U1890">
        <f t="shared" si="150"/>
        <v>2010</v>
      </c>
    </row>
    <row r="1891" spans="1:21" ht="43.2" x14ac:dyDescent="0.3">
      <c r="A1891" s="8">
        <v>1889</v>
      </c>
      <c r="B1891" s="9" t="s">
        <v>1890</v>
      </c>
      <c r="C1891" s="9" t="s">
        <v>5999</v>
      </c>
      <c r="D1891" s="10">
        <v>2000</v>
      </c>
      <c r="E1891" s="11">
        <v>2132</v>
      </c>
      <c r="F1891" s="8" t="s">
        <v>8218</v>
      </c>
      <c r="G1891" s="8" t="s">
        <v>8223</v>
      </c>
      <c r="H1891" s="8" t="s">
        <v>8245</v>
      </c>
      <c r="I1891" s="8">
        <v>1363024946</v>
      </c>
      <c r="J1891" s="8">
        <v>1359140546</v>
      </c>
      <c r="K1891" s="8" t="b">
        <v>0</v>
      </c>
      <c r="L1891" s="8">
        <v>44</v>
      </c>
      <c r="M1891" s="8" t="b">
        <v>1</v>
      </c>
      <c r="N1891" s="8" t="s">
        <v>8277</v>
      </c>
      <c r="O1891">
        <f t="shared" si="146"/>
        <v>107</v>
      </c>
      <c r="P1891" s="13">
        <f t="shared" si="147"/>
        <v>48.45</v>
      </c>
      <c r="Q1891" s="15" t="s">
        <v>8323</v>
      </c>
      <c r="R1891" t="s">
        <v>8327</v>
      </c>
      <c r="S1891" s="19">
        <f t="shared" si="148"/>
        <v>41299.793356481481</v>
      </c>
      <c r="T1891" s="19">
        <f t="shared" si="149"/>
        <v>41344.751689814817</v>
      </c>
      <c r="U1891">
        <f t="shared" si="150"/>
        <v>2013</v>
      </c>
    </row>
    <row r="1892" spans="1:21" ht="43.2" hidden="1" x14ac:dyDescent="0.3">
      <c r="A1892" s="8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  <c r="O1892">
        <f t="shared" si="146"/>
        <v>145</v>
      </c>
      <c r="P1892" s="13">
        <f t="shared" si="147"/>
        <v>70.53</v>
      </c>
      <c r="Q1892" s="15" t="s">
        <v>8323</v>
      </c>
      <c r="R1892" t="s">
        <v>8327</v>
      </c>
      <c r="S1892" s="19">
        <f t="shared" si="148"/>
        <v>41228.786203703705</v>
      </c>
      <c r="T1892" s="19">
        <f t="shared" si="149"/>
        <v>41258.786203703705</v>
      </c>
      <c r="U1892">
        <f t="shared" si="150"/>
        <v>2012</v>
      </c>
    </row>
    <row r="1893" spans="1:21" ht="57.6" hidden="1" x14ac:dyDescent="0.3">
      <c r="A1893" s="8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  <c r="O1893">
        <f t="shared" si="146"/>
        <v>106</v>
      </c>
      <c r="P1893" s="13">
        <f t="shared" si="147"/>
        <v>87.96</v>
      </c>
      <c r="Q1893" s="15" t="s">
        <v>8323</v>
      </c>
      <c r="R1893" t="s">
        <v>8327</v>
      </c>
      <c r="S1893" s="19">
        <f t="shared" si="148"/>
        <v>40335.798078703701</v>
      </c>
      <c r="T1893" s="19">
        <f t="shared" si="149"/>
        <v>40381.25</v>
      </c>
      <c r="U1893">
        <f t="shared" si="150"/>
        <v>2010</v>
      </c>
    </row>
    <row r="1894" spans="1:21" ht="43.2" hidden="1" x14ac:dyDescent="0.3">
      <c r="A1894" s="8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  <c r="O1894">
        <f t="shared" si="146"/>
        <v>137</v>
      </c>
      <c r="P1894" s="13">
        <f t="shared" si="147"/>
        <v>26.27</v>
      </c>
      <c r="Q1894" s="15" t="s">
        <v>8323</v>
      </c>
      <c r="R1894" t="s">
        <v>8327</v>
      </c>
      <c r="S1894" s="19">
        <f t="shared" si="148"/>
        <v>40671.637511574074</v>
      </c>
      <c r="T1894" s="19">
        <f t="shared" si="149"/>
        <v>40701.637511574074</v>
      </c>
      <c r="U1894">
        <f t="shared" si="150"/>
        <v>2011</v>
      </c>
    </row>
    <row r="1895" spans="1:21" ht="43.2" x14ac:dyDescent="0.3">
      <c r="A1895" s="8">
        <v>1893</v>
      </c>
      <c r="B1895" s="9" t="s">
        <v>1894</v>
      </c>
      <c r="C1895" s="9" t="s">
        <v>6003</v>
      </c>
      <c r="D1895" s="10">
        <v>2500</v>
      </c>
      <c r="E1895" s="11">
        <v>2600</v>
      </c>
      <c r="F1895" s="8" t="s">
        <v>8218</v>
      </c>
      <c r="G1895" s="8" t="s">
        <v>8223</v>
      </c>
      <c r="H1895" s="8" t="s">
        <v>8245</v>
      </c>
      <c r="I1895" s="8">
        <v>1302926340</v>
      </c>
      <c r="J1895" s="8">
        <v>1301524585</v>
      </c>
      <c r="K1895" s="8" t="b">
        <v>0</v>
      </c>
      <c r="L1895" s="8">
        <v>45</v>
      </c>
      <c r="M1895" s="8" t="b">
        <v>1</v>
      </c>
      <c r="N1895" s="8" t="s">
        <v>8277</v>
      </c>
      <c r="O1895">
        <f t="shared" si="146"/>
        <v>104</v>
      </c>
      <c r="P1895" s="13">
        <f t="shared" si="147"/>
        <v>57.78</v>
      </c>
      <c r="Q1895" s="15" t="s">
        <v>8323</v>
      </c>
      <c r="R1895" t="s">
        <v>8327</v>
      </c>
      <c r="S1895" s="19">
        <f t="shared" si="148"/>
        <v>40632.94195601852</v>
      </c>
      <c r="T1895" s="19">
        <f t="shared" si="149"/>
        <v>40649.165972222225</v>
      </c>
      <c r="U1895">
        <f t="shared" si="150"/>
        <v>2011</v>
      </c>
    </row>
    <row r="1896" spans="1:21" ht="28.8" x14ac:dyDescent="0.3">
      <c r="A1896" s="8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  <c r="O1896">
        <f t="shared" si="146"/>
        <v>115</v>
      </c>
      <c r="P1896" s="13">
        <f t="shared" si="147"/>
        <v>57.25</v>
      </c>
      <c r="Q1896" s="15" t="s">
        <v>8323</v>
      </c>
      <c r="R1896" t="s">
        <v>8327</v>
      </c>
      <c r="S1896" s="19">
        <f t="shared" si="148"/>
        <v>40920.904895833337</v>
      </c>
      <c r="T1896" s="19">
        <f t="shared" si="149"/>
        <v>40951.904895833337</v>
      </c>
      <c r="U1896">
        <f t="shared" si="150"/>
        <v>2012</v>
      </c>
    </row>
    <row r="1897" spans="1:21" ht="57.6" hidden="1" x14ac:dyDescent="0.3">
      <c r="A1897" s="8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  <c r="O1897">
        <f t="shared" si="146"/>
        <v>102</v>
      </c>
      <c r="P1897" s="13">
        <f t="shared" si="147"/>
        <v>196.34</v>
      </c>
      <c r="Q1897" s="15" t="s">
        <v>8323</v>
      </c>
      <c r="R1897" t="s">
        <v>8327</v>
      </c>
      <c r="S1897" s="19">
        <f t="shared" si="148"/>
        <v>42267.746782407412</v>
      </c>
      <c r="T1897" s="19">
        <f t="shared" si="149"/>
        <v>42297.746782407412</v>
      </c>
      <c r="U1897">
        <f t="shared" si="150"/>
        <v>2015</v>
      </c>
    </row>
    <row r="1898" spans="1:21" ht="43.2" hidden="1" x14ac:dyDescent="0.3">
      <c r="A1898" s="8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  <c r="O1898">
        <f t="shared" si="146"/>
        <v>124</v>
      </c>
      <c r="P1898" s="13">
        <f t="shared" si="147"/>
        <v>43</v>
      </c>
      <c r="Q1898" s="15" t="s">
        <v>8323</v>
      </c>
      <c r="R1898" t="s">
        <v>8327</v>
      </c>
      <c r="S1898" s="19">
        <f t="shared" si="148"/>
        <v>40981.710243055553</v>
      </c>
      <c r="T1898" s="19">
        <f t="shared" si="149"/>
        <v>41011.710243055553</v>
      </c>
      <c r="U1898">
        <f t="shared" si="150"/>
        <v>2012</v>
      </c>
    </row>
    <row r="1899" spans="1:21" ht="43.2" hidden="1" x14ac:dyDescent="0.3">
      <c r="A1899" s="8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  <c r="O1899">
        <f t="shared" si="146"/>
        <v>102</v>
      </c>
      <c r="P1899" s="13">
        <f t="shared" si="147"/>
        <v>35.549999999999997</v>
      </c>
      <c r="Q1899" s="15" t="s">
        <v>8323</v>
      </c>
      <c r="R1899" t="s">
        <v>8327</v>
      </c>
      <c r="S1899" s="19">
        <f t="shared" si="148"/>
        <v>41680.583402777782</v>
      </c>
      <c r="T1899" s="19">
        <f t="shared" si="149"/>
        <v>41702.875</v>
      </c>
      <c r="U1899">
        <f t="shared" si="150"/>
        <v>2014</v>
      </c>
    </row>
    <row r="1900" spans="1:21" ht="43.2" x14ac:dyDescent="0.3">
      <c r="A1900" s="8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  <c r="O1900">
        <f t="shared" si="146"/>
        <v>145</v>
      </c>
      <c r="P1900" s="13">
        <f t="shared" si="147"/>
        <v>68.81</v>
      </c>
      <c r="Q1900" s="15" t="s">
        <v>8323</v>
      </c>
      <c r="R1900" t="s">
        <v>8327</v>
      </c>
      <c r="S1900" s="19">
        <f t="shared" si="148"/>
        <v>42366.192974537036</v>
      </c>
      <c r="T1900" s="19">
        <f t="shared" si="149"/>
        <v>42401.75</v>
      </c>
      <c r="U1900">
        <f t="shared" si="150"/>
        <v>2015</v>
      </c>
    </row>
    <row r="1901" spans="1:21" ht="43.2" hidden="1" x14ac:dyDescent="0.3">
      <c r="A1901" s="8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  <c r="O1901">
        <f t="shared" si="146"/>
        <v>133</v>
      </c>
      <c r="P1901" s="13">
        <f t="shared" si="147"/>
        <v>28.57</v>
      </c>
      <c r="Q1901" s="15" t="s">
        <v>8323</v>
      </c>
      <c r="R1901" t="s">
        <v>8327</v>
      </c>
      <c r="S1901" s="19">
        <f t="shared" si="148"/>
        <v>42058.941736111112</v>
      </c>
      <c r="T1901" s="19">
        <f t="shared" si="149"/>
        <v>42088.90006944444</v>
      </c>
      <c r="U1901">
        <f t="shared" si="150"/>
        <v>2015</v>
      </c>
    </row>
    <row r="1902" spans="1:21" ht="57.6" x14ac:dyDescent="0.3">
      <c r="A1902" s="8">
        <v>1900</v>
      </c>
      <c r="B1902" s="9" t="s">
        <v>1901</v>
      </c>
      <c r="C1902" s="9" t="s">
        <v>6010</v>
      </c>
      <c r="D1902" s="10">
        <v>2500</v>
      </c>
      <c r="E1902" s="11">
        <v>2734.11</v>
      </c>
      <c r="F1902" s="8" t="s">
        <v>8218</v>
      </c>
      <c r="G1902" s="8" t="s">
        <v>8223</v>
      </c>
      <c r="H1902" s="8" t="s">
        <v>8245</v>
      </c>
      <c r="I1902" s="8">
        <v>1349517540</v>
      </c>
      <c r="J1902" s="8">
        <v>1347137731</v>
      </c>
      <c r="K1902" s="8" t="b">
        <v>0</v>
      </c>
      <c r="L1902" s="8">
        <v>54</v>
      </c>
      <c r="M1902" s="8" t="b">
        <v>1</v>
      </c>
      <c r="N1902" s="8" t="s">
        <v>8277</v>
      </c>
      <c r="O1902">
        <f t="shared" si="146"/>
        <v>109</v>
      </c>
      <c r="P1902" s="13">
        <f t="shared" si="147"/>
        <v>50.63</v>
      </c>
      <c r="Q1902" s="15" t="s">
        <v>8323</v>
      </c>
      <c r="R1902" t="s">
        <v>8327</v>
      </c>
      <c r="S1902" s="19">
        <f t="shared" si="148"/>
        <v>41160.871886574074</v>
      </c>
      <c r="T1902" s="19">
        <f t="shared" si="149"/>
        <v>41188.415972222225</v>
      </c>
      <c r="U1902">
        <f t="shared" si="150"/>
        <v>2012</v>
      </c>
    </row>
    <row r="1903" spans="1:21" ht="43.2" hidden="1" x14ac:dyDescent="0.3">
      <c r="A1903" s="8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  <c r="O1903">
        <f t="shared" si="146"/>
        <v>3</v>
      </c>
      <c r="P1903" s="13">
        <f t="shared" si="147"/>
        <v>106.8</v>
      </c>
      <c r="Q1903" s="15" t="s">
        <v>8317</v>
      </c>
      <c r="R1903" t="s">
        <v>8346</v>
      </c>
      <c r="S1903" s="19">
        <f t="shared" si="148"/>
        <v>42116.54315972222</v>
      </c>
      <c r="T1903" s="19">
        <f t="shared" si="149"/>
        <v>42146.541666666672</v>
      </c>
      <c r="U1903">
        <f t="shared" si="150"/>
        <v>2015</v>
      </c>
    </row>
    <row r="1904" spans="1:21" ht="43.2" x14ac:dyDescent="0.3">
      <c r="A1904" s="8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  <c r="O1904">
        <f t="shared" si="146"/>
        <v>1</v>
      </c>
      <c r="P1904" s="13">
        <f t="shared" si="147"/>
        <v>4</v>
      </c>
      <c r="Q1904" s="15" t="s">
        <v>8317</v>
      </c>
      <c r="R1904" t="s">
        <v>8346</v>
      </c>
      <c r="S1904" s="19">
        <f t="shared" si="148"/>
        <v>42037.789895833332</v>
      </c>
      <c r="T1904" s="19">
        <f t="shared" si="149"/>
        <v>42067.789895833332</v>
      </c>
      <c r="U1904">
        <f t="shared" si="150"/>
        <v>2015</v>
      </c>
    </row>
    <row r="1905" spans="1:21" ht="43.2" x14ac:dyDescent="0.3">
      <c r="A1905" s="8">
        <v>1903</v>
      </c>
      <c r="B1905" s="9" t="s">
        <v>1904</v>
      </c>
      <c r="C1905" s="9" t="s">
        <v>6013</v>
      </c>
      <c r="D1905" s="10">
        <v>3000</v>
      </c>
      <c r="E1905" s="11">
        <v>1398</v>
      </c>
      <c r="F1905" s="8" t="s">
        <v>8220</v>
      </c>
      <c r="G1905" s="8" t="s">
        <v>8223</v>
      </c>
      <c r="H1905" s="8" t="s">
        <v>8245</v>
      </c>
      <c r="I1905" s="8">
        <v>1485541791</v>
      </c>
      <c r="J1905" s="8">
        <v>1480357791</v>
      </c>
      <c r="K1905" s="8" t="b">
        <v>0</v>
      </c>
      <c r="L1905" s="8">
        <v>41</v>
      </c>
      <c r="M1905" s="8" t="b">
        <v>0</v>
      </c>
      <c r="N1905" s="8" t="s">
        <v>8292</v>
      </c>
      <c r="O1905">
        <f t="shared" si="146"/>
        <v>47</v>
      </c>
      <c r="P1905" s="13">
        <f t="shared" si="147"/>
        <v>34.1</v>
      </c>
      <c r="Q1905" s="15" t="s">
        <v>8317</v>
      </c>
      <c r="R1905" t="s">
        <v>8346</v>
      </c>
      <c r="S1905" s="19">
        <f t="shared" si="148"/>
        <v>42702.770729166667</v>
      </c>
      <c r="T1905" s="19">
        <f t="shared" si="149"/>
        <v>42762.770729166667</v>
      </c>
      <c r="U1905">
        <f t="shared" si="150"/>
        <v>2016</v>
      </c>
    </row>
    <row r="1906" spans="1:21" ht="43.2" hidden="1" x14ac:dyDescent="0.3">
      <c r="A1906" s="8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  <c r="O1906">
        <f t="shared" si="146"/>
        <v>0</v>
      </c>
      <c r="P1906" s="13">
        <f t="shared" si="147"/>
        <v>25</v>
      </c>
      <c r="Q1906" s="15" t="s">
        <v>8317</v>
      </c>
      <c r="R1906" t="s">
        <v>8346</v>
      </c>
      <c r="S1906" s="19">
        <f t="shared" si="148"/>
        <v>42326.685428240744</v>
      </c>
      <c r="T1906" s="19">
        <f t="shared" si="149"/>
        <v>42371.685428240744</v>
      </c>
      <c r="U1906">
        <f t="shared" si="150"/>
        <v>2015</v>
      </c>
    </row>
    <row r="1907" spans="1:21" ht="57.6" hidden="1" x14ac:dyDescent="0.3">
      <c r="A1907" s="8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  <c r="O1907">
        <f t="shared" si="146"/>
        <v>0</v>
      </c>
      <c r="P1907" s="13">
        <f t="shared" si="147"/>
        <v>10.5</v>
      </c>
      <c r="Q1907" s="15" t="s">
        <v>8317</v>
      </c>
      <c r="R1907" t="s">
        <v>8346</v>
      </c>
      <c r="S1907" s="19">
        <f t="shared" si="148"/>
        <v>41859.925856481481</v>
      </c>
      <c r="T1907" s="19">
        <f t="shared" si="149"/>
        <v>41889.925856481481</v>
      </c>
      <c r="U1907">
        <f t="shared" si="150"/>
        <v>2014</v>
      </c>
    </row>
    <row r="1908" spans="1:21" ht="43.2" hidden="1" x14ac:dyDescent="0.3">
      <c r="A1908" s="8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  <c r="O1908">
        <f t="shared" si="146"/>
        <v>43</v>
      </c>
      <c r="P1908" s="13">
        <f t="shared" si="147"/>
        <v>215.96</v>
      </c>
      <c r="Q1908" s="15" t="s">
        <v>8317</v>
      </c>
      <c r="R1908" t="s">
        <v>8346</v>
      </c>
      <c r="S1908" s="19">
        <f t="shared" si="148"/>
        <v>42514.671099537038</v>
      </c>
      <c r="T1908" s="19">
        <f t="shared" si="149"/>
        <v>42544.671099537038</v>
      </c>
      <c r="U1908">
        <f t="shared" si="150"/>
        <v>2016</v>
      </c>
    </row>
    <row r="1909" spans="1:21" ht="43.2" hidden="1" x14ac:dyDescent="0.3">
      <c r="A1909" s="8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  <c r="O1909">
        <f t="shared" si="146"/>
        <v>0</v>
      </c>
      <c r="P1909" s="13">
        <f t="shared" si="147"/>
        <v>21.25</v>
      </c>
      <c r="Q1909" s="15" t="s">
        <v>8317</v>
      </c>
      <c r="R1909" t="s">
        <v>8346</v>
      </c>
      <c r="S1909" s="19">
        <f t="shared" si="148"/>
        <v>41767.587094907409</v>
      </c>
      <c r="T1909" s="19">
        <f t="shared" si="149"/>
        <v>41782.587094907409</v>
      </c>
      <c r="U1909">
        <f t="shared" si="150"/>
        <v>2014</v>
      </c>
    </row>
    <row r="1910" spans="1:21" ht="43.2" hidden="1" x14ac:dyDescent="0.3">
      <c r="A1910" s="8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  <c r="O1910">
        <f t="shared" si="146"/>
        <v>2</v>
      </c>
      <c r="P1910" s="13">
        <f t="shared" si="147"/>
        <v>108.25</v>
      </c>
      <c r="Q1910" s="15" t="s">
        <v>8317</v>
      </c>
      <c r="R1910" t="s">
        <v>8346</v>
      </c>
      <c r="S1910" s="19">
        <f t="shared" si="148"/>
        <v>42703.917824074073</v>
      </c>
      <c r="T1910" s="19">
        <f t="shared" si="149"/>
        <v>42733.917824074073</v>
      </c>
      <c r="U1910">
        <f t="shared" si="150"/>
        <v>2016</v>
      </c>
    </row>
    <row r="1911" spans="1:21" ht="43.2" hidden="1" x14ac:dyDescent="0.3">
      <c r="A1911" s="8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  <c r="O1911">
        <f t="shared" si="146"/>
        <v>14</v>
      </c>
      <c r="P1911" s="13">
        <f t="shared" si="147"/>
        <v>129.97</v>
      </c>
      <c r="Q1911" s="15" t="s">
        <v>8317</v>
      </c>
      <c r="R1911" t="s">
        <v>8346</v>
      </c>
      <c r="S1911" s="19">
        <f t="shared" si="148"/>
        <v>41905.429155092592</v>
      </c>
      <c r="T1911" s="19">
        <f t="shared" si="149"/>
        <v>41935.429155092592</v>
      </c>
      <c r="U1911">
        <f t="shared" si="150"/>
        <v>2014</v>
      </c>
    </row>
    <row r="1912" spans="1:21" ht="43.2" hidden="1" x14ac:dyDescent="0.3">
      <c r="A1912" s="8">
        <v>1910</v>
      </c>
      <c r="B1912" s="9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  <c r="O1912">
        <f t="shared" si="146"/>
        <v>39</v>
      </c>
      <c r="P1912" s="13">
        <f t="shared" si="147"/>
        <v>117.49</v>
      </c>
      <c r="Q1912" s="15" t="s">
        <v>8317</v>
      </c>
      <c r="R1912" t="s">
        <v>8346</v>
      </c>
      <c r="S1912" s="19">
        <f t="shared" si="148"/>
        <v>42264.963159722218</v>
      </c>
      <c r="T1912" s="19">
        <f t="shared" si="149"/>
        <v>42308.947916666672</v>
      </c>
      <c r="U1912">
        <f t="shared" si="150"/>
        <v>2015</v>
      </c>
    </row>
    <row r="1913" spans="1:21" ht="57.6" hidden="1" x14ac:dyDescent="0.3">
      <c r="A1913" s="8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  <c r="O1913">
        <f t="shared" si="146"/>
        <v>0</v>
      </c>
      <c r="P1913" s="13">
        <f t="shared" si="147"/>
        <v>10</v>
      </c>
      <c r="Q1913" s="15" t="s">
        <v>8317</v>
      </c>
      <c r="R1913" t="s">
        <v>8346</v>
      </c>
      <c r="S1913" s="19">
        <f t="shared" si="148"/>
        <v>41830.033958333333</v>
      </c>
      <c r="T1913" s="19">
        <f t="shared" si="149"/>
        <v>41860.033958333333</v>
      </c>
      <c r="U1913">
        <f t="shared" si="150"/>
        <v>2014</v>
      </c>
    </row>
    <row r="1914" spans="1:21" ht="43.2" hidden="1" x14ac:dyDescent="0.3">
      <c r="A1914" s="8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  <c r="O1914">
        <f t="shared" si="146"/>
        <v>59</v>
      </c>
      <c r="P1914" s="13">
        <f t="shared" si="147"/>
        <v>70.599999999999994</v>
      </c>
      <c r="Q1914" s="15" t="s">
        <v>8317</v>
      </c>
      <c r="R1914" t="s">
        <v>8346</v>
      </c>
      <c r="S1914" s="19">
        <f t="shared" si="148"/>
        <v>42129.226388888885</v>
      </c>
      <c r="T1914" s="19">
        <f t="shared" si="149"/>
        <v>42159.226388888885</v>
      </c>
      <c r="U1914">
        <f t="shared" si="150"/>
        <v>2015</v>
      </c>
    </row>
    <row r="1915" spans="1:21" ht="28.8" hidden="1" x14ac:dyDescent="0.3">
      <c r="A1915" s="8">
        <v>1913</v>
      </c>
      <c r="B1915" s="9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  <c r="O1915">
        <f t="shared" si="146"/>
        <v>1</v>
      </c>
      <c r="P1915" s="13">
        <f t="shared" si="147"/>
        <v>24.5</v>
      </c>
      <c r="Q1915" s="15" t="s">
        <v>8317</v>
      </c>
      <c r="R1915" t="s">
        <v>8346</v>
      </c>
      <c r="S1915" s="19">
        <f t="shared" si="148"/>
        <v>41890.511319444442</v>
      </c>
      <c r="T1915" s="19">
        <f t="shared" si="149"/>
        <v>41920.511319444442</v>
      </c>
      <c r="U1915">
        <f t="shared" si="150"/>
        <v>2014</v>
      </c>
    </row>
    <row r="1916" spans="1:21" ht="43.2" hidden="1" x14ac:dyDescent="0.3">
      <c r="A1916" s="8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  <c r="O1916">
        <f t="shared" si="146"/>
        <v>9</v>
      </c>
      <c r="P1916" s="13">
        <f t="shared" si="147"/>
        <v>30</v>
      </c>
      <c r="Q1916" s="15" t="s">
        <v>8317</v>
      </c>
      <c r="R1916" t="s">
        <v>8346</v>
      </c>
      <c r="S1916" s="19">
        <f t="shared" si="148"/>
        <v>41929.174456018518</v>
      </c>
      <c r="T1916" s="19">
        <f t="shared" si="149"/>
        <v>41944.165972222225</v>
      </c>
      <c r="U1916">
        <f t="shared" si="150"/>
        <v>2014</v>
      </c>
    </row>
    <row r="1917" spans="1:21" ht="43.2" hidden="1" x14ac:dyDescent="0.3">
      <c r="A1917" s="8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  <c r="O1917">
        <f t="shared" si="146"/>
        <v>2</v>
      </c>
      <c r="P1917" s="13">
        <f t="shared" si="147"/>
        <v>2</v>
      </c>
      <c r="Q1917" s="15" t="s">
        <v>8317</v>
      </c>
      <c r="R1917" t="s">
        <v>8346</v>
      </c>
      <c r="S1917" s="19">
        <f t="shared" si="148"/>
        <v>41864.04886574074</v>
      </c>
      <c r="T1917" s="19">
        <f t="shared" si="149"/>
        <v>41884.04886574074</v>
      </c>
      <c r="U1917">
        <f t="shared" si="150"/>
        <v>2014</v>
      </c>
    </row>
    <row r="1918" spans="1:21" ht="28.8" hidden="1" x14ac:dyDescent="0.3">
      <c r="A1918" s="8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  <c r="O1918">
        <f t="shared" si="146"/>
        <v>1</v>
      </c>
      <c r="P1918" s="13">
        <f t="shared" si="147"/>
        <v>17</v>
      </c>
      <c r="Q1918" s="15" t="s">
        <v>8317</v>
      </c>
      <c r="R1918" t="s">
        <v>8346</v>
      </c>
      <c r="S1918" s="19">
        <f t="shared" si="148"/>
        <v>42656.717303240745</v>
      </c>
      <c r="T1918" s="19">
        <f t="shared" si="149"/>
        <v>42681.758969907409</v>
      </c>
      <c r="U1918">
        <f t="shared" si="150"/>
        <v>2016</v>
      </c>
    </row>
    <row r="1919" spans="1:21" ht="28.8" hidden="1" x14ac:dyDescent="0.3">
      <c r="A1919" s="8">
        <v>1917</v>
      </c>
      <c r="B1919" s="9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  <c r="O1919">
        <f t="shared" si="146"/>
        <v>53</v>
      </c>
      <c r="P1919" s="13">
        <f t="shared" si="147"/>
        <v>2928.93</v>
      </c>
      <c r="Q1919" s="15" t="s">
        <v>8317</v>
      </c>
      <c r="R1919" t="s">
        <v>8346</v>
      </c>
      <c r="S1919" s="19">
        <f t="shared" si="148"/>
        <v>42746.270057870366</v>
      </c>
      <c r="T1919" s="19">
        <f t="shared" si="149"/>
        <v>42776.270057870366</v>
      </c>
      <c r="U1919">
        <f t="shared" si="150"/>
        <v>2017</v>
      </c>
    </row>
    <row r="1920" spans="1:21" ht="43.2" hidden="1" x14ac:dyDescent="0.3">
      <c r="A1920" s="8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  <c r="O1920">
        <f t="shared" si="146"/>
        <v>1</v>
      </c>
      <c r="P1920" s="13">
        <f t="shared" si="147"/>
        <v>28.89</v>
      </c>
      <c r="Q1920" s="15" t="s">
        <v>8317</v>
      </c>
      <c r="R1920" t="s">
        <v>8346</v>
      </c>
      <c r="S1920" s="19">
        <f t="shared" si="148"/>
        <v>41828.789942129632</v>
      </c>
      <c r="T1920" s="19">
        <f t="shared" si="149"/>
        <v>41863.789942129632</v>
      </c>
      <c r="U1920">
        <f t="shared" si="150"/>
        <v>2014</v>
      </c>
    </row>
    <row r="1921" spans="1:21" ht="43.2" hidden="1" x14ac:dyDescent="0.3">
      <c r="A1921" s="8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  <c r="O1921">
        <f t="shared" si="146"/>
        <v>47</v>
      </c>
      <c r="P1921" s="13">
        <f t="shared" si="147"/>
        <v>29.63</v>
      </c>
      <c r="Q1921" s="15" t="s">
        <v>8317</v>
      </c>
      <c r="R1921" t="s">
        <v>8346</v>
      </c>
      <c r="S1921" s="19">
        <f t="shared" si="148"/>
        <v>42113.875567129624</v>
      </c>
      <c r="T1921" s="19">
        <f t="shared" si="149"/>
        <v>42143.875567129624</v>
      </c>
      <c r="U1921">
        <f t="shared" si="150"/>
        <v>2015</v>
      </c>
    </row>
    <row r="1922" spans="1:21" ht="43.2" hidden="1" x14ac:dyDescent="0.3">
      <c r="A1922" s="8">
        <v>1920</v>
      </c>
      <c r="B1922" s="9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  <c r="O1922">
        <f t="shared" si="146"/>
        <v>43</v>
      </c>
      <c r="P1922" s="13">
        <f t="shared" si="147"/>
        <v>40.98</v>
      </c>
      <c r="Q1922" s="15" t="s">
        <v>8317</v>
      </c>
      <c r="R1922" t="s">
        <v>8346</v>
      </c>
      <c r="S1922" s="19">
        <f t="shared" si="148"/>
        <v>42270.875706018516</v>
      </c>
      <c r="T1922" s="19">
        <f t="shared" si="149"/>
        <v>42298.958333333328</v>
      </c>
      <c r="U1922">
        <f t="shared" si="150"/>
        <v>2015</v>
      </c>
    </row>
    <row r="1923" spans="1:21" ht="28.8" x14ac:dyDescent="0.3">
      <c r="A1923" s="8">
        <v>1921</v>
      </c>
      <c r="B1923" s="9" t="s">
        <v>1922</v>
      </c>
      <c r="C1923" s="9" t="s">
        <v>6031</v>
      </c>
      <c r="D1923" s="10">
        <v>1500</v>
      </c>
      <c r="E1923" s="11">
        <v>2052</v>
      </c>
      <c r="F1923" s="8" t="s">
        <v>8218</v>
      </c>
      <c r="G1923" s="8" t="s">
        <v>8223</v>
      </c>
      <c r="H1923" s="8" t="s">
        <v>8245</v>
      </c>
      <c r="I1923" s="8">
        <v>1342243143</v>
      </c>
      <c r="J1923" s="8">
        <v>1339651143</v>
      </c>
      <c r="K1923" s="8" t="b">
        <v>0</v>
      </c>
      <c r="L1923" s="8">
        <v>38</v>
      </c>
      <c r="M1923" s="8" t="b">
        <v>1</v>
      </c>
      <c r="N1923" s="8" t="s">
        <v>8277</v>
      </c>
      <c r="O1923">
        <f t="shared" ref="O1923:O1986" si="151">ROUND(E1923/D1923*100,0)</f>
        <v>137</v>
      </c>
      <c r="P1923" s="13">
        <f t="shared" ref="P1923:P1986" si="152">IFERROR(ROUND(E1923/L1923,2),0)</f>
        <v>54</v>
      </c>
      <c r="Q1923" s="15" t="s">
        <v>8323</v>
      </c>
      <c r="R1923" t="s">
        <v>8327</v>
      </c>
      <c r="S1923" s="19">
        <f t="shared" ref="S1923:S1986" si="153">(((J1923/60)/60)/24)+DATE(1970,1,1)</f>
        <v>41074.221562500003</v>
      </c>
      <c r="T1923" s="19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3.2" x14ac:dyDescent="0.3">
      <c r="A1924" s="8">
        <v>1922</v>
      </c>
      <c r="B1924" s="9" t="s">
        <v>1923</v>
      </c>
      <c r="C1924" s="9" t="s">
        <v>6032</v>
      </c>
      <c r="D1924" s="10">
        <v>2000</v>
      </c>
      <c r="E1924" s="11">
        <v>2311</v>
      </c>
      <c r="F1924" s="8" t="s">
        <v>8218</v>
      </c>
      <c r="G1924" s="8" t="s">
        <v>8223</v>
      </c>
      <c r="H1924" s="8" t="s">
        <v>8245</v>
      </c>
      <c r="I1924" s="8">
        <v>1386828507</v>
      </c>
      <c r="J1924" s="8">
        <v>1384236507</v>
      </c>
      <c r="K1924" s="8" t="b">
        <v>0</v>
      </c>
      <c r="L1924" s="8">
        <v>64</v>
      </c>
      <c r="M1924" s="8" t="b">
        <v>1</v>
      </c>
      <c r="N1924" s="8" t="s">
        <v>8277</v>
      </c>
      <c r="O1924">
        <f t="shared" si="151"/>
        <v>116</v>
      </c>
      <c r="P1924" s="13">
        <f t="shared" si="152"/>
        <v>36.11</v>
      </c>
      <c r="Q1924" s="15" t="s">
        <v>8323</v>
      </c>
      <c r="R1924" t="s">
        <v>8327</v>
      </c>
      <c r="S1924" s="19">
        <f t="shared" si="153"/>
        <v>41590.255868055552</v>
      </c>
      <c r="T1924" s="19">
        <f t="shared" si="154"/>
        <v>41620.255868055552</v>
      </c>
      <c r="U1924">
        <f t="shared" si="155"/>
        <v>2013</v>
      </c>
    </row>
    <row r="1925" spans="1:21" ht="43.2" hidden="1" x14ac:dyDescent="0.3">
      <c r="A1925" s="8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  <c r="O1925">
        <f t="shared" si="151"/>
        <v>241</v>
      </c>
      <c r="P1925" s="13">
        <f t="shared" si="152"/>
        <v>23.15</v>
      </c>
      <c r="Q1925" s="15" t="s">
        <v>8323</v>
      </c>
      <c r="R1925" t="s">
        <v>8327</v>
      </c>
      <c r="S1925" s="19">
        <f t="shared" si="153"/>
        <v>40772.848749999997</v>
      </c>
      <c r="T1925" s="19">
        <f t="shared" si="154"/>
        <v>40813.207638888889</v>
      </c>
      <c r="U1925">
        <f t="shared" si="155"/>
        <v>2011</v>
      </c>
    </row>
    <row r="1926" spans="1:21" ht="57.6" x14ac:dyDescent="0.3">
      <c r="A1926" s="8">
        <v>1924</v>
      </c>
      <c r="B1926" s="9" t="s">
        <v>1925</v>
      </c>
      <c r="C1926" s="9" t="s">
        <v>6034</v>
      </c>
      <c r="D1926" s="10">
        <v>3000</v>
      </c>
      <c r="E1926" s="11">
        <v>3432</v>
      </c>
      <c r="F1926" s="8" t="s">
        <v>8218</v>
      </c>
      <c r="G1926" s="8" t="s">
        <v>8223</v>
      </c>
      <c r="H1926" s="8" t="s">
        <v>8245</v>
      </c>
      <c r="I1926" s="8">
        <v>1389814380</v>
      </c>
      <c r="J1926" s="8">
        <v>1387390555</v>
      </c>
      <c r="K1926" s="8" t="b">
        <v>0</v>
      </c>
      <c r="L1926" s="8">
        <v>33</v>
      </c>
      <c r="M1926" s="8" t="b">
        <v>1</v>
      </c>
      <c r="N1926" s="8" t="s">
        <v>8277</v>
      </c>
      <c r="O1926">
        <f t="shared" si="151"/>
        <v>114</v>
      </c>
      <c r="P1926" s="13">
        <f t="shared" si="152"/>
        <v>104</v>
      </c>
      <c r="Q1926" s="15" t="s">
        <v>8323</v>
      </c>
      <c r="R1926" t="s">
        <v>8327</v>
      </c>
      <c r="S1926" s="19">
        <f t="shared" si="153"/>
        <v>41626.761053240742</v>
      </c>
      <c r="T1926" s="19">
        <f t="shared" si="154"/>
        <v>41654.814583333333</v>
      </c>
      <c r="U1926">
        <f t="shared" si="155"/>
        <v>2013</v>
      </c>
    </row>
    <row r="1927" spans="1:21" ht="43.2" x14ac:dyDescent="0.3">
      <c r="A1927" s="8">
        <v>1925</v>
      </c>
      <c r="B1927" s="9" t="s">
        <v>1926</v>
      </c>
      <c r="C1927" s="9" t="s">
        <v>6035</v>
      </c>
      <c r="D1927" s="10">
        <v>1500</v>
      </c>
      <c r="E1927" s="11">
        <v>1655</v>
      </c>
      <c r="F1927" s="8" t="s">
        <v>8218</v>
      </c>
      <c r="G1927" s="8" t="s">
        <v>8223</v>
      </c>
      <c r="H1927" s="8" t="s">
        <v>8245</v>
      </c>
      <c r="I1927" s="8">
        <v>1381449600</v>
      </c>
      <c r="J1927" s="8">
        <v>1379540288</v>
      </c>
      <c r="K1927" s="8" t="b">
        <v>0</v>
      </c>
      <c r="L1927" s="8">
        <v>52</v>
      </c>
      <c r="M1927" s="8" t="b">
        <v>1</v>
      </c>
      <c r="N1927" s="8" t="s">
        <v>8277</v>
      </c>
      <c r="O1927">
        <f t="shared" si="151"/>
        <v>110</v>
      </c>
      <c r="P1927" s="13">
        <f t="shared" si="152"/>
        <v>31.83</v>
      </c>
      <c r="Q1927" s="15" t="s">
        <v>8323</v>
      </c>
      <c r="R1927" t="s">
        <v>8327</v>
      </c>
      <c r="S1927" s="19">
        <f t="shared" si="153"/>
        <v>41535.90148148148</v>
      </c>
      <c r="T1927" s="19">
        <f t="shared" si="154"/>
        <v>41558</v>
      </c>
      <c r="U1927">
        <f t="shared" si="155"/>
        <v>2013</v>
      </c>
    </row>
    <row r="1928" spans="1:21" ht="57.6" x14ac:dyDescent="0.3">
      <c r="A1928" s="8">
        <v>1926</v>
      </c>
      <c r="B1928" s="9" t="s">
        <v>1927</v>
      </c>
      <c r="C1928" s="9" t="s">
        <v>6036</v>
      </c>
      <c r="D1928" s="10">
        <v>1500</v>
      </c>
      <c r="E1928" s="11">
        <v>2930.69</v>
      </c>
      <c r="F1928" s="8" t="s">
        <v>8218</v>
      </c>
      <c r="G1928" s="8" t="s">
        <v>8223</v>
      </c>
      <c r="H1928" s="8" t="s">
        <v>8245</v>
      </c>
      <c r="I1928" s="8">
        <v>1288657560</v>
      </c>
      <c r="J1928" s="8">
        <v>1286319256</v>
      </c>
      <c r="K1928" s="8" t="b">
        <v>0</v>
      </c>
      <c r="L1928" s="8">
        <v>107</v>
      </c>
      <c r="M1928" s="8" t="b">
        <v>1</v>
      </c>
      <c r="N1928" s="8" t="s">
        <v>8277</v>
      </c>
      <c r="O1928">
        <f t="shared" si="151"/>
        <v>195</v>
      </c>
      <c r="P1928" s="13">
        <f t="shared" si="152"/>
        <v>27.39</v>
      </c>
      <c r="Q1928" s="15" t="s">
        <v>8323</v>
      </c>
      <c r="R1928" t="s">
        <v>8327</v>
      </c>
      <c r="S1928" s="19">
        <f t="shared" si="153"/>
        <v>40456.954351851848</v>
      </c>
      <c r="T1928" s="19">
        <f t="shared" si="154"/>
        <v>40484.018055555556</v>
      </c>
      <c r="U1928">
        <f t="shared" si="155"/>
        <v>2010</v>
      </c>
    </row>
    <row r="1929" spans="1:21" hidden="1" x14ac:dyDescent="0.3">
      <c r="A1929" s="8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  <c r="O1929">
        <f t="shared" si="151"/>
        <v>103</v>
      </c>
      <c r="P1929" s="13">
        <f t="shared" si="152"/>
        <v>56.36</v>
      </c>
      <c r="Q1929" s="15" t="s">
        <v>8323</v>
      </c>
      <c r="R1929" t="s">
        <v>8327</v>
      </c>
      <c r="S1929" s="19">
        <f t="shared" si="153"/>
        <v>40960.861562500002</v>
      </c>
      <c r="T1929" s="19">
        <f t="shared" si="154"/>
        <v>40976.207638888889</v>
      </c>
      <c r="U1929">
        <f t="shared" si="155"/>
        <v>2012</v>
      </c>
    </row>
    <row r="1930" spans="1:21" ht="28.8" x14ac:dyDescent="0.3">
      <c r="A1930" s="8">
        <v>1928</v>
      </c>
      <c r="B1930" s="9" t="s">
        <v>1929</v>
      </c>
      <c r="C1930" s="9" t="s">
        <v>6038</v>
      </c>
      <c r="D1930" s="10">
        <v>2550</v>
      </c>
      <c r="E1930" s="11">
        <v>2630</v>
      </c>
      <c r="F1930" s="8" t="s">
        <v>8218</v>
      </c>
      <c r="G1930" s="8" t="s">
        <v>8223</v>
      </c>
      <c r="H1930" s="8" t="s">
        <v>8245</v>
      </c>
      <c r="I1930" s="8">
        <v>1367940794</v>
      </c>
      <c r="J1930" s="8">
        <v>1365348794</v>
      </c>
      <c r="K1930" s="8" t="b">
        <v>0</v>
      </c>
      <c r="L1930" s="8">
        <v>34</v>
      </c>
      <c r="M1930" s="8" t="b">
        <v>1</v>
      </c>
      <c r="N1930" s="8" t="s">
        <v>8277</v>
      </c>
      <c r="O1930">
        <f t="shared" si="151"/>
        <v>103</v>
      </c>
      <c r="P1930" s="13">
        <f t="shared" si="152"/>
        <v>77.349999999999994</v>
      </c>
      <c r="Q1930" s="15" t="s">
        <v>8323</v>
      </c>
      <c r="R1930" t="s">
        <v>8327</v>
      </c>
      <c r="S1930" s="19">
        <f t="shared" si="153"/>
        <v>41371.648078703707</v>
      </c>
      <c r="T1930" s="19">
        <f t="shared" si="154"/>
        <v>41401.648078703707</v>
      </c>
      <c r="U1930">
        <f t="shared" si="155"/>
        <v>2013</v>
      </c>
    </row>
    <row r="1931" spans="1:21" ht="43.2" x14ac:dyDescent="0.3">
      <c r="A1931" s="8">
        <v>1929</v>
      </c>
      <c r="B1931" s="9" t="s">
        <v>1930</v>
      </c>
      <c r="C1931" s="9" t="s">
        <v>6039</v>
      </c>
      <c r="D1931" s="10">
        <v>3200</v>
      </c>
      <c r="E1931" s="11">
        <v>3210</v>
      </c>
      <c r="F1931" s="8" t="s">
        <v>8218</v>
      </c>
      <c r="G1931" s="8" t="s">
        <v>8223</v>
      </c>
      <c r="H1931" s="8" t="s">
        <v>8245</v>
      </c>
      <c r="I1931" s="8">
        <v>1309825866</v>
      </c>
      <c r="J1931" s="8">
        <v>1306197066</v>
      </c>
      <c r="K1931" s="8" t="b">
        <v>0</v>
      </c>
      <c r="L1931" s="8">
        <v>75</v>
      </c>
      <c r="M1931" s="8" t="b">
        <v>1</v>
      </c>
      <c r="N1931" s="8" t="s">
        <v>8277</v>
      </c>
      <c r="O1931">
        <f t="shared" si="151"/>
        <v>100</v>
      </c>
      <c r="P1931" s="13">
        <f t="shared" si="152"/>
        <v>42.8</v>
      </c>
      <c r="Q1931" s="15" t="s">
        <v>8323</v>
      </c>
      <c r="R1931" t="s">
        <v>8327</v>
      </c>
      <c r="S1931" s="19">
        <f t="shared" si="153"/>
        <v>40687.021597222221</v>
      </c>
      <c r="T1931" s="19">
        <f t="shared" si="154"/>
        <v>40729.021597222221</v>
      </c>
      <c r="U1931">
        <f t="shared" si="155"/>
        <v>2011</v>
      </c>
    </row>
    <row r="1932" spans="1:21" ht="28.8" x14ac:dyDescent="0.3">
      <c r="A1932" s="8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  <c r="O1932">
        <f t="shared" si="151"/>
        <v>127</v>
      </c>
      <c r="P1932" s="13">
        <f t="shared" si="152"/>
        <v>48.85</v>
      </c>
      <c r="Q1932" s="15" t="s">
        <v>8323</v>
      </c>
      <c r="R1932" t="s">
        <v>8327</v>
      </c>
      <c r="S1932" s="19">
        <f t="shared" si="153"/>
        <v>41402.558819444443</v>
      </c>
      <c r="T1932" s="19">
        <f t="shared" si="154"/>
        <v>41462.558819444443</v>
      </c>
      <c r="U1932">
        <f t="shared" si="155"/>
        <v>2013</v>
      </c>
    </row>
    <row r="1933" spans="1:21" ht="43.2" x14ac:dyDescent="0.3">
      <c r="A1933" s="8">
        <v>1931</v>
      </c>
      <c r="B1933" s="9" t="s">
        <v>1932</v>
      </c>
      <c r="C1933" s="9" t="s">
        <v>6041</v>
      </c>
      <c r="D1933" s="10">
        <v>2000</v>
      </c>
      <c r="E1933" s="11">
        <v>2412.02</v>
      </c>
      <c r="F1933" s="8" t="s">
        <v>8218</v>
      </c>
      <c r="G1933" s="8" t="s">
        <v>8223</v>
      </c>
      <c r="H1933" s="8" t="s">
        <v>8245</v>
      </c>
      <c r="I1933" s="8">
        <v>1337657400</v>
      </c>
      <c r="J1933" s="8">
        <v>1336512309</v>
      </c>
      <c r="K1933" s="8" t="b">
        <v>0</v>
      </c>
      <c r="L1933" s="8">
        <v>50</v>
      </c>
      <c r="M1933" s="8" t="b">
        <v>1</v>
      </c>
      <c r="N1933" s="8" t="s">
        <v>8277</v>
      </c>
      <c r="O1933">
        <f t="shared" si="151"/>
        <v>121</v>
      </c>
      <c r="P1933" s="13">
        <f t="shared" si="152"/>
        <v>48.24</v>
      </c>
      <c r="Q1933" s="15" t="s">
        <v>8323</v>
      </c>
      <c r="R1933" t="s">
        <v>8327</v>
      </c>
      <c r="S1933" s="19">
        <f t="shared" si="153"/>
        <v>41037.892465277779</v>
      </c>
      <c r="T1933" s="19">
        <f t="shared" si="154"/>
        <v>41051.145833333336</v>
      </c>
      <c r="U1933">
        <f t="shared" si="155"/>
        <v>2012</v>
      </c>
    </row>
    <row r="1934" spans="1:21" ht="57.6" hidden="1" x14ac:dyDescent="0.3">
      <c r="A1934" s="8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  <c r="O1934">
        <f t="shared" si="151"/>
        <v>107</v>
      </c>
      <c r="P1934" s="13">
        <f t="shared" si="152"/>
        <v>70.209999999999994</v>
      </c>
      <c r="Q1934" s="15" t="s">
        <v>8323</v>
      </c>
      <c r="R1934" t="s">
        <v>8327</v>
      </c>
      <c r="S1934" s="19">
        <f t="shared" si="153"/>
        <v>40911.809872685182</v>
      </c>
      <c r="T1934" s="19">
        <f t="shared" si="154"/>
        <v>40932.809872685182</v>
      </c>
      <c r="U1934">
        <f t="shared" si="155"/>
        <v>2012</v>
      </c>
    </row>
    <row r="1935" spans="1:21" ht="43.2" hidden="1" x14ac:dyDescent="0.3">
      <c r="A1935" s="8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  <c r="O1935">
        <f t="shared" si="151"/>
        <v>172</v>
      </c>
      <c r="P1935" s="13">
        <f t="shared" si="152"/>
        <v>94.05</v>
      </c>
      <c r="Q1935" s="15" t="s">
        <v>8323</v>
      </c>
      <c r="R1935" t="s">
        <v>8327</v>
      </c>
      <c r="S1935" s="19">
        <f t="shared" si="153"/>
        <v>41879.130868055552</v>
      </c>
      <c r="T1935" s="19">
        <f t="shared" si="154"/>
        <v>41909.130868055552</v>
      </c>
      <c r="U1935">
        <f t="shared" si="155"/>
        <v>2014</v>
      </c>
    </row>
    <row r="1936" spans="1:21" ht="43.2" hidden="1" x14ac:dyDescent="0.3">
      <c r="A1936" s="8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  <c r="O1936">
        <f t="shared" si="151"/>
        <v>124</v>
      </c>
      <c r="P1936" s="13">
        <f t="shared" si="152"/>
        <v>80.27</v>
      </c>
      <c r="Q1936" s="15" t="s">
        <v>8323</v>
      </c>
      <c r="R1936" t="s">
        <v>8327</v>
      </c>
      <c r="S1936" s="19">
        <f t="shared" si="153"/>
        <v>40865.867141203707</v>
      </c>
      <c r="T1936" s="19">
        <f t="shared" si="154"/>
        <v>40902.208333333336</v>
      </c>
      <c r="U1936">
        <f t="shared" si="155"/>
        <v>2011</v>
      </c>
    </row>
    <row r="1937" spans="1:21" ht="43.2" x14ac:dyDescent="0.3">
      <c r="A1937" s="8">
        <v>1935</v>
      </c>
      <c r="B1937" s="9" t="s">
        <v>1936</v>
      </c>
      <c r="C1937" s="9" t="s">
        <v>6045</v>
      </c>
      <c r="D1937" s="10">
        <v>2500</v>
      </c>
      <c r="E1937" s="11">
        <v>2710</v>
      </c>
      <c r="F1937" s="8" t="s">
        <v>8218</v>
      </c>
      <c r="G1937" s="8" t="s">
        <v>8223</v>
      </c>
      <c r="H1937" s="8" t="s">
        <v>8245</v>
      </c>
      <c r="I1937" s="8">
        <v>1403326740</v>
      </c>
      <c r="J1937" s="8">
        <v>1400106171</v>
      </c>
      <c r="K1937" s="8" t="b">
        <v>0</v>
      </c>
      <c r="L1937" s="8">
        <v>50</v>
      </c>
      <c r="M1937" s="8" t="b">
        <v>1</v>
      </c>
      <c r="N1937" s="8" t="s">
        <v>8277</v>
      </c>
      <c r="O1937">
        <f t="shared" si="151"/>
        <v>108</v>
      </c>
      <c r="P1937" s="13">
        <f t="shared" si="152"/>
        <v>54.2</v>
      </c>
      <c r="Q1937" s="15" t="s">
        <v>8323</v>
      </c>
      <c r="R1937" t="s">
        <v>8327</v>
      </c>
      <c r="S1937" s="19">
        <f t="shared" si="153"/>
        <v>41773.932534722226</v>
      </c>
      <c r="T1937" s="19">
        <f t="shared" si="154"/>
        <v>41811.207638888889</v>
      </c>
      <c r="U1937">
        <f t="shared" si="155"/>
        <v>2014</v>
      </c>
    </row>
    <row r="1938" spans="1:21" ht="43.2" hidden="1" x14ac:dyDescent="0.3">
      <c r="A1938" s="8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  <c r="O1938">
        <f t="shared" si="151"/>
        <v>117</v>
      </c>
      <c r="P1938" s="13">
        <f t="shared" si="152"/>
        <v>60.27</v>
      </c>
      <c r="Q1938" s="15" t="s">
        <v>8323</v>
      </c>
      <c r="R1938" t="s">
        <v>8327</v>
      </c>
      <c r="S1938" s="19">
        <f t="shared" si="153"/>
        <v>40852.889699074076</v>
      </c>
      <c r="T1938" s="19">
        <f t="shared" si="154"/>
        <v>40883.249305555553</v>
      </c>
      <c r="U1938">
        <f t="shared" si="155"/>
        <v>2011</v>
      </c>
    </row>
    <row r="1939" spans="1:21" ht="43.2" hidden="1" x14ac:dyDescent="0.3">
      <c r="A1939" s="8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  <c r="O1939">
        <f t="shared" si="151"/>
        <v>187</v>
      </c>
      <c r="P1939" s="13">
        <f t="shared" si="152"/>
        <v>38.74</v>
      </c>
      <c r="Q1939" s="15" t="s">
        <v>8323</v>
      </c>
      <c r="R1939" t="s">
        <v>8327</v>
      </c>
      <c r="S1939" s="19">
        <f t="shared" si="153"/>
        <v>41059.118993055556</v>
      </c>
      <c r="T1939" s="19">
        <f t="shared" si="154"/>
        <v>41075.165972222225</v>
      </c>
      <c r="U1939">
        <f t="shared" si="155"/>
        <v>2012</v>
      </c>
    </row>
    <row r="1940" spans="1:21" ht="43.2" hidden="1" x14ac:dyDescent="0.3">
      <c r="A1940" s="8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  <c r="O1940">
        <f t="shared" si="151"/>
        <v>116</v>
      </c>
      <c r="P1940" s="13">
        <f t="shared" si="152"/>
        <v>152.54</v>
      </c>
      <c r="Q1940" s="15" t="s">
        <v>8323</v>
      </c>
      <c r="R1940" t="s">
        <v>8327</v>
      </c>
      <c r="S1940" s="19">
        <f t="shared" si="153"/>
        <v>41426.259618055556</v>
      </c>
      <c r="T1940" s="19">
        <f t="shared" si="154"/>
        <v>41457.208333333336</v>
      </c>
      <c r="U1940">
        <f t="shared" si="155"/>
        <v>2013</v>
      </c>
    </row>
    <row r="1941" spans="1:21" ht="57.6" hidden="1" x14ac:dyDescent="0.3">
      <c r="A1941" s="8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  <c r="O1941">
        <f t="shared" si="151"/>
        <v>111</v>
      </c>
      <c r="P1941" s="13">
        <f t="shared" si="152"/>
        <v>115.31</v>
      </c>
      <c r="Q1941" s="15" t="s">
        <v>8323</v>
      </c>
      <c r="R1941" t="s">
        <v>8327</v>
      </c>
      <c r="S1941" s="19">
        <f t="shared" si="153"/>
        <v>41313.985046296293</v>
      </c>
      <c r="T1941" s="19">
        <f t="shared" si="154"/>
        <v>41343.943379629629</v>
      </c>
      <c r="U1941">
        <f t="shared" si="155"/>
        <v>2013</v>
      </c>
    </row>
    <row r="1942" spans="1:21" ht="43.2" hidden="1" x14ac:dyDescent="0.3">
      <c r="A1942" s="8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  <c r="O1942">
        <f t="shared" si="151"/>
        <v>171</v>
      </c>
      <c r="P1942" s="13">
        <f t="shared" si="152"/>
        <v>35.840000000000003</v>
      </c>
      <c r="Q1942" s="15" t="s">
        <v>8323</v>
      </c>
      <c r="R1942" t="s">
        <v>8327</v>
      </c>
      <c r="S1942" s="19">
        <f t="shared" si="153"/>
        <v>40670.507326388892</v>
      </c>
      <c r="T1942" s="19">
        <f t="shared" si="154"/>
        <v>40709.165972222225</v>
      </c>
      <c r="U1942">
        <f t="shared" si="155"/>
        <v>2011</v>
      </c>
    </row>
    <row r="1943" spans="1:21" ht="43.2" hidden="1" x14ac:dyDescent="0.3">
      <c r="A1943" s="8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  <c r="O1943">
        <f t="shared" si="151"/>
        <v>126</v>
      </c>
      <c r="P1943" s="13">
        <f t="shared" si="152"/>
        <v>64.569999999999993</v>
      </c>
      <c r="Q1943" s="15" t="s">
        <v>8317</v>
      </c>
      <c r="R1943" t="s">
        <v>8347</v>
      </c>
      <c r="S1943" s="19">
        <f t="shared" si="153"/>
        <v>41744.290868055556</v>
      </c>
      <c r="T1943" s="19">
        <f t="shared" si="154"/>
        <v>41774.290868055556</v>
      </c>
      <c r="U1943">
        <f t="shared" si="155"/>
        <v>2014</v>
      </c>
    </row>
    <row r="1944" spans="1:21" ht="43.2" hidden="1" x14ac:dyDescent="0.3">
      <c r="A1944" s="8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  <c r="O1944">
        <f t="shared" si="151"/>
        <v>138</v>
      </c>
      <c r="P1944" s="13">
        <f t="shared" si="152"/>
        <v>87.44</v>
      </c>
      <c r="Q1944" s="15" t="s">
        <v>8317</v>
      </c>
      <c r="R1944" t="s">
        <v>8347</v>
      </c>
      <c r="S1944" s="19">
        <f t="shared" si="153"/>
        <v>40638.828009259261</v>
      </c>
      <c r="T1944" s="19">
        <f t="shared" si="154"/>
        <v>40728.828009259261</v>
      </c>
      <c r="U1944">
        <f t="shared" si="155"/>
        <v>2011</v>
      </c>
    </row>
    <row r="1945" spans="1:21" ht="43.2" hidden="1" x14ac:dyDescent="0.3">
      <c r="A1945" s="8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  <c r="O1945">
        <f t="shared" si="151"/>
        <v>1705</v>
      </c>
      <c r="P1945" s="13">
        <f t="shared" si="152"/>
        <v>68.819999999999993</v>
      </c>
      <c r="Q1945" s="15" t="s">
        <v>8317</v>
      </c>
      <c r="R1945" t="s">
        <v>8347</v>
      </c>
      <c r="S1945" s="19">
        <f t="shared" si="153"/>
        <v>42548.269861111112</v>
      </c>
      <c r="T1945" s="19">
        <f t="shared" si="154"/>
        <v>42593.269861111112</v>
      </c>
      <c r="U1945">
        <f t="shared" si="155"/>
        <v>2016</v>
      </c>
    </row>
    <row r="1946" spans="1:21" ht="43.2" hidden="1" x14ac:dyDescent="0.3">
      <c r="A1946" s="8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  <c r="O1946">
        <f t="shared" si="151"/>
        <v>788</v>
      </c>
      <c r="P1946" s="13">
        <f t="shared" si="152"/>
        <v>176.2</v>
      </c>
      <c r="Q1946" s="15" t="s">
        <v>8317</v>
      </c>
      <c r="R1946" t="s">
        <v>8347</v>
      </c>
      <c r="S1946" s="19">
        <f t="shared" si="153"/>
        <v>41730.584374999999</v>
      </c>
      <c r="T1946" s="19">
        <f t="shared" si="154"/>
        <v>41760.584374999999</v>
      </c>
      <c r="U1946">
        <f t="shared" si="155"/>
        <v>2014</v>
      </c>
    </row>
    <row r="1947" spans="1:21" ht="43.2" hidden="1" x14ac:dyDescent="0.3">
      <c r="A1947" s="8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  <c r="O1947">
        <f t="shared" si="151"/>
        <v>348</v>
      </c>
      <c r="P1947" s="13">
        <f t="shared" si="152"/>
        <v>511.79</v>
      </c>
      <c r="Q1947" s="15" t="s">
        <v>8317</v>
      </c>
      <c r="R1947" t="s">
        <v>8347</v>
      </c>
      <c r="S1947" s="19">
        <f t="shared" si="153"/>
        <v>42157.251828703709</v>
      </c>
      <c r="T1947" s="19">
        <f t="shared" si="154"/>
        <v>42197.251828703709</v>
      </c>
      <c r="U1947">
        <f t="shared" si="155"/>
        <v>2015</v>
      </c>
    </row>
    <row r="1948" spans="1:21" ht="43.2" hidden="1" x14ac:dyDescent="0.3">
      <c r="A1948" s="8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  <c r="O1948">
        <f t="shared" si="151"/>
        <v>150</v>
      </c>
      <c r="P1948" s="13">
        <f t="shared" si="152"/>
        <v>160.44</v>
      </c>
      <c r="Q1948" s="15" t="s">
        <v>8317</v>
      </c>
      <c r="R1948" t="s">
        <v>8347</v>
      </c>
      <c r="S1948" s="19">
        <f t="shared" si="153"/>
        <v>41689.150011574071</v>
      </c>
      <c r="T1948" s="19">
        <f t="shared" si="154"/>
        <v>41749.108344907407</v>
      </c>
      <c r="U1948">
        <f t="shared" si="155"/>
        <v>2014</v>
      </c>
    </row>
    <row r="1949" spans="1:21" ht="57.6" hidden="1" x14ac:dyDescent="0.3">
      <c r="A1949" s="8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  <c r="O1949">
        <f t="shared" si="151"/>
        <v>101</v>
      </c>
      <c r="P1949" s="13">
        <f t="shared" si="152"/>
        <v>35</v>
      </c>
      <c r="Q1949" s="15" t="s">
        <v>8317</v>
      </c>
      <c r="R1949" t="s">
        <v>8347</v>
      </c>
      <c r="S1949" s="19">
        <f t="shared" si="153"/>
        <v>40102.918055555558</v>
      </c>
      <c r="T1949" s="19">
        <f t="shared" si="154"/>
        <v>40140.249305555553</v>
      </c>
      <c r="U1949">
        <f t="shared" si="155"/>
        <v>2009</v>
      </c>
    </row>
    <row r="1950" spans="1:21" ht="28.8" hidden="1" x14ac:dyDescent="0.3">
      <c r="A1950" s="8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  <c r="O1950">
        <f t="shared" si="151"/>
        <v>800</v>
      </c>
      <c r="P1950" s="13">
        <f t="shared" si="152"/>
        <v>188.51</v>
      </c>
      <c r="Q1950" s="15" t="s">
        <v>8317</v>
      </c>
      <c r="R1950" t="s">
        <v>8347</v>
      </c>
      <c r="S1950" s="19">
        <f t="shared" si="153"/>
        <v>42473.604270833333</v>
      </c>
      <c r="T1950" s="19">
        <f t="shared" si="154"/>
        <v>42527.709722222222</v>
      </c>
      <c r="U1950">
        <f t="shared" si="155"/>
        <v>2016</v>
      </c>
    </row>
    <row r="1951" spans="1:21" ht="43.2" hidden="1" x14ac:dyDescent="0.3">
      <c r="A1951" s="8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  <c r="O1951">
        <f t="shared" si="151"/>
        <v>106</v>
      </c>
      <c r="P1951" s="13">
        <f t="shared" si="152"/>
        <v>56.2</v>
      </c>
      <c r="Q1951" s="15" t="s">
        <v>8317</v>
      </c>
      <c r="R1951" t="s">
        <v>8347</v>
      </c>
      <c r="S1951" s="19">
        <f t="shared" si="153"/>
        <v>41800.423043981478</v>
      </c>
      <c r="T1951" s="19">
        <f t="shared" si="154"/>
        <v>41830.423043981478</v>
      </c>
      <c r="U1951">
        <f t="shared" si="155"/>
        <v>2014</v>
      </c>
    </row>
    <row r="1952" spans="1:21" ht="43.2" hidden="1" x14ac:dyDescent="0.3">
      <c r="A1952" s="8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  <c r="O1952">
        <f t="shared" si="151"/>
        <v>201</v>
      </c>
      <c r="P1952" s="13">
        <f t="shared" si="152"/>
        <v>51.31</v>
      </c>
      <c r="Q1952" s="15" t="s">
        <v>8317</v>
      </c>
      <c r="R1952" t="s">
        <v>8347</v>
      </c>
      <c r="S1952" s="19">
        <f t="shared" si="153"/>
        <v>40624.181400462963</v>
      </c>
      <c r="T1952" s="19">
        <f t="shared" si="154"/>
        <v>40655.181400462963</v>
      </c>
      <c r="U1952">
        <f t="shared" si="155"/>
        <v>2011</v>
      </c>
    </row>
    <row r="1953" spans="1:21" ht="43.2" hidden="1" x14ac:dyDescent="0.3">
      <c r="A1953" s="8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  <c r="O1953">
        <f t="shared" si="151"/>
        <v>212</v>
      </c>
      <c r="P1953" s="13">
        <f t="shared" si="152"/>
        <v>127.36</v>
      </c>
      <c r="Q1953" s="15" t="s">
        <v>8317</v>
      </c>
      <c r="R1953" t="s">
        <v>8347</v>
      </c>
      <c r="S1953" s="19">
        <f t="shared" si="153"/>
        <v>42651.420567129629</v>
      </c>
      <c r="T1953" s="19">
        <f t="shared" si="154"/>
        <v>42681.462233796294</v>
      </c>
      <c r="U1953">
        <f t="shared" si="155"/>
        <v>2016</v>
      </c>
    </row>
    <row r="1954" spans="1:21" ht="43.2" hidden="1" x14ac:dyDescent="0.3">
      <c r="A1954" s="8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  <c r="O1954">
        <f t="shared" si="151"/>
        <v>198</v>
      </c>
      <c r="P1954" s="13">
        <f t="shared" si="152"/>
        <v>101.86</v>
      </c>
      <c r="Q1954" s="15" t="s">
        <v>8317</v>
      </c>
      <c r="R1954" t="s">
        <v>8347</v>
      </c>
      <c r="S1954" s="19">
        <f t="shared" si="153"/>
        <v>41526.60665509259</v>
      </c>
      <c r="T1954" s="19">
        <f t="shared" si="154"/>
        <v>41563.60665509259</v>
      </c>
      <c r="U1954">
        <f t="shared" si="155"/>
        <v>2013</v>
      </c>
    </row>
    <row r="1955" spans="1:21" ht="43.2" hidden="1" x14ac:dyDescent="0.3">
      <c r="A1955" s="8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  <c r="O1955">
        <f t="shared" si="151"/>
        <v>226</v>
      </c>
      <c r="P1955" s="13">
        <f t="shared" si="152"/>
        <v>230.56</v>
      </c>
      <c r="Q1955" s="15" t="s">
        <v>8317</v>
      </c>
      <c r="R1955" t="s">
        <v>8347</v>
      </c>
      <c r="S1955" s="19">
        <f t="shared" si="153"/>
        <v>40941.199826388889</v>
      </c>
      <c r="T1955" s="19">
        <f t="shared" si="154"/>
        <v>40970.125</v>
      </c>
      <c r="U1955">
        <f t="shared" si="155"/>
        <v>2012</v>
      </c>
    </row>
    <row r="1956" spans="1:21" ht="28.8" hidden="1" x14ac:dyDescent="0.3">
      <c r="A1956" s="8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  <c r="O1956">
        <f t="shared" si="151"/>
        <v>699</v>
      </c>
      <c r="P1956" s="13">
        <f t="shared" si="152"/>
        <v>842.11</v>
      </c>
      <c r="Q1956" s="15" t="s">
        <v>8317</v>
      </c>
      <c r="R1956" t="s">
        <v>8347</v>
      </c>
      <c r="S1956" s="19">
        <f t="shared" si="153"/>
        <v>42394.580740740741</v>
      </c>
      <c r="T1956" s="19">
        <f t="shared" si="154"/>
        <v>42441.208333333328</v>
      </c>
      <c r="U1956">
        <f t="shared" si="155"/>
        <v>2016</v>
      </c>
    </row>
    <row r="1957" spans="1:21" ht="43.2" hidden="1" x14ac:dyDescent="0.3">
      <c r="A1957" s="8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  <c r="O1957">
        <f t="shared" si="151"/>
        <v>399</v>
      </c>
      <c r="P1957" s="13">
        <f t="shared" si="152"/>
        <v>577.28</v>
      </c>
      <c r="Q1957" s="15" t="s">
        <v>8317</v>
      </c>
      <c r="R1957" t="s">
        <v>8347</v>
      </c>
      <c r="S1957" s="19">
        <f t="shared" si="153"/>
        <v>41020.271770833337</v>
      </c>
      <c r="T1957" s="19">
        <f t="shared" si="154"/>
        <v>41052.791666666664</v>
      </c>
      <c r="U1957">
        <f t="shared" si="155"/>
        <v>2012</v>
      </c>
    </row>
    <row r="1958" spans="1:21" ht="43.2" hidden="1" x14ac:dyDescent="0.3">
      <c r="A1958" s="8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  <c r="O1958">
        <f t="shared" si="151"/>
        <v>294</v>
      </c>
      <c r="P1958" s="13">
        <f t="shared" si="152"/>
        <v>483.34</v>
      </c>
      <c r="Q1958" s="15" t="s">
        <v>8317</v>
      </c>
      <c r="R1958" t="s">
        <v>8347</v>
      </c>
      <c r="S1958" s="19">
        <f t="shared" si="153"/>
        <v>42067.923668981486</v>
      </c>
      <c r="T1958" s="19">
        <f t="shared" si="154"/>
        <v>42112.882002314815</v>
      </c>
      <c r="U1958">
        <f t="shared" si="155"/>
        <v>2015</v>
      </c>
    </row>
    <row r="1959" spans="1:21" ht="28.8" hidden="1" x14ac:dyDescent="0.3">
      <c r="A1959" s="8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  <c r="O1959">
        <f t="shared" si="151"/>
        <v>168</v>
      </c>
      <c r="P1959" s="13">
        <f t="shared" si="152"/>
        <v>76.14</v>
      </c>
      <c r="Q1959" s="15" t="s">
        <v>8317</v>
      </c>
      <c r="R1959" t="s">
        <v>8347</v>
      </c>
      <c r="S1959" s="19">
        <f t="shared" si="153"/>
        <v>41179.098530092589</v>
      </c>
      <c r="T1959" s="19">
        <f t="shared" si="154"/>
        <v>41209.098530092589</v>
      </c>
      <c r="U1959">
        <f t="shared" si="155"/>
        <v>2012</v>
      </c>
    </row>
    <row r="1960" spans="1:21" ht="43.2" hidden="1" x14ac:dyDescent="0.3">
      <c r="A1960" s="8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  <c r="O1960">
        <f t="shared" si="151"/>
        <v>1436</v>
      </c>
      <c r="P1960" s="13">
        <f t="shared" si="152"/>
        <v>74.11</v>
      </c>
      <c r="Q1960" s="15" t="s">
        <v>8317</v>
      </c>
      <c r="R1960" t="s">
        <v>8347</v>
      </c>
      <c r="S1960" s="19">
        <f t="shared" si="153"/>
        <v>41326.987974537034</v>
      </c>
      <c r="T1960" s="19">
        <f t="shared" si="154"/>
        <v>41356.94630787037</v>
      </c>
      <c r="U1960">
        <f t="shared" si="155"/>
        <v>2013</v>
      </c>
    </row>
    <row r="1961" spans="1:21" ht="57.6" hidden="1" x14ac:dyDescent="0.3">
      <c r="A1961" s="8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  <c r="O1961">
        <f t="shared" si="151"/>
        <v>157</v>
      </c>
      <c r="P1961" s="13">
        <f t="shared" si="152"/>
        <v>36.97</v>
      </c>
      <c r="Q1961" s="15" t="s">
        <v>8317</v>
      </c>
      <c r="R1961" t="s">
        <v>8347</v>
      </c>
      <c r="S1961" s="19">
        <f t="shared" si="153"/>
        <v>41871.845601851855</v>
      </c>
      <c r="T1961" s="19">
        <f t="shared" si="154"/>
        <v>41913</v>
      </c>
      <c r="U1961">
        <f t="shared" si="155"/>
        <v>2014</v>
      </c>
    </row>
    <row r="1962" spans="1:21" ht="43.2" hidden="1" x14ac:dyDescent="0.3">
      <c r="A1962" s="8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  <c r="O1962">
        <f t="shared" si="151"/>
        <v>118</v>
      </c>
      <c r="P1962" s="13">
        <f t="shared" si="152"/>
        <v>2500.9699999999998</v>
      </c>
      <c r="Q1962" s="15" t="s">
        <v>8317</v>
      </c>
      <c r="R1962" t="s">
        <v>8347</v>
      </c>
      <c r="S1962" s="19">
        <f t="shared" si="153"/>
        <v>41964.362743055557</v>
      </c>
      <c r="T1962" s="19">
        <f t="shared" si="154"/>
        <v>41994.362743055557</v>
      </c>
      <c r="U1962">
        <f t="shared" si="155"/>
        <v>2014</v>
      </c>
    </row>
    <row r="1963" spans="1:21" ht="43.2" hidden="1" x14ac:dyDescent="0.3">
      <c r="A1963" s="8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  <c r="O1963">
        <f t="shared" si="151"/>
        <v>1105</v>
      </c>
      <c r="P1963" s="13">
        <f t="shared" si="152"/>
        <v>67.69</v>
      </c>
      <c r="Q1963" s="15" t="s">
        <v>8317</v>
      </c>
      <c r="R1963" t="s">
        <v>8347</v>
      </c>
      <c r="S1963" s="19">
        <f t="shared" si="153"/>
        <v>41148.194641203707</v>
      </c>
      <c r="T1963" s="19">
        <f t="shared" si="154"/>
        <v>41188.165972222225</v>
      </c>
      <c r="U1963">
        <f t="shared" si="155"/>
        <v>2012</v>
      </c>
    </row>
    <row r="1964" spans="1:21" ht="43.2" hidden="1" x14ac:dyDescent="0.3">
      <c r="A1964" s="8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  <c r="O1964">
        <f t="shared" si="151"/>
        <v>193</v>
      </c>
      <c r="P1964" s="13">
        <f t="shared" si="152"/>
        <v>63.05</v>
      </c>
      <c r="Q1964" s="15" t="s">
        <v>8317</v>
      </c>
      <c r="R1964" t="s">
        <v>8347</v>
      </c>
      <c r="S1964" s="19">
        <f t="shared" si="153"/>
        <v>41742.780509259261</v>
      </c>
      <c r="T1964" s="19">
        <f t="shared" si="154"/>
        <v>41772.780509259261</v>
      </c>
      <c r="U1964">
        <f t="shared" si="155"/>
        <v>2014</v>
      </c>
    </row>
    <row r="1965" spans="1:21" ht="43.2" hidden="1" x14ac:dyDescent="0.3">
      <c r="A1965" s="8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  <c r="O1965">
        <f t="shared" si="151"/>
        <v>127</v>
      </c>
      <c r="P1965" s="13">
        <f t="shared" si="152"/>
        <v>117.6</v>
      </c>
      <c r="Q1965" s="15" t="s">
        <v>8317</v>
      </c>
      <c r="R1965" t="s">
        <v>8347</v>
      </c>
      <c r="S1965" s="19">
        <f t="shared" si="153"/>
        <v>41863.429791666669</v>
      </c>
      <c r="T1965" s="19">
        <f t="shared" si="154"/>
        <v>41898.429791666669</v>
      </c>
      <c r="U1965">
        <f t="shared" si="155"/>
        <v>2014</v>
      </c>
    </row>
    <row r="1966" spans="1:21" ht="43.2" hidden="1" x14ac:dyDescent="0.3">
      <c r="A1966" s="8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  <c r="O1966">
        <f t="shared" si="151"/>
        <v>260</v>
      </c>
      <c r="P1966" s="13">
        <f t="shared" si="152"/>
        <v>180.75</v>
      </c>
      <c r="Q1966" s="15" t="s">
        <v>8317</v>
      </c>
      <c r="R1966" t="s">
        <v>8347</v>
      </c>
      <c r="S1966" s="19">
        <f t="shared" si="153"/>
        <v>42452.272824074069</v>
      </c>
      <c r="T1966" s="19">
        <f t="shared" si="154"/>
        <v>42482.272824074069</v>
      </c>
      <c r="U1966">
        <f t="shared" si="155"/>
        <v>2016</v>
      </c>
    </row>
    <row r="1967" spans="1:21" ht="43.2" hidden="1" x14ac:dyDescent="0.3">
      <c r="A1967" s="8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  <c r="O1967">
        <f t="shared" si="151"/>
        <v>262</v>
      </c>
      <c r="P1967" s="13">
        <f t="shared" si="152"/>
        <v>127.32</v>
      </c>
      <c r="Q1967" s="15" t="s">
        <v>8317</v>
      </c>
      <c r="R1967" t="s">
        <v>8347</v>
      </c>
      <c r="S1967" s="19">
        <f t="shared" si="153"/>
        <v>40898.089236111111</v>
      </c>
      <c r="T1967" s="19">
        <f t="shared" si="154"/>
        <v>40920.041666666664</v>
      </c>
      <c r="U1967">
        <f t="shared" si="155"/>
        <v>2011</v>
      </c>
    </row>
    <row r="1968" spans="1:21" ht="43.2" hidden="1" x14ac:dyDescent="0.3">
      <c r="A1968" s="8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  <c r="O1968">
        <f t="shared" si="151"/>
        <v>207</v>
      </c>
      <c r="P1968" s="13">
        <f t="shared" si="152"/>
        <v>136.63999999999999</v>
      </c>
      <c r="Q1968" s="15" t="s">
        <v>8317</v>
      </c>
      <c r="R1968" t="s">
        <v>8347</v>
      </c>
      <c r="S1968" s="19">
        <f t="shared" si="153"/>
        <v>41835.540486111109</v>
      </c>
      <c r="T1968" s="19">
        <f t="shared" si="154"/>
        <v>41865.540486111109</v>
      </c>
      <c r="U1968">
        <f t="shared" si="155"/>
        <v>2014</v>
      </c>
    </row>
    <row r="1969" spans="1:21" ht="43.2" hidden="1" x14ac:dyDescent="0.3">
      <c r="A1969" s="8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  <c r="O1969">
        <f t="shared" si="151"/>
        <v>370</v>
      </c>
      <c r="P1969" s="13">
        <f t="shared" si="152"/>
        <v>182.78</v>
      </c>
      <c r="Q1969" s="15" t="s">
        <v>8317</v>
      </c>
      <c r="R1969" t="s">
        <v>8347</v>
      </c>
      <c r="S1969" s="19">
        <f t="shared" si="153"/>
        <v>41730.663530092592</v>
      </c>
      <c r="T1969" s="19">
        <f t="shared" si="154"/>
        <v>41760.663530092592</v>
      </c>
      <c r="U1969">
        <f t="shared" si="155"/>
        <v>2014</v>
      </c>
    </row>
    <row r="1970" spans="1:21" ht="28.8" hidden="1" x14ac:dyDescent="0.3">
      <c r="A1970" s="8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  <c r="O1970">
        <f t="shared" si="151"/>
        <v>285</v>
      </c>
      <c r="P1970" s="13">
        <f t="shared" si="152"/>
        <v>279.38</v>
      </c>
      <c r="Q1970" s="15" t="s">
        <v>8317</v>
      </c>
      <c r="R1970" t="s">
        <v>8347</v>
      </c>
      <c r="S1970" s="19">
        <f t="shared" si="153"/>
        <v>42676.586979166663</v>
      </c>
      <c r="T1970" s="19">
        <f t="shared" si="154"/>
        <v>42707.628645833334</v>
      </c>
      <c r="U1970">
        <f t="shared" si="155"/>
        <v>2016</v>
      </c>
    </row>
    <row r="1971" spans="1:21" ht="43.2" hidden="1" x14ac:dyDescent="0.3">
      <c r="A1971" s="8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  <c r="O1971">
        <f t="shared" si="151"/>
        <v>579</v>
      </c>
      <c r="P1971" s="13">
        <f t="shared" si="152"/>
        <v>61.38</v>
      </c>
      <c r="Q1971" s="15" t="s">
        <v>8317</v>
      </c>
      <c r="R1971" t="s">
        <v>8347</v>
      </c>
      <c r="S1971" s="19">
        <f t="shared" si="153"/>
        <v>42557.792453703703</v>
      </c>
      <c r="T1971" s="19">
        <f t="shared" si="154"/>
        <v>42587.792453703703</v>
      </c>
      <c r="U1971">
        <f t="shared" si="155"/>
        <v>2016</v>
      </c>
    </row>
    <row r="1972" spans="1:21" ht="43.2" hidden="1" x14ac:dyDescent="0.3">
      <c r="A1972" s="8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  <c r="O1972">
        <f t="shared" si="151"/>
        <v>1132</v>
      </c>
      <c r="P1972" s="13">
        <f t="shared" si="152"/>
        <v>80.73</v>
      </c>
      <c r="Q1972" s="15" t="s">
        <v>8317</v>
      </c>
      <c r="R1972" t="s">
        <v>8347</v>
      </c>
      <c r="S1972" s="19">
        <f t="shared" si="153"/>
        <v>41324.193298611113</v>
      </c>
      <c r="T1972" s="19">
        <f t="shared" si="154"/>
        <v>41384.151631944449</v>
      </c>
      <c r="U1972">
        <f t="shared" si="155"/>
        <v>2013</v>
      </c>
    </row>
    <row r="1973" spans="1:21" ht="43.2" hidden="1" x14ac:dyDescent="0.3">
      <c r="A1973" s="8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  <c r="O1973">
        <f t="shared" si="151"/>
        <v>263</v>
      </c>
      <c r="P1973" s="13">
        <f t="shared" si="152"/>
        <v>272.36</v>
      </c>
      <c r="Q1973" s="15" t="s">
        <v>8317</v>
      </c>
      <c r="R1973" t="s">
        <v>8347</v>
      </c>
      <c r="S1973" s="19">
        <f t="shared" si="153"/>
        <v>41561.500706018516</v>
      </c>
      <c r="T1973" s="19">
        <f t="shared" si="154"/>
        <v>41593.166666666664</v>
      </c>
      <c r="U1973">
        <f t="shared" si="155"/>
        <v>2013</v>
      </c>
    </row>
    <row r="1974" spans="1:21" ht="43.2" x14ac:dyDescent="0.3">
      <c r="A1974" s="8">
        <v>1972</v>
      </c>
      <c r="B1974" s="9" t="s">
        <v>1973</v>
      </c>
      <c r="C1974" s="9" t="s">
        <v>6082</v>
      </c>
      <c r="D1974" s="10">
        <v>2500</v>
      </c>
      <c r="E1974" s="11">
        <v>16862</v>
      </c>
      <c r="F1974" s="8" t="s">
        <v>8218</v>
      </c>
      <c r="G1974" s="8" t="s">
        <v>8223</v>
      </c>
      <c r="H1974" s="8" t="s">
        <v>8245</v>
      </c>
      <c r="I1974" s="8">
        <v>1353201444</v>
      </c>
      <c r="J1974" s="8">
        <v>1350605844</v>
      </c>
      <c r="K1974" s="8" t="b">
        <v>1</v>
      </c>
      <c r="L1974" s="8">
        <v>238</v>
      </c>
      <c r="M1974" s="8" t="b">
        <v>1</v>
      </c>
      <c r="N1974" s="8" t="s">
        <v>8293</v>
      </c>
      <c r="O1974">
        <f t="shared" si="151"/>
        <v>674</v>
      </c>
      <c r="P1974" s="13">
        <f t="shared" si="152"/>
        <v>70.849999999999994</v>
      </c>
      <c r="Q1974" s="15" t="s">
        <v>8317</v>
      </c>
      <c r="R1974" t="s">
        <v>8347</v>
      </c>
      <c r="S1974" s="19">
        <f t="shared" si="153"/>
        <v>41201.012083333335</v>
      </c>
      <c r="T1974" s="19">
        <f t="shared" si="154"/>
        <v>41231.053749999999</v>
      </c>
      <c r="U1974">
        <f t="shared" si="155"/>
        <v>2012</v>
      </c>
    </row>
    <row r="1975" spans="1:21" ht="43.2" hidden="1" x14ac:dyDescent="0.3">
      <c r="A1975" s="8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  <c r="O1975">
        <f t="shared" si="151"/>
        <v>257</v>
      </c>
      <c r="P1975" s="13">
        <f t="shared" si="152"/>
        <v>247.94</v>
      </c>
      <c r="Q1975" s="15" t="s">
        <v>8317</v>
      </c>
      <c r="R1975" t="s">
        <v>8347</v>
      </c>
      <c r="S1975" s="19">
        <f t="shared" si="153"/>
        <v>42549.722962962958</v>
      </c>
      <c r="T1975" s="19">
        <f t="shared" si="154"/>
        <v>42588.291666666672</v>
      </c>
      <c r="U1975">
        <f t="shared" si="155"/>
        <v>2016</v>
      </c>
    </row>
    <row r="1976" spans="1:21" ht="43.2" hidden="1" x14ac:dyDescent="0.3">
      <c r="A1976" s="8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  <c r="O1976">
        <f t="shared" si="151"/>
        <v>375</v>
      </c>
      <c r="P1976" s="13">
        <f t="shared" si="152"/>
        <v>186.81</v>
      </c>
      <c r="Q1976" s="15" t="s">
        <v>8317</v>
      </c>
      <c r="R1976" t="s">
        <v>8347</v>
      </c>
      <c r="S1976" s="19">
        <f t="shared" si="153"/>
        <v>41445.334131944444</v>
      </c>
      <c r="T1976" s="19">
        <f t="shared" si="154"/>
        <v>41505.334131944444</v>
      </c>
      <c r="U1976">
        <f t="shared" si="155"/>
        <v>2013</v>
      </c>
    </row>
    <row r="1977" spans="1:21" ht="28.8" hidden="1" x14ac:dyDescent="0.3">
      <c r="A1977" s="8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  <c r="O1977">
        <f t="shared" si="151"/>
        <v>209</v>
      </c>
      <c r="P1977" s="13">
        <f t="shared" si="152"/>
        <v>131.99</v>
      </c>
      <c r="Q1977" s="15" t="s">
        <v>8317</v>
      </c>
      <c r="R1977" t="s">
        <v>8347</v>
      </c>
      <c r="S1977" s="19">
        <f t="shared" si="153"/>
        <v>41313.755219907405</v>
      </c>
      <c r="T1977" s="19">
        <f t="shared" si="154"/>
        <v>41343.755219907405</v>
      </c>
      <c r="U1977">
        <f t="shared" si="155"/>
        <v>2013</v>
      </c>
    </row>
    <row r="1978" spans="1:21" ht="28.8" x14ac:dyDescent="0.3">
      <c r="A1978" s="8">
        <v>1976</v>
      </c>
      <c r="B1978" s="9" t="s">
        <v>1977</v>
      </c>
      <c r="C1978" s="9" t="s">
        <v>6086</v>
      </c>
      <c r="D1978" s="10">
        <v>4000</v>
      </c>
      <c r="E1978" s="11">
        <v>13864</v>
      </c>
      <c r="F1978" s="8" t="s">
        <v>8218</v>
      </c>
      <c r="G1978" s="8" t="s">
        <v>8224</v>
      </c>
      <c r="H1978" s="8" t="s">
        <v>8246</v>
      </c>
      <c r="I1978" s="8">
        <v>1373751325</v>
      </c>
      <c r="J1978" s="8">
        <v>1371159325</v>
      </c>
      <c r="K1978" s="8" t="b">
        <v>1</v>
      </c>
      <c r="L1978" s="8">
        <v>473</v>
      </c>
      <c r="M1978" s="8" t="b">
        <v>1</v>
      </c>
      <c r="N1978" s="8" t="s">
        <v>8293</v>
      </c>
      <c r="O1978">
        <f t="shared" si="151"/>
        <v>347</v>
      </c>
      <c r="P1978" s="13">
        <f t="shared" si="152"/>
        <v>29.31</v>
      </c>
      <c r="Q1978" s="15" t="s">
        <v>8317</v>
      </c>
      <c r="R1978" t="s">
        <v>8347</v>
      </c>
      <c r="S1978" s="19">
        <f t="shared" si="153"/>
        <v>41438.899594907409</v>
      </c>
      <c r="T1978" s="19">
        <f t="shared" si="154"/>
        <v>41468.899594907409</v>
      </c>
      <c r="U1978">
        <f t="shared" si="155"/>
        <v>2013</v>
      </c>
    </row>
    <row r="1979" spans="1:21" ht="43.2" hidden="1" x14ac:dyDescent="0.3">
      <c r="A1979" s="8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  <c r="O1979">
        <f t="shared" si="151"/>
        <v>402</v>
      </c>
      <c r="P1979" s="13">
        <f t="shared" si="152"/>
        <v>245.02</v>
      </c>
      <c r="Q1979" s="15" t="s">
        <v>8317</v>
      </c>
      <c r="R1979" t="s">
        <v>8347</v>
      </c>
      <c r="S1979" s="19">
        <f t="shared" si="153"/>
        <v>42311.216898148152</v>
      </c>
      <c r="T1979" s="19">
        <f t="shared" si="154"/>
        <v>42357.332638888889</v>
      </c>
      <c r="U1979">
        <f t="shared" si="155"/>
        <v>2015</v>
      </c>
    </row>
    <row r="1980" spans="1:21" ht="43.2" hidden="1" x14ac:dyDescent="0.3">
      <c r="A1980" s="8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  <c r="O1980">
        <f t="shared" si="151"/>
        <v>1027</v>
      </c>
      <c r="P1980" s="13">
        <f t="shared" si="152"/>
        <v>1323.25</v>
      </c>
      <c r="Q1980" s="15" t="s">
        <v>8317</v>
      </c>
      <c r="R1980" t="s">
        <v>8347</v>
      </c>
      <c r="S1980" s="19">
        <f t="shared" si="153"/>
        <v>41039.225601851853</v>
      </c>
      <c r="T1980" s="19">
        <f t="shared" si="154"/>
        <v>41072.291666666664</v>
      </c>
      <c r="U1980">
        <f t="shared" si="155"/>
        <v>2012</v>
      </c>
    </row>
    <row r="1981" spans="1:21" ht="43.2" hidden="1" x14ac:dyDescent="0.3">
      <c r="A1981" s="8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  <c r="O1981">
        <f t="shared" si="151"/>
        <v>115</v>
      </c>
      <c r="P1981" s="13">
        <f t="shared" si="152"/>
        <v>282.66000000000003</v>
      </c>
      <c r="Q1981" s="15" t="s">
        <v>8317</v>
      </c>
      <c r="R1981" t="s">
        <v>8347</v>
      </c>
      <c r="S1981" s="19">
        <f t="shared" si="153"/>
        <v>42290.460023148145</v>
      </c>
      <c r="T1981" s="19">
        <f t="shared" si="154"/>
        <v>42327.207638888889</v>
      </c>
      <c r="U1981">
        <f t="shared" si="155"/>
        <v>2015</v>
      </c>
    </row>
    <row r="1982" spans="1:21" ht="28.8" hidden="1" x14ac:dyDescent="0.3">
      <c r="A1982" s="8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  <c r="O1982">
        <f t="shared" si="151"/>
        <v>355</v>
      </c>
      <c r="P1982" s="13">
        <f t="shared" si="152"/>
        <v>91.21</v>
      </c>
      <c r="Q1982" s="15" t="s">
        <v>8317</v>
      </c>
      <c r="R1982" t="s">
        <v>8347</v>
      </c>
      <c r="S1982" s="19">
        <f t="shared" si="153"/>
        <v>42423.542384259257</v>
      </c>
      <c r="T1982" s="19">
        <f t="shared" si="154"/>
        <v>42463.500717592593</v>
      </c>
      <c r="U1982">
        <f t="shared" si="155"/>
        <v>2016</v>
      </c>
    </row>
    <row r="1983" spans="1:21" ht="43.2" hidden="1" x14ac:dyDescent="0.3">
      <c r="A1983" s="8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  <c r="O1983">
        <f t="shared" si="151"/>
        <v>5</v>
      </c>
      <c r="P1983" s="13">
        <f t="shared" si="152"/>
        <v>31.75</v>
      </c>
      <c r="Q1983" s="15" t="s">
        <v>8336</v>
      </c>
      <c r="R1983" t="s">
        <v>8348</v>
      </c>
      <c r="S1983" s="19">
        <f t="shared" si="153"/>
        <v>41799.725289351853</v>
      </c>
      <c r="T1983" s="19">
        <f t="shared" si="154"/>
        <v>41829.725289351853</v>
      </c>
      <c r="U1983">
        <f t="shared" si="155"/>
        <v>2014</v>
      </c>
    </row>
    <row r="1984" spans="1:21" ht="43.2" hidden="1" x14ac:dyDescent="0.3">
      <c r="A1984" s="8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  <c r="O1984">
        <f t="shared" si="151"/>
        <v>0</v>
      </c>
      <c r="P1984" s="13">
        <f t="shared" si="152"/>
        <v>0</v>
      </c>
      <c r="Q1984" s="15" t="s">
        <v>8336</v>
      </c>
      <c r="R1984" t="s">
        <v>8348</v>
      </c>
      <c r="S1984" s="19">
        <f t="shared" si="153"/>
        <v>42678.586655092593</v>
      </c>
      <c r="T1984" s="19">
        <f t="shared" si="154"/>
        <v>42708.628321759257</v>
      </c>
      <c r="U1984">
        <f t="shared" si="155"/>
        <v>2016</v>
      </c>
    </row>
    <row r="1985" spans="1:21" ht="43.2" hidden="1" x14ac:dyDescent="0.3">
      <c r="A1985" s="8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  <c r="O1985">
        <f t="shared" si="151"/>
        <v>4</v>
      </c>
      <c r="P1985" s="13">
        <f t="shared" si="152"/>
        <v>88.69</v>
      </c>
      <c r="Q1985" s="15" t="s">
        <v>8336</v>
      </c>
      <c r="R1985" t="s">
        <v>8348</v>
      </c>
      <c r="S1985" s="19">
        <f t="shared" si="153"/>
        <v>42593.011782407411</v>
      </c>
      <c r="T1985" s="19">
        <f t="shared" si="154"/>
        <v>42615.291666666672</v>
      </c>
      <c r="U1985">
        <f t="shared" si="155"/>
        <v>2016</v>
      </c>
    </row>
    <row r="1986" spans="1:21" ht="57.6" hidden="1" x14ac:dyDescent="0.3">
      <c r="A1986" s="8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  <c r="O1986">
        <f t="shared" si="151"/>
        <v>21</v>
      </c>
      <c r="P1986" s="13">
        <f t="shared" si="152"/>
        <v>453.14</v>
      </c>
      <c r="Q1986" s="15" t="s">
        <v>8336</v>
      </c>
      <c r="R1986" t="s">
        <v>8348</v>
      </c>
      <c r="S1986" s="19">
        <f t="shared" si="153"/>
        <v>41913.790289351848</v>
      </c>
      <c r="T1986" s="19">
        <f t="shared" si="154"/>
        <v>41973.831956018519</v>
      </c>
      <c r="U1986">
        <f t="shared" si="155"/>
        <v>2014</v>
      </c>
    </row>
    <row r="1987" spans="1:21" ht="43.2" x14ac:dyDescent="0.3">
      <c r="A1987" s="8">
        <v>1985</v>
      </c>
      <c r="B1987" s="9" t="s">
        <v>1986</v>
      </c>
      <c r="C1987" s="9" t="s">
        <v>6095</v>
      </c>
      <c r="D1987" s="10">
        <v>1600</v>
      </c>
      <c r="E1987" s="11">
        <v>51</v>
      </c>
      <c r="F1987" s="8" t="s">
        <v>8220</v>
      </c>
      <c r="G1987" s="8" t="s">
        <v>8224</v>
      </c>
      <c r="H1987" s="8" t="s">
        <v>8246</v>
      </c>
      <c r="I1987" s="8">
        <v>1470178800</v>
      </c>
      <c r="J1987" s="8">
        <v>1467650771</v>
      </c>
      <c r="K1987" s="8" t="b">
        <v>0</v>
      </c>
      <c r="L1987" s="8">
        <v>4</v>
      </c>
      <c r="M1987" s="8" t="b">
        <v>0</v>
      </c>
      <c r="N1987" s="8" t="s">
        <v>8294</v>
      </c>
      <c r="O1987">
        <f t="shared" ref="O1987:O2050" si="156">ROUND(E1987/D1987*100,0)</f>
        <v>3</v>
      </c>
      <c r="P1987" s="13">
        <f t="shared" ref="P1987:P2050" si="157">IFERROR(ROUND(E1987/L1987,2),0)</f>
        <v>12.75</v>
      </c>
      <c r="Q1987" s="15" t="s">
        <v>8336</v>
      </c>
      <c r="R1987" t="s">
        <v>8348</v>
      </c>
      <c r="S1987" s="19">
        <f t="shared" ref="S1987:S2050" si="158">(((J1987/60)/60)/24)+DATE(1970,1,1)</f>
        <v>42555.698738425926</v>
      </c>
      <c r="T1987" s="19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3.2" x14ac:dyDescent="0.3">
      <c r="A1988" s="8">
        <v>1986</v>
      </c>
      <c r="B1988" s="9" t="s">
        <v>1987</v>
      </c>
      <c r="C1988" s="9" t="s">
        <v>6096</v>
      </c>
      <c r="D1988" s="10">
        <v>2000</v>
      </c>
      <c r="E1988" s="11">
        <v>1</v>
      </c>
      <c r="F1988" s="8" t="s">
        <v>8220</v>
      </c>
      <c r="G1988" s="8" t="s">
        <v>8224</v>
      </c>
      <c r="H1988" s="8" t="s">
        <v>8246</v>
      </c>
      <c r="I1988" s="8">
        <v>1457947483</v>
      </c>
      <c r="J1988" s="8">
        <v>1455359083</v>
      </c>
      <c r="K1988" s="8" t="b">
        <v>0</v>
      </c>
      <c r="L1988" s="8">
        <v>1</v>
      </c>
      <c r="M1988" s="8" t="b">
        <v>0</v>
      </c>
      <c r="N1988" s="8" t="s">
        <v>8294</v>
      </c>
      <c r="O1988">
        <f t="shared" si="156"/>
        <v>0</v>
      </c>
      <c r="P1988" s="13">
        <f t="shared" si="157"/>
        <v>1</v>
      </c>
      <c r="Q1988" s="15" t="s">
        <v>8336</v>
      </c>
      <c r="R1988" t="s">
        <v>8348</v>
      </c>
      <c r="S1988" s="19">
        <f t="shared" si="158"/>
        <v>42413.433831018512</v>
      </c>
      <c r="T1988" s="19">
        <f t="shared" si="159"/>
        <v>42443.392164351855</v>
      </c>
      <c r="U1988">
        <f t="shared" si="160"/>
        <v>2016</v>
      </c>
    </row>
    <row r="1989" spans="1:21" ht="28.8" hidden="1" x14ac:dyDescent="0.3">
      <c r="A1989" s="8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  <c r="O1989">
        <f t="shared" si="156"/>
        <v>42</v>
      </c>
      <c r="P1989" s="13">
        <f t="shared" si="157"/>
        <v>83.43</v>
      </c>
      <c r="Q1989" s="15" t="s">
        <v>8336</v>
      </c>
      <c r="R1989" t="s">
        <v>8348</v>
      </c>
      <c r="S1989" s="19">
        <f t="shared" si="158"/>
        <v>42034.639768518522</v>
      </c>
      <c r="T1989" s="19">
        <f t="shared" si="159"/>
        <v>42064.639768518522</v>
      </c>
      <c r="U1989">
        <f t="shared" si="160"/>
        <v>2015</v>
      </c>
    </row>
    <row r="1990" spans="1:21" hidden="1" x14ac:dyDescent="0.3">
      <c r="A1990" s="8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  <c r="O1990">
        <f t="shared" si="156"/>
        <v>0</v>
      </c>
      <c r="P1990" s="13">
        <f t="shared" si="157"/>
        <v>25</v>
      </c>
      <c r="Q1990" s="15" t="s">
        <v>8336</v>
      </c>
      <c r="R1990" t="s">
        <v>8348</v>
      </c>
      <c r="S1990" s="19">
        <f t="shared" si="158"/>
        <v>42206.763217592597</v>
      </c>
      <c r="T1990" s="19">
        <f t="shared" si="159"/>
        <v>42236.763217592597</v>
      </c>
      <c r="U1990">
        <f t="shared" si="160"/>
        <v>2015</v>
      </c>
    </row>
    <row r="1991" spans="1:21" ht="43.2" hidden="1" x14ac:dyDescent="0.3">
      <c r="A1991" s="8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  <c r="O1991">
        <f t="shared" si="156"/>
        <v>1</v>
      </c>
      <c r="P1991" s="13">
        <f t="shared" si="157"/>
        <v>50</v>
      </c>
      <c r="Q1991" s="15" t="s">
        <v>8336</v>
      </c>
      <c r="R1991" t="s">
        <v>8348</v>
      </c>
      <c r="S1991" s="19">
        <f t="shared" si="158"/>
        <v>42685.680648148147</v>
      </c>
      <c r="T1991" s="19">
        <f t="shared" si="159"/>
        <v>42715.680648148147</v>
      </c>
      <c r="U1991">
        <f t="shared" si="160"/>
        <v>2016</v>
      </c>
    </row>
    <row r="1992" spans="1:21" ht="43.2" x14ac:dyDescent="0.3">
      <c r="A1992" s="8">
        <v>1990</v>
      </c>
      <c r="B1992" s="9" t="s">
        <v>1991</v>
      </c>
      <c r="C1992" s="9" t="s">
        <v>6100</v>
      </c>
      <c r="D1992" s="10">
        <v>3000</v>
      </c>
      <c r="E1992" s="11">
        <v>509</v>
      </c>
      <c r="F1992" s="8" t="s">
        <v>8220</v>
      </c>
      <c r="G1992" s="8" t="s">
        <v>8223</v>
      </c>
      <c r="H1992" s="8" t="s">
        <v>8245</v>
      </c>
      <c r="I1992" s="8">
        <v>1455338532</v>
      </c>
      <c r="J1992" s="8">
        <v>1454042532</v>
      </c>
      <c r="K1992" s="8" t="b">
        <v>0</v>
      </c>
      <c r="L1992" s="8">
        <v>5</v>
      </c>
      <c r="M1992" s="8" t="b">
        <v>0</v>
      </c>
      <c r="N1992" s="8" t="s">
        <v>8294</v>
      </c>
      <c r="O1992">
        <f t="shared" si="156"/>
        <v>17</v>
      </c>
      <c r="P1992" s="13">
        <f t="shared" si="157"/>
        <v>101.8</v>
      </c>
      <c r="Q1992" s="15" t="s">
        <v>8336</v>
      </c>
      <c r="R1992" t="s">
        <v>8348</v>
      </c>
      <c r="S1992" s="19">
        <f t="shared" si="158"/>
        <v>42398.195972222224</v>
      </c>
      <c r="T1992" s="19">
        <f t="shared" si="159"/>
        <v>42413.195972222224</v>
      </c>
      <c r="U1992">
        <f t="shared" si="160"/>
        <v>2016</v>
      </c>
    </row>
    <row r="1993" spans="1:21" ht="28.8" x14ac:dyDescent="0.3">
      <c r="A1993" s="8">
        <v>1991</v>
      </c>
      <c r="B1993" s="9" t="s">
        <v>1992</v>
      </c>
      <c r="C1993" s="9" t="s">
        <v>6101</v>
      </c>
      <c r="D1993" s="10">
        <v>2000</v>
      </c>
      <c r="E1993" s="11">
        <v>140</v>
      </c>
      <c r="F1993" s="8" t="s">
        <v>8220</v>
      </c>
      <c r="G1993" s="8" t="s">
        <v>8223</v>
      </c>
      <c r="H1993" s="8" t="s">
        <v>8245</v>
      </c>
      <c r="I1993" s="8">
        <v>1435958786</v>
      </c>
      <c r="J1993" s="8">
        <v>1434144386</v>
      </c>
      <c r="K1993" s="8" t="b">
        <v>0</v>
      </c>
      <c r="L1993" s="8">
        <v>3</v>
      </c>
      <c r="M1993" s="8" t="b">
        <v>0</v>
      </c>
      <c r="N1993" s="8" t="s">
        <v>8294</v>
      </c>
      <c r="O1993">
        <f t="shared" si="156"/>
        <v>7</v>
      </c>
      <c r="P1993" s="13">
        <f t="shared" si="157"/>
        <v>46.67</v>
      </c>
      <c r="Q1993" s="15" t="s">
        <v>8336</v>
      </c>
      <c r="R1993" t="s">
        <v>8348</v>
      </c>
      <c r="S1993" s="19">
        <f t="shared" si="158"/>
        <v>42167.89335648148</v>
      </c>
      <c r="T1993" s="19">
        <f t="shared" si="159"/>
        <v>42188.89335648148</v>
      </c>
      <c r="U1993">
        <f t="shared" si="160"/>
        <v>2015</v>
      </c>
    </row>
    <row r="1994" spans="1:21" ht="28.8" x14ac:dyDescent="0.3">
      <c r="A1994" s="8">
        <v>1992</v>
      </c>
      <c r="B1994" s="9" t="s">
        <v>1993</v>
      </c>
      <c r="C1994" s="9" t="s">
        <v>6102</v>
      </c>
      <c r="D1994" s="10">
        <v>1500</v>
      </c>
      <c r="E1994" s="11">
        <v>2</v>
      </c>
      <c r="F1994" s="8" t="s">
        <v>8220</v>
      </c>
      <c r="G1994" s="8" t="s">
        <v>8223</v>
      </c>
      <c r="H1994" s="8" t="s">
        <v>8245</v>
      </c>
      <c r="I1994" s="8">
        <v>1424229991</v>
      </c>
      <c r="J1994" s="8">
        <v>1421637991</v>
      </c>
      <c r="K1994" s="8" t="b">
        <v>0</v>
      </c>
      <c r="L1994" s="8">
        <v>2</v>
      </c>
      <c r="M1994" s="8" t="b">
        <v>0</v>
      </c>
      <c r="N1994" s="8" t="s">
        <v>8294</v>
      </c>
      <c r="O1994">
        <f t="shared" si="156"/>
        <v>0</v>
      </c>
      <c r="P1994" s="13">
        <f t="shared" si="157"/>
        <v>1</v>
      </c>
      <c r="Q1994" s="15" t="s">
        <v>8336</v>
      </c>
      <c r="R1994" t="s">
        <v>8348</v>
      </c>
      <c r="S1994" s="19">
        <f t="shared" si="158"/>
        <v>42023.143414351856</v>
      </c>
      <c r="T1994" s="19">
        <f t="shared" si="159"/>
        <v>42053.143414351856</v>
      </c>
      <c r="U1994">
        <f t="shared" si="160"/>
        <v>2015</v>
      </c>
    </row>
    <row r="1995" spans="1:21" ht="43.2" x14ac:dyDescent="0.3">
      <c r="A1995" s="8">
        <v>1993</v>
      </c>
      <c r="B1995" s="9" t="s">
        <v>1994</v>
      </c>
      <c r="C1995" s="9" t="s">
        <v>6103</v>
      </c>
      <c r="D1995" s="10">
        <v>2000</v>
      </c>
      <c r="E1995" s="11">
        <v>0</v>
      </c>
      <c r="F1995" s="8" t="s">
        <v>8220</v>
      </c>
      <c r="G1995" s="8" t="s">
        <v>8224</v>
      </c>
      <c r="H1995" s="8" t="s">
        <v>8246</v>
      </c>
      <c r="I1995" s="8">
        <v>1450706837</v>
      </c>
      <c r="J1995" s="8">
        <v>1448114837</v>
      </c>
      <c r="K1995" s="8" t="b">
        <v>0</v>
      </c>
      <c r="L1995" s="8">
        <v>0</v>
      </c>
      <c r="M1995" s="8" t="b">
        <v>0</v>
      </c>
      <c r="N1995" s="8" t="s">
        <v>8294</v>
      </c>
      <c r="O1995">
        <f t="shared" si="156"/>
        <v>0</v>
      </c>
      <c r="P1995" s="13">
        <f t="shared" si="157"/>
        <v>0</v>
      </c>
      <c r="Q1995" s="15" t="s">
        <v>8336</v>
      </c>
      <c r="R1995" t="s">
        <v>8348</v>
      </c>
      <c r="S1995" s="19">
        <f t="shared" si="158"/>
        <v>42329.58839120371</v>
      </c>
      <c r="T1995" s="19">
        <f t="shared" si="159"/>
        <v>42359.58839120371</v>
      </c>
      <c r="U1995">
        <f t="shared" si="160"/>
        <v>2015</v>
      </c>
    </row>
    <row r="1996" spans="1:21" ht="57.6" x14ac:dyDescent="0.3">
      <c r="A1996" s="8">
        <v>1994</v>
      </c>
      <c r="B1996" s="9" t="s">
        <v>1995</v>
      </c>
      <c r="C1996" s="9" t="s">
        <v>6104</v>
      </c>
      <c r="D1996" s="10">
        <v>3200</v>
      </c>
      <c r="E1996" s="11">
        <v>0</v>
      </c>
      <c r="F1996" s="8" t="s">
        <v>8220</v>
      </c>
      <c r="G1996" s="8" t="s">
        <v>8223</v>
      </c>
      <c r="H1996" s="8" t="s">
        <v>8245</v>
      </c>
      <c r="I1996" s="8">
        <v>1481072942</v>
      </c>
      <c r="J1996" s="8">
        <v>1475885342</v>
      </c>
      <c r="K1996" s="8" t="b">
        <v>0</v>
      </c>
      <c r="L1996" s="8">
        <v>0</v>
      </c>
      <c r="M1996" s="8" t="b">
        <v>0</v>
      </c>
      <c r="N1996" s="8" t="s">
        <v>8294</v>
      </c>
      <c r="O1996">
        <f t="shared" si="156"/>
        <v>0</v>
      </c>
      <c r="P1996" s="13">
        <f t="shared" si="157"/>
        <v>0</v>
      </c>
      <c r="Q1996" s="15" t="s">
        <v>8336</v>
      </c>
      <c r="R1996" t="s">
        <v>8348</v>
      </c>
      <c r="S1996" s="19">
        <f t="shared" si="158"/>
        <v>42651.006273148145</v>
      </c>
      <c r="T1996" s="19">
        <f t="shared" si="159"/>
        <v>42711.047939814816</v>
      </c>
      <c r="U1996">
        <f t="shared" si="160"/>
        <v>2016</v>
      </c>
    </row>
    <row r="1997" spans="1:21" ht="43.2" x14ac:dyDescent="0.3">
      <c r="A1997" s="8">
        <v>1995</v>
      </c>
      <c r="B1997" s="9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  <c r="O1997">
        <f t="shared" si="156"/>
        <v>8</v>
      </c>
      <c r="P1997" s="13">
        <f t="shared" si="157"/>
        <v>26</v>
      </c>
      <c r="Q1997" s="15" t="s">
        <v>8336</v>
      </c>
      <c r="R1997" t="s">
        <v>8348</v>
      </c>
      <c r="S1997" s="19">
        <f t="shared" si="158"/>
        <v>42181.902037037042</v>
      </c>
      <c r="T1997" s="19">
        <f t="shared" si="159"/>
        <v>42201.902037037042</v>
      </c>
      <c r="U1997">
        <f t="shared" si="160"/>
        <v>2015</v>
      </c>
    </row>
    <row r="1998" spans="1:21" ht="57.6" hidden="1" x14ac:dyDescent="0.3">
      <c r="A1998" s="8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  <c r="O1998">
        <f t="shared" si="156"/>
        <v>0</v>
      </c>
      <c r="P1998" s="13">
        <f t="shared" si="157"/>
        <v>0</v>
      </c>
      <c r="Q1998" s="15" t="s">
        <v>8336</v>
      </c>
      <c r="R1998" t="s">
        <v>8348</v>
      </c>
      <c r="S1998" s="19">
        <f t="shared" si="158"/>
        <v>41800.819571759261</v>
      </c>
      <c r="T1998" s="19">
        <f t="shared" si="159"/>
        <v>41830.819571759261</v>
      </c>
      <c r="U1998">
        <f t="shared" si="160"/>
        <v>2014</v>
      </c>
    </row>
    <row r="1999" spans="1:21" ht="43.2" hidden="1" x14ac:dyDescent="0.3">
      <c r="A1999" s="8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  <c r="O1999">
        <f t="shared" si="156"/>
        <v>0</v>
      </c>
      <c r="P1999" s="13">
        <f t="shared" si="157"/>
        <v>0</v>
      </c>
      <c r="Q1999" s="15" t="s">
        <v>8336</v>
      </c>
      <c r="R1999" t="s">
        <v>8348</v>
      </c>
      <c r="S1999" s="19">
        <f t="shared" si="158"/>
        <v>41847.930694444447</v>
      </c>
      <c r="T1999" s="19">
        <f t="shared" si="159"/>
        <v>41877.930694444447</v>
      </c>
      <c r="U1999">
        <f t="shared" si="160"/>
        <v>2014</v>
      </c>
    </row>
    <row r="2000" spans="1:21" ht="43.2" x14ac:dyDescent="0.3">
      <c r="A2000" s="8">
        <v>1998</v>
      </c>
      <c r="B2000" s="9" t="s">
        <v>1999</v>
      </c>
      <c r="C2000" s="9" t="s">
        <v>6108</v>
      </c>
      <c r="D2000" s="10">
        <v>2500</v>
      </c>
      <c r="E2000" s="11">
        <v>655</v>
      </c>
      <c r="F2000" s="8" t="s">
        <v>8220</v>
      </c>
      <c r="G2000" s="8" t="s">
        <v>8223</v>
      </c>
      <c r="H2000" s="8" t="s">
        <v>8245</v>
      </c>
      <c r="I2000" s="8">
        <v>1406861438</v>
      </c>
      <c r="J2000" s="8">
        <v>1402973438</v>
      </c>
      <c r="K2000" s="8" t="b">
        <v>0</v>
      </c>
      <c r="L2000" s="8">
        <v>3</v>
      </c>
      <c r="M2000" s="8" t="b">
        <v>0</v>
      </c>
      <c r="N2000" s="8" t="s">
        <v>8294</v>
      </c>
      <c r="O2000">
        <f t="shared" si="156"/>
        <v>26</v>
      </c>
      <c r="P2000" s="13">
        <f t="shared" si="157"/>
        <v>218.33</v>
      </c>
      <c r="Q2000" s="15" t="s">
        <v>8336</v>
      </c>
      <c r="R2000" t="s">
        <v>8348</v>
      </c>
      <c r="S2000" s="19">
        <f t="shared" si="158"/>
        <v>41807.118495370371</v>
      </c>
      <c r="T2000" s="19">
        <f t="shared" si="159"/>
        <v>41852.118495370371</v>
      </c>
      <c r="U2000">
        <f t="shared" si="160"/>
        <v>2014</v>
      </c>
    </row>
    <row r="2001" spans="1:21" ht="43.2" hidden="1" x14ac:dyDescent="0.3">
      <c r="A2001" s="8">
        <v>1999</v>
      </c>
      <c r="B2001" s="9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  <c r="O2001">
        <f t="shared" si="156"/>
        <v>1</v>
      </c>
      <c r="P2001" s="13">
        <f t="shared" si="157"/>
        <v>33.71</v>
      </c>
      <c r="Q2001" s="15" t="s">
        <v>8336</v>
      </c>
      <c r="R2001" t="s">
        <v>8348</v>
      </c>
      <c r="S2001" s="19">
        <f t="shared" si="158"/>
        <v>41926.482731481483</v>
      </c>
      <c r="T2001" s="19">
        <f t="shared" si="159"/>
        <v>41956.524398148147</v>
      </c>
      <c r="U2001">
        <f t="shared" si="160"/>
        <v>2014</v>
      </c>
    </row>
    <row r="2002" spans="1:21" ht="43.2" hidden="1" x14ac:dyDescent="0.3">
      <c r="A2002" s="8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  <c r="O2002">
        <f t="shared" si="156"/>
        <v>13</v>
      </c>
      <c r="P2002" s="13">
        <f t="shared" si="157"/>
        <v>25</v>
      </c>
      <c r="Q2002" s="15" t="s">
        <v>8336</v>
      </c>
      <c r="R2002" t="s">
        <v>8348</v>
      </c>
      <c r="S2002" s="19">
        <f t="shared" si="158"/>
        <v>42345.951539351852</v>
      </c>
      <c r="T2002" s="19">
        <f t="shared" si="159"/>
        <v>42375.951539351852</v>
      </c>
      <c r="U2002">
        <f t="shared" si="160"/>
        <v>2015</v>
      </c>
    </row>
    <row r="2003" spans="1:21" ht="43.2" hidden="1" x14ac:dyDescent="0.3">
      <c r="A2003" s="8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  <c r="O2003">
        <f t="shared" si="156"/>
        <v>382</v>
      </c>
      <c r="P2003" s="13">
        <f t="shared" si="157"/>
        <v>128.38999999999999</v>
      </c>
      <c r="Q2003" s="15" t="s">
        <v>8317</v>
      </c>
      <c r="R2003" t="s">
        <v>8347</v>
      </c>
      <c r="S2003" s="19">
        <f t="shared" si="158"/>
        <v>42136.209675925929</v>
      </c>
      <c r="T2003" s="19">
        <f t="shared" si="159"/>
        <v>42167.833333333328</v>
      </c>
      <c r="U2003">
        <f t="shared" si="160"/>
        <v>2015</v>
      </c>
    </row>
    <row r="2004" spans="1:21" ht="43.2" hidden="1" x14ac:dyDescent="0.3">
      <c r="A2004" s="8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  <c r="O2004">
        <f t="shared" si="156"/>
        <v>217</v>
      </c>
      <c r="P2004" s="13">
        <f t="shared" si="157"/>
        <v>78.83</v>
      </c>
      <c r="Q2004" s="15" t="s">
        <v>8317</v>
      </c>
      <c r="R2004" t="s">
        <v>8347</v>
      </c>
      <c r="S2004" s="19">
        <f t="shared" si="158"/>
        <v>42728.71230324074</v>
      </c>
      <c r="T2004" s="19">
        <f t="shared" si="159"/>
        <v>42758.71230324074</v>
      </c>
      <c r="U2004">
        <f t="shared" si="160"/>
        <v>2016</v>
      </c>
    </row>
    <row r="2005" spans="1:21" ht="57.6" hidden="1" x14ac:dyDescent="0.3">
      <c r="A2005" s="8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  <c r="O2005">
        <f t="shared" si="156"/>
        <v>312</v>
      </c>
      <c r="P2005" s="13">
        <f t="shared" si="157"/>
        <v>91.76</v>
      </c>
      <c r="Q2005" s="15" t="s">
        <v>8317</v>
      </c>
      <c r="R2005" t="s">
        <v>8347</v>
      </c>
      <c r="S2005" s="19">
        <f t="shared" si="158"/>
        <v>40347.125601851854</v>
      </c>
      <c r="T2005" s="19">
        <f t="shared" si="159"/>
        <v>40361.958333333336</v>
      </c>
      <c r="U2005">
        <f t="shared" si="160"/>
        <v>2010</v>
      </c>
    </row>
    <row r="2006" spans="1:21" ht="43.2" hidden="1" x14ac:dyDescent="0.3">
      <c r="A2006" s="8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  <c r="O2006">
        <f t="shared" si="156"/>
        <v>234</v>
      </c>
      <c r="P2006" s="13">
        <f t="shared" si="157"/>
        <v>331.1</v>
      </c>
      <c r="Q2006" s="15" t="s">
        <v>8317</v>
      </c>
      <c r="R2006" t="s">
        <v>8347</v>
      </c>
      <c r="S2006" s="19">
        <f t="shared" si="158"/>
        <v>41800.604895833334</v>
      </c>
      <c r="T2006" s="19">
        <f t="shared" si="159"/>
        <v>41830.604895833334</v>
      </c>
      <c r="U2006">
        <f t="shared" si="160"/>
        <v>2014</v>
      </c>
    </row>
    <row r="2007" spans="1:21" ht="43.2" hidden="1" x14ac:dyDescent="0.3">
      <c r="A2007" s="8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  <c r="O2007">
        <f t="shared" si="156"/>
        <v>124</v>
      </c>
      <c r="P2007" s="13">
        <f t="shared" si="157"/>
        <v>194.26</v>
      </c>
      <c r="Q2007" s="15" t="s">
        <v>8317</v>
      </c>
      <c r="R2007" t="s">
        <v>8347</v>
      </c>
      <c r="S2007" s="19">
        <f t="shared" si="158"/>
        <v>41535.812708333331</v>
      </c>
      <c r="T2007" s="19">
        <f t="shared" si="159"/>
        <v>41563.165972222225</v>
      </c>
      <c r="U2007">
        <f t="shared" si="160"/>
        <v>2013</v>
      </c>
    </row>
    <row r="2008" spans="1:21" ht="57.6" hidden="1" x14ac:dyDescent="0.3">
      <c r="A2008" s="8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  <c r="O2008">
        <f t="shared" si="156"/>
        <v>248</v>
      </c>
      <c r="P2008" s="13">
        <f t="shared" si="157"/>
        <v>408.98</v>
      </c>
      <c r="Q2008" s="15" t="s">
        <v>8317</v>
      </c>
      <c r="R2008" t="s">
        <v>8347</v>
      </c>
      <c r="S2008" s="19">
        <f t="shared" si="158"/>
        <v>41941.500520833331</v>
      </c>
      <c r="T2008" s="19">
        <f t="shared" si="159"/>
        <v>41976.542187500003</v>
      </c>
      <c r="U2008">
        <f t="shared" si="160"/>
        <v>2014</v>
      </c>
    </row>
    <row r="2009" spans="1:21" ht="57.6" hidden="1" x14ac:dyDescent="0.3">
      <c r="A2009" s="8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  <c r="O2009">
        <f t="shared" si="156"/>
        <v>116</v>
      </c>
      <c r="P2009" s="13">
        <f t="shared" si="157"/>
        <v>84.46</v>
      </c>
      <c r="Q2009" s="15" t="s">
        <v>8317</v>
      </c>
      <c r="R2009" t="s">
        <v>8347</v>
      </c>
      <c r="S2009" s="19">
        <f t="shared" si="158"/>
        <v>40347.837800925925</v>
      </c>
      <c r="T2009" s="19">
        <f t="shared" si="159"/>
        <v>40414.166666666664</v>
      </c>
      <c r="U2009">
        <f t="shared" si="160"/>
        <v>2010</v>
      </c>
    </row>
    <row r="2010" spans="1:21" ht="43.2" x14ac:dyDescent="0.3">
      <c r="A2010" s="8">
        <v>2008</v>
      </c>
      <c r="B2010" s="9" t="s">
        <v>2009</v>
      </c>
      <c r="C2010" s="9" t="s">
        <v>6118</v>
      </c>
      <c r="D2010" s="10">
        <v>1570.79</v>
      </c>
      <c r="E2010" s="11">
        <v>1839</v>
      </c>
      <c r="F2010" s="8" t="s">
        <v>8218</v>
      </c>
      <c r="G2010" s="8" t="s">
        <v>8223</v>
      </c>
      <c r="H2010" s="8" t="s">
        <v>8245</v>
      </c>
      <c r="I2010" s="8">
        <v>1316442622</v>
      </c>
      <c r="J2010" s="8">
        <v>1312641022</v>
      </c>
      <c r="K2010" s="8" t="b">
        <v>1</v>
      </c>
      <c r="L2010" s="8">
        <v>41</v>
      </c>
      <c r="M2010" s="8" t="b">
        <v>1</v>
      </c>
      <c r="N2010" s="8" t="s">
        <v>8293</v>
      </c>
      <c r="O2010">
        <f t="shared" si="156"/>
        <v>117</v>
      </c>
      <c r="P2010" s="13">
        <f t="shared" si="157"/>
        <v>44.85</v>
      </c>
      <c r="Q2010" s="15" t="s">
        <v>8317</v>
      </c>
      <c r="R2010" t="s">
        <v>8347</v>
      </c>
      <c r="S2010" s="19">
        <f t="shared" si="158"/>
        <v>40761.604421296295</v>
      </c>
      <c r="T2010" s="19">
        <f t="shared" si="159"/>
        <v>40805.604421296295</v>
      </c>
      <c r="U2010">
        <f t="shared" si="160"/>
        <v>2011</v>
      </c>
    </row>
    <row r="2011" spans="1:21" ht="43.2" hidden="1" x14ac:dyDescent="0.3">
      <c r="A2011" s="8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  <c r="O2011">
        <f t="shared" si="156"/>
        <v>305</v>
      </c>
      <c r="P2011" s="13">
        <f t="shared" si="157"/>
        <v>383.36</v>
      </c>
      <c r="Q2011" s="15" t="s">
        <v>8317</v>
      </c>
      <c r="R2011" t="s">
        <v>8347</v>
      </c>
      <c r="S2011" s="19">
        <f t="shared" si="158"/>
        <v>42661.323414351849</v>
      </c>
      <c r="T2011" s="19">
        <f t="shared" si="159"/>
        <v>42697.365081018521</v>
      </c>
      <c r="U2011">
        <f t="shared" si="160"/>
        <v>2016</v>
      </c>
    </row>
    <row r="2012" spans="1:21" ht="28.8" hidden="1" x14ac:dyDescent="0.3">
      <c r="A2012" s="8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  <c r="O2012">
        <f t="shared" si="156"/>
        <v>320</v>
      </c>
      <c r="P2012" s="13">
        <f t="shared" si="157"/>
        <v>55.28</v>
      </c>
      <c r="Q2012" s="15" t="s">
        <v>8317</v>
      </c>
      <c r="R2012" t="s">
        <v>8347</v>
      </c>
      <c r="S2012" s="19">
        <f t="shared" si="158"/>
        <v>42570.996423611112</v>
      </c>
      <c r="T2012" s="19">
        <f t="shared" si="159"/>
        <v>42600.996423611112</v>
      </c>
      <c r="U2012">
        <f t="shared" si="160"/>
        <v>2016</v>
      </c>
    </row>
    <row r="2013" spans="1:21" ht="43.2" hidden="1" x14ac:dyDescent="0.3">
      <c r="A2013" s="8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  <c r="O2013">
        <f t="shared" si="156"/>
        <v>820</v>
      </c>
      <c r="P2013" s="13">
        <f t="shared" si="157"/>
        <v>422.02</v>
      </c>
      <c r="Q2013" s="15" t="s">
        <v>8317</v>
      </c>
      <c r="R2013" t="s">
        <v>8347</v>
      </c>
      <c r="S2013" s="19">
        <f t="shared" si="158"/>
        <v>42347.358483796299</v>
      </c>
      <c r="T2013" s="19">
        <f t="shared" si="159"/>
        <v>42380.958333333328</v>
      </c>
      <c r="U2013">
        <f t="shared" si="160"/>
        <v>2015</v>
      </c>
    </row>
    <row r="2014" spans="1:21" ht="43.2" hidden="1" x14ac:dyDescent="0.3">
      <c r="A2014" s="8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  <c r="O2014">
        <f t="shared" si="156"/>
        <v>235</v>
      </c>
      <c r="P2014" s="13">
        <f t="shared" si="157"/>
        <v>64.180000000000007</v>
      </c>
      <c r="Q2014" s="15" t="s">
        <v>8317</v>
      </c>
      <c r="R2014" t="s">
        <v>8347</v>
      </c>
      <c r="S2014" s="19">
        <f t="shared" si="158"/>
        <v>42010.822233796294</v>
      </c>
      <c r="T2014" s="19">
        <f t="shared" si="159"/>
        <v>42040.822233796294</v>
      </c>
      <c r="U2014">
        <f t="shared" si="160"/>
        <v>2015</v>
      </c>
    </row>
    <row r="2015" spans="1:21" ht="43.2" hidden="1" x14ac:dyDescent="0.3">
      <c r="A2015" s="8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  <c r="O2015">
        <f t="shared" si="156"/>
        <v>495</v>
      </c>
      <c r="P2015" s="13">
        <f t="shared" si="157"/>
        <v>173.58</v>
      </c>
      <c r="Q2015" s="15" t="s">
        <v>8317</v>
      </c>
      <c r="R2015" t="s">
        <v>8347</v>
      </c>
      <c r="S2015" s="19">
        <f t="shared" si="158"/>
        <v>42499.960810185185</v>
      </c>
      <c r="T2015" s="19">
        <f t="shared" si="159"/>
        <v>42559.960810185185</v>
      </c>
      <c r="U2015">
        <f t="shared" si="160"/>
        <v>2016</v>
      </c>
    </row>
    <row r="2016" spans="1:21" ht="43.2" hidden="1" x14ac:dyDescent="0.3">
      <c r="A2016" s="8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  <c r="O2016">
        <f t="shared" si="156"/>
        <v>7814</v>
      </c>
      <c r="P2016" s="13">
        <f t="shared" si="157"/>
        <v>88.6</v>
      </c>
      <c r="Q2016" s="15" t="s">
        <v>8317</v>
      </c>
      <c r="R2016" t="s">
        <v>8347</v>
      </c>
      <c r="S2016" s="19">
        <f t="shared" si="158"/>
        <v>41324.214571759258</v>
      </c>
      <c r="T2016" s="19">
        <f t="shared" si="159"/>
        <v>41358.172905092593</v>
      </c>
      <c r="U2016">
        <f t="shared" si="160"/>
        <v>2013</v>
      </c>
    </row>
    <row r="2017" spans="1:21" ht="43.2" hidden="1" x14ac:dyDescent="0.3">
      <c r="A2017" s="8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  <c r="O2017">
        <f t="shared" si="156"/>
        <v>113</v>
      </c>
      <c r="P2017" s="13">
        <f t="shared" si="157"/>
        <v>50.22</v>
      </c>
      <c r="Q2017" s="15" t="s">
        <v>8317</v>
      </c>
      <c r="R2017" t="s">
        <v>8347</v>
      </c>
      <c r="S2017" s="19">
        <f t="shared" si="158"/>
        <v>40765.876886574071</v>
      </c>
      <c r="T2017" s="19">
        <f t="shared" si="159"/>
        <v>40795.876886574071</v>
      </c>
      <c r="U2017">
        <f t="shared" si="160"/>
        <v>2011</v>
      </c>
    </row>
    <row r="2018" spans="1:21" ht="28.8" hidden="1" x14ac:dyDescent="0.3">
      <c r="A2018" s="8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  <c r="O2018">
        <f t="shared" si="156"/>
        <v>922</v>
      </c>
      <c r="P2018" s="13">
        <f t="shared" si="157"/>
        <v>192.39</v>
      </c>
      <c r="Q2018" s="15" t="s">
        <v>8317</v>
      </c>
      <c r="R2018" t="s">
        <v>8347</v>
      </c>
      <c r="S2018" s="19">
        <f t="shared" si="158"/>
        <v>41312.88077546296</v>
      </c>
      <c r="T2018" s="19">
        <f t="shared" si="159"/>
        <v>41342.88077546296</v>
      </c>
      <c r="U2018">
        <f t="shared" si="160"/>
        <v>2013</v>
      </c>
    </row>
    <row r="2019" spans="1:21" ht="43.2" hidden="1" x14ac:dyDescent="0.3">
      <c r="A2019" s="8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  <c r="O2019">
        <f t="shared" si="156"/>
        <v>125</v>
      </c>
      <c r="P2019" s="13">
        <f t="shared" si="157"/>
        <v>73.42</v>
      </c>
      <c r="Q2019" s="15" t="s">
        <v>8317</v>
      </c>
      <c r="R2019" t="s">
        <v>8347</v>
      </c>
      <c r="S2019" s="19">
        <f t="shared" si="158"/>
        <v>40961.057349537034</v>
      </c>
      <c r="T2019" s="19">
        <f t="shared" si="159"/>
        <v>40992.166666666664</v>
      </c>
      <c r="U2019">
        <f t="shared" si="160"/>
        <v>2012</v>
      </c>
    </row>
    <row r="2020" spans="1:21" ht="43.2" hidden="1" x14ac:dyDescent="0.3">
      <c r="A2020" s="8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  <c r="O2020">
        <f t="shared" si="156"/>
        <v>102</v>
      </c>
      <c r="P2020" s="13">
        <f t="shared" si="157"/>
        <v>147.68</v>
      </c>
      <c r="Q2020" s="15" t="s">
        <v>8317</v>
      </c>
      <c r="R2020" t="s">
        <v>8347</v>
      </c>
      <c r="S2020" s="19">
        <f t="shared" si="158"/>
        <v>42199.365844907406</v>
      </c>
      <c r="T2020" s="19">
        <f t="shared" si="159"/>
        <v>42229.365844907406</v>
      </c>
      <c r="U2020">
        <f t="shared" si="160"/>
        <v>2015</v>
      </c>
    </row>
    <row r="2021" spans="1:21" ht="57.6" hidden="1" x14ac:dyDescent="0.3">
      <c r="A2021" s="8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  <c r="O2021">
        <f t="shared" si="156"/>
        <v>485</v>
      </c>
      <c r="P2021" s="13">
        <f t="shared" si="157"/>
        <v>108.97</v>
      </c>
      <c r="Q2021" s="15" t="s">
        <v>8317</v>
      </c>
      <c r="R2021" t="s">
        <v>8347</v>
      </c>
      <c r="S2021" s="19">
        <f t="shared" si="158"/>
        <v>42605.70857638889</v>
      </c>
      <c r="T2021" s="19">
        <f t="shared" si="159"/>
        <v>42635.70857638889</v>
      </c>
      <c r="U2021">
        <f t="shared" si="160"/>
        <v>2016</v>
      </c>
    </row>
    <row r="2022" spans="1:21" ht="43.2" x14ac:dyDescent="0.3">
      <c r="A2022" s="8">
        <v>2020</v>
      </c>
      <c r="B2022" s="9" t="s">
        <v>2021</v>
      </c>
      <c r="C2022" s="9" t="s">
        <v>6130</v>
      </c>
      <c r="D2022" s="10">
        <v>1500</v>
      </c>
      <c r="E2022" s="11">
        <v>2885</v>
      </c>
      <c r="F2022" s="8" t="s">
        <v>8218</v>
      </c>
      <c r="G2022" s="8" t="s">
        <v>8223</v>
      </c>
      <c r="H2022" s="8" t="s">
        <v>8245</v>
      </c>
      <c r="I2022" s="8">
        <v>1400108640</v>
      </c>
      <c r="J2022" s="8">
        <v>1396923624</v>
      </c>
      <c r="K2022" s="8" t="b">
        <v>1</v>
      </c>
      <c r="L2022" s="8">
        <v>122</v>
      </c>
      <c r="M2022" s="8" t="b">
        <v>1</v>
      </c>
      <c r="N2022" s="8" t="s">
        <v>8293</v>
      </c>
      <c r="O2022">
        <f t="shared" si="156"/>
        <v>192</v>
      </c>
      <c r="P2022" s="13">
        <f t="shared" si="157"/>
        <v>23.65</v>
      </c>
      <c r="Q2022" s="15" t="s">
        <v>8317</v>
      </c>
      <c r="R2022" t="s">
        <v>8347</v>
      </c>
      <c r="S2022" s="19">
        <f t="shared" si="158"/>
        <v>41737.097499999996</v>
      </c>
      <c r="T2022" s="19">
        <f t="shared" si="159"/>
        <v>41773.961111111108</v>
      </c>
      <c r="U2022">
        <f t="shared" si="160"/>
        <v>2014</v>
      </c>
    </row>
    <row r="2023" spans="1:21" ht="43.2" hidden="1" x14ac:dyDescent="0.3">
      <c r="A2023" s="8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  <c r="O2023">
        <f t="shared" si="156"/>
        <v>281</v>
      </c>
      <c r="P2023" s="13">
        <f t="shared" si="157"/>
        <v>147.94999999999999</v>
      </c>
      <c r="Q2023" s="15" t="s">
        <v>8317</v>
      </c>
      <c r="R2023" t="s">
        <v>8347</v>
      </c>
      <c r="S2023" s="19">
        <f t="shared" si="158"/>
        <v>41861.070567129631</v>
      </c>
      <c r="T2023" s="19">
        <f t="shared" si="159"/>
        <v>41906.070567129631</v>
      </c>
      <c r="U2023">
        <f t="shared" si="160"/>
        <v>2014</v>
      </c>
    </row>
    <row r="2024" spans="1:21" ht="43.2" hidden="1" x14ac:dyDescent="0.3">
      <c r="A2024" s="8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  <c r="O2024">
        <f t="shared" si="156"/>
        <v>125</v>
      </c>
      <c r="P2024" s="13">
        <f t="shared" si="157"/>
        <v>385.04</v>
      </c>
      <c r="Q2024" s="15" t="s">
        <v>8317</v>
      </c>
      <c r="R2024" t="s">
        <v>8347</v>
      </c>
      <c r="S2024" s="19">
        <f t="shared" si="158"/>
        <v>42502.569120370375</v>
      </c>
      <c r="T2024" s="19">
        <f t="shared" si="159"/>
        <v>42532.569120370375</v>
      </c>
      <c r="U2024">
        <f t="shared" si="160"/>
        <v>2016</v>
      </c>
    </row>
    <row r="2025" spans="1:21" ht="57.6" hidden="1" x14ac:dyDescent="0.3">
      <c r="A2025" s="8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  <c r="O2025">
        <f t="shared" si="156"/>
        <v>161</v>
      </c>
      <c r="P2025" s="13">
        <f t="shared" si="157"/>
        <v>457.39</v>
      </c>
      <c r="Q2025" s="15" t="s">
        <v>8317</v>
      </c>
      <c r="R2025" t="s">
        <v>8347</v>
      </c>
      <c r="S2025" s="19">
        <f t="shared" si="158"/>
        <v>42136.420752314814</v>
      </c>
      <c r="T2025" s="19">
        <f t="shared" si="159"/>
        <v>42166.420752314814</v>
      </c>
      <c r="U2025">
        <f t="shared" si="160"/>
        <v>2015</v>
      </c>
    </row>
    <row r="2026" spans="1:21" ht="43.2" x14ac:dyDescent="0.3">
      <c r="A2026" s="8">
        <v>2024</v>
      </c>
      <c r="B2026" s="9" t="s">
        <v>2025</v>
      </c>
      <c r="C2026" s="9" t="s">
        <v>6134</v>
      </c>
      <c r="D2026" s="10">
        <v>4000</v>
      </c>
      <c r="E2026" s="11">
        <v>23414</v>
      </c>
      <c r="F2026" s="8" t="s">
        <v>8218</v>
      </c>
      <c r="G2026" s="8" t="s">
        <v>8223</v>
      </c>
      <c r="H2026" s="8" t="s">
        <v>8245</v>
      </c>
      <c r="I2026" s="8">
        <v>1344826800</v>
      </c>
      <c r="J2026" s="8">
        <v>1341875544</v>
      </c>
      <c r="K2026" s="8" t="b">
        <v>1</v>
      </c>
      <c r="L2026" s="8">
        <v>105</v>
      </c>
      <c r="M2026" s="8" t="b">
        <v>1</v>
      </c>
      <c r="N2026" s="8" t="s">
        <v>8293</v>
      </c>
      <c r="O2026">
        <f t="shared" si="156"/>
        <v>585</v>
      </c>
      <c r="P2026" s="13">
        <f t="shared" si="157"/>
        <v>222.99</v>
      </c>
      <c r="Q2026" s="15" t="s">
        <v>8317</v>
      </c>
      <c r="R2026" t="s">
        <v>8347</v>
      </c>
      <c r="S2026" s="19">
        <f t="shared" si="158"/>
        <v>41099.966944444444</v>
      </c>
      <c r="T2026" s="19">
        <f t="shared" si="159"/>
        <v>41134.125</v>
      </c>
      <c r="U2026">
        <f t="shared" si="160"/>
        <v>2012</v>
      </c>
    </row>
    <row r="2027" spans="1:21" ht="43.2" hidden="1" x14ac:dyDescent="0.3">
      <c r="A2027" s="8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  <c r="O2027">
        <f t="shared" si="156"/>
        <v>201</v>
      </c>
      <c r="P2027" s="13">
        <f t="shared" si="157"/>
        <v>220.74</v>
      </c>
      <c r="Q2027" s="15" t="s">
        <v>8317</v>
      </c>
      <c r="R2027" t="s">
        <v>8347</v>
      </c>
      <c r="S2027" s="19">
        <f t="shared" si="158"/>
        <v>42136.184560185182</v>
      </c>
      <c r="T2027" s="19">
        <f t="shared" si="159"/>
        <v>42166.184560185182</v>
      </c>
      <c r="U2027">
        <f t="shared" si="160"/>
        <v>2015</v>
      </c>
    </row>
    <row r="2028" spans="1:21" ht="28.8" hidden="1" x14ac:dyDescent="0.3">
      <c r="A2028" s="8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  <c r="O2028">
        <f t="shared" si="156"/>
        <v>133</v>
      </c>
      <c r="P2028" s="13">
        <f t="shared" si="157"/>
        <v>73.5</v>
      </c>
      <c r="Q2028" s="15" t="s">
        <v>8317</v>
      </c>
      <c r="R2028" t="s">
        <v>8347</v>
      </c>
      <c r="S2028" s="19">
        <f t="shared" si="158"/>
        <v>41704.735937500001</v>
      </c>
      <c r="T2028" s="19">
        <f t="shared" si="159"/>
        <v>41750.165972222225</v>
      </c>
      <c r="U2028">
        <f t="shared" si="160"/>
        <v>2014</v>
      </c>
    </row>
    <row r="2029" spans="1:21" ht="43.2" hidden="1" x14ac:dyDescent="0.3">
      <c r="A2029" s="8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  <c r="O2029">
        <f t="shared" si="156"/>
        <v>120</v>
      </c>
      <c r="P2029" s="13">
        <f t="shared" si="157"/>
        <v>223.1</v>
      </c>
      <c r="Q2029" s="15" t="s">
        <v>8317</v>
      </c>
      <c r="R2029" t="s">
        <v>8347</v>
      </c>
      <c r="S2029" s="19">
        <f t="shared" si="158"/>
        <v>42048.813877314817</v>
      </c>
      <c r="T2029" s="19">
        <f t="shared" si="159"/>
        <v>42093.772210648152</v>
      </c>
      <c r="U2029">
        <f t="shared" si="160"/>
        <v>2015</v>
      </c>
    </row>
    <row r="2030" spans="1:21" ht="28.8" x14ac:dyDescent="0.3">
      <c r="A2030" s="8">
        <v>2028</v>
      </c>
      <c r="B2030" s="9" t="s">
        <v>2029</v>
      </c>
      <c r="C2030" s="9" t="s">
        <v>6138</v>
      </c>
      <c r="D2030" s="10">
        <v>3000</v>
      </c>
      <c r="E2030" s="11">
        <v>3785</v>
      </c>
      <c r="F2030" s="8" t="s">
        <v>8218</v>
      </c>
      <c r="G2030" s="8" t="s">
        <v>8223</v>
      </c>
      <c r="H2030" s="8" t="s">
        <v>8245</v>
      </c>
      <c r="I2030" s="8">
        <v>1268690100</v>
      </c>
      <c r="J2030" s="8">
        <v>1265493806</v>
      </c>
      <c r="K2030" s="8" t="b">
        <v>1</v>
      </c>
      <c r="L2030" s="8">
        <v>79</v>
      </c>
      <c r="M2030" s="8" t="b">
        <v>1</v>
      </c>
      <c r="N2030" s="8" t="s">
        <v>8293</v>
      </c>
      <c r="O2030">
        <f t="shared" si="156"/>
        <v>126</v>
      </c>
      <c r="P2030" s="13">
        <f t="shared" si="157"/>
        <v>47.91</v>
      </c>
      <c r="Q2030" s="15" t="s">
        <v>8317</v>
      </c>
      <c r="R2030" t="s">
        <v>8347</v>
      </c>
      <c r="S2030" s="19">
        <f t="shared" si="158"/>
        <v>40215.919050925928</v>
      </c>
      <c r="T2030" s="19">
        <f t="shared" si="159"/>
        <v>40252.913194444445</v>
      </c>
      <c r="U2030">
        <f t="shared" si="160"/>
        <v>2010</v>
      </c>
    </row>
    <row r="2031" spans="1:21" ht="43.2" x14ac:dyDescent="0.3">
      <c r="A2031" s="8">
        <v>2029</v>
      </c>
      <c r="B2031" s="9" t="s">
        <v>2030</v>
      </c>
      <c r="C2031" s="9" t="s">
        <v>6139</v>
      </c>
      <c r="D2031" s="10">
        <v>2500</v>
      </c>
      <c r="E2031" s="11">
        <v>9030</v>
      </c>
      <c r="F2031" s="8" t="s">
        <v>8218</v>
      </c>
      <c r="G2031" s="8" t="s">
        <v>8223</v>
      </c>
      <c r="H2031" s="8" t="s">
        <v>8245</v>
      </c>
      <c r="I2031" s="8">
        <v>1409099481</v>
      </c>
      <c r="J2031" s="8">
        <v>1406507481</v>
      </c>
      <c r="K2031" s="8" t="b">
        <v>1</v>
      </c>
      <c r="L2031" s="8">
        <v>94</v>
      </c>
      <c r="M2031" s="8" t="b">
        <v>1</v>
      </c>
      <c r="N2031" s="8" t="s">
        <v>8293</v>
      </c>
      <c r="O2031">
        <f t="shared" si="156"/>
        <v>361</v>
      </c>
      <c r="P2031" s="13">
        <f t="shared" si="157"/>
        <v>96.06</v>
      </c>
      <c r="Q2031" s="15" t="s">
        <v>8317</v>
      </c>
      <c r="R2031" t="s">
        <v>8347</v>
      </c>
      <c r="S2031" s="19">
        <f t="shared" si="158"/>
        <v>41848.021770833337</v>
      </c>
      <c r="T2031" s="19">
        <f t="shared" si="159"/>
        <v>41878.021770833337</v>
      </c>
      <c r="U2031">
        <f t="shared" si="160"/>
        <v>2014</v>
      </c>
    </row>
    <row r="2032" spans="1:21" ht="43.2" hidden="1" x14ac:dyDescent="0.3">
      <c r="A2032" s="8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  <c r="O2032">
        <f t="shared" si="156"/>
        <v>226</v>
      </c>
      <c r="P2032" s="13">
        <f t="shared" si="157"/>
        <v>118.61</v>
      </c>
      <c r="Q2032" s="15" t="s">
        <v>8317</v>
      </c>
      <c r="R2032" t="s">
        <v>8347</v>
      </c>
      <c r="S2032" s="19">
        <f t="shared" si="158"/>
        <v>41212.996481481481</v>
      </c>
      <c r="T2032" s="19">
        <f t="shared" si="159"/>
        <v>41242.996481481481</v>
      </c>
      <c r="U2032">
        <f t="shared" si="160"/>
        <v>2012</v>
      </c>
    </row>
    <row r="2033" spans="1:21" ht="43.2" hidden="1" x14ac:dyDescent="0.3">
      <c r="A2033" s="8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  <c r="O2033">
        <f t="shared" si="156"/>
        <v>120</v>
      </c>
      <c r="P2033" s="13">
        <f t="shared" si="157"/>
        <v>118.45</v>
      </c>
      <c r="Q2033" s="15" t="s">
        <v>8317</v>
      </c>
      <c r="R2033" t="s">
        <v>8347</v>
      </c>
      <c r="S2033" s="19">
        <f t="shared" si="158"/>
        <v>41975.329317129625</v>
      </c>
      <c r="T2033" s="19">
        <f t="shared" si="159"/>
        <v>42013.041666666672</v>
      </c>
      <c r="U2033">
        <f t="shared" si="160"/>
        <v>2014</v>
      </c>
    </row>
    <row r="2034" spans="1:21" ht="43.2" hidden="1" x14ac:dyDescent="0.3">
      <c r="A2034" s="8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  <c r="O2034">
        <f t="shared" si="156"/>
        <v>304</v>
      </c>
      <c r="P2034" s="13">
        <f t="shared" si="157"/>
        <v>143.21</v>
      </c>
      <c r="Q2034" s="15" t="s">
        <v>8317</v>
      </c>
      <c r="R2034" t="s">
        <v>8347</v>
      </c>
      <c r="S2034" s="19">
        <f t="shared" si="158"/>
        <v>42689.565671296295</v>
      </c>
      <c r="T2034" s="19">
        <f t="shared" si="159"/>
        <v>42719.208333333328</v>
      </c>
      <c r="U2034">
        <f t="shared" si="160"/>
        <v>2016</v>
      </c>
    </row>
    <row r="2035" spans="1:21" ht="43.2" hidden="1" x14ac:dyDescent="0.3">
      <c r="A2035" s="8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  <c r="O2035">
        <f t="shared" si="156"/>
        <v>179</v>
      </c>
      <c r="P2035" s="13">
        <f t="shared" si="157"/>
        <v>282.72000000000003</v>
      </c>
      <c r="Q2035" s="15" t="s">
        <v>8317</v>
      </c>
      <c r="R2035" t="s">
        <v>8347</v>
      </c>
      <c r="S2035" s="19">
        <f t="shared" si="158"/>
        <v>41725.082384259258</v>
      </c>
      <c r="T2035" s="19">
        <f t="shared" si="159"/>
        <v>41755.082384259258</v>
      </c>
      <c r="U2035">
        <f t="shared" si="160"/>
        <v>2014</v>
      </c>
    </row>
    <row r="2036" spans="1:21" ht="57.6" hidden="1" x14ac:dyDescent="0.3">
      <c r="A2036" s="8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  <c r="O2036">
        <f t="shared" si="156"/>
        <v>387</v>
      </c>
      <c r="P2036" s="13">
        <f t="shared" si="157"/>
        <v>593.94000000000005</v>
      </c>
      <c r="Q2036" s="15" t="s">
        <v>8317</v>
      </c>
      <c r="R2036" t="s">
        <v>8347</v>
      </c>
      <c r="S2036" s="19">
        <f t="shared" si="158"/>
        <v>42076.130011574074</v>
      </c>
      <c r="T2036" s="19">
        <f t="shared" si="159"/>
        <v>42131.290277777778</v>
      </c>
      <c r="U2036">
        <f t="shared" si="160"/>
        <v>2015</v>
      </c>
    </row>
    <row r="2037" spans="1:21" ht="43.2" hidden="1" x14ac:dyDescent="0.3">
      <c r="A2037" s="8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  <c r="O2037">
        <f t="shared" si="156"/>
        <v>211</v>
      </c>
      <c r="P2037" s="13">
        <f t="shared" si="157"/>
        <v>262.16000000000003</v>
      </c>
      <c r="Q2037" s="15" t="s">
        <v>8317</v>
      </c>
      <c r="R2037" t="s">
        <v>8347</v>
      </c>
      <c r="S2037" s="19">
        <f t="shared" si="158"/>
        <v>42311.625081018516</v>
      </c>
      <c r="T2037" s="19">
        <f t="shared" si="159"/>
        <v>42357.041666666672</v>
      </c>
      <c r="U2037">
        <f t="shared" si="160"/>
        <v>2015</v>
      </c>
    </row>
    <row r="2038" spans="1:21" ht="43.2" hidden="1" x14ac:dyDescent="0.3">
      <c r="A2038" s="8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  <c r="O2038">
        <f t="shared" si="156"/>
        <v>132</v>
      </c>
      <c r="P2038" s="13">
        <f t="shared" si="157"/>
        <v>46.58</v>
      </c>
      <c r="Q2038" s="15" t="s">
        <v>8317</v>
      </c>
      <c r="R2038" t="s">
        <v>8347</v>
      </c>
      <c r="S2038" s="19">
        <f t="shared" si="158"/>
        <v>41738.864803240744</v>
      </c>
      <c r="T2038" s="19">
        <f t="shared" si="159"/>
        <v>41768.864803240744</v>
      </c>
      <c r="U2038">
        <f t="shared" si="160"/>
        <v>2014</v>
      </c>
    </row>
    <row r="2039" spans="1:21" ht="43.2" hidden="1" x14ac:dyDescent="0.3">
      <c r="A2039" s="8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  <c r="O2039">
        <f t="shared" si="156"/>
        <v>300</v>
      </c>
      <c r="P2039" s="13">
        <f t="shared" si="157"/>
        <v>70.040000000000006</v>
      </c>
      <c r="Q2039" s="15" t="s">
        <v>8317</v>
      </c>
      <c r="R2039" t="s">
        <v>8347</v>
      </c>
      <c r="S2039" s="19">
        <f t="shared" si="158"/>
        <v>41578.210104166668</v>
      </c>
      <c r="T2039" s="19">
        <f t="shared" si="159"/>
        <v>41638.251770833333</v>
      </c>
      <c r="U2039">
        <f t="shared" si="160"/>
        <v>2013</v>
      </c>
    </row>
    <row r="2040" spans="1:21" ht="43.2" hidden="1" x14ac:dyDescent="0.3">
      <c r="A2040" s="8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  <c r="O2040">
        <f t="shared" si="156"/>
        <v>421</v>
      </c>
      <c r="P2040" s="13">
        <f t="shared" si="157"/>
        <v>164.91</v>
      </c>
      <c r="Q2040" s="15" t="s">
        <v>8317</v>
      </c>
      <c r="R2040" t="s">
        <v>8347</v>
      </c>
      <c r="S2040" s="19">
        <f t="shared" si="158"/>
        <v>41424.27107638889</v>
      </c>
      <c r="T2040" s="19">
        <f t="shared" si="159"/>
        <v>41456.75</v>
      </c>
      <c r="U2040">
        <f t="shared" si="160"/>
        <v>2013</v>
      </c>
    </row>
    <row r="2041" spans="1:21" ht="28.8" hidden="1" x14ac:dyDescent="0.3">
      <c r="A2041" s="8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  <c r="O2041">
        <f t="shared" si="156"/>
        <v>136</v>
      </c>
      <c r="P2041" s="13">
        <f t="shared" si="157"/>
        <v>449.26</v>
      </c>
      <c r="Q2041" s="15" t="s">
        <v>8317</v>
      </c>
      <c r="R2041" t="s">
        <v>8347</v>
      </c>
      <c r="S2041" s="19">
        <f t="shared" si="158"/>
        <v>42675.438946759255</v>
      </c>
      <c r="T2041" s="19">
        <f t="shared" si="159"/>
        <v>42705.207638888889</v>
      </c>
      <c r="U2041">
        <f t="shared" si="160"/>
        <v>2016</v>
      </c>
    </row>
    <row r="2042" spans="1:21" ht="28.8" x14ac:dyDescent="0.3">
      <c r="A2042" s="8">
        <v>2040</v>
      </c>
      <c r="B2042" s="9" t="s">
        <v>2041</v>
      </c>
      <c r="C2042" s="9" t="s">
        <v>6150</v>
      </c>
      <c r="D2042" s="10">
        <v>3000</v>
      </c>
      <c r="E2042" s="11">
        <v>7445.14</v>
      </c>
      <c r="F2042" s="8" t="s">
        <v>8218</v>
      </c>
      <c r="G2042" s="8" t="s">
        <v>8223</v>
      </c>
      <c r="H2042" s="8" t="s">
        <v>8245</v>
      </c>
      <c r="I2042" s="8">
        <v>1384557303</v>
      </c>
      <c r="J2042" s="8">
        <v>1383257703</v>
      </c>
      <c r="K2042" s="8" t="b">
        <v>1</v>
      </c>
      <c r="L2042" s="8">
        <v>271</v>
      </c>
      <c r="M2042" s="8" t="b">
        <v>1</v>
      </c>
      <c r="N2042" s="8" t="s">
        <v>8293</v>
      </c>
      <c r="O2042">
        <f t="shared" si="156"/>
        <v>248</v>
      </c>
      <c r="P2042" s="13">
        <f t="shared" si="157"/>
        <v>27.47</v>
      </c>
      <c r="Q2042" s="15" t="s">
        <v>8317</v>
      </c>
      <c r="R2042" t="s">
        <v>8347</v>
      </c>
      <c r="S2042" s="19">
        <f t="shared" si="158"/>
        <v>41578.927118055559</v>
      </c>
      <c r="T2042" s="19">
        <f t="shared" si="159"/>
        <v>41593.968784722223</v>
      </c>
      <c r="U2042">
        <f t="shared" si="160"/>
        <v>2013</v>
      </c>
    </row>
    <row r="2043" spans="1:21" ht="43.2" hidden="1" x14ac:dyDescent="0.3">
      <c r="A2043" s="8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  <c r="O2043">
        <f t="shared" si="156"/>
        <v>182</v>
      </c>
      <c r="P2043" s="13">
        <f t="shared" si="157"/>
        <v>143.97999999999999</v>
      </c>
      <c r="Q2043" s="15" t="s">
        <v>8317</v>
      </c>
      <c r="R2043" t="s">
        <v>8347</v>
      </c>
      <c r="S2043" s="19">
        <f t="shared" si="158"/>
        <v>42654.525775462964</v>
      </c>
      <c r="T2043" s="19">
        <f t="shared" si="159"/>
        <v>42684.567442129628</v>
      </c>
      <c r="U2043">
        <f t="shared" si="160"/>
        <v>2016</v>
      </c>
    </row>
    <row r="2044" spans="1:21" ht="43.2" hidden="1" x14ac:dyDescent="0.3">
      <c r="A2044" s="8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  <c r="O2044">
        <f t="shared" si="156"/>
        <v>124</v>
      </c>
      <c r="P2044" s="13">
        <f t="shared" si="157"/>
        <v>88.24</v>
      </c>
      <c r="Q2044" s="15" t="s">
        <v>8317</v>
      </c>
      <c r="R2044" t="s">
        <v>8347</v>
      </c>
      <c r="S2044" s="19">
        <f t="shared" si="158"/>
        <v>42331.708032407405</v>
      </c>
      <c r="T2044" s="19">
        <f t="shared" si="159"/>
        <v>42391.708032407405</v>
      </c>
      <c r="U2044">
        <f t="shared" si="160"/>
        <v>2015</v>
      </c>
    </row>
    <row r="2045" spans="1:21" ht="43.2" x14ac:dyDescent="0.3">
      <c r="A2045" s="8">
        <v>2043</v>
      </c>
      <c r="B2045" s="9" t="s">
        <v>2044</v>
      </c>
      <c r="C2045" s="9" t="s">
        <v>6153</v>
      </c>
      <c r="D2045" s="10">
        <v>1385</v>
      </c>
      <c r="E2045" s="11">
        <v>7011</v>
      </c>
      <c r="F2045" s="8" t="s">
        <v>8218</v>
      </c>
      <c r="G2045" s="8" t="s">
        <v>8223</v>
      </c>
      <c r="H2045" s="8" t="s">
        <v>8245</v>
      </c>
      <c r="I2045" s="8">
        <v>1481432340</v>
      </c>
      <c r="J2045" s="8">
        <v>1476764077</v>
      </c>
      <c r="K2045" s="8" t="b">
        <v>0</v>
      </c>
      <c r="L2045" s="8">
        <v>193</v>
      </c>
      <c r="M2045" s="8" t="b">
        <v>1</v>
      </c>
      <c r="N2045" s="8" t="s">
        <v>8293</v>
      </c>
      <c r="O2045">
        <f t="shared" si="156"/>
        <v>506</v>
      </c>
      <c r="P2045" s="13">
        <f t="shared" si="157"/>
        <v>36.33</v>
      </c>
      <c r="Q2045" s="15" t="s">
        <v>8317</v>
      </c>
      <c r="R2045" t="s">
        <v>8347</v>
      </c>
      <c r="S2045" s="19">
        <f t="shared" si="158"/>
        <v>42661.176817129628</v>
      </c>
      <c r="T2045" s="19">
        <f t="shared" si="159"/>
        <v>42715.207638888889</v>
      </c>
      <c r="U2045">
        <f t="shared" si="160"/>
        <v>2016</v>
      </c>
    </row>
    <row r="2046" spans="1:21" ht="43.2" hidden="1" x14ac:dyDescent="0.3">
      <c r="A2046" s="8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  <c r="O2046">
        <f t="shared" si="156"/>
        <v>108</v>
      </c>
      <c r="P2046" s="13">
        <f t="shared" si="157"/>
        <v>90.18</v>
      </c>
      <c r="Q2046" s="15" t="s">
        <v>8317</v>
      </c>
      <c r="R2046" t="s">
        <v>8347</v>
      </c>
      <c r="S2046" s="19">
        <f t="shared" si="158"/>
        <v>42138.684189814812</v>
      </c>
      <c r="T2046" s="19">
        <f t="shared" si="159"/>
        <v>42168.684189814812</v>
      </c>
      <c r="U2046">
        <f t="shared" si="160"/>
        <v>2015</v>
      </c>
    </row>
    <row r="2047" spans="1:21" ht="43.2" x14ac:dyDescent="0.3">
      <c r="A2047" s="8">
        <v>2045</v>
      </c>
      <c r="B2047" s="9" t="s">
        <v>2046</v>
      </c>
      <c r="C2047" s="9" t="s">
        <v>6155</v>
      </c>
      <c r="D2047" s="10">
        <v>4900</v>
      </c>
      <c r="E2047" s="11">
        <v>40140.01</v>
      </c>
      <c r="F2047" s="8" t="s">
        <v>8218</v>
      </c>
      <c r="G2047" s="8" t="s">
        <v>8223</v>
      </c>
      <c r="H2047" s="8" t="s">
        <v>8245</v>
      </c>
      <c r="I2047" s="8">
        <v>1341799647</v>
      </c>
      <c r="J2047" s="8">
        <v>1339207647</v>
      </c>
      <c r="K2047" s="8" t="b">
        <v>0</v>
      </c>
      <c r="L2047" s="8">
        <v>263</v>
      </c>
      <c r="M2047" s="8" t="b">
        <v>1</v>
      </c>
      <c r="N2047" s="8" t="s">
        <v>8293</v>
      </c>
      <c r="O2047">
        <f t="shared" si="156"/>
        <v>819</v>
      </c>
      <c r="P2047" s="13">
        <f t="shared" si="157"/>
        <v>152.62</v>
      </c>
      <c r="Q2047" s="15" t="s">
        <v>8317</v>
      </c>
      <c r="R2047" t="s">
        <v>8347</v>
      </c>
      <c r="S2047" s="19">
        <f t="shared" si="158"/>
        <v>41069.088506944441</v>
      </c>
      <c r="T2047" s="19">
        <f t="shared" si="159"/>
        <v>41099.088506944441</v>
      </c>
      <c r="U2047">
        <f t="shared" si="160"/>
        <v>2012</v>
      </c>
    </row>
    <row r="2048" spans="1:21" ht="43.2" hidden="1" x14ac:dyDescent="0.3">
      <c r="A2048" s="8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  <c r="O2048">
        <f t="shared" si="156"/>
        <v>121</v>
      </c>
      <c r="P2048" s="13">
        <f t="shared" si="157"/>
        <v>55.81</v>
      </c>
      <c r="Q2048" s="15" t="s">
        <v>8317</v>
      </c>
      <c r="R2048" t="s">
        <v>8347</v>
      </c>
      <c r="S2048" s="19">
        <f t="shared" si="158"/>
        <v>41387.171805555554</v>
      </c>
      <c r="T2048" s="19">
        <f t="shared" si="159"/>
        <v>41417.171805555554</v>
      </c>
      <c r="U2048">
        <f t="shared" si="160"/>
        <v>2013</v>
      </c>
    </row>
    <row r="2049" spans="1:21" ht="43.2" hidden="1" x14ac:dyDescent="0.3">
      <c r="A2049" s="8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  <c r="O2049">
        <f t="shared" si="156"/>
        <v>103</v>
      </c>
      <c r="P2049" s="13">
        <f t="shared" si="157"/>
        <v>227.85</v>
      </c>
      <c r="Q2049" s="15" t="s">
        <v>8317</v>
      </c>
      <c r="R2049" t="s">
        <v>8347</v>
      </c>
      <c r="S2049" s="19">
        <f t="shared" si="158"/>
        <v>42081.903587962966</v>
      </c>
      <c r="T2049" s="19">
        <f t="shared" si="159"/>
        <v>42111</v>
      </c>
      <c r="U2049">
        <f t="shared" si="160"/>
        <v>2015</v>
      </c>
    </row>
    <row r="2050" spans="1:21" ht="43.2" hidden="1" x14ac:dyDescent="0.3">
      <c r="A2050" s="8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  <c r="O2050">
        <f t="shared" si="156"/>
        <v>148</v>
      </c>
      <c r="P2050" s="13">
        <f t="shared" si="157"/>
        <v>91.83</v>
      </c>
      <c r="Q2050" s="15" t="s">
        <v>8317</v>
      </c>
      <c r="R2050" t="s">
        <v>8347</v>
      </c>
      <c r="S2050" s="19">
        <f t="shared" si="158"/>
        <v>41387.651516203703</v>
      </c>
      <c r="T2050" s="19">
        <f t="shared" si="159"/>
        <v>41417.651516203703</v>
      </c>
      <c r="U2050">
        <f t="shared" si="160"/>
        <v>2013</v>
      </c>
    </row>
    <row r="2051" spans="1:21" hidden="1" x14ac:dyDescent="0.3">
      <c r="A2051" s="8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  <c r="O2051">
        <f t="shared" ref="O2051:O2114" si="161">ROUND(E2051/D2051*100,0)</f>
        <v>120</v>
      </c>
      <c r="P2051" s="13">
        <f t="shared" ref="P2051:P2114" si="162">IFERROR(ROUND(E2051/L2051,2),0)</f>
        <v>80.989999999999995</v>
      </c>
      <c r="Q2051" s="15" t="s">
        <v>8317</v>
      </c>
      <c r="R2051" t="s">
        <v>8347</v>
      </c>
      <c r="S2051" s="19">
        <f t="shared" ref="S2051:S2114" si="163">(((J2051/60)/60)/24)+DATE(1970,1,1)</f>
        <v>41575.527349537035</v>
      </c>
      <c r="T2051" s="19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3.2" hidden="1" x14ac:dyDescent="0.3">
      <c r="A2052" s="8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  <c r="O2052">
        <f t="shared" si="161"/>
        <v>473</v>
      </c>
      <c r="P2052" s="13">
        <f t="shared" si="162"/>
        <v>278.39</v>
      </c>
      <c r="Q2052" s="15" t="s">
        <v>8317</v>
      </c>
      <c r="R2052" t="s">
        <v>8347</v>
      </c>
      <c r="S2052" s="19">
        <f t="shared" si="163"/>
        <v>42115.071504629625</v>
      </c>
      <c r="T2052" s="19">
        <f t="shared" si="164"/>
        <v>42155.071504629625</v>
      </c>
      <c r="U2052">
        <f t="shared" si="165"/>
        <v>2015</v>
      </c>
    </row>
    <row r="2053" spans="1:21" ht="43.2" hidden="1" x14ac:dyDescent="0.3">
      <c r="A2053" s="8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  <c r="O2053">
        <f t="shared" si="161"/>
        <v>130</v>
      </c>
      <c r="P2053" s="13">
        <f t="shared" si="162"/>
        <v>43.1</v>
      </c>
      <c r="Q2053" s="15" t="s">
        <v>8317</v>
      </c>
      <c r="R2053" t="s">
        <v>8347</v>
      </c>
      <c r="S2053" s="19">
        <f t="shared" si="163"/>
        <v>41604.022418981483</v>
      </c>
      <c r="T2053" s="19">
        <f t="shared" si="164"/>
        <v>41634.022418981483</v>
      </c>
      <c r="U2053">
        <f t="shared" si="165"/>
        <v>2013</v>
      </c>
    </row>
    <row r="2054" spans="1:21" ht="43.2" hidden="1" x14ac:dyDescent="0.3">
      <c r="A2054" s="8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  <c r="O2054">
        <f t="shared" si="161"/>
        <v>353</v>
      </c>
      <c r="P2054" s="13">
        <f t="shared" si="162"/>
        <v>326.29000000000002</v>
      </c>
      <c r="Q2054" s="15" t="s">
        <v>8317</v>
      </c>
      <c r="R2054" t="s">
        <v>8347</v>
      </c>
      <c r="S2054" s="19">
        <f t="shared" si="163"/>
        <v>42375.08394675926</v>
      </c>
      <c r="T2054" s="19">
        <f t="shared" si="164"/>
        <v>42420.08394675926</v>
      </c>
      <c r="U2054">
        <f t="shared" si="165"/>
        <v>2016</v>
      </c>
    </row>
    <row r="2055" spans="1:21" ht="43.2" hidden="1" x14ac:dyDescent="0.3">
      <c r="A2055" s="8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  <c r="O2055">
        <f t="shared" si="161"/>
        <v>101</v>
      </c>
      <c r="P2055" s="13">
        <f t="shared" si="162"/>
        <v>41.74</v>
      </c>
      <c r="Q2055" s="15" t="s">
        <v>8317</v>
      </c>
      <c r="R2055" t="s">
        <v>8347</v>
      </c>
      <c r="S2055" s="19">
        <f t="shared" si="163"/>
        <v>42303.617488425924</v>
      </c>
      <c r="T2055" s="19">
        <f t="shared" si="164"/>
        <v>42333.659155092595</v>
      </c>
      <c r="U2055">
        <f t="shared" si="165"/>
        <v>2015</v>
      </c>
    </row>
    <row r="2056" spans="1:21" ht="43.2" hidden="1" x14ac:dyDescent="0.3">
      <c r="A2056" s="8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  <c r="O2056">
        <f t="shared" si="161"/>
        <v>114</v>
      </c>
      <c r="P2056" s="13">
        <f t="shared" si="162"/>
        <v>64.02</v>
      </c>
      <c r="Q2056" s="15" t="s">
        <v>8317</v>
      </c>
      <c r="R2056" t="s">
        <v>8347</v>
      </c>
      <c r="S2056" s="19">
        <f t="shared" si="163"/>
        <v>41731.520949074074</v>
      </c>
      <c r="T2056" s="19">
        <f t="shared" si="164"/>
        <v>41761.520949074074</v>
      </c>
      <c r="U2056">
        <f t="shared" si="165"/>
        <v>2014</v>
      </c>
    </row>
    <row r="2057" spans="1:21" ht="43.2" hidden="1" x14ac:dyDescent="0.3">
      <c r="A2057" s="8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  <c r="O2057">
        <f t="shared" si="161"/>
        <v>167</v>
      </c>
      <c r="P2057" s="13">
        <f t="shared" si="162"/>
        <v>99.46</v>
      </c>
      <c r="Q2057" s="15" t="s">
        <v>8317</v>
      </c>
      <c r="R2057" t="s">
        <v>8347</v>
      </c>
      <c r="S2057" s="19">
        <f t="shared" si="163"/>
        <v>41946.674108796295</v>
      </c>
      <c r="T2057" s="19">
        <f t="shared" si="164"/>
        <v>41976.166666666672</v>
      </c>
      <c r="U2057">
        <f t="shared" si="165"/>
        <v>2014</v>
      </c>
    </row>
    <row r="2058" spans="1:21" ht="43.2" hidden="1" x14ac:dyDescent="0.3">
      <c r="A2058" s="8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  <c r="O2058">
        <f t="shared" si="161"/>
        <v>153</v>
      </c>
      <c r="P2058" s="13">
        <f t="shared" si="162"/>
        <v>138.49</v>
      </c>
      <c r="Q2058" s="15" t="s">
        <v>8317</v>
      </c>
      <c r="R2058" t="s">
        <v>8347</v>
      </c>
      <c r="S2058" s="19">
        <f t="shared" si="163"/>
        <v>41351.76090277778</v>
      </c>
      <c r="T2058" s="19">
        <f t="shared" si="164"/>
        <v>41381.76090277778</v>
      </c>
      <c r="U2058">
        <f t="shared" si="165"/>
        <v>2013</v>
      </c>
    </row>
    <row r="2059" spans="1:21" ht="57.6" hidden="1" x14ac:dyDescent="0.3">
      <c r="A2059" s="8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  <c r="O2059">
        <f t="shared" si="161"/>
        <v>202</v>
      </c>
      <c r="P2059" s="13">
        <f t="shared" si="162"/>
        <v>45.55</v>
      </c>
      <c r="Q2059" s="15" t="s">
        <v>8317</v>
      </c>
      <c r="R2059" t="s">
        <v>8347</v>
      </c>
      <c r="S2059" s="19">
        <f t="shared" si="163"/>
        <v>42396.494583333333</v>
      </c>
      <c r="T2059" s="19">
        <f t="shared" si="164"/>
        <v>42426.494583333333</v>
      </c>
      <c r="U2059">
        <f t="shared" si="165"/>
        <v>2016</v>
      </c>
    </row>
    <row r="2060" spans="1:21" ht="28.8" x14ac:dyDescent="0.3">
      <c r="A2060" s="8">
        <v>2058</v>
      </c>
      <c r="B2060" s="9" t="s">
        <v>2059</v>
      </c>
      <c r="C2060" s="9" t="s">
        <v>6168</v>
      </c>
      <c r="D2060" s="10">
        <v>2560</v>
      </c>
      <c r="E2060" s="11">
        <v>4308</v>
      </c>
      <c r="F2060" s="8" t="s">
        <v>8218</v>
      </c>
      <c r="G2060" s="8" t="s">
        <v>8224</v>
      </c>
      <c r="H2060" s="8" t="s">
        <v>8246</v>
      </c>
      <c r="I2060" s="8">
        <v>1425326400</v>
      </c>
      <c r="J2060" s="8">
        <v>1421916830</v>
      </c>
      <c r="K2060" s="8" t="b">
        <v>0</v>
      </c>
      <c r="L2060" s="8">
        <v>410</v>
      </c>
      <c r="M2060" s="8" t="b">
        <v>1</v>
      </c>
      <c r="N2060" s="8" t="s">
        <v>8293</v>
      </c>
      <c r="O2060">
        <f t="shared" si="161"/>
        <v>168</v>
      </c>
      <c r="P2060" s="13">
        <f t="shared" si="162"/>
        <v>10.51</v>
      </c>
      <c r="Q2060" s="15" t="s">
        <v>8317</v>
      </c>
      <c r="R2060" t="s">
        <v>8347</v>
      </c>
      <c r="S2060" s="19">
        <f t="shared" si="163"/>
        <v>42026.370717592596</v>
      </c>
      <c r="T2060" s="19">
        <f t="shared" si="164"/>
        <v>42065.833333333328</v>
      </c>
      <c r="U2060">
        <f t="shared" si="165"/>
        <v>2015</v>
      </c>
    </row>
    <row r="2061" spans="1:21" ht="43.2" hidden="1" x14ac:dyDescent="0.3">
      <c r="A2061" s="8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  <c r="O2061">
        <f t="shared" si="161"/>
        <v>143</v>
      </c>
      <c r="P2061" s="13">
        <f t="shared" si="162"/>
        <v>114.77</v>
      </c>
      <c r="Q2061" s="15" t="s">
        <v>8317</v>
      </c>
      <c r="R2061" t="s">
        <v>8347</v>
      </c>
      <c r="S2061" s="19">
        <f t="shared" si="163"/>
        <v>42361.602476851855</v>
      </c>
      <c r="T2061" s="19">
        <f t="shared" si="164"/>
        <v>42400.915972222225</v>
      </c>
      <c r="U2061">
        <f t="shared" si="165"/>
        <v>2015</v>
      </c>
    </row>
    <row r="2062" spans="1:21" ht="43.2" hidden="1" x14ac:dyDescent="0.3">
      <c r="A2062" s="8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  <c r="O2062">
        <f t="shared" si="161"/>
        <v>196</v>
      </c>
      <c r="P2062" s="13">
        <f t="shared" si="162"/>
        <v>36</v>
      </c>
      <c r="Q2062" s="15" t="s">
        <v>8317</v>
      </c>
      <c r="R2062" t="s">
        <v>8347</v>
      </c>
      <c r="S2062" s="19">
        <f t="shared" si="163"/>
        <v>41783.642939814818</v>
      </c>
      <c r="T2062" s="19">
        <f t="shared" si="164"/>
        <v>41843.642939814818</v>
      </c>
      <c r="U2062">
        <f t="shared" si="165"/>
        <v>2014</v>
      </c>
    </row>
    <row r="2063" spans="1:21" ht="43.2" hidden="1" x14ac:dyDescent="0.3">
      <c r="A2063" s="8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  <c r="O2063">
        <f t="shared" si="161"/>
        <v>108</v>
      </c>
      <c r="P2063" s="13">
        <f t="shared" si="162"/>
        <v>154.16999999999999</v>
      </c>
      <c r="Q2063" s="15" t="s">
        <v>8317</v>
      </c>
      <c r="R2063" t="s">
        <v>8347</v>
      </c>
      <c r="S2063" s="19">
        <f t="shared" si="163"/>
        <v>42705.764513888891</v>
      </c>
      <c r="T2063" s="19">
        <f t="shared" si="164"/>
        <v>42735.764513888891</v>
      </c>
      <c r="U2063">
        <f t="shared" si="165"/>
        <v>2016</v>
      </c>
    </row>
    <row r="2064" spans="1:21" ht="57.6" hidden="1" x14ac:dyDescent="0.3">
      <c r="A2064" s="8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  <c r="O2064">
        <f t="shared" si="161"/>
        <v>115</v>
      </c>
      <c r="P2064" s="13">
        <f t="shared" si="162"/>
        <v>566.39</v>
      </c>
      <c r="Q2064" s="15" t="s">
        <v>8317</v>
      </c>
      <c r="R2064" t="s">
        <v>8347</v>
      </c>
      <c r="S2064" s="19">
        <f t="shared" si="163"/>
        <v>42423.3830787037</v>
      </c>
      <c r="T2064" s="19">
        <f t="shared" si="164"/>
        <v>42453.341412037036</v>
      </c>
      <c r="U2064">
        <f t="shared" si="165"/>
        <v>2016</v>
      </c>
    </row>
    <row r="2065" spans="1:21" ht="28.8" x14ac:dyDescent="0.3">
      <c r="A2065" s="8">
        <v>2063</v>
      </c>
      <c r="B2065" s="9" t="s">
        <v>2064</v>
      </c>
      <c r="C2065" s="9" t="s">
        <v>6173</v>
      </c>
      <c r="D2065" s="10">
        <v>4000</v>
      </c>
      <c r="E2065" s="11">
        <v>5922</v>
      </c>
      <c r="F2065" s="8" t="s">
        <v>8218</v>
      </c>
      <c r="G2065" s="8" t="s">
        <v>8235</v>
      </c>
      <c r="H2065" s="8" t="s">
        <v>8248</v>
      </c>
      <c r="I2065" s="8">
        <v>1463333701</v>
      </c>
      <c r="J2065" s="8">
        <v>1460482501</v>
      </c>
      <c r="K2065" s="8" t="b">
        <v>0</v>
      </c>
      <c r="L2065" s="8">
        <v>49</v>
      </c>
      <c r="M2065" s="8" t="b">
        <v>1</v>
      </c>
      <c r="N2065" s="8" t="s">
        <v>8293</v>
      </c>
      <c r="O2065">
        <f t="shared" si="161"/>
        <v>148</v>
      </c>
      <c r="P2065" s="13">
        <f t="shared" si="162"/>
        <v>120.86</v>
      </c>
      <c r="Q2065" s="15" t="s">
        <v>8317</v>
      </c>
      <c r="R2065" t="s">
        <v>8347</v>
      </c>
      <c r="S2065" s="19">
        <f t="shared" si="163"/>
        <v>42472.73265046296</v>
      </c>
      <c r="T2065" s="19">
        <f t="shared" si="164"/>
        <v>42505.73265046296</v>
      </c>
      <c r="U2065">
        <f t="shared" si="165"/>
        <v>2016</v>
      </c>
    </row>
    <row r="2066" spans="1:21" ht="43.2" hidden="1" x14ac:dyDescent="0.3">
      <c r="A2066" s="8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  <c r="O2066">
        <f t="shared" si="161"/>
        <v>191</v>
      </c>
      <c r="P2066" s="13">
        <f t="shared" si="162"/>
        <v>86.16</v>
      </c>
      <c r="Q2066" s="15" t="s">
        <v>8317</v>
      </c>
      <c r="R2066" t="s">
        <v>8347</v>
      </c>
      <c r="S2066" s="19">
        <f t="shared" si="163"/>
        <v>41389.364849537036</v>
      </c>
      <c r="T2066" s="19">
        <f t="shared" si="164"/>
        <v>41425.5</v>
      </c>
      <c r="U2066">
        <f t="shared" si="165"/>
        <v>2013</v>
      </c>
    </row>
    <row r="2067" spans="1:21" ht="43.2" hidden="1" x14ac:dyDescent="0.3">
      <c r="A2067" s="8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  <c r="O2067">
        <f t="shared" si="161"/>
        <v>199</v>
      </c>
      <c r="P2067" s="13">
        <f t="shared" si="162"/>
        <v>51.21</v>
      </c>
      <c r="Q2067" s="15" t="s">
        <v>8317</v>
      </c>
      <c r="R2067" t="s">
        <v>8347</v>
      </c>
      <c r="S2067" s="19">
        <f t="shared" si="163"/>
        <v>41603.333668981482</v>
      </c>
      <c r="T2067" s="19">
        <f t="shared" si="164"/>
        <v>41633.333668981482</v>
      </c>
      <c r="U2067">
        <f t="shared" si="165"/>
        <v>2013</v>
      </c>
    </row>
    <row r="2068" spans="1:21" ht="43.2" x14ac:dyDescent="0.3">
      <c r="A2068" s="8">
        <v>2066</v>
      </c>
      <c r="B2068" s="9" t="s">
        <v>2067</v>
      </c>
      <c r="C2068" s="9" t="s">
        <v>6176</v>
      </c>
      <c r="D2068" s="10">
        <v>2000</v>
      </c>
      <c r="E2068" s="11">
        <v>4372</v>
      </c>
      <c r="F2068" s="8" t="s">
        <v>8218</v>
      </c>
      <c r="G2068" s="8" t="s">
        <v>8223</v>
      </c>
      <c r="H2068" s="8" t="s">
        <v>8245</v>
      </c>
      <c r="I2068" s="8">
        <v>1408818683</v>
      </c>
      <c r="J2068" s="8">
        <v>1406226683</v>
      </c>
      <c r="K2068" s="8" t="b">
        <v>0</v>
      </c>
      <c r="L2068" s="8">
        <v>65</v>
      </c>
      <c r="M2068" s="8" t="b">
        <v>1</v>
      </c>
      <c r="N2068" s="8" t="s">
        <v>8293</v>
      </c>
      <c r="O2068">
        <f t="shared" si="161"/>
        <v>219</v>
      </c>
      <c r="P2068" s="13">
        <f t="shared" si="162"/>
        <v>67.260000000000005</v>
      </c>
      <c r="Q2068" s="15" t="s">
        <v>8317</v>
      </c>
      <c r="R2068" t="s">
        <v>8347</v>
      </c>
      <c r="S2068" s="19">
        <f t="shared" si="163"/>
        <v>41844.771793981483</v>
      </c>
      <c r="T2068" s="19">
        <f t="shared" si="164"/>
        <v>41874.771793981483</v>
      </c>
      <c r="U2068">
        <f t="shared" si="165"/>
        <v>2014</v>
      </c>
    </row>
    <row r="2069" spans="1:21" ht="43.2" hidden="1" x14ac:dyDescent="0.3">
      <c r="A2069" s="8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  <c r="O2069">
        <f t="shared" si="161"/>
        <v>127</v>
      </c>
      <c r="P2069" s="13">
        <f t="shared" si="162"/>
        <v>62.8</v>
      </c>
      <c r="Q2069" s="15" t="s">
        <v>8317</v>
      </c>
      <c r="R2069" t="s">
        <v>8347</v>
      </c>
      <c r="S2069" s="19">
        <f t="shared" si="163"/>
        <v>42115.853888888887</v>
      </c>
      <c r="T2069" s="19">
        <f t="shared" si="164"/>
        <v>42148.853888888887</v>
      </c>
      <c r="U2069">
        <f t="shared" si="165"/>
        <v>2015</v>
      </c>
    </row>
    <row r="2070" spans="1:21" ht="43.2" hidden="1" x14ac:dyDescent="0.3">
      <c r="A2070" s="8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  <c r="O2070">
        <f t="shared" si="161"/>
        <v>105</v>
      </c>
      <c r="P2070" s="13">
        <f t="shared" si="162"/>
        <v>346.13</v>
      </c>
      <c r="Q2070" s="15" t="s">
        <v>8317</v>
      </c>
      <c r="R2070" t="s">
        <v>8347</v>
      </c>
      <c r="S2070" s="19">
        <f t="shared" si="163"/>
        <v>42633.841608796298</v>
      </c>
      <c r="T2070" s="19">
        <f t="shared" si="164"/>
        <v>42663.841608796298</v>
      </c>
      <c r="U2070">
        <f t="shared" si="165"/>
        <v>2016</v>
      </c>
    </row>
    <row r="2071" spans="1:21" ht="57.6" hidden="1" x14ac:dyDescent="0.3">
      <c r="A2071" s="8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  <c r="O2071">
        <f t="shared" si="161"/>
        <v>128</v>
      </c>
      <c r="P2071" s="13">
        <f t="shared" si="162"/>
        <v>244.12</v>
      </c>
      <c r="Q2071" s="15" t="s">
        <v>8317</v>
      </c>
      <c r="R2071" t="s">
        <v>8347</v>
      </c>
      <c r="S2071" s="19">
        <f t="shared" si="163"/>
        <v>42340.972118055557</v>
      </c>
      <c r="T2071" s="19">
        <f t="shared" si="164"/>
        <v>42371.972118055557</v>
      </c>
      <c r="U2071">
        <f t="shared" si="165"/>
        <v>2015</v>
      </c>
    </row>
    <row r="2072" spans="1:21" ht="43.2" hidden="1" x14ac:dyDescent="0.3">
      <c r="A2072" s="8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  <c r="O2072">
        <f t="shared" si="161"/>
        <v>317</v>
      </c>
      <c r="P2072" s="13">
        <f t="shared" si="162"/>
        <v>259.25</v>
      </c>
      <c r="Q2072" s="15" t="s">
        <v>8317</v>
      </c>
      <c r="R2072" t="s">
        <v>8347</v>
      </c>
      <c r="S2072" s="19">
        <f t="shared" si="163"/>
        <v>42519.6565162037</v>
      </c>
      <c r="T2072" s="19">
        <f t="shared" si="164"/>
        <v>42549.6565162037</v>
      </c>
      <c r="U2072">
        <f t="shared" si="165"/>
        <v>2016</v>
      </c>
    </row>
    <row r="2073" spans="1:21" ht="43.2" hidden="1" x14ac:dyDescent="0.3">
      <c r="A2073" s="8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  <c r="O2073">
        <f t="shared" si="161"/>
        <v>281</v>
      </c>
      <c r="P2073" s="13">
        <f t="shared" si="162"/>
        <v>201.96</v>
      </c>
      <c r="Q2073" s="15" t="s">
        <v>8317</v>
      </c>
      <c r="R2073" t="s">
        <v>8347</v>
      </c>
      <c r="S2073" s="19">
        <f t="shared" si="163"/>
        <v>42600.278749999998</v>
      </c>
      <c r="T2073" s="19">
        <f t="shared" si="164"/>
        <v>42645.278749999998</v>
      </c>
      <c r="U2073">
        <f t="shared" si="165"/>
        <v>2016</v>
      </c>
    </row>
    <row r="2074" spans="1:21" ht="57.6" hidden="1" x14ac:dyDescent="0.3">
      <c r="A2074" s="8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  <c r="O2074">
        <f t="shared" si="161"/>
        <v>111</v>
      </c>
      <c r="P2074" s="13">
        <f t="shared" si="162"/>
        <v>226.21</v>
      </c>
      <c r="Q2074" s="15" t="s">
        <v>8317</v>
      </c>
      <c r="R2074" t="s">
        <v>8347</v>
      </c>
      <c r="S2074" s="19">
        <f t="shared" si="163"/>
        <v>42467.581388888888</v>
      </c>
      <c r="T2074" s="19">
        <f t="shared" si="164"/>
        <v>42497.581388888888</v>
      </c>
      <c r="U2074">
        <f t="shared" si="165"/>
        <v>2016</v>
      </c>
    </row>
    <row r="2075" spans="1:21" ht="43.2" hidden="1" x14ac:dyDescent="0.3">
      <c r="A2075" s="8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  <c r="O2075">
        <f t="shared" si="161"/>
        <v>153</v>
      </c>
      <c r="P2075" s="13">
        <f t="shared" si="162"/>
        <v>324.69</v>
      </c>
      <c r="Q2075" s="15" t="s">
        <v>8317</v>
      </c>
      <c r="R2075" t="s">
        <v>8347</v>
      </c>
      <c r="S2075" s="19">
        <f t="shared" si="163"/>
        <v>42087.668032407411</v>
      </c>
      <c r="T2075" s="19">
        <f t="shared" si="164"/>
        <v>42132.668032407411</v>
      </c>
      <c r="U2075">
        <f t="shared" si="165"/>
        <v>2015</v>
      </c>
    </row>
    <row r="2076" spans="1:21" ht="28.8" hidden="1" x14ac:dyDescent="0.3">
      <c r="A2076" s="8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  <c r="O2076">
        <f t="shared" si="161"/>
        <v>103</v>
      </c>
      <c r="P2076" s="13">
        <f t="shared" si="162"/>
        <v>205</v>
      </c>
      <c r="Q2076" s="15" t="s">
        <v>8317</v>
      </c>
      <c r="R2076" t="s">
        <v>8347</v>
      </c>
      <c r="S2076" s="19">
        <f t="shared" si="163"/>
        <v>42466.826180555552</v>
      </c>
      <c r="T2076" s="19">
        <f t="shared" si="164"/>
        <v>42496.826180555552</v>
      </c>
      <c r="U2076">
        <f t="shared" si="165"/>
        <v>2016</v>
      </c>
    </row>
    <row r="2077" spans="1:21" ht="43.2" hidden="1" x14ac:dyDescent="0.3">
      <c r="A2077" s="8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  <c r="O2077">
        <f t="shared" si="161"/>
        <v>1678</v>
      </c>
      <c r="P2077" s="13">
        <f t="shared" si="162"/>
        <v>20.47</v>
      </c>
      <c r="Q2077" s="15" t="s">
        <v>8317</v>
      </c>
      <c r="R2077" t="s">
        <v>8347</v>
      </c>
      <c r="S2077" s="19">
        <f t="shared" si="163"/>
        <v>41450.681574074071</v>
      </c>
      <c r="T2077" s="19">
        <f t="shared" si="164"/>
        <v>41480.681574074071</v>
      </c>
      <c r="U2077">
        <f t="shared" si="165"/>
        <v>2013</v>
      </c>
    </row>
    <row r="2078" spans="1:21" ht="28.8" hidden="1" x14ac:dyDescent="0.3">
      <c r="A2078" s="8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  <c r="O2078">
        <f t="shared" si="161"/>
        <v>543</v>
      </c>
      <c r="P2078" s="13">
        <f t="shared" si="162"/>
        <v>116.35</v>
      </c>
      <c r="Q2078" s="15" t="s">
        <v>8317</v>
      </c>
      <c r="R2078" t="s">
        <v>8347</v>
      </c>
      <c r="S2078" s="19">
        <f t="shared" si="163"/>
        <v>41803.880659722221</v>
      </c>
      <c r="T2078" s="19">
        <f t="shared" si="164"/>
        <v>41843.880659722221</v>
      </c>
      <c r="U2078">
        <f t="shared" si="165"/>
        <v>2014</v>
      </c>
    </row>
    <row r="2079" spans="1:21" ht="43.2" hidden="1" x14ac:dyDescent="0.3">
      <c r="A2079" s="8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  <c r="O2079">
        <f t="shared" si="161"/>
        <v>116</v>
      </c>
      <c r="P2079" s="13">
        <f t="shared" si="162"/>
        <v>307.2</v>
      </c>
      <c r="Q2079" s="15" t="s">
        <v>8317</v>
      </c>
      <c r="R2079" t="s">
        <v>8347</v>
      </c>
      <c r="S2079" s="19">
        <f t="shared" si="163"/>
        <v>42103.042546296296</v>
      </c>
      <c r="T2079" s="19">
        <f t="shared" si="164"/>
        <v>42160.875</v>
      </c>
      <c r="U2079">
        <f t="shared" si="165"/>
        <v>2015</v>
      </c>
    </row>
    <row r="2080" spans="1:21" ht="43.2" hidden="1" x14ac:dyDescent="0.3">
      <c r="A2080" s="8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  <c r="O2080">
        <f t="shared" si="161"/>
        <v>131</v>
      </c>
      <c r="P2080" s="13">
        <f t="shared" si="162"/>
        <v>546.69000000000005</v>
      </c>
      <c r="Q2080" s="15" t="s">
        <v>8317</v>
      </c>
      <c r="R2080" t="s">
        <v>8347</v>
      </c>
      <c r="S2080" s="19">
        <f t="shared" si="163"/>
        <v>42692.771493055552</v>
      </c>
      <c r="T2080" s="19">
        <f t="shared" si="164"/>
        <v>42722.771493055552</v>
      </c>
      <c r="U2080">
        <f t="shared" si="165"/>
        <v>2016</v>
      </c>
    </row>
    <row r="2081" spans="1:21" ht="57.6" hidden="1" x14ac:dyDescent="0.3">
      <c r="A2081" s="8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  <c r="O2081">
        <f t="shared" si="161"/>
        <v>288</v>
      </c>
      <c r="P2081" s="13">
        <f t="shared" si="162"/>
        <v>47.47</v>
      </c>
      <c r="Q2081" s="15" t="s">
        <v>8317</v>
      </c>
      <c r="R2081" t="s">
        <v>8347</v>
      </c>
      <c r="S2081" s="19">
        <f t="shared" si="163"/>
        <v>42150.71056712963</v>
      </c>
      <c r="T2081" s="19">
        <f t="shared" si="164"/>
        <v>42180.791666666672</v>
      </c>
      <c r="U2081">
        <f t="shared" si="165"/>
        <v>2015</v>
      </c>
    </row>
    <row r="2082" spans="1:21" ht="43.2" x14ac:dyDescent="0.3">
      <c r="A2082" s="8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  <c r="O2082">
        <f t="shared" si="161"/>
        <v>508</v>
      </c>
      <c r="P2082" s="13">
        <f t="shared" si="162"/>
        <v>101.56</v>
      </c>
      <c r="Q2082" s="15" t="s">
        <v>8317</v>
      </c>
      <c r="R2082" t="s">
        <v>8347</v>
      </c>
      <c r="S2082" s="19">
        <f t="shared" si="163"/>
        <v>42289.957175925927</v>
      </c>
      <c r="T2082" s="19">
        <f t="shared" si="164"/>
        <v>42319.998842592591</v>
      </c>
      <c r="U2082">
        <f t="shared" si="165"/>
        <v>2015</v>
      </c>
    </row>
    <row r="2083" spans="1:21" ht="43.2" x14ac:dyDescent="0.3">
      <c r="A2083" s="8">
        <v>2081</v>
      </c>
      <c r="B2083" s="9" t="s">
        <v>2082</v>
      </c>
      <c r="C2083" s="9" t="s">
        <v>6191</v>
      </c>
      <c r="D2083" s="10">
        <v>3500</v>
      </c>
      <c r="E2083" s="11">
        <v>4010</v>
      </c>
      <c r="F2083" s="8" t="s">
        <v>8218</v>
      </c>
      <c r="G2083" s="8" t="s">
        <v>8223</v>
      </c>
      <c r="H2083" s="8" t="s">
        <v>8245</v>
      </c>
      <c r="I2083" s="8">
        <v>1337144340</v>
      </c>
      <c r="J2083" s="8">
        <v>1333597555</v>
      </c>
      <c r="K2083" s="8" t="b">
        <v>0</v>
      </c>
      <c r="L2083" s="8">
        <v>55</v>
      </c>
      <c r="M2083" s="8" t="b">
        <v>1</v>
      </c>
      <c r="N2083" s="8" t="s">
        <v>8277</v>
      </c>
      <c r="O2083">
        <f t="shared" si="161"/>
        <v>115</v>
      </c>
      <c r="P2083" s="13">
        <f t="shared" si="162"/>
        <v>72.91</v>
      </c>
      <c r="Q2083" s="15" t="s">
        <v>8323</v>
      </c>
      <c r="R2083" t="s">
        <v>8327</v>
      </c>
      <c r="S2083" s="19">
        <f t="shared" si="163"/>
        <v>41004.156886574077</v>
      </c>
      <c r="T2083" s="19">
        <f t="shared" si="164"/>
        <v>41045.207638888889</v>
      </c>
      <c r="U2083">
        <f t="shared" si="165"/>
        <v>2012</v>
      </c>
    </row>
    <row r="2084" spans="1:21" ht="43.2" x14ac:dyDescent="0.3">
      <c r="A2084" s="8">
        <v>2082</v>
      </c>
      <c r="B2084" s="9" t="s">
        <v>2083</v>
      </c>
      <c r="C2084" s="9" t="s">
        <v>6192</v>
      </c>
      <c r="D2084" s="10">
        <v>1500</v>
      </c>
      <c r="E2084" s="11">
        <v>1661</v>
      </c>
      <c r="F2084" s="8" t="s">
        <v>8218</v>
      </c>
      <c r="G2084" s="8" t="s">
        <v>8223</v>
      </c>
      <c r="H2084" s="8" t="s">
        <v>8245</v>
      </c>
      <c r="I2084" s="8">
        <v>1322106796</v>
      </c>
      <c r="J2084" s="8">
        <v>1316919196</v>
      </c>
      <c r="K2084" s="8" t="b">
        <v>0</v>
      </c>
      <c r="L2084" s="8">
        <v>38</v>
      </c>
      <c r="M2084" s="8" t="b">
        <v>1</v>
      </c>
      <c r="N2084" s="8" t="s">
        <v>8277</v>
      </c>
      <c r="O2084">
        <f t="shared" si="161"/>
        <v>111</v>
      </c>
      <c r="P2084" s="13">
        <f t="shared" si="162"/>
        <v>43.71</v>
      </c>
      <c r="Q2084" s="15" t="s">
        <v>8323</v>
      </c>
      <c r="R2084" t="s">
        <v>8327</v>
      </c>
      <c r="S2084" s="19">
        <f t="shared" si="163"/>
        <v>40811.120324074072</v>
      </c>
      <c r="T2084" s="19">
        <f t="shared" si="164"/>
        <v>40871.161990740737</v>
      </c>
      <c r="U2084">
        <f t="shared" si="165"/>
        <v>2011</v>
      </c>
    </row>
    <row r="2085" spans="1:21" ht="43.2" hidden="1" x14ac:dyDescent="0.3">
      <c r="A2085" s="8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  <c r="O2085">
        <f t="shared" si="161"/>
        <v>113</v>
      </c>
      <c r="P2085" s="13">
        <f t="shared" si="162"/>
        <v>34</v>
      </c>
      <c r="Q2085" s="15" t="s">
        <v>8323</v>
      </c>
      <c r="R2085" t="s">
        <v>8327</v>
      </c>
      <c r="S2085" s="19">
        <f t="shared" si="163"/>
        <v>41034.72216435185</v>
      </c>
      <c r="T2085" s="19">
        <f t="shared" si="164"/>
        <v>41064.72216435185</v>
      </c>
      <c r="U2085">
        <f t="shared" si="165"/>
        <v>2012</v>
      </c>
    </row>
    <row r="2086" spans="1:21" ht="43.2" x14ac:dyDescent="0.3">
      <c r="A2086" s="8">
        <v>2084</v>
      </c>
      <c r="B2086" s="9" t="s">
        <v>2085</v>
      </c>
      <c r="C2086" s="9" t="s">
        <v>6194</v>
      </c>
      <c r="D2086" s="10">
        <v>3000</v>
      </c>
      <c r="E2086" s="11">
        <v>3250</v>
      </c>
      <c r="F2086" s="8" t="s">
        <v>8218</v>
      </c>
      <c r="G2086" s="8" t="s">
        <v>8223</v>
      </c>
      <c r="H2086" s="8" t="s">
        <v>8245</v>
      </c>
      <c r="I2086" s="8">
        <v>1399186740</v>
      </c>
      <c r="J2086" s="8">
        <v>1396468782</v>
      </c>
      <c r="K2086" s="8" t="b">
        <v>0</v>
      </c>
      <c r="L2086" s="8">
        <v>46</v>
      </c>
      <c r="M2086" s="8" t="b">
        <v>1</v>
      </c>
      <c r="N2086" s="8" t="s">
        <v>8277</v>
      </c>
      <c r="O2086">
        <f t="shared" si="161"/>
        <v>108</v>
      </c>
      <c r="P2086" s="13">
        <f t="shared" si="162"/>
        <v>70.650000000000006</v>
      </c>
      <c r="Q2086" s="15" t="s">
        <v>8323</v>
      </c>
      <c r="R2086" t="s">
        <v>8327</v>
      </c>
      <c r="S2086" s="19">
        <f t="shared" si="163"/>
        <v>41731.833124999997</v>
      </c>
      <c r="T2086" s="19">
        <f t="shared" si="164"/>
        <v>41763.290972222225</v>
      </c>
      <c r="U2086">
        <f t="shared" si="165"/>
        <v>2014</v>
      </c>
    </row>
    <row r="2087" spans="1:21" ht="57.6" hidden="1" x14ac:dyDescent="0.3">
      <c r="A2087" s="8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  <c r="O2087">
        <f t="shared" si="161"/>
        <v>124</v>
      </c>
      <c r="P2087" s="13">
        <f t="shared" si="162"/>
        <v>89.3</v>
      </c>
      <c r="Q2087" s="15" t="s">
        <v>8323</v>
      </c>
      <c r="R2087" t="s">
        <v>8327</v>
      </c>
      <c r="S2087" s="19">
        <f t="shared" si="163"/>
        <v>41075.835497685184</v>
      </c>
      <c r="T2087" s="19">
        <f t="shared" si="164"/>
        <v>41105.835497685184</v>
      </c>
      <c r="U2087">
        <f t="shared" si="165"/>
        <v>2012</v>
      </c>
    </row>
    <row r="2088" spans="1:21" ht="43.2" x14ac:dyDescent="0.3">
      <c r="A2088" s="8">
        <v>2086</v>
      </c>
      <c r="B2088" s="9" t="s">
        <v>2087</v>
      </c>
      <c r="C2088" s="9" t="s">
        <v>6196</v>
      </c>
      <c r="D2088" s="10">
        <v>4000</v>
      </c>
      <c r="E2088" s="11">
        <v>4028</v>
      </c>
      <c r="F2088" s="8" t="s">
        <v>8218</v>
      </c>
      <c r="G2088" s="8" t="s">
        <v>8223</v>
      </c>
      <c r="H2088" s="8" t="s">
        <v>8245</v>
      </c>
      <c r="I2088" s="8">
        <v>1323838740</v>
      </c>
      <c r="J2088" s="8">
        <v>1321200332</v>
      </c>
      <c r="K2088" s="8" t="b">
        <v>0</v>
      </c>
      <c r="L2088" s="8">
        <v>35</v>
      </c>
      <c r="M2088" s="8" t="b">
        <v>1</v>
      </c>
      <c r="N2088" s="8" t="s">
        <v>8277</v>
      </c>
      <c r="O2088">
        <f t="shared" si="161"/>
        <v>101</v>
      </c>
      <c r="P2088" s="13">
        <f t="shared" si="162"/>
        <v>115.09</v>
      </c>
      <c r="Q2088" s="15" t="s">
        <v>8323</v>
      </c>
      <c r="R2088" t="s">
        <v>8327</v>
      </c>
      <c r="S2088" s="19">
        <f t="shared" si="163"/>
        <v>40860.67050925926</v>
      </c>
      <c r="T2088" s="19">
        <f t="shared" si="164"/>
        <v>40891.207638888889</v>
      </c>
      <c r="U2088">
        <f t="shared" si="165"/>
        <v>2011</v>
      </c>
    </row>
    <row r="2089" spans="1:21" ht="57.6" x14ac:dyDescent="0.3">
      <c r="A2089" s="8">
        <v>2087</v>
      </c>
      <c r="B2089" s="9" t="s">
        <v>2088</v>
      </c>
      <c r="C2089" s="9" t="s">
        <v>6197</v>
      </c>
      <c r="D2089" s="10">
        <v>1500</v>
      </c>
      <c r="E2089" s="11">
        <v>1553</v>
      </c>
      <c r="F2089" s="8" t="s">
        <v>8218</v>
      </c>
      <c r="G2089" s="8" t="s">
        <v>8223</v>
      </c>
      <c r="H2089" s="8" t="s">
        <v>8245</v>
      </c>
      <c r="I2089" s="8">
        <v>1315457658</v>
      </c>
      <c r="J2089" s="8">
        <v>1312865658</v>
      </c>
      <c r="K2089" s="8" t="b">
        <v>0</v>
      </c>
      <c r="L2089" s="8">
        <v>25</v>
      </c>
      <c r="M2089" s="8" t="b">
        <v>1</v>
      </c>
      <c r="N2089" s="8" t="s">
        <v>8277</v>
      </c>
      <c r="O2089">
        <f t="shared" si="161"/>
        <v>104</v>
      </c>
      <c r="P2089" s="13">
        <f t="shared" si="162"/>
        <v>62.12</v>
      </c>
      <c r="Q2089" s="15" t="s">
        <v>8323</v>
      </c>
      <c r="R2089" t="s">
        <v>8327</v>
      </c>
      <c r="S2089" s="19">
        <f t="shared" si="163"/>
        <v>40764.204375000001</v>
      </c>
      <c r="T2089" s="19">
        <f t="shared" si="164"/>
        <v>40794.204375000001</v>
      </c>
      <c r="U2089">
        <f t="shared" si="165"/>
        <v>2011</v>
      </c>
    </row>
    <row r="2090" spans="1:21" ht="43.2" x14ac:dyDescent="0.3">
      <c r="A2090" s="8">
        <v>2088</v>
      </c>
      <c r="B2090" s="9" t="s">
        <v>2089</v>
      </c>
      <c r="C2090" s="9" t="s">
        <v>6198</v>
      </c>
      <c r="D2090" s="10">
        <v>3000</v>
      </c>
      <c r="E2090" s="11">
        <v>3465.32</v>
      </c>
      <c r="F2090" s="8" t="s">
        <v>8218</v>
      </c>
      <c r="G2090" s="8" t="s">
        <v>8223</v>
      </c>
      <c r="H2090" s="8" t="s">
        <v>8245</v>
      </c>
      <c r="I2090" s="8">
        <v>1284177540</v>
      </c>
      <c r="J2090" s="8">
        <v>1281028152</v>
      </c>
      <c r="K2090" s="8" t="b">
        <v>0</v>
      </c>
      <c r="L2090" s="8">
        <v>75</v>
      </c>
      <c r="M2090" s="8" t="b">
        <v>1</v>
      </c>
      <c r="N2090" s="8" t="s">
        <v>8277</v>
      </c>
      <c r="O2090">
        <f t="shared" si="161"/>
        <v>116</v>
      </c>
      <c r="P2090" s="13">
        <f t="shared" si="162"/>
        <v>46.2</v>
      </c>
      <c r="Q2090" s="15" t="s">
        <v>8323</v>
      </c>
      <c r="R2090" t="s">
        <v>8327</v>
      </c>
      <c r="S2090" s="19">
        <f t="shared" si="163"/>
        <v>40395.714722222219</v>
      </c>
      <c r="T2090" s="19">
        <f t="shared" si="164"/>
        <v>40432.165972222225</v>
      </c>
      <c r="U2090">
        <f t="shared" si="165"/>
        <v>2010</v>
      </c>
    </row>
    <row r="2091" spans="1:21" ht="28.8" x14ac:dyDescent="0.3">
      <c r="A2091" s="8">
        <v>2089</v>
      </c>
      <c r="B2091" s="9" t="s">
        <v>2090</v>
      </c>
      <c r="C2091" s="9" t="s">
        <v>6199</v>
      </c>
      <c r="D2091" s="10">
        <v>2500</v>
      </c>
      <c r="E2091" s="11">
        <v>3010.01</v>
      </c>
      <c r="F2091" s="8" t="s">
        <v>8218</v>
      </c>
      <c r="G2091" s="8" t="s">
        <v>8223</v>
      </c>
      <c r="H2091" s="8" t="s">
        <v>8245</v>
      </c>
      <c r="I2091" s="8">
        <v>1375408194</v>
      </c>
      <c r="J2091" s="8">
        <v>1372384194</v>
      </c>
      <c r="K2091" s="8" t="b">
        <v>0</v>
      </c>
      <c r="L2091" s="8">
        <v>62</v>
      </c>
      <c r="M2091" s="8" t="b">
        <v>1</v>
      </c>
      <c r="N2091" s="8" t="s">
        <v>8277</v>
      </c>
      <c r="O2091">
        <f t="shared" si="161"/>
        <v>120</v>
      </c>
      <c r="P2091" s="13">
        <f t="shared" si="162"/>
        <v>48.55</v>
      </c>
      <c r="Q2091" s="15" t="s">
        <v>8323</v>
      </c>
      <c r="R2091" t="s">
        <v>8327</v>
      </c>
      <c r="S2091" s="19">
        <f t="shared" si="163"/>
        <v>41453.076319444444</v>
      </c>
      <c r="T2091" s="19">
        <f t="shared" si="164"/>
        <v>41488.076319444444</v>
      </c>
      <c r="U2091">
        <f t="shared" si="165"/>
        <v>2013</v>
      </c>
    </row>
    <row r="2092" spans="1:21" ht="43.2" hidden="1" x14ac:dyDescent="0.3">
      <c r="A2092" s="8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  <c r="O2092">
        <f t="shared" si="161"/>
        <v>115</v>
      </c>
      <c r="P2092" s="13">
        <f t="shared" si="162"/>
        <v>57.52</v>
      </c>
      <c r="Q2092" s="15" t="s">
        <v>8323</v>
      </c>
      <c r="R2092" t="s">
        <v>8327</v>
      </c>
      <c r="S2092" s="19">
        <f t="shared" si="163"/>
        <v>41299.381423611114</v>
      </c>
      <c r="T2092" s="19">
        <f t="shared" si="164"/>
        <v>41329.381423611114</v>
      </c>
      <c r="U2092">
        <f t="shared" si="165"/>
        <v>2013</v>
      </c>
    </row>
    <row r="2093" spans="1:21" ht="57.6" hidden="1" x14ac:dyDescent="0.3">
      <c r="A2093" s="8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  <c r="O2093">
        <f t="shared" si="161"/>
        <v>120</v>
      </c>
      <c r="P2093" s="13">
        <f t="shared" si="162"/>
        <v>88.15</v>
      </c>
      <c r="Q2093" s="15" t="s">
        <v>8323</v>
      </c>
      <c r="R2093" t="s">
        <v>8327</v>
      </c>
      <c r="S2093" s="19">
        <f t="shared" si="163"/>
        <v>40555.322662037033</v>
      </c>
      <c r="T2093" s="19">
        <f t="shared" si="164"/>
        <v>40603.833333333336</v>
      </c>
      <c r="U2093">
        <f t="shared" si="165"/>
        <v>2011</v>
      </c>
    </row>
    <row r="2094" spans="1:21" ht="43.2" hidden="1" x14ac:dyDescent="0.3">
      <c r="A2094" s="8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  <c r="O2094">
        <f t="shared" si="161"/>
        <v>101</v>
      </c>
      <c r="P2094" s="13">
        <f t="shared" si="162"/>
        <v>110.49</v>
      </c>
      <c r="Q2094" s="15" t="s">
        <v>8323</v>
      </c>
      <c r="R2094" t="s">
        <v>8327</v>
      </c>
      <c r="S2094" s="19">
        <f t="shared" si="163"/>
        <v>40763.707546296297</v>
      </c>
      <c r="T2094" s="19">
        <f t="shared" si="164"/>
        <v>40823.707546296297</v>
      </c>
      <c r="U2094">
        <f t="shared" si="165"/>
        <v>2011</v>
      </c>
    </row>
    <row r="2095" spans="1:21" ht="43.2" x14ac:dyDescent="0.3">
      <c r="A2095" s="8">
        <v>2093</v>
      </c>
      <c r="B2095" s="9" t="s">
        <v>2094</v>
      </c>
      <c r="C2095" s="9" t="s">
        <v>6203</v>
      </c>
      <c r="D2095" s="10">
        <v>1500</v>
      </c>
      <c r="E2095" s="11">
        <v>1537</v>
      </c>
      <c r="F2095" s="8" t="s">
        <v>8218</v>
      </c>
      <c r="G2095" s="8" t="s">
        <v>8223</v>
      </c>
      <c r="H2095" s="8" t="s">
        <v>8245</v>
      </c>
      <c r="I2095" s="8">
        <v>1356211832</v>
      </c>
      <c r="J2095" s="8">
        <v>1351024232</v>
      </c>
      <c r="K2095" s="8" t="b">
        <v>0</v>
      </c>
      <c r="L2095" s="8">
        <v>23</v>
      </c>
      <c r="M2095" s="8" t="b">
        <v>1</v>
      </c>
      <c r="N2095" s="8" t="s">
        <v>8277</v>
      </c>
      <c r="O2095">
        <f t="shared" si="161"/>
        <v>102</v>
      </c>
      <c r="P2095" s="13">
        <f t="shared" si="162"/>
        <v>66.83</v>
      </c>
      <c r="Q2095" s="15" t="s">
        <v>8323</v>
      </c>
      <c r="R2095" t="s">
        <v>8327</v>
      </c>
      <c r="S2095" s="19">
        <f t="shared" si="163"/>
        <v>41205.854537037041</v>
      </c>
      <c r="T2095" s="19">
        <f t="shared" si="164"/>
        <v>41265.896203703705</v>
      </c>
      <c r="U2095">
        <f t="shared" si="165"/>
        <v>2012</v>
      </c>
    </row>
    <row r="2096" spans="1:21" ht="57.6" x14ac:dyDescent="0.3">
      <c r="A2096" s="8">
        <v>2094</v>
      </c>
      <c r="B2096" s="9" t="s">
        <v>2095</v>
      </c>
      <c r="C2096" s="9" t="s">
        <v>6204</v>
      </c>
      <c r="D2096" s="10">
        <v>3500</v>
      </c>
      <c r="E2096" s="11">
        <v>4219</v>
      </c>
      <c r="F2096" s="8" t="s">
        <v>8218</v>
      </c>
      <c r="G2096" s="8" t="s">
        <v>8223</v>
      </c>
      <c r="H2096" s="8" t="s">
        <v>8245</v>
      </c>
      <c r="I2096" s="8">
        <v>1330916400</v>
      </c>
      <c r="J2096" s="8">
        <v>1327969730</v>
      </c>
      <c r="K2096" s="8" t="b">
        <v>0</v>
      </c>
      <c r="L2096" s="8">
        <v>72</v>
      </c>
      <c r="M2096" s="8" t="b">
        <v>1</v>
      </c>
      <c r="N2096" s="8" t="s">
        <v>8277</v>
      </c>
      <c r="O2096">
        <f t="shared" si="161"/>
        <v>121</v>
      </c>
      <c r="P2096" s="13">
        <f t="shared" si="162"/>
        <v>58.6</v>
      </c>
      <c r="Q2096" s="15" t="s">
        <v>8323</v>
      </c>
      <c r="R2096" t="s">
        <v>8327</v>
      </c>
      <c r="S2096" s="19">
        <f t="shared" si="163"/>
        <v>40939.02002314815</v>
      </c>
      <c r="T2096" s="19">
        <f t="shared" si="164"/>
        <v>40973.125</v>
      </c>
      <c r="U2096">
        <f t="shared" si="165"/>
        <v>2012</v>
      </c>
    </row>
    <row r="2097" spans="1:21" ht="43.2" x14ac:dyDescent="0.3">
      <c r="A2097" s="8">
        <v>2095</v>
      </c>
      <c r="B2097" s="9" t="s">
        <v>2096</v>
      </c>
      <c r="C2097" s="9" t="s">
        <v>6205</v>
      </c>
      <c r="D2097" s="10">
        <v>2500</v>
      </c>
      <c r="E2097" s="11">
        <v>2500</v>
      </c>
      <c r="F2097" s="8" t="s">
        <v>8218</v>
      </c>
      <c r="G2097" s="8" t="s">
        <v>8223</v>
      </c>
      <c r="H2097" s="8" t="s">
        <v>8245</v>
      </c>
      <c r="I2097" s="8">
        <v>1317576973</v>
      </c>
      <c r="J2097" s="8">
        <v>1312392973</v>
      </c>
      <c r="K2097" s="8" t="b">
        <v>0</v>
      </c>
      <c r="L2097" s="8">
        <v>22</v>
      </c>
      <c r="M2097" s="8" t="b">
        <v>1</v>
      </c>
      <c r="N2097" s="8" t="s">
        <v>8277</v>
      </c>
      <c r="O2097">
        <f t="shared" si="161"/>
        <v>100</v>
      </c>
      <c r="P2097" s="13">
        <f t="shared" si="162"/>
        <v>113.64</v>
      </c>
      <c r="Q2097" s="15" t="s">
        <v>8323</v>
      </c>
      <c r="R2097" t="s">
        <v>8327</v>
      </c>
      <c r="S2097" s="19">
        <f t="shared" si="163"/>
        <v>40758.733483796292</v>
      </c>
      <c r="T2097" s="19">
        <f t="shared" si="164"/>
        <v>40818.733483796292</v>
      </c>
      <c r="U2097">
        <f t="shared" si="165"/>
        <v>2011</v>
      </c>
    </row>
    <row r="2098" spans="1:21" ht="43.2" hidden="1" x14ac:dyDescent="0.3">
      <c r="A2098" s="8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  <c r="O2098">
        <f t="shared" si="161"/>
        <v>102</v>
      </c>
      <c r="P2098" s="13">
        <f t="shared" si="162"/>
        <v>43.57</v>
      </c>
      <c r="Q2098" s="15" t="s">
        <v>8323</v>
      </c>
      <c r="R2098" t="s">
        <v>8327</v>
      </c>
      <c r="S2098" s="19">
        <f t="shared" si="163"/>
        <v>41192.758506944447</v>
      </c>
      <c r="T2098" s="19">
        <f t="shared" si="164"/>
        <v>41208.165972222225</v>
      </c>
      <c r="U2098">
        <f t="shared" si="165"/>
        <v>2012</v>
      </c>
    </row>
    <row r="2099" spans="1:21" ht="43.2" x14ac:dyDescent="0.3">
      <c r="A2099" s="8">
        <v>2097</v>
      </c>
      <c r="B2099" s="9" t="s">
        <v>2098</v>
      </c>
      <c r="C2099" s="9" t="s">
        <v>6207</v>
      </c>
      <c r="D2099" s="10">
        <v>3000</v>
      </c>
      <c r="E2099" s="11">
        <v>3000</v>
      </c>
      <c r="F2099" s="8" t="s">
        <v>8218</v>
      </c>
      <c r="G2099" s="8" t="s">
        <v>8223</v>
      </c>
      <c r="H2099" s="8" t="s">
        <v>8245</v>
      </c>
      <c r="I2099" s="8">
        <v>1322751735</v>
      </c>
      <c r="J2099" s="8">
        <v>1317564135</v>
      </c>
      <c r="K2099" s="8" t="b">
        <v>0</v>
      </c>
      <c r="L2099" s="8">
        <v>38</v>
      </c>
      <c r="M2099" s="8" t="b">
        <v>1</v>
      </c>
      <c r="N2099" s="8" t="s">
        <v>8277</v>
      </c>
      <c r="O2099">
        <f t="shared" si="161"/>
        <v>100</v>
      </c>
      <c r="P2099" s="13">
        <f t="shared" si="162"/>
        <v>78.95</v>
      </c>
      <c r="Q2099" s="15" t="s">
        <v>8323</v>
      </c>
      <c r="R2099" t="s">
        <v>8327</v>
      </c>
      <c r="S2099" s="19">
        <f t="shared" si="163"/>
        <v>40818.58489583333</v>
      </c>
      <c r="T2099" s="19">
        <f t="shared" si="164"/>
        <v>40878.626562500001</v>
      </c>
      <c r="U2099">
        <f t="shared" si="165"/>
        <v>2011</v>
      </c>
    </row>
    <row r="2100" spans="1:21" ht="43.2" hidden="1" x14ac:dyDescent="0.3">
      <c r="A2100" s="8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  <c r="O2100">
        <f t="shared" si="161"/>
        <v>100</v>
      </c>
      <c r="P2100" s="13">
        <f t="shared" si="162"/>
        <v>188.13</v>
      </c>
      <c r="Q2100" s="15" t="s">
        <v>8323</v>
      </c>
      <c r="R2100" t="s">
        <v>8327</v>
      </c>
      <c r="S2100" s="19">
        <f t="shared" si="163"/>
        <v>40946.11383101852</v>
      </c>
      <c r="T2100" s="19">
        <f t="shared" si="164"/>
        <v>40976.11383101852</v>
      </c>
      <c r="U2100">
        <f t="shared" si="165"/>
        <v>2012</v>
      </c>
    </row>
    <row r="2101" spans="1:21" x14ac:dyDescent="0.3">
      <c r="A2101" s="8">
        <v>2099</v>
      </c>
      <c r="B2101" s="9" t="s">
        <v>2100</v>
      </c>
      <c r="C2101" s="9" t="s">
        <v>6209</v>
      </c>
      <c r="D2101" s="10">
        <v>3000</v>
      </c>
      <c r="E2101" s="11">
        <v>3971</v>
      </c>
      <c r="F2101" s="8" t="s">
        <v>8218</v>
      </c>
      <c r="G2101" s="8" t="s">
        <v>8223</v>
      </c>
      <c r="H2101" s="8" t="s">
        <v>8245</v>
      </c>
      <c r="I2101" s="8">
        <v>1435808400</v>
      </c>
      <c r="J2101" s="8">
        <v>1434650084</v>
      </c>
      <c r="K2101" s="8" t="b">
        <v>0</v>
      </c>
      <c r="L2101" s="8">
        <v>63</v>
      </c>
      <c r="M2101" s="8" t="b">
        <v>1</v>
      </c>
      <c r="N2101" s="8" t="s">
        <v>8277</v>
      </c>
      <c r="O2101">
        <f t="shared" si="161"/>
        <v>132</v>
      </c>
      <c r="P2101" s="13">
        <f t="shared" si="162"/>
        <v>63.03</v>
      </c>
      <c r="Q2101" s="15" t="s">
        <v>8323</v>
      </c>
      <c r="R2101" t="s">
        <v>8327</v>
      </c>
      <c r="S2101" s="19">
        <f t="shared" si="163"/>
        <v>42173.746342592596</v>
      </c>
      <c r="T2101" s="19">
        <f t="shared" si="164"/>
        <v>42187.152777777781</v>
      </c>
      <c r="U2101">
        <f t="shared" si="165"/>
        <v>2015</v>
      </c>
    </row>
    <row r="2102" spans="1:21" ht="43.2" hidden="1" x14ac:dyDescent="0.3">
      <c r="A2102" s="8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  <c r="O2102">
        <f t="shared" si="161"/>
        <v>137</v>
      </c>
      <c r="P2102" s="13">
        <f t="shared" si="162"/>
        <v>30.37</v>
      </c>
      <c r="Q2102" s="15" t="s">
        <v>8323</v>
      </c>
      <c r="R2102" t="s">
        <v>8327</v>
      </c>
      <c r="S2102" s="19">
        <f t="shared" si="163"/>
        <v>41074.834965277776</v>
      </c>
      <c r="T2102" s="19">
        <f t="shared" si="164"/>
        <v>41090.165972222225</v>
      </c>
      <c r="U2102">
        <f t="shared" si="165"/>
        <v>2012</v>
      </c>
    </row>
    <row r="2103" spans="1:21" ht="43.2" x14ac:dyDescent="0.3">
      <c r="A2103" s="8">
        <v>2101</v>
      </c>
      <c r="B2103" s="9" t="s">
        <v>2102</v>
      </c>
      <c r="C2103" s="9" t="s">
        <v>6211</v>
      </c>
      <c r="D2103" s="10">
        <v>2000</v>
      </c>
      <c r="E2103" s="11">
        <v>2265</v>
      </c>
      <c r="F2103" s="8" t="s">
        <v>8218</v>
      </c>
      <c r="G2103" s="8" t="s">
        <v>8223</v>
      </c>
      <c r="H2103" s="8" t="s">
        <v>8245</v>
      </c>
      <c r="I2103" s="8">
        <v>1329104114</v>
      </c>
      <c r="J2103" s="8">
        <v>1323920114</v>
      </c>
      <c r="K2103" s="8" t="b">
        <v>0</v>
      </c>
      <c r="L2103" s="8">
        <v>44</v>
      </c>
      <c r="M2103" s="8" t="b">
        <v>1</v>
      </c>
      <c r="N2103" s="8" t="s">
        <v>8277</v>
      </c>
      <c r="O2103">
        <f t="shared" si="161"/>
        <v>113</v>
      </c>
      <c r="P2103" s="13">
        <f t="shared" si="162"/>
        <v>51.48</v>
      </c>
      <c r="Q2103" s="15" t="s">
        <v>8323</v>
      </c>
      <c r="R2103" t="s">
        <v>8327</v>
      </c>
      <c r="S2103" s="19">
        <f t="shared" si="163"/>
        <v>40892.149467592593</v>
      </c>
      <c r="T2103" s="19">
        <f t="shared" si="164"/>
        <v>40952.149467592593</v>
      </c>
      <c r="U2103">
        <f t="shared" si="165"/>
        <v>2011</v>
      </c>
    </row>
    <row r="2104" spans="1:21" ht="43.2" x14ac:dyDescent="0.3">
      <c r="A2104" s="8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  <c r="O2104">
        <f t="shared" si="161"/>
        <v>136</v>
      </c>
      <c r="P2104" s="13">
        <f t="shared" si="162"/>
        <v>35.79</v>
      </c>
      <c r="Q2104" s="15" t="s">
        <v>8323</v>
      </c>
      <c r="R2104" t="s">
        <v>8327</v>
      </c>
      <c r="S2104" s="19">
        <f t="shared" si="163"/>
        <v>40638.868611111109</v>
      </c>
      <c r="T2104" s="19">
        <f t="shared" si="164"/>
        <v>40668.868611111109</v>
      </c>
      <c r="U2104">
        <f t="shared" si="165"/>
        <v>2011</v>
      </c>
    </row>
    <row r="2105" spans="1:21" ht="28.8" hidden="1" x14ac:dyDescent="0.3">
      <c r="A2105" s="8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  <c r="O2105">
        <f t="shared" si="161"/>
        <v>146</v>
      </c>
      <c r="P2105" s="13">
        <f t="shared" si="162"/>
        <v>98.82</v>
      </c>
      <c r="Q2105" s="15" t="s">
        <v>8323</v>
      </c>
      <c r="R2105" t="s">
        <v>8327</v>
      </c>
      <c r="S2105" s="19">
        <f t="shared" si="163"/>
        <v>41192.754942129628</v>
      </c>
      <c r="T2105" s="19">
        <f t="shared" si="164"/>
        <v>41222.7966087963</v>
      </c>
      <c r="U2105">
        <f t="shared" si="165"/>
        <v>2012</v>
      </c>
    </row>
    <row r="2106" spans="1:21" ht="43.2" hidden="1" x14ac:dyDescent="0.3">
      <c r="A2106" s="8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  <c r="O2106">
        <f t="shared" si="161"/>
        <v>130</v>
      </c>
      <c r="P2106" s="13">
        <f t="shared" si="162"/>
        <v>28</v>
      </c>
      <c r="Q2106" s="15" t="s">
        <v>8323</v>
      </c>
      <c r="R2106" t="s">
        <v>8327</v>
      </c>
      <c r="S2106" s="19">
        <f t="shared" si="163"/>
        <v>41394.074467592596</v>
      </c>
      <c r="T2106" s="19">
        <f t="shared" si="164"/>
        <v>41425</v>
      </c>
      <c r="U2106">
        <f t="shared" si="165"/>
        <v>2013</v>
      </c>
    </row>
    <row r="2107" spans="1:21" ht="43.2" x14ac:dyDescent="0.3">
      <c r="A2107" s="8">
        <v>2105</v>
      </c>
      <c r="B2107" s="9" t="s">
        <v>2106</v>
      </c>
      <c r="C2107" s="9" t="s">
        <v>6215</v>
      </c>
      <c r="D2107" s="10">
        <v>2000</v>
      </c>
      <c r="E2107" s="11">
        <v>5080</v>
      </c>
      <c r="F2107" s="8" t="s">
        <v>8218</v>
      </c>
      <c r="G2107" s="8" t="s">
        <v>8223</v>
      </c>
      <c r="H2107" s="8" t="s">
        <v>8245</v>
      </c>
      <c r="I2107" s="8">
        <v>1416542400</v>
      </c>
      <c r="J2107" s="8">
        <v>1415472953</v>
      </c>
      <c r="K2107" s="8" t="b">
        <v>0</v>
      </c>
      <c r="L2107" s="8">
        <v>99</v>
      </c>
      <c r="M2107" s="8" t="b">
        <v>1</v>
      </c>
      <c r="N2107" s="8" t="s">
        <v>8277</v>
      </c>
      <c r="O2107">
        <f t="shared" si="161"/>
        <v>254</v>
      </c>
      <c r="P2107" s="13">
        <f t="shared" si="162"/>
        <v>51.31</v>
      </c>
      <c r="Q2107" s="15" t="s">
        <v>8323</v>
      </c>
      <c r="R2107" t="s">
        <v>8327</v>
      </c>
      <c r="S2107" s="19">
        <f t="shared" si="163"/>
        <v>41951.788807870369</v>
      </c>
      <c r="T2107" s="19">
        <f t="shared" si="164"/>
        <v>41964.166666666672</v>
      </c>
      <c r="U2107">
        <f t="shared" si="165"/>
        <v>2014</v>
      </c>
    </row>
    <row r="2108" spans="1:21" ht="43.2" x14ac:dyDescent="0.3">
      <c r="A2108" s="8">
        <v>2106</v>
      </c>
      <c r="B2108" s="9" t="s">
        <v>2107</v>
      </c>
      <c r="C2108" s="9" t="s">
        <v>6216</v>
      </c>
      <c r="D2108" s="10">
        <v>2200</v>
      </c>
      <c r="E2108" s="11">
        <v>2355</v>
      </c>
      <c r="F2108" s="8" t="s">
        <v>8218</v>
      </c>
      <c r="G2108" s="8" t="s">
        <v>8223</v>
      </c>
      <c r="H2108" s="8" t="s">
        <v>8245</v>
      </c>
      <c r="I2108" s="8">
        <v>1359176974</v>
      </c>
      <c r="J2108" s="8">
        <v>1356584974</v>
      </c>
      <c r="K2108" s="8" t="b">
        <v>0</v>
      </c>
      <c r="L2108" s="8">
        <v>44</v>
      </c>
      <c r="M2108" s="8" t="b">
        <v>1</v>
      </c>
      <c r="N2108" s="8" t="s">
        <v>8277</v>
      </c>
      <c r="O2108">
        <f t="shared" si="161"/>
        <v>107</v>
      </c>
      <c r="P2108" s="13">
        <f t="shared" si="162"/>
        <v>53.52</v>
      </c>
      <c r="Q2108" s="15" t="s">
        <v>8323</v>
      </c>
      <c r="R2108" t="s">
        <v>8327</v>
      </c>
      <c r="S2108" s="19">
        <f t="shared" si="163"/>
        <v>41270.21497685185</v>
      </c>
      <c r="T2108" s="19">
        <f t="shared" si="164"/>
        <v>41300.21497685185</v>
      </c>
      <c r="U2108">
        <f t="shared" si="165"/>
        <v>2012</v>
      </c>
    </row>
    <row r="2109" spans="1:21" ht="43.2" x14ac:dyDescent="0.3">
      <c r="A2109" s="8">
        <v>2107</v>
      </c>
      <c r="B2109" s="9" t="s">
        <v>2108</v>
      </c>
      <c r="C2109" s="9" t="s">
        <v>6217</v>
      </c>
      <c r="D2109" s="10">
        <v>2000</v>
      </c>
      <c r="E2109" s="11">
        <v>2154.66</v>
      </c>
      <c r="F2109" s="8" t="s">
        <v>8218</v>
      </c>
      <c r="G2109" s="8" t="s">
        <v>8223</v>
      </c>
      <c r="H2109" s="8" t="s">
        <v>8245</v>
      </c>
      <c r="I2109" s="8">
        <v>1415815393</v>
      </c>
      <c r="J2109" s="8">
        <v>1413997393</v>
      </c>
      <c r="K2109" s="8" t="b">
        <v>0</v>
      </c>
      <c r="L2109" s="8">
        <v>58</v>
      </c>
      <c r="M2109" s="8" t="b">
        <v>1</v>
      </c>
      <c r="N2109" s="8" t="s">
        <v>8277</v>
      </c>
      <c r="O2109">
        <f t="shared" si="161"/>
        <v>108</v>
      </c>
      <c r="P2109" s="13">
        <f t="shared" si="162"/>
        <v>37.15</v>
      </c>
      <c r="Q2109" s="15" t="s">
        <v>8323</v>
      </c>
      <c r="R2109" t="s">
        <v>8327</v>
      </c>
      <c r="S2109" s="19">
        <f t="shared" si="163"/>
        <v>41934.71056712963</v>
      </c>
      <c r="T2109" s="19">
        <f t="shared" si="164"/>
        <v>41955.752233796295</v>
      </c>
      <c r="U2109">
        <f t="shared" si="165"/>
        <v>2014</v>
      </c>
    </row>
    <row r="2110" spans="1:21" ht="57.6" hidden="1" x14ac:dyDescent="0.3">
      <c r="A2110" s="8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  <c r="O2110">
        <f t="shared" si="161"/>
        <v>107</v>
      </c>
      <c r="P2110" s="13">
        <f t="shared" si="162"/>
        <v>89.9</v>
      </c>
      <c r="Q2110" s="15" t="s">
        <v>8323</v>
      </c>
      <c r="R2110" t="s">
        <v>8327</v>
      </c>
      <c r="S2110" s="19">
        <f t="shared" si="163"/>
        <v>41135.175694444442</v>
      </c>
      <c r="T2110" s="19">
        <f t="shared" si="164"/>
        <v>41162.163194444445</v>
      </c>
      <c r="U2110">
        <f t="shared" si="165"/>
        <v>2012</v>
      </c>
    </row>
    <row r="2111" spans="1:21" ht="43.2" x14ac:dyDescent="0.3">
      <c r="A2111" s="8">
        <v>2109</v>
      </c>
      <c r="B2111" s="9" t="s">
        <v>2110</v>
      </c>
      <c r="C2111" s="9" t="s">
        <v>6219</v>
      </c>
      <c r="D2111" s="10">
        <v>4000</v>
      </c>
      <c r="E2111" s="11">
        <v>4261</v>
      </c>
      <c r="F2111" s="8" t="s">
        <v>8218</v>
      </c>
      <c r="G2111" s="8" t="s">
        <v>8223</v>
      </c>
      <c r="H2111" s="8" t="s">
        <v>8245</v>
      </c>
      <c r="I2111" s="8">
        <v>1436115617</v>
      </c>
      <c r="J2111" s="8">
        <v>1433523617</v>
      </c>
      <c r="K2111" s="8" t="b">
        <v>0</v>
      </c>
      <c r="L2111" s="8">
        <v>40</v>
      </c>
      <c r="M2111" s="8" t="b">
        <v>1</v>
      </c>
      <c r="N2111" s="8" t="s">
        <v>8277</v>
      </c>
      <c r="O2111">
        <f t="shared" si="161"/>
        <v>107</v>
      </c>
      <c r="P2111" s="13">
        <f t="shared" si="162"/>
        <v>106.53</v>
      </c>
      <c r="Q2111" s="15" t="s">
        <v>8323</v>
      </c>
      <c r="R2111" t="s">
        <v>8327</v>
      </c>
      <c r="S2111" s="19">
        <f t="shared" si="163"/>
        <v>42160.708530092597</v>
      </c>
      <c r="T2111" s="19">
        <f t="shared" si="164"/>
        <v>42190.708530092597</v>
      </c>
      <c r="U2111">
        <f t="shared" si="165"/>
        <v>2015</v>
      </c>
    </row>
    <row r="2112" spans="1:21" ht="28.8" x14ac:dyDescent="0.3">
      <c r="A2112" s="8">
        <v>2110</v>
      </c>
      <c r="B2112" s="9" t="s">
        <v>2111</v>
      </c>
      <c r="C2112" s="9" t="s">
        <v>6220</v>
      </c>
      <c r="D2112" s="10">
        <v>2000</v>
      </c>
      <c r="E2112" s="11">
        <v>2007</v>
      </c>
      <c r="F2112" s="8" t="s">
        <v>8218</v>
      </c>
      <c r="G2112" s="8" t="s">
        <v>8223</v>
      </c>
      <c r="H2112" s="8" t="s">
        <v>8245</v>
      </c>
      <c r="I2112" s="8">
        <v>1401253140</v>
      </c>
      <c r="J2112" s="8">
        <v>1398873969</v>
      </c>
      <c r="K2112" s="8" t="b">
        <v>0</v>
      </c>
      <c r="L2112" s="8">
        <v>38</v>
      </c>
      <c r="M2112" s="8" t="b">
        <v>1</v>
      </c>
      <c r="N2112" s="8" t="s">
        <v>8277</v>
      </c>
      <c r="O2112">
        <f t="shared" si="161"/>
        <v>100</v>
      </c>
      <c r="P2112" s="13">
        <f t="shared" si="162"/>
        <v>52.82</v>
      </c>
      <c r="Q2112" s="15" t="s">
        <v>8323</v>
      </c>
      <c r="R2112" t="s">
        <v>8327</v>
      </c>
      <c r="S2112" s="19">
        <f t="shared" si="163"/>
        <v>41759.670937499999</v>
      </c>
      <c r="T2112" s="19">
        <f t="shared" si="164"/>
        <v>41787.207638888889</v>
      </c>
      <c r="U2112">
        <f t="shared" si="165"/>
        <v>2014</v>
      </c>
    </row>
    <row r="2113" spans="1:21" ht="43.2" x14ac:dyDescent="0.3">
      <c r="A2113" s="8">
        <v>2111</v>
      </c>
      <c r="B2113" s="9" t="s">
        <v>2112</v>
      </c>
      <c r="C2113" s="9" t="s">
        <v>6221</v>
      </c>
      <c r="D2113" s="10">
        <v>2000</v>
      </c>
      <c r="E2113" s="11">
        <v>2130</v>
      </c>
      <c r="F2113" s="8" t="s">
        <v>8218</v>
      </c>
      <c r="G2113" s="8" t="s">
        <v>8223</v>
      </c>
      <c r="H2113" s="8" t="s">
        <v>8245</v>
      </c>
      <c r="I2113" s="8">
        <v>1313370000</v>
      </c>
      <c r="J2113" s="8">
        <v>1307594625</v>
      </c>
      <c r="K2113" s="8" t="b">
        <v>0</v>
      </c>
      <c r="L2113" s="8">
        <v>39</v>
      </c>
      <c r="M2113" s="8" t="b">
        <v>1</v>
      </c>
      <c r="N2113" s="8" t="s">
        <v>8277</v>
      </c>
      <c r="O2113">
        <f t="shared" si="161"/>
        <v>107</v>
      </c>
      <c r="P2113" s="13">
        <f t="shared" si="162"/>
        <v>54.62</v>
      </c>
      <c r="Q2113" s="15" t="s">
        <v>8323</v>
      </c>
      <c r="R2113" t="s">
        <v>8327</v>
      </c>
      <c r="S2113" s="19">
        <f t="shared" si="163"/>
        <v>40703.197048611109</v>
      </c>
      <c r="T2113" s="19">
        <f t="shared" si="164"/>
        <v>40770.041666666664</v>
      </c>
      <c r="U2113">
        <f t="shared" si="165"/>
        <v>2011</v>
      </c>
    </row>
    <row r="2114" spans="1:21" ht="43.2" hidden="1" x14ac:dyDescent="0.3">
      <c r="A2114" s="8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  <c r="O2114">
        <f t="shared" si="161"/>
        <v>100</v>
      </c>
      <c r="P2114" s="13">
        <f t="shared" si="162"/>
        <v>27.27</v>
      </c>
      <c r="Q2114" s="15" t="s">
        <v>8323</v>
      </c>
      <c r="R2114" t="s">
        <v>8327</v>
      </c>
      <c r="S2114" s="19">
        <f t="shared" si="163"/>
        <v>41365.928159722222</v>
      </c>
      <c r="T2114" s="19">
        <f t="shared" si="164"/>
        <v>41379.928159722222</v>
      </c>
      <c r="U2114">
        <f t="shared" si="165"/>
        <v>2013</v>
      </c>
    </row>
    <row r="2115" spans="1:21" ht="28.8" hidden="1" x14ac:dyDescent="0.3">
      <c r="A2115" s="8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  <c r="O2115">
        <f t="shared" ref="O2115:O2178" si="166">ROUND(E2115/D2115*100,0)</f>
        <v>105</v>
      </c>
      <c r="P2115" s="13">
        <f t="shared" ref="P2115:P2178" si="167">IFERROR(ROUND(E2115/L2115,2),0)</f>
        <v>68.599999999999994</v>
      </c>
      <c r="Q2115" s="15" t="s">
        <v>8323</v>
      </c>
      <c r="R2115" t="s">
        <v>8327</v>
      </c>
      <c r="S2115" s="19">
        <f t="shared" ref="S2115:S2178" si="168">(((J2115/60)/60)/24)+DATE(1970,1,1)</f>
        <v>41870.86546296296</v>
      </c>
      <c r="T2115" s="19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3.2" hidden="1" x14ac:dyDescent="0.3">
      <c r="A2116" s="8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  <c r="O2116">
        <f t="shared" si="166"/>
        <v>105</v>
      </c>
      <c r="P2116" s="13">
        <f t="shared" si="167"/>
        <v>35.61</v>
      </c>
      <c r="Q2116" s="15" t="s">
        <v>8323</v>
      </c>
      <c r="R2116" t="s">
        <v>8327</v>
      </c>
      <c r="S2116" s="19">
        <f t="shared" si="168"/>
        <v>40458.815625000003</v>
      </c>
      <c r="T2116" s="19">
        <f t="shared" si="169"/>
        <v>40521.207638888889</v>
      </c>
      <c r="U2116">
        <f t="shared" si="170"/>
        <v>2010</v>
      </c>
    </row>
    <row r="2117" spans="1:21" ht="43.2" x14ac:dyDescent="0.3">
      <c r="A2117" s="8">
        <v>2115</v>
      </c>
      <c r="B2117" s="9" t="s">
        <v>2116</v>
      </c>
      <c r="C2117" s="9" t="s">
        <v>6225</v>
      </c>
      <c r="D2117" s="10">
        <v>1500</v>
      </c>
      <c r="E2117" s="11">
        <v>3385</v>
      </c>
      <c r="F2117" s="8" t="s">
        <v>8218</v>
      </c>
      <c r="G2117" s="8" t="s">
        <v>8223</v>
      </c>
      <c r="H2117" s="8" t="s">
        <v>8245</v>
      </c>
      <c r="I2117" s="8">
        <v>1298167001</v>
      </c>
      <c r="J2117" s="8">
        <v>1295575001</v>
      </c>
      <c r="K2117" s="8" t="b">
        <v>0</v>
      </c>
      <c r="L2117" s="8">
        <v>36</v>
      </c>
      <c r="M2117" s="8" t="b">
        <v>1</v>
      </c>
      <c r="N2117" s="8" t="s">
        <v>8277</v>
      </c>
      <c r="O2117">
        <f t="shared" si="166"/>
        <v>226</v>
      </c>
      <c r="P2117" s="13">
        <f t="shared" si="167"/>
        <v>94.03</v>
      </c>
      <c r="Q2117" s="15" t="s">
        <v>8323</v>
      </c>
      <c r="R2117" t="s">
        <v>8327</v>
      </c>
      <c r="S2117" s="19">
        <f t="shared" si="168"/>
        <v>40564.081030092595</v>
      </c>
      <c r="T2117" s="19">
        <f t="shared" si="169"/>
        <v>40594.081030092595</v>
      </c>
      <c r="U2117">
        <f t="shared" si="170"/>
        <v>2011</v>
      </c>
    </row>
    <row r="2118" spans="1:21" ht="43.2" hidden="1" x14ac:dyDescent="0.3">
      <c r="A2118" s="8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  <c r="O2118">
        <f t="shared" si="166"/>
        <v>101</v>
      </c>
      <c r="P2118" s="13">
        <f t="shared" si="167"/>
        <v>526.46</v>
      </c>
      <c r="Q2118" s="15" t="s">
        <v>8323</v>
      </c>
      <c r="R2118" t="s">
        <v>8327</v>
      </c>
      <c r="S2118" s="19">
        <f t="shared" si="168"/>
        <v>41136.777812500004</v>
      </c>
      <c r="T2118" s="19">
        <f t="shared" si="169"/>
        <v>41184.777812500004</v>
      </c>
      <c r="U2118">
        <f t="shared" si="170"/>
        <v>2012</v>
      </c>
    </row>
    <row r="2119" spans="1:21" ht="43.2" x14ac:dyDescent="0.3">
      <c r="A2119" s="8">
        <v>2117</v>
      </c>
      <c r="B2119" s="9" t="s">
        <v>2118</v>
      </c>
      <c r="C2119" s="9" t="s">
        <v>6227</v>
      </c>
      <c r="D2119" s="10">
        <v>1200</v>
      </c>
      <c r="E2119" s="11">
        <v>1773</v>
      </c>
      <c r="F2119" s="8" t="s">
        <v>8218</v>
      </c>
      <c r="G2119" s="8" t="s">
        <v>8223</v>
      </c>
      <c r="H2119" s="8" t="s">
        <v>8245</v>
      </c>
      <c r="I2119" s="8">
        <v>1445921940</v>
      </c>
      <c r="J2119" s="8">
        <v>1444699549</v>
      </c>
      <c r="K2119" s="8" t="b">
        <v>0</v>
      </c>
      <c r="L2119" s="8">
        <v>35</v>
      </c>
      <c r="M2119" s="8" t="b">
        <v>1</v>
      </c>
      <c r="N2119" s="8" t="s">
        <v>8277</v>
      </c>
      <c r="O2119">
        <f t="shared" si="166"/>
        <v>148</v>
      </c>
      <c r="P2119" s="13">
        <f t="shared" si="167"/>
        <v>50.66</v>
      </c>
      <c r="Q2119" s="15" t="s">
        <v>8323</v>
      </c>
      <c r="R2119" t="s">
        <v>8327</v>
      </c>
      <c r="S2119" s="19">
        <f t="shared" si="168"/>
        <v>42290.059594907405</v>
      </c>
      <c r="T2119" s="19">
        <f t="shared" si="169"/>
        <v>42304.207638888889</v>
      </c>
      <c r="U2119">
        <f t="shared" si="170"/>
        <v>2015</v>
      </c>
    </row>
    <row r="2120" spans="1:21" ht="28.8" x14ac:dyDescent="0.3">
      <c r="A2120" s="8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  <c r="O2120">
        <f t="shared" si="166"/>
        <v>135</v>
      </c>
      <c r="P2120" s="13">
        <f t="shared" si="167"/>
        <v>79.180000000000007</v>
      </c>
      <c r="Q2120" s="15" t="s">
        <v>8323</v>
      </c>
      <c r="R2120" t="s">
        <v>8327</v>
      </c>
      <c r="S2120" s="19">
        <f t="shared" si="168"/>
        <v>40718.839537037034</v>
      </c>
      <c r="T2120" s="19">
        <f t="shared" si="169"/>
        <v>40748.839537037034</v>
      </c>
      <c r="U2120">
        <f t="shared" si="170"/>
        <v>2011</v>
      </c>
    </row>
    <row r="2121" spans="1:21" ht="43.2" x14ac:dyDescent="0.3">
      <c r="A2121" s="8">
        <v>2119</v>
      </c>
      <c r="B2121" s="9" t="s">
        <v>2120</v>
      </c>
      <c r="C2121" s="9" t="s">
        <v>6229</v>
      </c>
      <c r="D2121" s="10">
        <v>2000</v>
      </c>
      <c r="E2121" s="11">
        <v>2015</v>
      </c>
      <c r="F2121" s="8" t="s">
        <v>8218</v>
      </c>
      <c r="G2121" s="8" t="s">
        <v>8223</v>
      </c>
      <c r="H2121" s="8" t="s">
        <v>8245</v>
      </c>
      <c r="I2121" s="8">
        <v>1345086445</v>
      </c>
      <c r="J2121" s="8">
        <v>1342494445</v>
      </c>
      <c r="K2121" s="8" t="b">
        <v>0</v>
      </c>
      <c r="L2121" s="8">
        <v>22</v>
      </c>
      <c r="M2121" s="8" t="b">
        <v>1</v>
      </c>
      <c r="N2121" s="8" t="s">
        <v>8277</v>
      </c>
      <c r="O2121">
        <f t="shared" si="166"/>
        <v>101</v>
      </c>
      <c r="P2121" s="13">
        <f t="shared" si="167"/>
        <v>91.59</v>
      </c>
      <c r="Q2121" s="15" t="s">
        <v>8323</v>
      </c>
      <c r="R2121" t="s">
        <v>8327</v>
      </c>
      <c r="S2121" s="19">
        <f t="shared" si="168"/>
        <v>41107.130150462966</v>
      </c>
      <c r="T2121" s="19">
        <f t="shared" si="169"/>
        <v>41137.130150462966</v>
      </c>
      <c r="U2121">
        <f t="shared" si="170"/>
        <v>2012</v>
      </c>
    </row>
    <row r="2122" spans="1:21" ht="43.2" hidden="1" x14ac:dyDescent="0.3">
      <c r="A2122" s="8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  <c r="O2122">
        <f t="shared" si="166"/>
        <v>101</v>
      </c>
      <c r="P2122" s="13">
        <f t="shared" si="167"/>
        <v>116.96</v>
      </c>
      <c r="Q2122" s="15" t="s">
        <v>8323</v>
      </c>
      <c r="R2122" t="s">
        <v>8327</v>
      </c>
      <c r="S2122" s="19">
        <f t="shared" si="168"/>
        <v>41591.964537037034</v>
      </c>
      <c r="T2122" s="19">
        <f t="shared" si="169"/>
        <v>41640.964537037034</v>
      </c>
      <c r="U2122">
        <f t="shared" si="170"/>
        <v>2013</v>
      </c>
    </row>
    <row r="2123" spans="1:21" ht="43.2" hidden="1" x14ac:dyDescent="0.3">
      <c r="A2123" s="8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  <c r="O2123">
        <f t="shared" si="166"/>
        <v>1</v>
      </c>
      <c r="P2123" s="13">
        <f t="shared" si="167"/>
        <v>28.4</v>
      </c>
      <c r="Q2123" s="15" t="s">
        <v>8331</v>
      </c>
      <c r="R2123" t="s">
        <v>8332</v>
      </c>
      <c r="S2123" s="19">
        <f t="shared" si="168"/>
        <v>42716.7424537037</v>
      </c>
      <c r="T2123" s="19">
        <f t="shared" si="169"/>
        <v>42746.7424537037</v>
      </c>
      <c r="U2123">
        <f t="shared" si="170"/>
        <v>2016</v>
      </c>
    </row>
    <row r="2124" spans="1:21" ht="43.2" hidden="1" x14ac:dyDescent="0.3">
      <c r="A2124" s="8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  <c r="O2124">
        <f t="shared" si="166"/>
        <v>0</v>
      </c>
      <c r="P2124" s="13">
        <f t="shared" si="167"/>
        <v>103.33</v>
      </c>
      <c r="Q2124" s="15" t="s">
        <v>8331</v>
      </c>
      <c r="R2124" t="s">
        <v>8332</v>
      </c>
      <c r="S2124" s="19">
        <f t="shared" si="168"/>
        <v>42712.300567129627</v>
      </c>
      <c r="T2124" s="19">
        <f t="shared" si="169"/>
        <v>42742.300567129627</v>
      </c>
      <c r="U2124">
        <f t="shared" si="170"/>
        <v>2016</v>
      </c>
    </row>
    <row r="2125" spans="1:21" ht="57.6" hidden="1" x14ac:dyDescent="0.3">
      <c r="A2125" s="8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  <c r="O2125">
        <f t="shared" si="166"/>
        <v>10</v>
      </c>
      <c r="P2125" s="13">
        <f t="shared" si="167"/>
        <v>10</v>
      </c>
      <c r="Q2125" s="15" t="s">
        <v>8331</v>
      </c>
      <c r="R2125" t="s">
        <v>8332</v>
      </c>
      <c r="S2125" s="19">
        <f t="shared" si="168"/>
        <v>40198.424849537041</v>
      </c>
      <c r="T2125" s="19">
        <f t="shared" si="169"/>
        <v>40252.290972222225</v>
      </c>
      <c r="U2125">
        <f t="shared" si="170"/>
        <v>2010</v>
      </c>
    </row>
    <row r="2126" spans="1:21" ht="57.6" x14ac:dyDescent="0.3">
      <c r="A2126" s="8">
        <v>2124</v>
      </c>
      <c r="B2126" s="9" t="s">
        <v>2125</v>
      </c>
      <c r="C2126" s="9" t="s">
        <v>6234</v>
      </c>
      <c r="D2126" s="10">
        <v>1100</v>
      </c>
      <c r="E2126" s="11">
        <v>115</v>
      </c>
      <c r="F2126" s="8" t="s">
        <v>8220</v>
      </c>
      <c r="G2126" s="8" t="s">
        <v>8223</v>
      </c>
      <c r="H2126" s="8" t="s">
        <v>8245</v>
      </c>
      <c r="I2126" s="8">
        <v>1291093200</v>
      </c>
      <c r="J2126" s="8">
        <v>1286930435</v>
      </c>
      <c r="K2126" s="8" t="b">
        <v>0</v>
      </c>
      <c r="L2126" s="8">
        <v>5</v>
      </c>
      <c r="M2126" s="8" t="b">
        <v>0</v>
      </c>
      <c r="N2126" s="8" t="s">
        <v>8280</v>
      </c>
      <c r="O2126">
        <f t="shared" si="166"/>
        <v>10</v>
      </c>
      <c r="P2126" s="13">
        <f t="shared" si="167"/>
        <v>23</v>
      </c>
      <c r="Q2126" s="15" t="s">
        <v>8331</v>
      </c>
      <c r="R2126" t="s">
        <v>8332</v>
      </c>
      <c r="S2126" s="19">
        <f t="shared" si="168"/>
        <v>40464.028182870366</v>
      </c>
      <c r="T2126" s="19">
        <f t="shared" si="169"/>
        <v>40512.208333333336</v>
      </c>
      <c r="U2126">
        <f t="shared" si="170"/>
        <v>2010</v>
      </c>
    </row>
    <row r="2127" spans="1:21" ht="43.2" hidden="1" x14ac:dyDescent="0.3">
      <c r="A2127" s="8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  <c r="O2127">
        <f t="shared" si="166"/>
        <v>1</v>
      </c>
      <c r="P2127" s="13">
        <f t="shared" si="167"/>
        <v>31.56</v>
      </c>
      <c r="Q2127" s="15" t="s">
        <v>8331</v>
      </c>
      <c r="R2127" t="s">
        <v>8332</v>
      </c>
      <c r="S2127" s="19">
        <f t="shared" si="168"/>
        <v>42191.023530092592</v>
      </c>
      <c r="T2127" s="19">
        <f t="shared" si="169"/>
        <v>42221.023530092592</v>
      </c>
      <c r="U2127">
        <f t="shared" si="170"/>
        <v>2015</v>
      </c>
    </row>
    <row r="2128" spans="1:21" ht="43.2" hidden="1" x14ac:dyDescent="0.3">
      <c r="A2128" s="8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  <c r="O2128">
        <f t="shared" si="166"/>
        <v>0</v>
      </c>
      <c r="P2128" s="13">
        <f t="shared" si="167"/>
        <v>5</v>
      </c>
      <c r="Q2128" s="15" t="s">
        <v>8331</v>
      </c>
      <c r="R2128" t="s">
        <v>8332</v>
      </c>
      <c r="S2128" s="19">
        <f t="shared" si="168"/>
        <v>41951.973229166666</v>
      </c>
      <c r="T2128" s="19">
        <f t="shared" si="169"/>
        <v>41981.973229166666</v>
      </c>
      <c r="U2128">
        <f t="shared" si="170"/>
        <v>2014</v>
      </c>
    </row>
    <row r="2129" spans="1:21" ht="28.8" hidden="1" x14ac:dyDescent="0.3">
      <c r="A2129" s="8">
        <v>2127</v>
      </c>
      <c r="B2129" s="9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  <c r="O2129">
        <f t="shared" si="166"/>
        <v>29</v>
      </c>
      <c r="P2129" s="13">
        <f t="shared" si="167"/>
        <v>34.22</v>
      </c>
      <c r="Q2129" s="15" t="s">
        <v>8331</v>
      </c>
      <c r="R2129" t="s">
        <v>8332</v>
      </c>
      <c r="S2129" s="19">
        <f t="shared" si="168"/>
        <v>42045.50535879629</v>
      </c>
      <c r="T2129" s="19">
        <f t="shared" si="169"/>
        <v>42075.463692129633</v>
      </c>
      <c r="U2129">
        <f t="shared" si="170"/>
        <v>2015</v>
      </c>
    </row>
    <row r="2130" spans="1:21" ht="43.2" hidden="1" x14ac:dyDescent="0.3">
      <c r="A2130" s="8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  <c r="O2130">
        <f t="shared" si="166"/>
        <v>0</v>
      </c>
      <c r="P2130" s="13">
        <f t="shared" si="167"/>
        <v>25</v>
      </c>
      <c r="Q2130" s="15" t="s">
        <v>8331</v>
      </c>
      <c r="R2130" t="s">
        <v>8332</v>
      </c>
      <c r="S2130" s="19">
        <f t="shared" si="168"/>
        <v>41843.772789351853</v>
      </c>
      <c r="T2130" s="19">
        <f t="shared" si="169"/>
        <v>41903.772789351853</v>
      </c>
      <c r="U2130">
        <f t="shared" si="170"/>
        <v>2014</v>
      </c>
    </row>
    <row r="2131" spans="1:21" ht="43.2" x14ac:dyDescent="0.3">
      <c r="A2131" s="8">
        <v>2129</v>
      </c>
      <c r="B2131" s="9" t="s">
        <v>2130</v>
      </c>
      <c r="C2131" s="9" t="s">
        <v>6239</v>
      </c>
      <c r="D2131" s="10">
        <v>2000</v>
      </c>
      <c r="E2131" s="11">
        <v>236</v>
      </c>
      <c r="F2131" s="8" t="s">
        <v>8220</v>
      </c>
      <c r="G2131" s="8" t="s">
        <v>8223</v>
      </c>
      <c r="H2131" s="8" t="s">
        <v>8245</v>
      </c>
      <c r="I2131" s="8">
        <v>1457570100</v>
      </c>
      <c r="J2131" s="8">
        <v>1454978100</v>
      </c>
      <c r="K2131" s="8" t="b">
        <v>0</v>
      </c>
      <c r="L2131" s="8">
        <v>12</v>
      </c>
      <c r="M2131" s="8" t="b">
        <v>0</v>
      </c>
      <c r="N2131" s="8" t="s">
        <v>8280</v>
      </c>
      <c r="O2131">
        <f t="shared" si="166"/>
        <v>12</v>
      </c>
      <c r="P2131" s="13">
        <f t="shared" si="167"/>
        <v>19.670000000000002</v>
      </c>
      <c r="Q2131" s="15" t="s">
        <v>8331</v>
      </c>
      <c r="R2131" t="s">
        <v>8332</v>
      </c>
      <c r="S2131" s="19">
        <f t="shared" si="168"/>
        <v>42409.024305555555</v>
      </c>
      <c r="T2131" s="19">
        <f t="shared" si="169"/>
        <v>42439.024305555555</v>
      </c>
      <c r="U2131">
        <f t="shared" si="170"/>
        <v>2016</v>
      </c>
    </row>
    <row r="2132" spans="1:21" ht="28.8" hidden="1" x14ac:dyDescent="0.3">
      <c r="A2132" s="8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  <c r="O2132">
        <f t="shared" si="166"/>
        <v>0</v>
      </c>
      <c r="P2132" s="13">
        <f t="shared" si="167"/>
        <v>21.25</v>
      </c>
      <c r="Q2132" s="15" t="s">
        <v>8331</v>
      </c>
      <c r="R2132" t="s">
        <v>8332</v>
      </c>
      <c r="S2132" s="19">
        <f t="shared" si="168"/>
        <v>41832.086377314816</v>
      </c>
      <c r="T2132" s="19">
        <f t="shared" si="169"/>
        <v>41867.086377314816</v>
      </c>
      <c r="U2132">
        <f t="shared" si="170"/>
        <v>2014</v>
      </c>
    </row>
    <row r="2133" spans="1:21" ht="43.2" hidden="1" x14ac:dyDescent="0.3">
      <c r="A2133" s="8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  <c r="O2133">
        <f t="shared" si="166"/>
        <v>5</v>
      </c>
      <c r="P2133" s="13">
        <f t="shared" si="167"/>
        <v>8.33</v>
      </c>
      <c r="Q2133" s="15" t="s">
        <v>8331</v>
      </c>
      <c r="R2133" t="s">
        <v>8332</v>
      </c>
      <c r="S2133" s="19">
        <f t="shared" si="168"/>
        <v>42167.207071759258</v>
      </c>
      <c r="T2133" s="19">
        <f t="shared" si="169"/>
        <v>42197.207071759258</v>
      </c>
      <c r="U2133">
        <f t="shared" si="170"/>
        <v>2015</v>
      </c>
    </row>
    <row r="2134" spans="1:21" ht="43.2" hidden="1" x14ac:dyDescent="0.3">
      <c r="A2134" s="8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  <c r="O2134">
        <f t="shared" si="166"/>
        <v>2</v>
      </c>
      <c r="P2134" s="13">
        <f t="shared" si="167"/>
        <v>21.34</v>
      </c>
      <c r="Q2134" s="15" t="s">
        <v>8331</v>
      </c>
      <c r="R2134" t="s">
        <v>8332</v>
      </c>
      <c r="S2134" s="19">
        <f t="shared" si="168"/>
        <v>41643.487175925926</v>
      </c>
      <c r="T2134" s="19">
        <f t="shared" si="169"/>
        <v>41673.487175925926</v>
      </c>
      <c r="U2134">
        <f t="shared" si="170"/>
        <v>2014</v>
      </c>
    </row>
    <row r="2135" spans="1:21" ht="43.2" x14ac:dyDescent="0.3">
      <c r="A2135" s="8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  <c r="O2135">
        <f t="shared" si="166"/>
        <v>2</v>
      </c>
      <c r="P2135" s="13">
        <f t="shared" si="167"/>
        <v>5.33</v>
      </c>
      <c r="Q2135" s="15" t="s">
        <v>8331</v>
      </c>
      <c r="R2135" t="s">
        <v>8332</v>
      </c>
      <c r="S2135" s="19">
        <f t="shared" si="168"/>
        <v>40619.097210648149</v>
      </c>
      <c r="T2135" s="19">
        <f t="shared" si="169"/>
        <v>40657.290972222225</v>
      </c>
      <c r="U2135">
        <f t="shared" si="170"/>
        <v>2011</v>
      </c>
    </row>
    <row r="2136" spans="1:21" ht="43.2" hidden="1" x14ac:dyDescent="0.3">
      <c r="A2136" s="8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  <c r="O2136">
        <f t="shared" si="166"/>
        <v>2</v>
      </c>
      <c r="P2136" s="13">
        <f t="shared" si="167"/>
        <v>34.67</v>
      </c>
      <c r="Q2136" s="15" t="s">
        <v>8331</v>
      </c>
      <c r="R2136" t="s">
        <v>8332</v>
      </c>
      <c r="S2136" s="19">
        <f t="shared" si="168"/>
        <v>41361.886469907404</v>
      </c>
      <c r="T2136" s="19">
        <f t="shared" si="169"/>
        <v>41391.886469907404</v>
      </c>
      <c r="U2136">
        <f t="shared" si="170"/>
        <v>2013</v>
      </c>
    </row>
    <row r="2137" spans="1:21" ht="43.2" hidden="1" x14ac:dyDescent="0.3">
      <c r="A2137" s="8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  <c r="O2137">
        <f t="shared" si="166"/>
        <v>10</v>
      </c>
      <c r="P2137" s="13">
        <f t="shared" si="167"/>
        <v>21.73</v>
      </c>
      <c r="Q2137" s="15" t="s">
        <v>8331</v>
      </c>
      <c r="R2137" t="s">
        <v>8332</v>
      </c>
      <c r="S2137" s="19">
        <f t="shared" si="168"/>
        <v>41156.963344907403</v>
      </c>
      <c r="T2137" s="19">
        <f t="shared" si="169"/>
        <v>41186.963344907403</v>
      </c>
      <c r="U2137">
        <f t="shared" si="170"/>
        <v>2012</v>
      </c>
    </row>
    <row r="2138" spans="1:21" ht="43.2" hidden="1" x14ac:dyDescent="0.3">
      <c r="A2138" s="8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  <c r="O2138">
        <f t="shared" si="166"/>
        <v>0</v>
      </c>
      <c r="P2138" s="13">
        <f t="shared" si="167"/>
        <v>11.92</v>
      </c>
      <c r="Q2138" s="15" t="s">
        <v>8331</v>
      </c>
      <c r="R2138" t="s">
        <v>8332</v>
      </c>
      <c r="S2138" s="19">
        <f t="shared" si="168"/>
        <v>41536.509097222224</v>
      </c>
      <c r="T2138" s="19">
        <f t="shared" si="169"/>
        <v>41566.509097222224</v>
      </c>
      <c r="U2138">
        <f t="shared" si="170"/>
        <v>2013</v>
      </c>
    </row>
    <row r="2139" spans="1:21" ht="43.2" hidden="1" x14ac:dyDescent="0.3">
      <c r="A2139" s="8">
        <v>2137</v>
      </c>
      <c r="B2139" s="9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  <c r="O2139">
        <f t="shared" si="166"/>
        <v>28</v>
      </c>
      <c r="P2139" s="13">
        <f t="shared" si="167"/>
        <v>26.6</v>
      </c>
      <c r="Q2139" s="15" t="s">
        <v>8331</v>
      </c>
      <c r="R2139" t="s">
        <v>8332</v>
      </c>
      <c r="S2139" s="19">
        <f t="shared" si="168"/>
        <v>41948.771168981482</v>
      </c>
      <c r="T2139" s="19">
        <f t="shared" si="169"/>
        <v>41978.771168981482</v>
      </c>
      <c r="U2139">
        <f t="shared" si="170"/>
        <v>2014</v>
      </c>
    </row>
    <row r="2140" spans="1:21" ht="28.8" x14ac:dyDescent="0.3">
      <c r="A2140" s="8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  <c r="O2140">
        <f t="shared" si="166"/>
        <v>13</v>
      </c>
      <c r="P2140" s="13">
        <f t="shared" si="167"/>
        <v>10.67</v>
      </c>
      <c r="Q2140" s="15" t="s">
        <v>8331</v>
      </c>
      <c r="R2140" t="s">
        <v>8332</v>
      </c>
      <c r="S2140" s="19">
        <f t="shared" si="168"/>
        <v>41557.013182870374</v>
      </c>
      <c r="T2140" s="19">
        <f t="shared" si="169"/>
        <v>41587.054849537039</v>
      </c>
      <c r="U2140">
        <f t="shared" si="170"/>
        <v>2013</v>
      </c>
    </row>
    <row r="2141" spans="1:21" ht="43.2" hidden="1" x14ac:dyDescent="0.3">
      <c r="A2141" s="8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  <c r="O2141">
        <f t="shared" si="166"/>
        <v>5</v>
      </c>
      <c r="P2141" s="13">
        <f t="shared" si="167"/>
        <v>29.04</v>
      </c>
      <c r="Q2141" s="15" t="s">
        <v>8331</v>
      </c>
      <c r="R2141" t="s">
        <v>8332</v>
      </c>
      <c r="S2141" s="19">
        <f t="shared" si="168"/>
        <v>42647.750092592592</v>
      </c>
      <c r="T2141" s="19">
        <f t="shared" si="169"/>
        <v>42677.750092592592</v>
      </c>
      <c r="U2141">
        <f t="shared" si="170"/>
        <v>2016</v>
      </c>
    </row>
    <row r="2142" spans="1:21" ht="43.2" hidden="1" x14ac:dyDescent="0.3">
      <c r="A2142" s="8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  <c r="O2142">
        <f t="shared" si="166"/>
        <v>0</v>
      </c>
      <c r="P2142" s="13">
        <f t="shared" si="167"/>
        <v>50.91</v>
      </c>
      <c r="Q2142" s="15" t="s">
        <v>8331</v>
      </c>
      <c r="R2142" t="s">
        <v>8332</v>
      </c>
      <c r="S2142" s="19">
        <f t="shared" si="168"/>
        <v>41255.833611111113</v>
      </c>
      <c r="T2142" s="19">
        <f t="shared" si="169"/>
        <v>41285.833611111113</v>
      </c>
      <c r="U2142">
        <f t="shared" si="170"/>
        <v>2012</v>
      </c>
    </row>
    <row r="2143" spans="1:21" ht="43.2" hidden="1" x14ac:dyDescent="0.3">
      <c r="A2143" s="8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  <c r="O2143">
        <f t="shared" si="166"/>
        <v>0</v>
      </c>
      <c r="P2143" s="13">
        <f t="shared" si="167"/>
        <v>0</v>
      </c>
      <c r="Q2143" s="15" t="s">
        <v>8331</v>
      </c>
      <c r="R2143" t="s">
        <v>8332</v>
      </c>
      <c r="S2143" s="19">
        <f t="shared" si="168"/>
        <v>41927.235636574071</v>
      </c>
      <c r="T2143" s="19">
        <f t="shared" si="169"/>
        <v>41957.277303240742</v>
      </c>
      <c r="U2143">
        <f t="shared" si="170"/>
        <v>2014</v>
      </c>
    </row>
    <row r="2144" spans="1:21" ht="43.2" hidden="1" x14ac:dyDescent="0.3">
      <c r="A2144" s="8">
        <v>2142</v>
      </c>
      <c r="B2144" s="9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  <c r="O2144">
        <f t="shared" si="166"/>
        <v>6</v>
      </c>
      <c r="P2144" s="13">
        <f t="shared" si="167"/>
        <v>50.08</v>
      </c>
      <c r="Q2144" s="15" t="s">
        <v>8331</v>
      </c>
      <c r="R2144" t="s">
        <v>8332</v>
      </c>
      <c r="S2144" s="19">
        <f t="shared" si="168"/>
        <v>42340.701504629629</v>
      </c>
      <c r="T2144" s="19">
        <f t="shared" si="169"/>
        <v>42368.701504629629</v>
      </c>
      <c r="U2144">
        <f t="shared" si="170"/>
        <v>2015</v>
      </c>
    </row>
    <row r="2145" spans="1:21" ht="43.2" x14ac:dyDescent="0.3">
      <c r="A2145" s="8">
        <v>2143</v>
      </c>
      <c r="B2145" s="9" t="s">
        <v>2144</v>
      </c>
      <c r="C2145" s="9" t="s">
        <v>6253</v>
      </c>
      <c r="D2145" s="10">
        <v>2000</v>
      </c>
      <c r="E2145" s="11">
        <v>225</v>
      </c>
      <c r="F2145" s="8" t="s">
        <v>8220</v>
      </c>
      <c r="G2145" s="8" t="s">
        <v>8223</v>
      </c>
      <c r="H2145" s="8" t="s">
        <v>8245</v>
      </c>
      <c r="I2145" s="8">
        <v>1279738800</v>
      </c>
      <c r="J2145" s="8">
        <v>1275599812</v>
      </c>
      <c r="K2145" s="8" t="b">
        <v>0</v>
      </c>
      <c r="L2145" s="8">
        <v>5</v>
      </c>
      <c r="M2145" s="8" t="b">
        <v>0</v>
      </c>
      <c r="N2145" s="8" t="s">
        <v>8280</v>
      </c>
      <c r="O2145">
        <f t="shared" si="166"/>
        <v>11</v>
      </c>
      <c r="P2145" s="13">
        <f t="shared" si="167"/>
        <v>45</v>
      </c>
      <c r="Q2145" s="15" t="s">
        <v>8331</v>
      </c>
      <c r="R2145" t="s">
        <v>8332</v>
      </c>
      <c r="S2145" s="19">
        <f t="shared" si="168"/>
        <v>40332.886712962965</v>
      </c>
      <c r="T2145" s="19">
        <f t="shared" si="169"/>
        <v>40380.791666666664</v>
      </c>
      <c r="U2145">
        <f t="shared" si="170"/>
        <v>2010</v>
      </c>
    </row>
    <row r="2146" spans="1:21" ht="43.2" hidden="1" x14ac:dyDescent="0.3">
      <c r="A2146" s="8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  <c r="O2146">
        <f t="shared" si="166"/>
        <v>2</v>
      </c>
      <c r="P2146" s="13">
        <f t="shared" si="167"/>
        <v>25.29</v>
      </c>
      <c r="Q2146" s="15" t="s">
        <v>8331</v>
      </c>
      <c r="R2146" t="s">
        <v>8332</v>
      </c>
      <c r="S2146" s="19">
        <f t="shared" si="168"/>
        <v>41499.546759259261</v>
      </c>
      <c r="T2146" s="19">
        <f t="shared" si="169"/>
        <v>41531.546759259261</v>
      </c>
      <c r="U2146">
        <f t="shared" si="170"/>
        <v>2013</v>
      </c>
    </row>
    <row r="2147" spans="1:21" ht="43.2" hidden="1" x14ac:dyDescent="0.3">
      <c r="A2147" s="8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  <c r="O2147">
        <f t="shared" si="166"/>
        <v>30</v>
      </c>
      <c r="P2147" s="13">
        <f t="shared" si="167"/>
        <v>51.29</v>
      </c>
      <c r="Q2147" s="15" t="s">
        <v>8331</v>
      </c>
      <c r="R2147" t="s">
        <v>8332</v>
      </c>
      <c r="S2147" s="19">
        <f t="shared" si="168"/>
        <v>41575.237430555557</v>
      </c>
      <c r="T2147" s="19">
        <f t="shared" si="169"/>
        <v>41605.279097222221</v>
      </c>
      <c r="U2147">
        <f t="shared" si="170"/>
        <v>2013</v>
      </c>
    </row>
    <row r="2148" spans="1:21" ht="43.2" hidden="1" x14ac:dyDescent="0.3">
      <c r="A2148" s="8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  <c r="O2148">
        <f t="shared" si="166"/>
        <v>0</v>
      </c>
      <c r="P2148" s="13">
        <f t="shared" si="167"/>
        <v>1</v>
      </c>
      <c r="Q2148" s="15" t="s">
        <v>8331</v>
      </c>
      <c r="R2148" t="s">
        <v>8332</v>
      </c>
      <c r="S2148" s="19">
        <f t="shared" si="168"/>
        <v>42397.679513888885</v>
      </c>
      <c r="T2148" s="19">
        <f t="shared" si="169"/>
        <v>42411.679513888885</v>
      </c>
      <c r="U2148">
        <f t="shared" si="170"/>
        <v>2016</v>
      </c>
    </row>
    <row r="2149" spans="1:21" hidden="1" x14ac:dyDescent="0.3">
      <c r="A2149" s="8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  <c r="O2149">
        <f t="shared" si="166"/>
        <v>1</v>
      </c>
      <c r="P2149" s="13">
        <f t="shared" si="167"/>
        <v>49.38</v>
      </c>
      <c r="Q2149" s="15" t="s">
        <v>8331</v>
      </c>
      <c r="R2149" t="s">
        <v>8332</v>
      </c>
      <c r="S2149" s="19">
        <f t="shared" si="168"/>
        <v>41927.295694444445</v>
      </c>
      <c r="T2149" s="19">
        <f t="shared" si="169"/>
        <v>41959.337361111116</v>
      </c>
      <c r="U2149">
        <f t="shared" si="170"/>
        <v>2014</v>
      </c>
    </row>
    <row r="2150" spans="1:21" ht="43.2" hidden="1" x14ac:dyDescent="0.3">
      <c r="A2150" s="8">
        <v>2148</v>
      </c>
      <c r="B2150" s="9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  <c r="O2150">
        <f t="shared" si="166"/>
        <v>2</v>
      </c>
      <c r="P2150" s="13">
        <f t="shared" si="167"/>
        <v>1</v>
      </c>
      <c r="Q2150" s="15" t="s">
        <v>8331</v>
      </c>
      <c r="R2150" t="s">
        <v>8332</v>
      </c>
      <c r="S2150" s="19">
        <f t="shared" si="168"/>
        <v>42066.733587962968</v>
      </c>
      <c r="T2150" s="19">
        <f t="shared" si="169"/>
        <v>42096.691921296297</v>
      </c>
      <c r="U2150">
        <f t="shared" si="170"/>
        <v>2015</v>
      </c>
    </row>
    <row r="2151" spans="1:21" ht="57.6" x14ac:dyDescent="0.3">
      <c r="A2151" s="8">
        <v>2149</v>
      </c>
      <c r="B2151" s="9" t="s">
        <v>2150</v>
      </c>
      <c r="C2151" s="9" t="s">
        <v>6259</v>
      </c>
      <c r="D2151" s="10">
        <v>2000</v>
      </c>
      <c r="E2151" s="11">
        <v>0</v>
      </c>
      <c r="F2151" s="8" t="s">
        <v>8220</v>
      </c>
      <c r="G2151" s="8" t="s">
        <v>8223</v>
      </c>
      <c r="H2151" s="8" t="s">
        <v>8245</v>
      </c>
      <c r="I2151" s="8">
        <v>1280534400</v>
      </c>
      <c r="J2151" s="8">
        <v>1277512556</v>
      </c>
      <c r="K2151" s="8" t="b">
        <v>0</v>
      </c>
      <c r="L2151" s="8">
        <v>0</v>
      </c>
      <c r="M2151" s="8" t="b">
        <v>0</v>
      </c>
      <c r="N2151" s="8" t="s">
        <v>8280</v>
      </c>
      <c r="O2151">
        <f t="shared" si="166"/>
        <v>0</v>
      </c>
      <c r="P2151" s="13">
        <f t="shared" si="167"/>
        <v>0</v>
      </c>
      <c r="Q2151" s="15" t="s">
        <v>8331</v>
      </c>
      <c r="R2151" t="s">
        <v>8332</v>
      </c>
      <c r="S2151" s="19">
        <f t="shared" si="168"/>
        <v>40355.024953703702</v>
      </c>
      <c r="T2151" s="19">
        <f t="shared" si="169"/>
        <v>40390</v>
      </c>
      <c r="U2151">
        <f t="shared" si="170"/>
        <v>2010</v>
      </c>
    </row>
    <row r="2152" spans="1:21" hidden="1" x14ac:dyDescent="0.3">
      <c r="A2152" s="8">
        <v>2150</v>
      </c>
      <c r="B2152" s="9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  <c r="O2152">
        <f t="shared" si="166"/>
        <v>1</v>
      </c>
      <c r="P2152" s="13">
        <f t="shared" si="167"/>
        <v>101.25</v>
      </c>
      <c r="Q2152" s="15" t="s">
        <v>8331</v>
      </c>
      <c r="R2152" t="s">
        <v>8332</v>
      </c>
      <c r="S2152" s="19">
        <f t="shared" si="168"/>
        <v>42534.284710648149</v>
      </c>
      <c r="T2152" s="19">
        <f t="shared" si="169"/>
        <v>42564.284710648149</v>
      </c>
      <c r="U2152">
        <f t="shared" si="170"/>
        <v>2016</v>
      </c>
    </row>
    <row r="2153" spans="1:21" ht="43.2" hidden="1" x14ac:dyDescent="0.3">
      <c r="A2153" s="8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  <c r="O2153">
        <f t="shared" si="166"/>
        <v>0</v>
      </c>
      <c r="P2153" s="13">
        <f t="shared" si="167"/>
        <v>19.670000000000002</v>
      </c>
      <c r="Q2153" s="15" t="s">
        <v>8331</v>
      </c>
      <c r="R2153" t="s">
        <v>8332</v>
      </c>
      <c r="S2153" s="19">
        <f t="shared" si="168"/>
        <v>42520.847384259265</v>
      </c>
      <c r="T2153" s="19">
        <f t="shared" si="169"/>
        <v>42550.847384259265</v>
      </c>
      <c r="U2153">
        <f t="shared" si="170"/>
        <v>2016</v>
      </c>
    </row>
    <row r="2154" spans="1:21" ht="43.2" hidden="1" x14ac:dyDescent="0.3">
      <c r="A2154" s="8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  <c r="O2154">
        <f t="shared" si="166"/>
        <v>0</v>
      </c>
      <c r="P2154" s="13">
        <f t="shared" si="167"/>
        <v>12.5</v>
      </c>
      <c r="Q2154" s="15" t="s">
        <v>8331</v>
      </c>
      <c r="R2154" t="s">
        <v>8332</v>
      </c>
      <c r="S2154" s="19">
        <f t="shared" si="168"/>
        <v>41683.832280092596</v>
      </c>
      <c r="T2154" s="19">
        <f t="shared" si="169"/>
        <v>41713.790613425925</v>
      </c>
      <c r="U2154">
        <f t="shared" si="170"/>
        <v>2014</v>
      </c>
    </row>
    <row r="2155" spans="1:21" ht="43.2" hidden="1" x14ac:dyDescent="0.3">
      <c r="A2155" s="8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  <c r="O2155">
        <f t="shared" si="166"/>
        <v>0</v>
      </c>
      <c r="P2155" s="13">
        <f t="shared" si="167"/>
        <v>8.5</v>
      </c>
      <c r="Q2155" s="15" t="s">
        <v>8331</v>
      </c>
      <c r="R2155" t="s">
        <v>8332</v>
      </c>
      <c r="S2155" s="19">
        <f t="shared" si="168"/>
        <v>41974.911087962959</v>
      </c>
      <c r="T2155" s="19">
        <f t="shared" si="169"/>
        <v>42014.332638888889</v>
      </c>
      <c r="U2155">
        <f t="shared" si="170"/>
        <v>2014</v>
      </c>
    </row>
    <row r="2156" spans="1:21" ht="28.8" hidden="1" x14ac:dyDescent="0.3">
      <c r="A2156" s="8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  <c r="O2156">
        <f t="shared" si="166"/>
        <v>1</v>
      </c>
      <c r="P2156" s="13">
        <f t="shared" si="167"/>
        <v>1</v>
      </c>
      <c r="Q2156" s="15" t="s">
        <v>8331</v>
      </c>
      <c r="R2156" t="s">
        <v>8332</v>
      </c>
      <c r="S2156" s="19">
        <f t="shared" si="168"/>
        <v>41647.632256944446</v>
      </c>
      <c r="T2156" s="19">
        <f t="shared" si="169"/>
        <v>41667.632256944446</v>
      </c>
      <c r="U2156">
        <f t="shared" si="170"/>
        <v>2014</v>
      </c>
    </row>
    <row r="2157" spans="1:21" ht="43.2" hidden="1" x14ac:dyDescent="0.3">
      <c r="A2157" s="8">
        <v>2155</v>
      </c>
      <c r="B2157" s="9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  <c r="O2157">
        <f t="shared" si="166"/>
        <v>2</v>
      </c>
      <c r="P2157" s="13">
        <f t="shared" si="167"/>
        <v>23</v>
      </c>
      <c r="Q2157" s="15" t="s">
        <v>8331</v>
      </c>
      <c r="R2157" t="s">
        <v>8332</v>
      </c>
      <c r="S2157" s="19">
        <f t="shared" si="168"/>
        <v>42430.747511574074</v>
      </c>
      <c r="T2157" s="19">
        <f t="shared" si="169"/>
        <v>42460.70584490741</v>
      </c>
      <c r="U2157">
        <f t="shared" si="170"/>
        <v>2016</v>
      </c>
    </row>
    <row r="2158" spans="1:21" ht="43.2" hidden="1" x14ac:dyDescent="0.3">
      <c r="A2158" s="8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  <c r="O2158">
        <f t="shared" si="166"/>
        <v>3</v>
      </c>
      <c r="P2158" s="13">
        <f t="shared" si="167"/>
        <v>17.989999999999998</v>
      </c>
      <c r="Q2158" s="15" t="s">
        <v>8331</v>
      </c>
      <c r="R2158" t="s">
        <v>8332</v>
      </c>
      <c r="S2158" s="19">
        <f t="shared" si="168"/>
        <v>41488.85423611111</v>
      </c>
      <c r="T2158" s="19">
        <f t="shared" si="169"/>
        <v>41533.85423611111</v>
      </c>
      <c r="U2158">
        <f t="shared" si="170"/>
        <v>2013</v>
      </c>
    </row>
    <row r="2159" spans="1:21" ht="28.8" hidden="1" x14ac:dyDescent="0.3">
      <c r="A2159" s="8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  <c r="O2159">
        <f t="shared" si="166"/>
        <v>28</v>
      </c>
      <c r="P2159" s="13">
        <f t="shared" si="167"/>
        <v>370.95</v>
      </c>
      <c r="Q2159" s="15" t="s">
        <v>8331</v>
      </c>
      <c r="R2159" t="s">
        <v>8332</v>
      </c>
      <c r="S2159" s="19">
        <f t="shared" si="168"/>
        <v>42694.98128472222</v>
      </c>
      <c r="T2159" s="19">
        <f t="shared" si="169"/>
        <v>42727.332638888889</v>
      </c>
      <c r="U2159">
        <f t="shared" si="170"/>
        <v>2016</v>
      </c>
    </row>
    <row r="2160" spans="1:21" ht="43.2" hidden="1" x14ac:dyDescent="0.3">
      <c r="A2160" s="8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  <c r="O2160">
        <f t="shared" si="166"/>
        <v>7</v>
      </c>
      <c r="P2160" s="13">
        <f t="shared" si="167"/>
        <v>63.57</v>
      </c>
      <c r="Q2160" s="15" t="s">
        <v>8331</v>
      </c>
      <c r="R2160" t="s">
        <v>8332</v>
      </c>
      <c r="S2160" s="19">
        <f t="shared" si="168"/>
        <v>41264.853865740741</v>
      </c>
      <c r="T2160" s="19">
        <f t="shared" si="169"/>
        <v>41309.853865740741</v>
      </c>
      <c r="U2160">
        <f t="shared" si="170"/>
        <v>2012</v>
      </c>
    </row>
    <row r="2161" spans="1:21" ht="57.6" x14ac:dyDescent="0.3">
      <c r="A2161" s="8">
        <v>2159</v>
      </c>
      <c r="B2161" s="9" t="s">
        <v>2160</v>
      </c>
      <c r="C2161" s="9" t="s">
        <v>6269</v>
      </c>
      <c r="D2161" s="10">
        <v>3600</v>
      </c>
      <c r="E2161" s="11">
        <v>26</v>
      </c>
      <c r="F2161" s="8" t="s">
        <v>8220</v>
      </c>
      <c r="G2161" s="8" t="s">
        <v>8223</v>
      </c>
      <c r="H2161" s="8" t="s">
        <v>8245</v>
      </c>
      <c r="I2161" s="8">
        <v>1310837574</v>
      </c>
      <c r="J2161" s="8">
        <v>1308245574</v>
      </c>
      <c r="K2161" s="8" t="b">
        <v>0</v>
      </c>
      <c r="L2161" s="8">
        <v>2</v>
      </c>
      <c r="M2161" s="8" t="b">
        <v>0</v>
      </c>
      <c r="N2161" s="8" t="s">
        <v>8280</v>
      </c>
      <c r="O2161">
        <f t="shared" si="166"/>
        <v>1</v>
      </c>
      <c r="P2161" s="13">
        <f t="shared" si="167"/>
        <v>13</v>
      </c>
      <c r="Q2161" s="15" t="s">
        <v>8331</v>
      </c>
      <c r="R2161" t="s">
        <v>8332</v>
      </c>
      <c r="S2161" s="19">
        <f t="shared" si="168"/>
        <v>40710.731180555551</v>
      </c>
      <c r="T2161" s="19">
        <f t="shared" si="169"/>
        <v>40740.731180555551</v>
      </c>
      <c r="U2161">
        <f t="shared" si="170"/>
        <v>2011</v>
      </c>
    </row>
    <row r="2162" spans="1:21" ht="43.2" hidden="1" x14ac:dyDescent="0.3">
      <c r="A2162" s="8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  <c r="O2162">
        <f t="shared" si="166"/>
        <v>1</v>
      </c>
      <c r="P2162" s="13">
        <f t="shared" si="167"/>
        <v>5.31</v>
      </c>
      <c r="Q2162" s="15" t="s">
        <v>8331</v>
      </c>
      <c r="R2162" t="s">
        <v>8332</v>
      </c>
      <c r="S2162" s="19">
        <f t="shared" si="168"/>
        <v>41018.711863425924</v>
      </c>
      <c r="T2162" s="19">
        <f t="shared" si="169"/>
        <v>41048.711863425924</v>
      </c>
      <c r="U2162">
        <f t="shared" si="170"/>
        <v>2012</v>
      </c>
    </row>
    <row r="2163" spans="1:21" ht="28.8" hidden="1" x14ac:dyDescent="0.3">
      <c r="A2163" s="8">
        <v>2161</v>
      </c>
      <c r="B2163" s="9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  <c r="O2163">
        <f t="shared" si="166"/>
        <v>116</v>
      </c>
      <c r="P2163" s="13">
        <f t="shared" si="167"/>
        <v>35.619999999999997</v>
      </c>
      <c r="Q2163" s="15" t="s">
        <v>8323</v>
      </c>
      <c r="R2163" t="s">
        <v>8324</v>
      </c>
      <c r="S2163" s="19">
        <f t="shared" si="168"/>
        <v>42240.852534722217</v>
      </c>
      <c r="T2163" s="19">
        <f t="shared" si="169"/>
        <v>42270.852534722217</v>
      </c>
      <c r="U2163">
        <f t="shared" si="170"/>
        <v>2015</v>
      </c>
    </row>
    <row r="2164" spans="1:21" ht="43.2" x14ac:dyDescent="0.3">
      <c r="A2164" s="8">
        <v>2162</v>
      </c>
      <c r="B2164" s="9" t="s">
        <v>2163</v>
      </c>
      <c r="C2164" s="9" t="s">
        <v>6272</v>
      </c>
      <c r="D2164" s="10">
        <v>4500</v>
      </c>
      <c r="E2164" s="11">
        <v>5052</v>
      </c>
      <c r="F2164" s="8" t="s">
        <v>8218</v>
      </c>
      <c r="G2164" s="8" t="s">
        <v>8223</v>
      </c>
      <c r="H2164" s="8" t="s">
        <v>8245</v>
      </c>
      <c r="I2164" s="8">
        <v>1406226191</v>
      </c>
      <c r="J2164" s="8">
        <v>1403547791</v>
      </c>
      <c r="K2164" s="8" t="b">
        <v>0</v>
      </c>
      <c r="L2164" s="8">
        <v>58</v>
      </c>
      <c r="M2164" s="8" t="b">
        <v>1</v>
      </c>
      <c r="N2164" s="8" t="s">
        <v>8274</v>
      </c>
      <c r="O2164">
        <f t="shared" si="166"/>
        <v>112</v>
      </c>
      <c r="P2164" s="13">
        <f t="shared" si="167"/>
        <v>87.1</v>
      </c>
      <c r="Q2164" s="15" t="s">
        <v>8323</v>
      </c>
      <c r="R2164" t="s">
        <v>8324</v>
      </c>
      <c r="S2164" s="19">
        <f t="shared" si="168"/>
        <v>41813.766099537039</v>
      </c>
      <c r="T2164" s="19">
        <f t="shared" si="169"/>
        <v>41844.766099537039</v>
      </c>
      <c r="U2164">
        <f t="shared" si="170"/>
        <v>2014</v>
      </c>
    </row>
    <row r="2165" spans="1:21" ht="43.2" x14ac:dyDescent="0.3">
      <c r="A2165" s="8">
        <v>2163</v>
      </c>
      <c r="B2165" s="9" t="s">
        <v>2164</v>
      </c>
      <c r="C2165" s="9" t="s">
        <v>6273</v>
      </c>
      <c r="D2165" s="10">
        <v>2500</v>
      </c>
      <c r="E2165" s="11">
        <v>3305</v>
      </c>
      <c r="F2165" s="8" t="s">
        <v>8218</v>
      </c>
      <c r="G2165" s="8" t="s">
        <v>8223</v>
      </c>
      <c r="H2165" s="8" t="s">
        <v>8245</v>
      </c>
      <c r="I2165" s="8">
        <v>1433735400</v>
      </c>
      <c r="J2165" s="8">
        <v>1429306520</v>
      </c>
      <c r="K2165" s="8" t="b">
        <v>0</v>
      </c>
      <c r="L2165" s="8">
        <v>44</v>
      </c>
      <c r="M2165" s="8" t="b">
        <v>1</v>
      </c>
      <c r="N2165" s="8" t="s">
        <v>8274</v>
      </c>
      <c r="O2165">
        <f t="shared" si="166"/>
        <v>132</v>
      </c>
      <c r="P2165" s="13">
        <f t="shared" si="167"/>
        <v>75.11</v>
      </c>
      <c r="Q2165" s="15" t="s">
        <v>8323</v>
      </c>
      <c r="R2165" t="s">
        <v>8324</v>
      </c>
      <c r="S2165" s="19">
        <f t="shared" si="168"/>
        <v>42111.899537037039</v>
      </c>
      <c r="T2165" s="19">
        <f t="shared" si="169"/>
        <v>42163.159722222219</v>
      </c>
      <c r="U2165">
        <f t="shared" si="170"/>
        <v>2015</v>
      </c>
    </row>
    <row r="2166" spans="1:21" ht="28.8" hidden="1" x14ac:dyDescent="0.3">
      <c r="A2166" s="8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  <c r="O2166">
        <f t="shared" si="166"/>
        <v>103</v>
      </c>
      <c r="P2166" s="13">
        <f t="shared" si="167"/>
        <v>68.010000000000005</v>
      </c>
      <c r="Q2166" s="15" t="s">
        <v>8323</v>
      </c>
      <c r="R2166" t="s">
        <v>8324</v>
      </c>
      <c r="S2166" s="19">
        <f t="shared" si="168"/>
        <v>42515.71775462963</v>
      </c>
      <c r="T2166" s="19">
        <f t="shared" si="169"/>
        <v>42546.165972222225</v>
      </c>
      <c r="U2166">
        <f t="shared" si="170"/>
        <v>2016</v>
      </c>
    </row>
    <row r="2167" spans="1:21" ht="43.2" x14ac:dyDescent="0.3">
      <c r="A2167" s="8">
        <v>2165</v>
      </c>
      <c r="B2167" s="9" t="s">
        <v>2166</v>
      </c>
      <c r="C2167" s="9" t="s">
        <v>6275</v>
      </c>
      <c r="D2167" s="10">
        <v>2500</v>
      </c>
      <c r="E2167" s="11">
        <v>3466</v>
      </c>
      <c r="F2167" s="8" t="s">
        <v>8218</v>
      </c>
      <c r="G2167" s="8" t="s">
        <v>8229</v>
      </c>
      <c r="H2167" s="8" t="s">
        <v>8248</v>
      </c>
      <c r="I2167" s="8">
        <v>1460127635</v>
      </c>
      <c r="J2167" s="8">
        <v>1457539235</v>
      </c>
      <c r="K2167" s="8" t="b">
        <v>0</v>
      </c>
      <c r="L2167" s="8">
        <v>117</v>
      </c>
      <c r="M2167" s="8" t="b">
        <v>1</v>
      </c>
      <c r="N2167" s="8" t="s">
        <v>8274</v>
      </c>
      <c r="O2167">
        <f t="shared" si="166"/>
        <v>139</v>
      </c>
      <c r="P2167" s="13">
        <f t="shared" si="167"/>
        <v>29.62</v>
      </c>
      <c r="Q2167" s="15" t="s">
        <v>8323</v>
      </c>
      <c r="R2167" t="s">
        <v>8324</v>
      </c>
      <c r="S2167" s="19">
        <f t="shared" si="168"/>
        <v>42438.667071759264</v>
      </c>
      <c r="T2167" s="19">
        <f t="shared" si="169"/>
        <v>42468.625405092593</v>
      </c>
      <c r="U2167">
        <f t="shared" si="170"/>
        <v>2016</v>
      </c>
    </row>
    <row r="2168" spans="1:21" ht="57.6" x14ac:dyDescent="0.3">
      <c r="A2168" s="8">
        <v>2166</v>
      </c>
      <c r="B2168" s="9" t="s">
        <v>2167</v>
      </c>
      <c r="C2168" s="9" t="s">
        <v>6276</v>
      </c>
      <c r="D2168" s="10">
        <v>2000</v>
      </c>
      <c r="E2168" s="11">
        <v>2932</v>
      </c>
      <c r="F2168" s="8" t="s">
        <v>8218</v>
      </c>
      <c r="G2168" s="8" t="s">
        <v>8223</v>
      </c>
      <c r="H2168" s="8" t="s">
        <v>8245</v>
      </c>
      <c r="I2168" s="8">
        <v>1417813618</v>
      </c>
      <c r="J2168" s="8">
        <v>1413922018</v>
      </c>
      <c r="K2168" s="8" t="b">
        <v>0</v>
      </c>
      <c r="L2168" s="8">
        <v>32</v>
      </c>
      <c r="M2168" s="8" t="b">
        <v>1</v>
      </c>
      <c r="N2168" s="8" t="s">
        <v>8274</v>
      </c>
      <c r="O2168">
        <f t="shared" si="166"/>
        <v>147</v>
      </c>
      <c r="P2168" s="13">
        <f t="shared" si="167"/>
        <v>91.63</v>
      </c>
      <c r="Q2168" s="15" t="s">
        <v>8323</v>
      </c>
      <c r="R2168" t="s">
        <v>8324</v>
      </c>
      <c r="S2168" s="19">
        <f t="shared" si="168"/>
        <v>41933.838171296295</v>
      </c>
      <c r="T2168" s="19">
        <f t="shared" si="169"/>
        <v>41978.879837962959</v>
      </c>
      <c r="U2168">
        <f t="shared" si="170"/>
        <v>2014</v>
      </c>
    </row>
    <row r="2169" spans="1:21" ht="28.8" hidden="1" x14ac:dyDescent="0.3">
      <c r="A2169" s="8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  <c r="O2169">
        <f t="shared" si="166"/>
        <v>120</v>
      </c>
      <c r="P2169" s="13">
        <f t="shared" si="167"/>
        <v>22.5</v>
      </c>
      <c r="Q2169" s="15" t="s">
        <v>8323</v>
      </c>
      <c r="R2169" t="s">
        <v>8324</v>
      </c>
      <c r="S2169" s="19">
        <f t="shared" si="168"/>
        <v>41153.066400462965</v>
      </c>
      <c r="T2169" s="19">
        <f t="shared" si="169"/>
        <v>41167.066400462965</v>
      </c>
      <c r="U2169">
        <f t="shared" si="170"/>
        <v>2012</v>
      </c>
    </row>
    <row r="2170" spans="1:21" ht="28.8" hidden="1" x14ac:dyDescent="0.3">
      <c r="A2170" s="8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  <c r="O2170">
        <f t="shared" si="166"/>
        <v>122</v>
      </c>
      <c r="P2170" s="13">
        <f t="shared" si="167"/>
        <v>64.37</v>
      </c>
      <c r="Q2170" s="15" t="s">
        <v>8323</v>
      </c>
      <c r="R2170" t="s">
        <v>8324</v>
      </c>
      <c r="S2170" s="19">
        <f t="shared" si="168"/>
        <v>42745.600243055553</v>
      </c>
      <c r="T2170" s="19">
        <f t="shared" si="169"/>
        <v>42776.208333333328</v>
      </c>
      <c r="U2170">
        <f t="shared" si="170"/>
        <v>2017</v>
      </c>
    </row>
    <row r="2171" spans="1:21" ht="57.6" hidden="1" x14ac:dyDescent="0.3">
      <c r="A2171" s="8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  <c r="O2171">
        <f t="shared" si="166"/>
        <v>100</v>
      </c>
      <c r="P2171" s="13">
        <f t="shared" si="167"/>
        <v>21.86</v>
      </c>
      <c r="Q2171" s="15" t="s">
        <v>8323</v>
      </c>
      <c r="R2171" t="s">
        <v>8324</v>
      </c>
      <c r="S2171" s="19">
        <f t="shared" si="168"/>
        <v>42793.700821759259</v>
      </c>
      <c r="T2171" s="19">
        <f t="shared" si="169"/>
        <v>42796.700821759259</v>
      </c>
      <c r="U2171">
        <f t="shared" si="170"/>
        <v>2017</v>
      </c>
    </row>
    <row r="2172" spans="1:21" ht="43.2" hidden="1" x14ac:dyDescent="0.3">
      <c r="A2172" s="8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  <c r="O2172">
        <f t="shared" si="166"/>
        <v>181</v>
      </c>
      <c r="P2172" s="13">
        <f t="shared" si="167"/>
        <v>33.32</v>
      </c>
      <c r="Q2172" s="15" t="s">
        <v>8323</v>
      </c>
      <c r="R2172" t="s">
        <v>8324</v>
      </c>
      <c r="S2172" s="19">
        <f t="shared" si="168"/>
        <v>42198.750254629631</v>
      </c>
      <c r="T2172" s="19">
        <f t="shared" si="169"/>
        <v>42238.750254629631</v>
      </c>
      <c r="U2172">
        <f t="shared" si="170"/>
        <v>2015</v>
      </c>
    </row>
    <row r="2173" spans="1:21" ht="43.2" x14ac:dyDescent="0.3">
      <c r="A2173" s="8">
        <v>2171</v>
      </c>
      <c r="B2173" s="9" t="s">
        <v>2172</v>
      </c>
      <c r="C2173" s="9" t="s">
        <v>6281</v>
      </c>
      <c r="D2173" s="10">
        <v>4000</v>
      </c>
      <c r="E2173" s="11">
        <v>4243</v>
      </c>
      <c r="F2173" s="8" t="s">
        <v>8218</v>
      </c>
      <c r="G2173" s="8" t="s">
        <v>8223</v>
      </c>
      <c r="H2173" s="8" t="s">
        <v>8245</v>
      </c>
      <c r="I2173" s="8">
        <v>1434949200</v>
      </c>
      <c r="J2173" s="8">
        <v>1431903495</v>
      </c>
      <c r="K2173" s="8" t="b">
        <v>0</v>
      </c>
      <c r="L2173" s="8">
        <v>47</v>
      </c>
      <c r="M2173" s="8" t="b">
        <v>1</v>
      </c>
      <c r="N2173" s="8" t="s">
        <v>8274</v>
      </c>
      <c r="O2173">
        <f t="shared" si="166"/>
        <v>106</v>
      </c>
      <c r="P2173" s="13">
        <f t="shared" si="167"/>
        <v>90.28</v>
      </c>
      <c r="Q2173" s="15" t="s">
        <v>8323</v>
      </c>
      <c r="R2173" t="s">
        <v>8324</v>
      </c>
      <c r="S2173" s="19">
        <f t="shared" si="168"/>
        <v>42141.95711805555</v>
      </c>
      <c r="T2173" s="19">
        <f t="shared" si="169"/>
        <v>42177.208333333328</v>
      </c>
      <c r="U2173">
        <f t="shared" si="170"/>
        <v>2015</v>
      </c>
    </row>
    <row r="2174" spans="1:21" ht="43.2" x14ac:dyDescent="0.3">
      <c r="A2174" s="8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  <c r="O2174">
        <f t="shared" si="166"/>
        <v>100</v>
      </c>
      <c r="P2174" s="13">
        <f t="shared" si="167"/>
        <v>76.92</v>
      </c>
      <c r="Q2174" s="15" t="s">
        <v>8323</v>
      </c>
      <c r="R2174" t="s">
        <v>8324</v>
      </c>
      <c r="S2174" s="19">
        <f t="shared" si="168"/>
        <v>42082.580092592587</v>
      </c>
      <c r="T2174" s="19">
        <f t="shared" si="169"/>
        <v>42112.580092592587</v>
      </c>
      <c r="U2174">
        <f t="shared" si="170"/>
        <v>2015</v>
      </c>
    </row>
    <row r="2175" spans="1:21" ht="43.2" x14ac:dyDescent="0.3">
      <c r="A2175" s="8">
        <v>2173</v>
      </c>
      <c r="B2175" s="9" t="s">
        <v>2174</v>
      </c>
      <c r="C2175" s="9" t="s">
        <v>6283</v>
      </c>
      <c r="D2175" s="10">
        <v>4200</v>
      </c>
      <c r="E2175" s="11">
        <v>5331</v>
      </c>
      <c r="F2175" s="8" t="s">
        <v>8218</v>
      </c>
      <c r="G2175" s="8" t="s">
        <v>8223</v>
      </c>
      <c r="H2175" s="8" t="s">
        <v>8245</v>
      </c>
      <c r="I2175" s="8">
        <v>1378785540</v>
      </c>
      <c r="J2175" s="8">
        <v>1376066243</v>
      </c>
      <c r="K2175" s="8" t="b">
        <v>0</v>
      </c>
      <c r="L2175" s="8">
        <v>90</v>
      </c>
      <c r="M2175" s="8" t="b">
        <v>1</v>
      </c>
      <c r="N2175" s="8" t="s">
        <v>8274</v>
      </c>
      <c r="O2175">
        <f t="shared" si="166"/>
        <v>127</v>
      </c>
      <c r="P2175" s="13">
        <f t="shared" si="167"/>
        <v>59.23</v>
      </c>
      <c r="Q2175" s="15" t="s">
        <v>8323</v>
      </c>
      <c r="R2175" t="s">
        <v>8324</v>
      </c>
      <c r="S2175" s="19">
        <f t="shared" si="168"/>
        <v>41495.692627314813</v>
      </c>
      <c r="T2175" s="19">
        <f t="shared" si="169"/>
        <v>41527.165972222225</v>
      </c>
      <c r="U2175">
        <f t="shared" si="170"/>
        <v>2013</v>
      </c>
    </row>
    <row r="2176" spans="1:21" ht="57.6" x14ac:dyDescent="0.3">
      <c r="A2176" s="8">
        <v>2174</v>
      </c>
      <c r="B2176" s="9" t="s">
        <v>2175</v>
      </c>
      <c r="C2176" s="9" t="s">
        <v>6284</v>
      </c>
      <c r="D2176" s="10">
        <v>4000</v>
      </c>
      <c r="E2176" s="11">
        <v>4119</v>
      </c>
      <c r="F2176" s="8" t="s">
        <v>8218</v>
      </c>
      <c r="G2176" s="8" t="s">
        <v>8224</v>
      </c>
      <c r="H2176" s="8" t="s">
        <v>8246</v>
      </c>
      <c r="I2176" s="8">
        <v>1462453307</v>
      </c>
      <c r="J2176" s="8">
        <v>1459861307</v>
      </c>
      <c r="K2176" s="8" t="b">
        <v>0</v>
      </c>
      <c r="L2176" s="8">
        <v>63</v>
      </c>
      <c r="M2176" s="8" t="b">
        <v>1</v>
      </c>
      <c r="N2176" s="8" t="s">
        <v>8274</v>
      </c>
      <c r="O2176">
        <f t="shared" si="166"/>
        <v>103</v>
      </c>
      <c r="P2176" s="13">
        <f t="shared" si="167"/>
        <v>65.38</v>
      </c>
      <c r="Q2176" s="15" t="s">
        <v>8323</v>
      </c>
      <c r="R2176" t="s">
        <v>8324</v>
      </c>
      <c r="S2176" s="19">
        <f t="shared" si="168"/>
        <v>42465.542905092589</v>
      </c>
      <c r="T2176" s="19">
        <f t="shared" si="169"/>
        <v>42495.542905092589</v>
      </c>
      <c r="U2176">
        <f t="shared" si="170"/>
        <v>2016</v>
      </c>
    </row>
    <row r="2177" spans="1:21" ht="43.2" hidden="1" x14ac:dyDescent="0.3">
      <c r="A2177" s="8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  <c r="O2177">
        <f t="shared" si="166"/>
        <v>250</v>
      </c>
      <c r="P2177" s="13">
        <f t="shared" si="167"/>
        <v>67.31</v>
      </c>
      <c r="Q2177" s="15" t="s">
        <v>8323</v>
      </c>
      <c r="R2177" t="s">
        <v>8324</v>
      </c>
      <c r="S2177" s="19">
        <f t="shared" si="168"/>
        <v>42565.009097222224</v>
      </c>
      <c r="T2177" s="19">
        <f t="shared" si="169"/>
        <v>42572.009097222224</v>
      </c>
      <c r="U2177">
        <f t="shared" si="170"/>
        <v>2016</v>
      </c>
    </row>
    <row r="2178" spans="1:21" ht="43.2" hidden="1" x14ac:dyDescent="0.3">
      <c r="A2178" s="8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  <c r="O2178">
        <f t="shared" si="166"/>
        <v>126</v>
      </c>
      <c r="P2178" s="13">
        <f t="shared" si="167"/>
        <v>88.75</v>
      </c>
      <c r="Q2178" s="15" t="s">
        <v>8323</v>
      </c>
      <c r="R2178" t="s">
        <v>8324</v>
      </c>
      <c r="S2178" s="19">
        <f t="shared" si="168"/>
        <v>42096.633206018523</v>
      </c>
      <c r="T2178" s="19">
        <f t="shared" si="169"/>
        <v>42126.633206018523</v>
      </c>
      <c r="U2178">
        <f t="shared" si="170"/>
        <v>2015</v>
      </c>
    </row>
    <row r="2179" spans="1:21" ht="72" x14ac:dyDescent="0.3">
      <c r="A2179" s="8">
        <v>2177</v>
      </c>
      <c r="B2179" s="9" t="s">
        <v>2178</v>
      </c>
      <c r="C2179" s="9" t="s">
        <v>6287</v>
      </c>
      <c r="D2179" s="10">
        <v>2500</v>
      </c>
      <c r="E2179" s="11">
        <v>2503</v>
      </c>
      <c r="F2179" s="8" t="s">
        <v>8218</v>
      </c>
      <c r="G2179" s="8" t="s">
        <v>8223</v>
      </c>
      <c r="H2179" s="8" t="s">
        <v>8245</v>
      </c>
      <c r="I2179" s="8">
        <v>1465192867</v>
      </c>
      <c r="J2179" s="8">
        <v>1463032867</v>
      </c>
      <c r="K2179" s="8" t="b">
        <v>0</v>
      </c>
      <c r="L2179" s="8">
        <v>38</v>
      </c>
      <c r="M2179" s="8" t="b">
        <v>1</v>
      </c>
      <c r="N2179" s="8" t="s">
        <v>8274</v>
      </c>
      <c r="O2179">
        <f t="shared" ref="O2179:O2242" si="171">ROUND(E2179/D2179*100,0)</f>
        <v>100</v>
      </c>
      <c r="P2179" s="13">
        <f t="shared" ref="P2179:P2242" si="172">IFERROR(ROUND(E2179/L2179,2),0)</f>
        <v>65.87</v>
      </c>
      <c r="Q2179" s="15" t="s">
        <v>8323</v>
      </c>
      <c r="R2179" t="s">
        <v>8324</v>
      </c>
      <c r="S2179" s="19">
        <f t="shared" ref="S2179:S2242" si="173">(((J2179/60)/60)/24)+DATE(1970,1,1)</f>
        <v>42502.250775462962</v>
      </c>
      <c r="T2179" s="19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3.2" hidden="1" x14ac:dyDescent="0.3">
      <c r="A2180" s="8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  <c r="O2180">
        <f t="shared" si="171"/>
        <v>139</v>
      </c>
      <c r="P2180" s="13">
        <f t="shared" si="172"/>
        <v>40.35</v>
      </c>
      <c r="Q2180" s="15" t="s">
        <v>8323</v>
      </c>
      <c r="R2180" t="s">
        <v>8324</v>
      </c>
      <c r="S2180" s="19">
        <f t="shared" si="173"/>
        <v>42723.63653935185</v>
      </c>
      <c r="T2180" s="19">
        <f t="shared" si="174"/>
        <v>42753.63653935185</v>
      </c>
      <c r="U2180">
        <f t="shared" si="175"/>
        <v>2016</v>
      </c>
    </row>
    <row r="2181" spans="1:21" ht="43.2" x14ac:dyDescent="0.3">
      <c r="A2181" s="8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  <c r="O2181">
        <f t="shared" si="171"/>
        <v>161</v>
      </c>
      <c r="P2181" s="13">
        <f t="shared" si="172"/>
        <v>76.86</v>
      </c>
      <c r="Q2181" s="15" t="s">
        <v>8323</v>
      </c>
      <c r="R2181" t="s">
        <v>8324</v>
      </c>
      <c r="S2181" s="19">
        <f t="shared" si="173"/>
        <v>42075.171203703707</v>
      </c>
      <c r="T2181" s="19">
        <f t="shared" si="174"/>
        <v>42105.171203703707</v>
      </c>
      <c r="U2181">
        <f t="shared" si="175"/>
        <v>2015</v>
      </c>
    </row>
    <row r="2182" spans="1:21" ht="28.8" hidden="1" x14ac:dyDescent="0.3">
      <c r="A2182" s="8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  <c r="O2182">
        <f t="shared" si="171"/>
        <v>107</v>
      </c>
      <c r="P2182" s="13">
        <f t="shared" si="172"/>
        <v>68.709999999999994</v>
      </c>
      <c r="Q2182" s="15" t="s">
        <v>8323</v>
      </c>
      <c r="R2182" t="s">
        <v>8324</v>
      </c>
      <c r="S2182" s="19">
        <f t="shared" si="173"/>
        <v>42279.669768518521</v>
      </c>
      <c r="T2182" s="19">
        <f t="shared" si="174"/>
        <v>42321.711435185185</v>
      </c>
      <c r="U2182">
        <f t="shared" si="175"/>
        <v>2015</v>
      </c>
    </row>
    <row r="2183" spans="1:21" ht="57.6" x14ac:dyDescent="0.3">
      <c r="A2183" s="8">
        <v>2181</v>
      </c>
      <c r="B2183" s="9" t="s">
        <v>2182</v>
      </c>
      <c r="C2183" s="9" t="s">
        <v>6291</v>
      </c>
      <c r="D2183" s="10">
        <v>2000</v>
      </c>
      <c r="E2183" s="11">
        <v>3062</v>
      </c>
      <c r="F2183" s="8" t="s">
        <v>8218</v>
      </c>
      <c r="G2183" s="8" t="s">
        <v>8223</v>
      </c>
      <c r="H2183" s="8" t="s">
        <v>8245</v>
      </c>
      <c r="I2183" s="8">
        <v>1487635653</v>
      </c>
      <c r="J2183" s="8">
        <v>1486426053</v>
      </c>
      <c r="K2183" s="8" t="b">
        <v>0</v>
      </c>
      <c r="L2183" s="8">
        <v>53</v>
      </c>
      <c r="M2183" s="8" t="b">
        <v>1</v>
      </c>
      <c r="N2183" s="8" t="s">
        <v>8295</v>
      </c>
      <c r="O2183">
        <f t="shared" si="171"/>
        <v>153</v>
      </c>
      <c r="P2183" s="13">
        <f t="shared" si="172"/>
        <v>57.77</v>
      </c>
      <c r="Q2183" s="15" t="s">
        <v>8331</v>
      </c>
      <c r="R2183" t="s">
        <v>8349</v>
      </c>
      <c r="S2183" s="19">
        <f t="shared" si="173"/>
        <v>42773.005243055552</v>
      </c>
      <c r="T2183" s="19">
        <f t="shared" si="174"/>
        <v>42787.005243055552</v>
      </c>
      <c r="U2183">
        <f t="shared" si="175"/>
        <v>2017</v>
      </c>
    </row>
    <row r="2184" spans="1:21" ht="43.2" x14ac:dyDescent="0.3">
      <c r="A2184" s="8">
        <v>2182</v>
      </c>
      <c r="B2184" s="9" t="s">
        <v>2183</v>
      </c>
      <c r="C2184" s="9" t="s">
        <v>6292</v>
      </c>
      <c r="D2184" s="10">
        <v>3000</v>
      </c>
      <c r="E2184" s="11">
        <v>15725</v>
      </c>
      <c r="F2184" s="8" t="s">
        <v>8218</v>
      </c>
      <c r="G2184" s="8" t="s">
        <v>8228</v>
      </c>
      <c r="H2184" s="8" t="s">
        <v>8250</v>
      </c>
      <c r="I2184" s="8">
        <v>1412285825</v>
      </c>
      <c r="J2184" s="8">
        <v>1409261825</v>
      </c>
      <c r="K2184" s="8" t="b">
        <v>0</v>
      </c>
      <c r="L2184" s="8">
        <v>356</v>
      </c>
      <c r="M2184" s="8" t="b">
        <v>1</v>
      </c>
      <c r="N2184" s="8" t="s">
        <v>8295</v>
      </c>
      <c r="O2184">
        <f t="shared" si="171"/>
        <v>524</v>
      </c>
      <c r="P2184" s="13">
        <f t="shared" si="172"/>
        <v>44.17</v>
      </c>
      <c r="Q2184" s="15" t="s">
        <v>8331</v>
      </c>
      <c r="R2184" t="s">
        <v>8349</v>
      </c>
      <c r="S2184" s="19">
        <f t="shared" si="173"/>
        <v>41879.900752314818</v>
      </c>
      <c r="T2184" s="19">
        <f t="shared" si="174"/>
        <v>41914.900752314818</v>
      </c>
      <c r="U2184">
        <f t="shared" si="175"/>
        <v>2014</v>
      </c>
    </row>
    <row r="2185" spans="1:21" ht="43.2" x14ac:dyDescent="0.3">
      <c r="A2185" s="8">
        <v>2183</v>
      </c>
      <c r="B2185" s="9" t="s">
        <v>2184</v>
      </c>
      <c r="C2185" s="9" t="s">
        <v>6293</v>
      </c>
      <c r="D2185" s="10">
        <v>1800</v>
      </c>
      <c r="E2185" s="11">
        <v>8807</v>
      </c>
      <c r="F2185" s="8" t="s">
        <v>8218</v>
      </c>
      <c r="G2185" s="8" t="s">
        <v>8223</v>
      </c>
      <c r="H2185" s="8" t="s">
        <v>8245</v>
      </c>
      <c r="I2185" s="8">
        <v>1486616400</v>
      </c>
      <c r="J2185" s="8">
        <v>1484037977</v>
      </c>
      <c r="K2185" s="8" t="b">
        <v>0</v>
      </c>
      <c r="L2185" s="8">
        <v>279</v>
      </c>
      <c r="M2185" s="8" t="b">
        <v>1</v>
      </c>
      <c r="N2185" s="8" t="s">
        <v>8295</v>
      </c>
      <c r="O2185">
        <f t="shared" si="171"/>
        <v>489</v>
      </c>
      <c r="P2185" s="13">
        <f t="shared" si="172"/>
        <v>31.57</v>
      </c>
      <c r="Q2185" s="15" t="s">
        <v>8331</v>
      </c>
      <c r="R2185" t="s">
        <v>8349</v>
      </c>
      <c r="S2185" s="19">
        <f t="shared" si="173"/>
        <v>42745.365474537044</v>
      </c>
      <c r="T2185" s="19">
        <f t="shared" si="174"/>
        <v>42775.208333333328</v>
      </c>
      <c r="U2185">
        <f t="shared" si="175"/>
        <v>2017</v>
      </c>
    </row>
    <row r="2186" spans="1:21" ht="57.6" hidden="1" x14ac:dyDescent="0.3">
      <c r="A2186" s="8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  <c r="O2186">
        <f t="shared" si="171"/>
        <v>285</v>
      </c>
      <c r="P2186" s="13">
        <f t="shared" si="172"/>
        <v>107.05</v>
      </c>
      <c r="Q2186" s="15" t="s">
        <v>8331</v>
      </c>
      <c r="R2186" t="s">
        <v>8349</v>
      </c>
      <c r="S2186" s="19">
        <f t="shared" si="173"/>
        <v>42380.690289351856</v>
      </c>
      <c r="T2186" s="19">
        <f t="shared" si="174"/>
        <v>42394.666666666672</v>
      </c>
      <c r="U2186">
        <f t="shared" si="175"/>
        <v>2016</v>
      </c>
    </row>
    <row r="2187" spans="1:21" ht="43.2" hidden="1" x14ac:dyDescent="0.3">
      <c r="A2187" s="8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  <c r="O2187">
        <f t="shared" si="171"/>
        <v>1857</v>
      </c>
      <c r="P2187" s="13">
        <f t="shared" si="172"/>
        <v>149.03</v>
      </c>
      <c r="Q2187" s="15" t="s">
        <v>8331</v>
      </c>
      <c r="R2187" t="s">
        <v>8349</v>
      </c>
      <c r="S2187" s="19">
        <f t="shared" si="173"/>
        <v>41319.349988425929</v>
      </c>
      <c r="T2187" s="19">
        <f t="shared" si="174"/>
        <v>41359.349988425929</v>
      </c>
      <c r="U2187">
        <f t="shared" si="175"/>
        <v>2013</v>
      </c>
    </row>
    <row r="2188" spans="1:21" ht="43.2" hidden="1" x14ac:dyDescent="0.3">
      <c r="A2188" s="8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  <c r="O2188">
        <f t="shared" si="171"/>
        <v>110</v>
      </c>
      <c r="P2188" s="13">
        <f t="shared" si="172"/>
        <v>55.96</v>
      </c>
      <c r="Q2188" s="15" t="s">
        <v>8331</v>
      </c>
      <c r="R2188" t="s">
        <v>8349</v>
      </c>
      <c r="S2188" s="19">
        <f t="shared" si="173"/>
        <v>42583.615081018521</v>
      </c>
      <c r="T2188" s="19">
        <f t="shared" si="174"/>
        <v>42620.083333333328</v>
      </c>
      <c r="U2188">
        <f t="shared" si="175"/>
        <v>2016</v>
      </c>
    </row>
    <row r="2189" spans="1:21" ht="43.2" hidden="1" x14ac:dyDescent="0.3">
      <c r="A2189" s="8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  <c r="O2189">
        <f t="shared" si="171"/>
        <v>1015</v>
      </c>
      <c r="P2189" s="13">
        <f t="shared" si="172"/>
        <v>56.97</v>
      </c>
      <c r="Q2189" s="15" t="s">
        <v>8331</v>
      </c>
      <c r="R2189" t="s">
        <v>8349</v>
      </c>
      <c r="S2189" s="19">
        <f t="shared" si="173"/>
        <v>42068.209097222221</v>
      </c>
      <c r="T2189" s="19">
        <f t="shared" si="174"/>
        <v>42097.165972222225</v>
      </c>
      <c r="U2189">
        <f t="shared" si="175"/>
        <v>2015</v>
      </c>
    </row>
    <row r="2190" spans="1:21" ht="43.2" hidden="1" x14ac:dyDescent="0.3">
      <c r="A2190" s="8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  <c r="O2190">
        <f t="shared" si="171"/>
        <v>412</v>
      </c>
      <c r="P2190" s="13">
        <f t="shared" si="172"/>
        <v>44.06</v>
      </c>
      <c r="Q2190" s="15" t="s">
        <v>8331</v>
      </c>
      <c r="R2190" t="s">
        <v>8349</v>
      </c>
      <c r="S2190" s="19">
        <f t="shared" si="173"/>
        <v>42633.586122685185</v>
      </c>
      <c r="T2190" s="19">
        <f t="shared" si="174"/>
        <v>42668.708333333328</v>
      </c>
      <c r="U2190">
        <f t="shared" si="175"/>
        <v>2016</v>
      </c>
    </row>
    <row r="2191" spans="1:21" ht="43.2" x14ac:dyDescent="0.3">
      <c r="A2191" s="8">
        <v>2189</v>
      </c>
      <c r="B2191" s="9" t="s">
        <v>2190</v>
      </c>
      <c r="C2191" s="9" t="s">
        <v>6299</v>
      </c>
      <c r="D2191" s="10">
        <v>1200</v>
      </c>
      <c r="E2191" s="11">
        <v>6039</v>
      </c>
      <c r="F2191" s="8" t="s">
        <v>8218</v>
      </c>
      <c r="G2191" s="8" t="s">
        <v>8224</v>
      </c>
      <c r="H2191" s="8" t="s">
        <v>8246</v>
      </c>
      <c r="I2191" s="8">
        <v>1461276000</v>
      </c>
      <c r="J2191" s="8">
        <v>1460055300</v>
      </c>
      <c r="K2191" s="8" t="b">
        <v>0</v>
      </c>
      <c r="L2191" s="8">
        <v>88</v>
      </c>
      <c r="M2191" s="8" t="b">
        <v>1</v>
      </c>
      <c r="N2191" s="8" t="s">
        <v>8295</v>
      </c>
      <c r="O2191">
        <f t="shared" si="171"/>
        <v>503</v>
      </c>
      <c r="P2191" s="13">
        <f t="shared" si="172"/>
        <v>68.63</v>
      </c>
      <c r="Q2191" s="15" t="s">
        <v>8331</v>
      </c>
      <c r="R2191" t="s">
        <v>8349</v>
      </c>
      <c r="S2191" s="19">
        <f t="shared" si="173"/>
        <v>42467.788194444445</v>
      </c>
      <c r="T2191" s="19">
        <f t="shared" si="174"/>
        <v>42481.916666666672</v>
      </c>
      <c r="U2191">
        <f t="shared" si="175"/>
        <v>2016</v>
      </c>
    </row>
    <row r="2192" spans="1:21" ht="43.2" hidden="1" x14ac:dyDescent="0.3">
      <c r="A2192" s="8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  <c r="O2192">
        <f t="shared" si="171"/>
        <v>185</v>
      </c>
      <c r="P2192" s="13">
        <f t="shared" si="172"/>
        <v>65.319999999999993</v>
      </c>
      <c r="Q2192" s="15" t="s">
        <v>8331</v>
      </c>
      <c r="R2192" t="s">
        <v>8349</v>
      </c>
      <c r="S2192" s="19">
        <f t="shared" si="173"/>
        <v>42417.625046296293</v>
      </c>
      <c r="T2192" s="19">
        <f t="shared" si="174"/>
        <v>42452.290972222225</v>
      </c>
      <c r="U2192">
        <f t="shared" si="175"/>
        <v>2016</v>
      </c>
    </row>
    <row r="2193" spans="1:21" ht="43.2" hidden="1" x14ac:dyDescent="0.3">
      <c r="A2193" s="8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  <c r="O2193">
        <f t="shared" si="171"/>
        <v>120</v>
      </c>
      <c r="P2193" s="13">
        <f t="shared" si="172"/>
        <v>35.92</v>
      </c>
      <c r="Q2193" s="15" t="s">
        <v>8331</v>
      </c>
      <c r="R2193" t="s">
        <v>8349</v>
      </c>
      <c r="S2193" s="19">
        <f t="shared" si="173"/>
        <v>42768.833645833336</v>
      </c>
      <c r="T2193" s="19">
        <f t="shared" si="174"/>
        <v>42780.833645833336</v>
      </c>
      <c r="U2193">
        <f t="shared" si="175"/>
        <v>2017</v>
      </c>
    </row>
    <row r="2194" spans="1:21" ht="43.2" hidden="1" x14ac:dyDescent="0.3">
      <c r="A2194" s="8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  <c r="O2194">
        <f t="shared" si="171"/>
        <v>1081</v>
      </c>
      <c r="P2194" s="13">
        <f t="shared" si="172"/>
        <v>40.07</v>
      </c>
      <c r="Q2194" s="15" t="s">
        <v>8331</v>
      </c>
      <c r="R2194" t="s">
        <v>8349</v>
      </c>
      <c r="S2194" s="19">
        <f t="shared" si="173"/>
        <v>42691.8512037037</v>
      </c>
      <c r="T2194" s="19">
        <f t="shared" si="174"/>
        <v>42719.958333333328</v>
      </c>
      <c r="U2194">
        <f t="shared" si="175"/>
        <v>2016</v>
      </c>
    </row>
    <row r="2195" spans="1:21" ht="57.6" hidden="1" x14ac:dyDescent="0.3">
      <c r="A2195" s="8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  <c r="O2195">
        <f t="shared" si="171"/>
        <v>452</v>
      </c>
      <c r="P2195" s="13">
        <f t="shared" si="172"/>
        <v>75.650000000000006</v>
      </c>
      <c r="Q2195" s="15" t="s">
        <v>8331</v>
      </c>
      <c r="R2195" t="s">
        <v>8349</v>
      </c>
      <c r="S2195" s="19">
        <f t="shared" si="173"/>
        <v>42664.405925925923</v>
      </c>
      <c r="T2195" s="19">
        <f t="shared" si="174"/>
        <v>42695.207638888889</v>
      </c>
      <c r="U2195">
        <f t="shared" si="175"/>
        <v>2016</v>
      </c>
    </row>
    <row r="2196" spans="1:21" ht="57.6" hidden="1" x14ac:dyDescent="0.3">
      <c r="A2196" s="8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  <c r="O2196">
        <f t="shared" si="171"/>
        <v>537</v>
      </c>
      <c r="P2196" s="13">
        <f t="shared" si="172"/>
        <v>61.2</v>
      </c>
      <c r="Q2196" s="15" t="s">
        <v>8331</v>
      </c>
      <c r="R2196" t="s">
        <v>8349</v>
      </c>
      <c r="S2196" s="19">
        <f t="shared" si="173"/>
        <v>42425.757986111115</v>
      </c>
      <c r="T2196" s="19">
        <f t="shared" si="174"/>
        <v>42455.716319444444</v>
      </c>
      <c r="U2196">
        <f t="shared" si="175"/>
        <v>2016</v>
      </c>
    </row>
    <row r="2197" spans="1:21" ht="28.8" x14ac:dyDescent="0.3">
      <c r="A2197" s="8">
        <v>2195</v>
      </c>
      <c r="B2197" s="9" t="s">
        <v>2196</v>
      </c>
      <c r="C2197" s="9" t="s">
        <v>6305</v>
      </c>
      <c r="D2197" s="10">
        <v>4600</v>
      </c>
      <c r="E2197" s="11">
        <v>5535</v>
      </c>
      <c r="F2197" s="8" t="s">
        <v>8218</v>
      </c>
      <c r="G2197" s="8" t="s">
        <v>8223</v>
      </c>
      <c r="H2197" s="8" t="s">
        <v>8245</v>
      </c>
      <c r="I2197" s="8">
        <v>1439317900</v>
      </c>
      <c r="J2197" s="8">
        <v>1436725900</v>
      </c>
      <c r="K2197" s="8" t="b">
        <v>0</v>
      </c>
      <c r="L2197" s="8">
        <v>115</v>
      </c>
      <c r="M2197" s="8" t="b">
        <v>1</v>
      </c>
      <c r="N2197" s="8" t="s">
        <v>8295</v>
      </c>
      <c r="O2197">
        <f t="shared" si="171"/>
        <v>120</v>
      </c>
      <c r="P2197" s="13">
        <f t="shared" si="172"/>
        <v>48.13</v>
      </c>
      <c r="Q2197" s="15" t="s">
        <v>8331</v>
      </c>
      <c r="R2197" t="s">
        <v>8349</v>
      </c>
      <c r="S2197" s="19">
        <f t="shared" si="173"/>
        <v>42197.771990740745</v>
      </c>
      <c r="T2197" s="19">
        <f t="shared" si="174"/>
        <v>42227.771990740745</v>
      </c>
      <c r="U2197">
        <f t="shared" si="175"/>
        <v>2015</v>
      </c>
    </row>
    <row r="2198" spans="1:21" ht="28.8" hidden="1" x14ac:dyDescent="0.3">
      <c r="A2198" s="8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  <c r="O2198">
        <f t="shared" si="171"/>
        <v>114</v>
      </c>
      <c r="P2198" s="13">
        <f t="shared" si="172"/>
        <v>68.11</v>
      </c>
      <c r="Q2198" s="15" t="s">
        <v>8331</v>
      </c>
      <c r="R2198" t="s">
        <v>8349</v>
      </c>
      <c r="S2198" s="19">
        <f t="shared" si="173"/>
        <v>42675.487291666665</v>
      </c>
      <c r="T2198" s="19">
        <f t="shared" si="174"/>
        <v>42706.291666666672</v>
      </c>
      <c r="U2198">
        <f t="shared" si="175"/>
        <v>2016</v>
      </c>
    </row>
    <row r="2199" spans="1:21" ht="43.2" hidden="1" x14ac:dyDescent="0.3">
      <c r="A2199" s="8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  <c r="O2199">
        <f t="shared" si="171"/>
        <v>951</v>
      </c>
      <c r="P2199" s="13">
        <f t="shared" si="172"/>
        <v>65.89</v>
      </c>
      <c r="Q2199" s="15" t="s">
        <v>8331</v>
      </c>
      <c r="R2199" t="s">
        <v>8349</v>
      </c>
      <c r="S2199" s="19">
        <f t="shared" si="173"/>
        <v>42033.584016203706</v>
      </c>
      <c r="T2199" s="19">
        <f t="shared" si="174"/>
        <v>42063.584016203706</v>
      </c>
      <c r="U2199">
        <f t="shared" si="175"/>
        <v>2015</v>
      </c>
    </row>
    <row r="2200" spans="1:21" ht="43.2" hidden="1" x14ac:dyDescent="0.3">
      <c r="A2200" s="8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  <c r="O2200">
        <f t="shared" si="171"/>
        <v>133</v>
      </c>
      <c r="P2200" s="13">
        <f t="shared" si="172"/>
        <v>81.650000000000006</v>
      </c>
      <c r="Q2200" s="15" t="s">
        <v>8331</v>
      </c>
      <c r="R2200" t="s">
        <v>8349</v>
      </c>
      <c r="S2200" s="19">
        <f t="shared" si="173"/>
        <v>42292.513888888891</v>
      </c>
      <c r="T2200" s="19">
        <f t="shared" si="174"/>
        <v>42322.555555555555</v>
      </c>
      <c r="U2200">
        <f t="shared" si="175"/>
        <v>2015</v>
      </c>
    </row>
    <row r="2201" spans="1:21" ht="28.8" hidden="1" x14ac:dyDescent="0.3">
      <c r="A2201" s="8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  <c r="O2201">
        <f t="shared" si="171"/>
        <v>147</v>
      </c>
      <c r="P2201" s="13">
        <f t="shared" si="172"/>
        <v>52.7</v>
      </c>
      <c r="Q2201" s="15" t="s">
        <v>8331</v>
      </c>
      <c r="R2201" t="s">
        <v>8349</v>
      </c>
      <c r="S2201" s="19">
        <f t="shared" si="173"/>
        <v>42262.416643518518</v>
      </c>
      <c r="T2201" s="19">
        <f t="shared" si="174"/>
        <v>42292.416643518518</v>
      </c>
      <c r="U2201">
        <f t="shared" si="175"/>
        <v>2015</v>
      </c>
    </row>
    <row r="2202" spans="1:21" ht="43.2" x14ac:dyDescent="0.3">
      <c r="A2202" s="8">
        <v>2200</v>
      </c>
      <c r="B2202" s="9" t="s">
        <v>2201</v>
      </c>
      <c r="C2202" s="9" t="s">
        <v>6310</v>
      </c>
      <c r="D2202" s="10">
        <v>2000</v>
      </c>
      <c r="E2202" s="11">
        <v>10843</v>
      </c>
      <c r="F2202" s="8" t="s">
        <v>8218</v>
      </c>
      <c r="G2202" s="8" t="s">
        <v>8224</v>
      </c>
      <c r="H2202" s="8" t="s">
        <v>8246</v>
      </c>
      <c r="I2202" s="8">
        <v>1436151600</v>
      </c>
      <c r="J2202" s="8">
        <v>1433775668</v>
      </c>
      <c r="K2202" s="8" t="b">
        <v>0</v>
      </c>
      <c r="L2202" s="8">
        <v>263</v>
      </c>
      <c r="M2202" s="8" t="b">
        <v>1</v>
      </c>
      <c r="N2202" s="8" t="s">
        <v>8295</v>
      </c>
      <c r="O2202">
        <f t="shared" si="171"/>
        <v>542</v>
      </c>
      <c r="P2202" s="13">
        <f t="shared" si="172"/>
        <v>41.23</v>
      </c>
      <c r="Q2202" s="15" t="s">
        <v>8331</v>
      </c>
      <c r="R2202" t="s">
        <v>8349</v>
      </c>
      <c r="S2202" s="19">
        <f t="shared" si="173"/>
        <v>42163.625787037032</v>
      </c>
      <c r="T2202" s="19">
        <f t="shared" si="174"/>
        <v>42191.125</v>
      </c>
      <c r="U2202">
        <f t="shared" si="175"/>
        <v>2015</v>
      </c>
    </row>
    <row r="2203" spans="1:21" ht="43.2" hidden="1" x14ac:dyDescent="0.3">
      <c r="A2203" s="8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  <c r="O2203">
        <f t="shared" si="171"/>
        <v>383</v>
      </c>
      <c r="P2203" s="13">
        <f t="shared" si="172"/>
        <v>15.04</v>
      </c>
      <c r="Q2203" s="15" t="s">
        <v>8323</v>
      </c>
      <c r="R2203" t="s">
        <v>8328</v>
      </c>
      <c r="S2203" s="19">
        <f t="shared" si="173"/>
        <v>41276.846817129634</v>
      </c>
      <c r="T2203" s="19">
        <f t="shared" si="174"/>
        <v>41290.846817129634</v>
      </c>
      <c r="U2203">
        <f t="shared" si="175"/>
        <v>2013</v>
      </c>
    </row>
    <row r="2204" spans="1:21" ht="28.8" x14ac:dyDescent="0.3">
      <c r="A2204" s="8">
        <v>2202</v>
      </c>
      <c r="B2204" s="9" t="s">
        <v>2203</v>
      </c>
      <c r="C2204" s="9" t="s">
        <v>6312</v>
      </c>
      <c r="D2204" s="10">
        <v>4000</v>
      </c>
      <c r="E2204" s="11">
        <v>28167.25</v>
      </c>
      <c r="F2204" s="8" t="s">
        <v>8218</v>
      </c>
      <c r="G2204" s="8" t="s">
        <v>8223</v>
      </c>
      <c r="H2204" s="8" t="s">
        <v>8245</v>
      </c>
      <c r="I2204" s="8">
        <v>1351801368</v>
      </c>
      <c r="J2204" s="8">
        <v>1349209368</v>
      </c>
      <c r="K2204" s="8" t="b">
        <v>0</v>
      </c>
      <c r="L2204" s="8">
        <v>721</v>
      </c>
      <c r="M2204" s="8" t="b">
        <v>1</v>
      </c>
      <c r="N2204" s="8" t="s">
        <v>8278</v>
      </c>
      <c r="O2204">
        <f t="shared" si="171"/>
        <v>704</v>
      </c>
      <c r="P2204" s="13">
        <f t="shared" si="172"/>
        <v>39.07</v>
      </c>
      <c r="Q2204" s="15" t="s">
        <v>8323</v>
      </c>
      <c r="R2204" t="s">
        <v>8328</v>
      </c>
      <c r="S2204" s="19">
        <f t="shared" si="173"/>
        <v>41184.849166666667</v>
      </c>
      <c r="T2204" s="19">
        <f t="shared" si="174"/>
        <v>41214.849166666667</v>
      </c>
      <c r="U2204">
        <f t="shared" si="175"/>
        <v>2012</v>
      </c>
    </row>
    <row r="2205" spans="1:21" ht="43.2" x14ac:dyDescent="0.3">
      <c r="A2205" s="8">
        <v>2203</v>
      </c>
      <c r="B2205" s="9" t="s">
        <v>2204</v>
      </c>
      <c r="C2205" s="9" t="s">
        <v>6313</v>
      </c>
      <c r="D2205" s="10">
        <v>2000</v>
      </c>
      <c r="E2205" s="11">
        <v>2191</v>
      </c>
      <c r="F2205" s="8" t="s">
        <v>8218</v>
      </c>
      <c r="G2205" s="8" t="s">
        <v>8228</v>
      </c>
      <c r="H2205" s="8" t="s">
        <v>8250</v>
      </c>
      <c r="I2205" s="8">
        <v>1443127082</v>
      </c>
      <c r="J2205" s="8">
        <v>1440535082</v>
      </c>
      <c r="K2205" s="8" t="b">
        <v>0</v>
      </c>
      <c r="L2205" s="8">
        <v>50</v>
      </c>
      <c r="M2205" s="8" t="b">
        <v>1</v>
      </c>
      <c r="N2205" s="8" t="s">
        <v>8278</v>
      </c>
      <c r="O2205">
        <f t="shared" si="171"/>
        <v>110</v>
      </c>
      <c r="P2205" s="13">
        <f t="shared" si="172"/>
        <v>43.82</v>
      </c>
      <c r="Q2205" s="15" t="s">
        <v>8323</v>
      </c>
      <c r="R2205" t="s">
        <v>8328</v>
      </c>
      <c r="S2205" s="19">
        <f t="shared" si="173"/>
        <v>42241.85974537037</v>
      </c>
      <c r="T2205" s="19">
        <f t="shared" si="174"/>
        <v>42271.85974537037</v>
      </c>
      <c r="U2205">
        <f t="shared" si="175"/>
        <v>2015</v>
      </c>
    </row>
    <row r="2206" spans="1:21" ht="43.2" x14ac:dyDescent="0.3">
      <c r="A2206" s="8">
        <v>2204</v>
      </c>
      <c r="B2206" s="9" t="s">
        <v>2205</v>
      </c>
      <c r="C2206" s="9" t="s">
        <v>6314</v>
      </c>
      <c r="D2206" s="10">
        <v>1500</v>
      </c>
      <c r="E2206" s="11">
        <v>1993</v>
      </c>
      <c r="F2206" s="8" t="s">
        <v>8218</v>
      </c>
      <c r="G2206" s="8" t="s">
        <v>8223</v>
      </c>
      <c r="H2206" s="8" t="s">
        <v>8245</v>
      </c>
      <c r="I2206" s="8">
        <v>1362814119</v>
      </c>
      <c r="J2206" s="8">
        <v>1360222119</v>
      </c>
      <c r="K2206" s="8" t="b">
        <v>0</v>
      </c>
      <c r="L2206" s="8">
        <v>73</v>
      </c>
      <c r="M2206" s="8" t="b">
        <v>1</v>
      </c>
      <c r="N2206" s="8" t="s">
        <v>8278</v>
      </c>
      <c r="O2206">
        <f t="shared" si="171"/>
        <v>133</v>
      </c>
      <c r="P2206" s="13">
        <f t="shared" si="172"/>
        <v>27.3</v>
      </c>
      <c r="Q2206" s="15" t="s">
        <v>8323</v>
      </c>
      <c r="R2206" t="s">
        <v>8328</v>
      </c>
      <c r="S2206" s="19">
        <f t="shared" si="173"/>
        <v>41312.311562499999</v>
      </c>
      <c r="T2206" s="19">
        <f t="shared" si="174"/>
        <v>41342.311562499999</v>
      </c>
      <c r="U2206">
        <f t="shared" si="175"/>
        <v>2013</v>
      </c>
    </row>
    <row r="2207" spans="1:21" ht="43.2" hidden="1" x14ac:dyDescent="0.3">
      <c r="A2207" s="8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  <c r="O2207">
        <f t="shared" si="171"/>
        <v>152</v>
      </c>
      <c r="P2207" s="13">
        <f t="shared" si="172"/>
        <v>42.22</v>
      </c>
      <c r="Q2207" s="15" t="s">
        <v>8323</v>
      </c>
      <c r="R2207" t="s">
        <v>8328</v>
      </c>
      <c r="S2207" s="19">
        <f t="shared" si="173"/>
        <v>41031.82163194444</v>
      </c>
      <c r="T2207" s="19">
        <f t="shared" si="174"/>
        <v>41061.82163194444</v>
      </c>
      <c r="U2207">
        <f t="shared" si="175"/>
        <v>2012</v>
      </c>
    </row>
    <row r="2208" spans="1:21" ht="43.2" x14ac:dyDescent="0.3">
      <c r="A2208" s="8">
        <v>2206</v>
      </c>
      <c r="B2208" s="9" t="s">
        <v>2207</v>
      </c>
      <c r="C2208" s="9" t="s">
        <v>6316</v>
      </c>
      <c r="D2208" s="10">
        <v>1100</v>
      </c>
      <c r="E2208" s="11">
        <v>1130</v>
      </c>
      <c r="F2208" s="8" t="s">
        <v>8218</v>
      </c>
      <c r="G2208" s="8" t="s">
        <v>8223</v>
      </c>
      <c r="H2208" s="8" t="s">
        <v>8245</v>
      </c>
      <c r="I2208" s="8">
        <v>1334556624</v>
      </c>
      <c r="J2208" s="8">
        <v>1333001424</v>
      </c>
      <c r="K2208" s="8" t="b">
        <v>0</v>
      </c>
      <c r="L2208" s="8">
        <v>34</v>
      </c>
      <c r="M2208" s="8" t="b">
        <v>1</v>
      </c>
      <c r="N2208" s="8" t="s">
        <v>8278</v>
      </c>
      <c r="O2208">
        <f t="shared" si="171"/>
        <v>103</v>
      </c>
      <c r="P2208" s="13">
        <f t="shared" si="172"/>
        <v>33.24</v>
      </c>
      <c r="Q2208" s="15" t="s">
        <v>8323</v>
      </c>
      <c r="R2208" t="s">
        <v>8328</v>
      </c>
      <c r="S2208" s="19">
        <f t="shared" si="173"/>
        <v>40997.257222222222</v>
      </c>
      <c r="T2208" s="19">
        <f t="shared" si="174"/>
        <v>41015.257222222222</v>
      </c>
      <c r="U2208">
        <f t="shared" si="175"/>
        <v>2012</v>
      </c>
    </row>
    <row r="2209" spans="1:21" ht="43.2" x14ac:dyDescent="0.3">
      <c r="A2209" s="8">
        <v>2207</v>
      </c>
      <c r="B2209" s="9" t="s">
        <v>2208</v>
      </c>
      <c r="C2209" s="9" t="s">
        <v>6317</v>
      </c>
      <c r="D2209" s="10">
        <v>2000</v>
      </c>
      <c r="E2209" s="11">
        <v>2000</v>
      </c>
      <c r="F2209" s="8" t="s">
        <v>8218</v>
      </c>
      <c r="G2209" s="8" t="s">
        <v>8223</v>
      </c>
      <c r="H2209" s="8" t="s">
        <v>8245</v>
      </c>
      <c r="I2209" s="8">
        <v>1384580373</v>
      </c>
      <c r="J2209" s="8">
        <v>1381984773</v>
      </c>
      <c r="K2209" s="8" t="b">
        <v>0</v>
      </c>
      <c r="L2209" s="8">
        <v>7</v>
      </c>
      <c r="M2209" s="8" t="b">
        <v>1</v>
      </c>
      <c r="N2209" s="8" t="s">
        <v>8278</v>
      </c>
      <c r="O2209">
        <f t="shared" si="171"/>
        <v>100</v>
      </c>
      <c r="P2209" s="13">
        <f t="shared" si="172"/>
        <v>285.70999999999998</v>
      </c>
      <c r="Q2209" s="15" t="s">
        <v>8323</v>
      </c>
      <c r="R2209" t="s">
        <v>8328</v>
      </c>
      <c r="S2209" s="19">
        <f t="shared" si="173"/>
        <v>41564.194131944445</v>
      </c>
      <c r="T2209" s="19">
        <f t="shared" si="174"/>
        <v>41594.235798611109</v>
      </c>
      <c r="U2209">
        <f t="shared" si="175"/>
        <v>2013</v>
      </c>
    </row>
    <row r="2210" spans="1:21" ht="43.2" x14ac:dyDescent="0.3">
      <c r="A2210" s="8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  <c r="O2210">
        <f t="shared" si="171"/>
        <v>102</v>
      </c>
      <c r="P2210" s="13">
        <f t="shared" si="172"/>
        <v>42.33</v>
      </c>
      <c r="Q2210" s="15" t="s">
        <v>8323</v>
      </c>
      <c r="R2210" t="s">
        <v>8328</v>
      </c>
      <c r="S2210" s="19">
        <f t="shared" si="173"/>
        <v>40946.882245370369</v>
      </c>
      <c r="T2210" s="19">
        <f t="shared" si="174"/>
        <v>41006.166666666664</v>
      </c>
      <c r="U2210">
        <f t="shared" si="175"/>
        <v>2012</v>
      </c>
    </row>
    <row r="2211" spans="1:21" ht="28.8" hidden="1" x14ac:dyDescent="0.3">
      <c r="A2211" s="8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  <c r="O2211">
        <f t="shared" si="171"/>
        <v>151</v>
      </c>
      <c r="P2211" s="13">
        <f t="shared" si="172"/>
        <v>50.27</v>
      </c>
      <c r="Q2211" s="15" t="s">
        <v>8323</v>
      </c>
      <c r="R2211" t="s">
        <v>8328</v>
      </c>
      <c r="S2211" s="19">
        <f t="shared" si="173"/>
        <v>41732.479675925926</v>
      </c>
      <c r="T2211" s="19">
        <f t="shared" si="174"/>
        <v>41743.958333333336</v>
      </c>
      <c r="U2211">
        <f t="shared" si="175"/>
        <v>2014</v>
      </c>
    </row>
    <row r="2212" spans="1:21" ht="43.2" x14ac:dyDescent="0.3">
      <c r="A2212" s="8">
        <v>2210</v>
      </c>
      <c r="B2212" s="9" t="s">
        <v>2211</v>
      </c>
      <c r="C2212" s="9" t="s">
        <v>6320</v>
      </c>
      <c r="D2212" s="10">
        <v>4000</v>
      </c>
      <c r="E2212" s="11">
        <v>4457</v>
      </c>
      <c r="F2212" s="8" t="s">
        <v>8218</v>
      </c>
      <c r="G2212" s="8" t="s">
        <v>8223</v>
      </c>
      <c r="H2212" s="8" t="s">
        <v>8245</v>
      </c>
      <c r="I2212" s="8">
        <v>1334424960</v>
      </c>
      <c r="J2212" s="8">
        <v>1329442510</v>
      </c>
      <c r="K2212" s="8" t="b">
        <v>0</v>
      </c>
      <c r="L2212" s="8">
        <v>72</v>
      </c>
      <c r="M2212" s="8" t="b">
        <v>1</v>
      </c>
      <c r="N2212" s="8" t="s">
        <v>8278</v>
      </c>
      <c r="O2212">
        <f t="shared" si="171"/>
        <v>111</v>
      </c>
      <c r="P2212" s="13">
        <f t="shared" si="172"/>
        <v>61.9</v>
      </c>
      <c r="Q2212" s="15" t="s">
        <v>8323</v>
      </c>
      <c r="R2212" t="s">
        <v>8328</v>
      </c>
      <c r="S2212" s="19">
        <f t="shared" si="173"/>
        <v>40956.066087962965</v>
      </c>
      <c r="T2212" s="19">
        <f t="shared" si="174"/>
        <v>41013.73333333333</v>
      </c>
      <c r="U2212">
        <f t="shared" si="175"/>
        <v>2012</v>
      </c>
    </row>
    <row r="2213" spans="1:21" ht="43.2" x14ac:dyDescent="0.3">
      <c r="A2213" s="8">
        <v>2211</v>
      </c>
      <c r="B2213" s="9" t="s">
        <v>2212</v>
      </c>
      <c r="C2213" s="9" t="s">
        <v>6321</v>
      </c>
      <c r="D2213" s="10">
        <v>2500</v>
      </c>
      <c r="E2213" s="11">
        <v>4890</v>
      </c>
      <c r="F2213" s="8" t="s">
        <v>8218</v>
      </c>
      <c r="G2213" s="8" t="s">
        <v>8223</v>
      </c>
      <c r="H2213" s="8" t="s">
        <v>8245</v>
      </c>
      <c r="I2213" s="8">
        <v>1397113140</v>
      </c>
      <c r="J2213" s="8">
        <v>1395168625</v>
      </c>
      <c r="K2213" s="8" t="b">
        <v>0</v>
      </c>
      <c r="L2213" s="8">
        <v>120</v>
      </c>
      <c r="M2213" s="8" t="b">
        <v>1</v>
      </c>
      <c r="N2213" s="8" t="s">
        <v>8278</v>
      </c>
      <c r="O2213">
        <f t="shared" si="171"/>
        <v>196</v>
      </c>
      <c r="P2213" s="13">
        <f t="shared" si="172"/>
        <v>40.75</v>
      </c>
      <c r="Q2213" s="15" t="s">
        <v>8323</v>
      </c>
      <c r="R2213" t="s">
        <v>8328</v>
      </c>
      <c r="S2213" s="19">
        <f t="shared" si="173"/>
        <v>41716.785011574073</v>
      </c>
      <c r="T2213" s="19">
        <f t="shared" si="174"/>
        <v>41739.290972222225</v>
      </c>
      <c r="U2213">
        <f t="shared" si="175"/>
        <v>2014</v>
      </c>
    </row>
    <row r="2214" spans="1:21" ht="43.2" hidden="1" x14ac:dyDescent="0.3">
      <c r="A2214" s="8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  <c r="O2214">
        <f t="shared" si="171"/>
        <v>114</v>
      </c>
      <c r="P2214" s="13">
        <f t="shared" si="172"/>
        <v>55.8</v>
      </c>
      <c r="Q2214" s="15" t="s">
        <v>8323</v>
      </c>
      <c r="R2214" t="s">
        <v>8328</v>
      </c>
      <c r="S2214" s="19">
        <f t="shared" si="173"/>
        <v>41548.747418981482</v>
      </c>
      <c r="T2214" s="19">
        <f t="shared" si="174"/>
        <v>41582.041666666664</v>
      </c>
      <c r="U2214">
        <f t="shared" si="175"/>
        <v>2013</v>
      </c>
    </row>
    <row r="2215" spans="1:21" ht="57.6" hidden="1" x14ac:dyDescent="0.3">
      <c r="A2215" s="8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  <c r="O2215">
        <f t="shared" si="171"/>
        <v>200</v>
      </c>
      <c r="P2215" s="13">
        <f t="shared" si="172"/>
        <v>10</v>
      </c>
      <c r="Q2215" s="15" t="s">
        <v>8323</v>
      </c>
      <c r="R2215" t="s">
        <v>8328</v>
      </c>
      <c r="S2215" s="19">
        <f t="shared" si="173"/>
        <v>42109.826145833329</v>
      </c>
      <c r="T2215" s="19">
        <f t="shared" si="174"/>
        <v>42139.826145833329</v>
      </c>
      <c r="U2215">
        <f t="shared" si="175"/>
        <v>2015</v>
      </c>
    </row>
    <row r="2216" spans="1:21" ht="43.2" hidden="1" x14ac:dyDescent="0.3">
      <c r="A2216" s="8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  <c r="O2216">
        <f t="shared" si="171"/>
        <v>293</v>
      </c>
      <c r="P2216" s="13">
        <f t="shared" si="172"/>
        <v>73.13</v>
      </c>
      <c r="Q2216" s="15" t="s">
        <v>8323</v>
      </c>
      <c r="R2216" t="s">
        <v>8328</v>
      </c>
      <c r="S2216" s="19">
        <f t="shared" si="173"/>
        <v>41646.792222222226</v>
      </c>
      <c r="T2216" s="19">
        <f t="shared" si="174"/>
        <v>41676.792222222226</v>
      </c>
      <c r="U2216">
        <f t="shared" si="175"/>
        <v>2014</v>
      </c>
    </row>
    <row r="2217" spans="1:21" ht="28.8" hidden="1" x14ac:dyDescent="0.3">
      <c r="A2217" s="8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  <c r="O2217">
        <f t="shared" si="171"/>
        <v>156</v>
      </c>
      <c r="P2217" s="13">
        <f t="shared" si="172"/>
        <v>26.06</v>
      </c>
      <c r="Q2217" s="15" t="s">
        <v>8323</v>
      </c>
      <c r="R2217" t="s">
        <v>8328</v>
      </c>
      <c r="S2217" s="19">
        <f t="shared" si="173"/>
        <v>40958.717268518521</v>
      </c>
      <c r="T2217" s="19">
        <f t="shared" si="174"/>
        <v>40981.290972222225</v>
      </c>
      <c r="U2217">
        <f t="shared" si="175"/>
        <v>2012</v>
      </c>
    </row>
    <row r="2218" spans="1:21" ht="43.2" hidden="1" x14ac:dyDescent="0.3">
      <c r="A2218" s="8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  <c r="O2218">
        <f t="shared" si="171"/>
        <v>106</v>
      </c>
      <c r="P2218" s="13">
        <f t="shared" si="172"/>
        <v>22.64</v>
      </c>
      <c r="Q2218" s="15" t="s">
        <v>8323</v>
      </c>
      <c r="R2218" t="s">
        <v>8328</v>
      </c>
      <c r="S2218" s="19">
        <f t="shared" si="173"/>
        <v>42194.751678240747</v>
      </c>
      <c r="T2218" s="19">
        <f t="shared" si="174"/>
        <v>42208.751678240747</v>
      </c>
      <c r="U2218">
        <f t="shared" si="175"/>
        <v>2015</v>
      </c>
    </row>
    <row r="2219" spans="1:21" ht="43.2" hidden="1" x14ac:dyDescent="0.3">
      <c r="A2219" s="8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  <c r="O2219">
        <f t="shared" si="171"/>
        <v>101</v>
      </c>
      <c r="P2219" s="13">
        <f t="shared" si="172"/>
        <v>47.22</v>
      </c>
      <c r="Q2219" s="15" t="s">
        <v>8323</v>
      </c>
      <c r="R2219" t="s">
        <v>8328</v>
      </c>
      <c r="S2219" s="19">
        <f t="shared" si="173"/>
        <v>42299.776770833334</v>
      </c>
      <c r="T2219" s="19">
        <f t="shared" si="174"/>
        <v>42310.333333333328</v>
      </c>
      <c r="U2219">
        <f t="shared" si="175"/>
        <v>2015</v>
      </c>
    </row>
    <row r="2220" spans="1:21" ht="43.2" x14ac:dyDescent="0.3">
      <c r="A2220" s="8">
        <v>2218</v>
      </c>
      <c r="B2220" s="9" t="s">
        <v>2219</v>
      </c>
      <c r="C2220" s="9" t="s">
        <v>6328</v>
      </c>
      <c r="D2220" s="10">
        <v>2000</v>
      </c>
      <c r="E2220" s="11">
        <v>2456.66</v>
      </c>
      <c r="F2220" s="8" t="s">
        <v>8218</v>
      </c>
      <c r="G2220" s="8" t="s">
        <v>8223</v>
      </c>
      <c r="H2220" s="8" t="s">
        <v>8245</v>
      </c>
      <c r="I2220" s="8">
        <v>1346198400</v>
      </c>
      <c r="J2220" s="8">
        <v>1344281383</v>
      </c>
      <c r="K2220" s="8" t="b">
        <v>0</v>
      </c>
      <c r="L2220" s="8">
        <v>76</v>
      </c>
      <c r="M2220" s="8" t="b">
        <v>1</v>
      </c>
      <c r="N2220" s="8" t="s">
        <v>8278</v>
      </c>
      <c r="O2220">
        <f t="shared" si="171"/>
        <v>123</v>
      </c>
      <c r="P2220" s="13">
        <f t="shared" si="172"/>
        <v>32.32</v>
      </c>
      <c r="Q2220" s="15" t="s">
        <v>8323</v>
      </c>
      <c r="R2220" t="s">
        <v>8328</v>
      </c>
      <c r="S2220" s="19">
        <f t="shared" si="173"/>
        <v>41127.812303240738</v>
      </c>
      <c r="T2220" s="19">
        <f t="shared" si="174"/>
        <v>41150</v>
      </c>
      <c r="U2220">
        <f t="shared" si="175"/>
        <v>2012</v>
      </c>
    </row>
    <row r="2221" spans="1:21" ht="43.2" x14ac:dyDescent="0.3">
      <c r="A2221" s="8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  <c r="O2221">
        <f t="shared" si="171"/>
        <v>102</v>
      </c>
      <c r="P2221" s="13">
        <f t="shared" si="172"/>
        <v>53.42</v>
      </c>
      <c r="Q2221" s="15" t="s">
        <v>8323</v>
      </c>
      <c r="R2221" t="s">
        <v>8328</v>
      </c>
      <c r="S2221" s="19">
        <f t="shared" si="173"/>
        <v>42205.718888888892</v>
      </c>
      <c r="T2221" s="19">
        <f t="shared" si="174"/>
        <v>42235.718888888892</v>
      </c>
      <c r="U2221">
        <f t="shared" si="175"/>
        <v>2015</v>
      </c>
    </row>
    <row r="2222" spans="1:21" ht="43.2" x14ac:dyDescent="0.3">
      <c r="A2222" s="8">
        <v>2220</v>
      </c>
      <c r="B2222" s="9" t="s">
        <v>2221</v>
      </c>
      <c r="C2222" s="9" t="s">
        <v>6330</v>
      </c>
      <c r="D2222" s="10">
        <v>3500</v>
      </c>
      <c r="E2222" s="11">
        <v>3540</v>
      </c>
      <c r="F2222" s="8" t="s">
        <v>8218</v>
      </c>
      <c r="G2222" s="8" t="s">
        <v>8223</v>
      </c>
      <c r="H2222" s="8" t="s">
        <v>8245</v>
      </c>
      <c r="I2222" s="8">
        <v>1374888436</v>
      </c>
      <c r="J2222" s="8">
        <v>1372296436</v>
      </c>
      <c r="K2222" s="8" t="b">
        <v>0</v>
      </c>
      <c r="L2222" s="8">
        <v>69</v>
      </c>
      <c r="M2222" s="8" t="b">
        <v>1</v>
      </c>
      <c r="N2222" s="8" t="s">
        <v>8278</v>
      </c>
      <c r="O2222">
        <f t="shared" si="171"/>
        <v>101</v>
      </c>
      <c r="P2222" s="13">
        <f t="shared" si="172"/>
        <v>51.3</v>
      </c>
      <c r="Q2222" s="15" t="s">
        <v>8323</v>
      </c>
      <c r="R2222" t="s">
        <v>8328</v>
      </c>
      <c r="S2222" s="19">
        <f t="shared" si="173"/>
        <v>41452.060601851852</v>
      </c>
      <c r="T2222" s="19">
        <f t="shared" si="174"/>
        <v>41482.060601851852</v>
      </c>
      <c r="U2222">
        <f t="shared" si="175"/>
        <v>2013</v>
      </c>
    </row>
    <row r="2223" spans="1:21" ht="43.2" hidden="1" x14ac:dyDescent="0.3">
      <c r="A2223" s="8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  <c r="O2223">
        <f t="shared" si="171"/>
        <v>108</v>
      </c>
      <c r="P2223" s="13">
        <f t="shared" si="172"/>
        <v>37.200000000000003</v>
      </c>
      <c r="Q2223" s="15" t="s">
        <v>8331</v>
      </c>
      <c r="R2223" t="s">
        <v>8349</v>
      </c>
      <c r="S2223" s="19">
        <f t="shared" si="173"/>
        <v>42452.666770833333</v>
      </c>
      <c r="T2223" s="19">
        <f t="shared" si="174"/>
        <v>42483</v>
      </c>
      <c r="U2223">
        <f t="shared" si="175"/>
        <v>2016</v>
      </c>
    </row>
    <row r="2224" spans="1:21" ht="43.2" hidden="1" x14ac:dyDescent="0.3">
      <c r="A2224" s="8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  <c r="O2224">
        <f t="shared" si="171"/>
        <v>163</v>
      </c>
      <c r="P2224" s="13">
        <f t="shared" si="172"/>
        <v>27.1</v>
      </c>
      <c r="Q2224" s="15" t="s">
        <v>8331</v>
      </c>
      <c r="R2224" t="s">
        <v>8349</v>
      </c>
      <c r="S2224" s="19">
        <f t="shared" si="173"/>
        <v>40906.787581018521</v>
      </c>
      <c r="T2224" s="19">
        <f t="shared" si="174"/>
        <v>40936.787581018521</v>
      </c>
      <c r="U2224">
        <f t="shared" si="175"/>
        <v>2011</v>
      </c>
    </row>
    <row r="2225" spans="1:21" ht="57.6" hidden="1" x14ac:dyDescent="0.3">
      <c r="A2225" s="8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  <c r="O2225">
        <f t="shared" si="171"/>
        <v>106</v>
      </c>
      <c r="P2225" s="13">
        <f t="shared" si="172"/>
        <v>206.31</v>
      </c>
      <c r="Q2225" s="15" t="s">
        <v>8331</v>
      </c>
      <c r="R2225" t="s">
        <v>8349</v>
      </c>
      <c r="S2225" s="19">
        <f t="shared" si="173"/>
        <v>42152.640833333338</v>
      </c>
      <c r="T2225" s="19">
        <f t="shared" si="174"/>
        <v>42182.640833333338</v>
      </c>
      <c r="U2225">
        <f t="shared" si="175"/>
        <v>2015</v>
      </c>
    </row>
    <row r="2226" spans="1:21" ht="43.2" hidden="1" x14ac:dyDescent="0.3">
      <c r="A2226" s="8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  <c r="O2226">
        <f t="shared" si="171"/>
        <v>243</v>
      </c>
      <c r="P2226" s="13">
        <f t="shared" si="172"/>
        <v>82.15</v>
      </c>
      <c r="Q2226" s="15" t="s">
        <v>8331</v>
      </c>
      <c r="R2226" t="s">
        <v>8349</v>
      </c>
      <c r="S2226" s="19">
        <f t="shared" si="173"/>
        <v>42644.667534722219</v>
      </c>
      <c r="T2226" s="19">
        <f t="shared" si="174"/>
        <v>42672.791666666672</v>
      </c>
      <c r="U2226">
        <f t="shared" si="175"/>
        <v>2016</v>
      </c>
    </row>
    <row r="2227" spans="1:21" ht="43.2" hidden="1" x14ac:dyDescent="0.3">
      <c r="A2227" s="8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  <c r="O2227">
        <f t="shared" si="171"/>
        <v>945</v>
      </c>
      <c r="P2227" s="13">
        <f t="shared" si="172"/>
        <v>164.8</v>
      </c>
      <c r="Q2227" s="15" t="s">
        <v>8331</v>
      </c>
      <c r="R2227" t="s">
        <v>8349</v>
      </c>
      <c r="S2227" s="19">
        <f t="shared" si="173"/>
        <v>41873.79184027778</v>
      </c>
      <c r="T2227" s="19">
        <f t="shared" si="174"/>
        <v>41903.79184027778</v>
      </c>
      <c r="U2227">
        <f t="shared" si="175"/>
        <v>2014</v>
      </c>
    </row>
    <row r="2228" spans="1:21" ht="43.2" hidden="1" x14ac:dyDescent="0.3">
      <c r="A2228" s="8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  <c r="O2228">
        <f t="shared" si="171"/>
        <v>108</v>
      </c>
      <c r="P2228" s="13">
        <f t="shared" si="172"/>
        <v>60.82</v>
      </c>
      <c r="Q2228" s="15" t="s">
        <v>8331</v>
      </c>
      <c r="R2228" t="s">
        <v>8349</v>
      </c>
      <c r="S2228" s="19">
        <f t="shared" si="173"/>
        <v>42381.79886574074</v>
      </c>
      <c r="T2228" s="19">
        <f t="shared" si="174"/>
        <v>42412.207638888889</v>
      </c>
      <c r="U2228">
        <f t="shared" si="175"/>
        <v>2016</v>
      </c>
    </row>
    <row r="2229" spans="1:21" ht="43.2" hidden="1" x14ac:dyDescent="0.3">
      <c r="A2229" s="8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  <c r="O2229">
        <f t="shared" si="171"/>
        <v>157</v>
      </c>
      <c r="P2229" s="13">
        <f t="shared" si="172"/>
        <v>67.97</v>
      </c>
      <c r="Q2229" s="15" t="s">
        <v>8331</v>
      </c>
      <c r="R2229" t="s">
        <v>8349</v>
      </c>
      <c r="S2229" s="19">
        <f t="shared" si="173"/>
        <v>41561.807349537034</v>
      </c>
      <c r="T2229" s="19">
        <f t="shared" si="174"/>
        <v>41591.849016203705</v>
      </c>
      <c r="U2229">
        <f t="shared" si="175"/>
        <v>2013</v>
      </c>
    </row>
    <row r="2230" spans="1:21" ht="57.6" x14ac:dyDescent="0.3">
      <c r="A2230" s="8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  <c r="O2230">
        <f t="shared" si="171"/>
        <v>1174</v>
      </c>
      <c r="P2230" s="13">
        <f t="shared" si="172"/>
        <v>81.56</v>
      </c>
      <c r="Q2230" s="15" t="s">
        <v>8331</v>
      </c>
      <c r="R2230" t="s">
        <v>8349</v>
      </c>
      <c r="S2230" s="19">
        <f t="shared" si="173"/>
        <v>42202.278194444443</v>
      </c>
      <c r="T2230" s="19">
        <f t="shared" si="174"/>
        <v>42232.278194444443</v>
      </c>
      <c r="U2230">
        <f t="shared" si="175"/>
        <v>2015</v>
      </c>
    </row>
    <row r="2231" spans="1:21" ht="43.2" hidden="1" x14ac:dyDescent="0.3">
      <c r="A2231" s="8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  <c r="O2231">
        <f t="shared" si="171"/>
        <v>171</v>
      </c>
      <c r="P2231" s="13">
        <f t="shared" si="172"/>
        <v>25.43</v>
      </c>
      <c r="Q2231" s="15" t="s">
        <v>8331</v>
      </c>
      <c r="R2231" t="s">
        <v>8349</v>
      </c>
      <c r="S2231" s="19">
        <f t="shared" si="173"/>
        <v>41484.664247685185</v>
      </c>
      <c r="T2231" s="19">
        <f t="shared" si="174"/>
        <v>41520.166666666664</v>
      </c>
      <c r="U2231">
        <f t="shared" si="175"/>
        <v>2013</v>
      </c>
    </row>
    <row r="2232" spans="1:21" ht="43.2" hidden="1" x14ac:dyDescent="0.3">
      <c r="A2232" s="8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  <c r="O2232">
        <f t="shared" si="171"/>
        <v>126</v>
      </c>
      <c r="P2232" s="13">
        <f t="shared" si="172"/>
        <v>21.5</v>
      </c>
      <c r="Q2232" s="15" t="s">
        <v>8331</v>
      </c>
      <c r="R2232" t="s">
        <v>8349</v>
      </c>
      <c r="S2232" s="19">
        <f t="shared" si="173"/>
        <v>41724.881099537037</v>
      </c>
      <c r="T2232" s="19">
        <f t="shared" si="174"/>
        <v>41754.881099537037</v>
      </c>
      <c r="U2232">
        <f t="shared" si="175"/>
        <v>2014</v>
      </c>
    </row>
    <row r="2233" spans="1:21" ht="43.2" x14ac:dyDescent="0.3">
      <c r="A2233" s="8">
        <v>2231</v>
      </c>
      <c r="B2233" s="9" t="s">
        <v>2232</v>
      </c>
      <c r="C2233" s="9" t="s">
        <v>6341</v>
      </c>
      <c r="D2233" s="10">
        <v>2500</v>
      </c>
      <c r="E2233" s="11">
        <v>30303.24</v>
      </c>
      <c r="F2233" s="8" t="s">
        <v>8218</v>
      </c>
      <c r="G2233" s="8" t="s">
        <v>8223</v>
      </c>
      <c r="H2233" s="8" t="s">
        <v>8245</v>
      </c>
      <c r="I2233" s="8">
        <v>1372136400</v>
      </c>
      <c r="J2233" s="8">
        <v>1369864301</v>
      </c>
      <c r="K2233" s="8" t="b">
        <v>0</v>
      </c>
      <c r="L2233" s="8">
        <v>1113</v>
      </c>
      <c r="M2233" s="8" t="b">
        <v>1</v>
      </c>
      <c r="N2233" s="8" t="s">
        <v>8295</v>
      </c>
      <c r="O2233">
        <f t="shared" si="171"/>
        <v>1212</v>
      </c>
      <c r="P2233" s="13">
        <f t="shared" si="172"/>
        <v>27.23</v>
      </c>
      <c r="Q2233" s="15" t="s">
        <v>8331</v>
      </c>
      <c r="R2233" t="s">
        <v>8349</v>
      </c>
      <c r="S2233" s="19">
        <f t="shared" si="173"/>
        <v>41423.910891203705</v>
      </c>
      <c r="T2233" s="19">
        <f t="shared" si="174"/>
        <v>41450.208333333336</v>
      </c>
      <c r="U2233">
        <f t="shared" si="175"/>
        <v>2013</v>
      </c>
    </row>
    <row r="2234" spans="1:21" ht="43.2" hidden="1" x14ac:dyDescent="0.3">
      <c r="A2234" s="8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  <c r="O2234">
        <f t="shared" si="171"/>
        <v>496</v>
      </c>
      <c r="P2234" s="13">
        <f t="shared" si="172"/>
        <v>25.09</v>
      </c>
      <c r="Q2234" s="15" t="s">
        <v>8331</v>
      </c>
      <c r="R2234" t="s">
        <v>8349</v>
      </c>
      <c r="S2234" s="19">
        <f t="shared" si="173"/>
        <v>41806.794074074074</v>
      </c>
      <c r="T2234" s="19">
        <f t="shared" si="174"/>
        <v>41839.125</v>
      </c>
      <c r="U2234">
        <f t="shared" si="175"/>
        <v>2014</v>
      </c>
    </row>
    <row r="2235" spans="1:21" ht="43.2" x14ac:dyDescent="0.3">
      <c r="A2235" s="8">
        <v>2233</v>
      </c>
      <c r="B2235" s="9" t="s">
        <v>2234</v>
      </c>
      <c r="C2235" s="9" t="s">
        <v>6343</v>
      </c>
      <c r="D2235" s="10">
        <v>2500</v>
      </c>
      <c r="E2235" s="11">
        <v>8301</v>
      </c>
      <c r="F2235" s="8" t="s">
        <v>8218</v>
      </c>
      <c r="G2235" s="8" t="s">
        <v>8224</v>
      </c>
      <c r="H2235" s="8" t="s">
        <v>8246</v>
      </c>
      <c r="I2235" s="8">
        <v>1450051200</v>
      </c>
      <c r="J2235" s="8">
        <v>1448269539</v>
      </c>
      <c r="K2235" s="8" t="b">
        <v>0</v>
      </c>
      <c r="L2235" s="8">
        <v>391</v>
      </c>
      <c r="M2235" s="8" t="b">
        <v>1</v>
      </c>
      <c r="N2235" s="8" t="s">
        <v>8295</v>
      </c>
      <c r="O2235">
        <f t="shared" si="171"/>
        <v>332</v>
      </c>
      <c r="P2235" s="13">
        <f t="shared" si="172"/>
        <v>21.23</v>
      </c>
      <c r="Q2235" s="15" t="s">
        <v>8331</v>
      </c>
      <c r="R2235" t="s">
        <v>8349</v>
      </c>
      <c r="S2235" s="19">
        <f t="shared" si="173"/>
        <v>42331.378923611104</v>
      </c>
      <c r="T2235" s="19">
        <f t="shared" si="174"/>
        <v>42352</v>
      </c>
      <c r="U2235">
        <f t="shared" si="175"/>
        <v>2015</v>
      </c>
    </row>
    <row r="2236" spans="1:21" ht="43.2" hidden="1" x14ac:dyDescent="0.3">
      <c r="A2236" s="8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  <c r="O2236">
        <f t="shared" si="171"/>
        <v>1165</v>
      </c>
      <c r="P2236" s="13">
        <f t="shared" si="172"/>
        <v>41.61</v>
      </c>
      <c r="Q2236" s="15" t="s">
        <v>8331</v>
      </c>
      <c r="R2236" t="s">
        <v>8349</v>
      </c>
      <c r="S2236" s="19">
        <f t="shared" si="173"/>
        <v>42710.824618055558</v>
      </c>
      <c r="T2236" s="19">
        <f t="shared" si="174"/>
        <v>42740.824618055558</v>
      </c>
      <c r="U2236">
        <f t="shared" si="175"/>
        <v>2016</v>
      </c>
    </row>
    <row r="2237" spans="1:21" ht="28.8" hidden="1" x14ac:dyDescent="0.3">
      <c r="A2237" s="8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  <c r="O2237">
        <f t="shared" si="171"/>
        <v>153</v>
      </c>
      <c r="P2237" s="13">
        <f t="shared" si="172"/>
        <v>135.59</v>
      </c>
      <c r="Q2237" s="15" t="s">
        <v>8331</v>
      </c>
      <c r="R2237" t="s">
        <v>8349</v>
      </c>
      <c r="S2237" s="19">
        <f t="shared" si="173"/>
        <v>42062.022118055553</v>
      </c>
      <c r="T2237" s="19">
        <f t="shared" si="174"/>
        <v>42091.980451388896</v>
      </c>
      <c r="U2237">
        <f t="shared" si="175"/>
        <v>2015</v>
      </c>
    </row>
    <row r="2238" spans="1:21" ht="43.2" x14ac:dyDescent="0.3">
      <c r="A2238" s="8">
        <v>2236</v>
      </c>
      <c r="B2238" s="9" t="s">
        <v>2237</v>
      </c>
      <c r="C2238" s="9" t="s">
        <v>6346</v>
      </c>
      <c r="D2238" s="10">
        <v>2800</v>
      </c>
      <c r="E2238" s="11">
        <v>15039</v>
      </c>
      <c r="F2238" s="8" t="s">
        <v>8218</v>
      </c>
      <c r="G2238" s="8" t="s">
        <v>8223</v>
      </c>
      <c r="H2238" s="8" t="s">
        <v>8245</v>
      </c>
      <c r="I2238" s="8">
        <v>1454338123</v>
      </c>
      <c r="J2238" s="8">
        <v>1451746123</v>
      </c>
      <c r="K2238" s="8" t="b">
        <v>0</v>
      </c>
      <c r="L2238" s="8">
        <v>680</v>
      </c>
      <c r="M2238" s="8" t="b">
        <v>1</v>
      </c>
      <c r="N2238" s="8" t="s">
        <v>8295</v>
      </c>
      <c r="O2238">
        <f t="shared" si="171"/>
        <v>537</v>
      </c>
      <c r="P2238" s="13">
        <f t="shared" si="172"/>
        <v>22.12</v>
      </c>
      <c r="Q2238" s="15" t="s">
        <v>8331</v>
      </c>
      <c r="R2238" t="s">
        <v>8349</v>
      </c>
      <c r="S2238" s="19">
        <f t="shared" si="173"/>
        <v>42371.617164351846</v>
      </c>
      <c r="T2238" s="19">
        <f t="shared" si="174"/>
        <v>42401.617164351846</v>
      </c>
      <c r="U2238">
        <f t="shared" si="175"/>
        <v>2016</v>
      </c>
    </row>
    <row r="2239" spans="1:21" ht="43.2" hidden="1" x14ac:dyDescent="0.3">
      <c r="A2239" s="8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  <c r="O2239">
        <f t="shared" si="171"/>
        <v>353</v>
      </c>
      <c r="P2239" s="13">
        <f t="shared" si="172"/>
        <v>64.63</v>
      </c>
      <c r="Q2239" s="15" t="s">
        <v>8331</v>
      </c>
      <c r="R2239" t="s">
        <v>8349</v>
      </c>
      <c r="S2239" s="19">
        <f t="shared" si="173"/>
        <v>41915.003275462965</v>
      </c>
      <c r="T2239" s="19">
        <f t="shared" si="174"/>
        <v>41955.332638888889</v>
      </c>
      <c r="U2239">
        <f t="shared" si="175"/>
        <v>2014</v>
      </c>
    </row>
    <row r="2240" spans="1:21" ht="28.8" x14ac:dyDescent="0.3">
      <c r="A2240" s="8">
        <v>2238</v>
      </c>
      <c r="B2240" s="9" t="s">
        <v>2239</v>
      </c>
      <c r="C2240" s="9" t="s">
        <v>6348</v>
      </c>
      <c r="D2240" s="10">
        <v>4000</v>
      </c>
      <c r="E2240" s="11">
        <v>5496</v>
      </c>
      <c r="F2240" s="8" t="s">
        <v>8218</v>
      </c>
      <c r="G2240" s="8" t="s">
        <v>8235</v>
      </c>
      <c r="H2240" s="8" t="s">
        <v>8248</v>
      </c>
      <c r="I2240" s="8">
        <v>1489157716</v>
      </c>
      <c r="J2240" s="8">
        <v>1486565716</v>
      </c>
      <c r="K2240" s="8" t="b">
        <v>0</v>
      </c>
      <c r="L2240" s="8">
        <v>79</v>
      </c>
      <c r="M2240" s="8" t="b">
        <v>1</v>
      </c>
      <c r="N2240" s="8" t="s">
        <v>8295</v>
      </c>
      <c r="O2240">
        <f t="shared" si="171"/>
        <v>137</v>
      </c>
      <c r="P2240" s="13">
        <f t="shared" si="172"/>
        <v>69.569999999999993</v>
      </c>
      <c r="Q2240" s="15" t="s">
        <v>8331</v>
      </c>
      <c r="R2240" t="s">
        <v>8349</v>
      </c>
      <c r="S2240" s="19">
        <f t="shared" si="173"/>
        <v>42774.621712962966</v>
      </c>
      <c r="T2240" s="19">
        <f t="shared" si="174"/>
        <v>42804.621712962966</v>
      </c>
      <c r="U2240">
        <f t="shared" si="175"/>
        <v>2017</v>
      </c>
    </row>
    <row r="2241" spans="1:21" ht="28.8" hidden="1" x14ac:dyDescent="0.3">
      <c r="A2241" s="8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  <c r="O2241">
        <f t="shared" si="171"/>
        <v>128</v>
      </c>
      <c r="P2241" s="13">
        <f t="shared" si="172"/>
        <v>75.13</v>
      </c>
      <c r="Q2241" s="15" t="s">
        <v>8331</v>
      </c>
      <c r="R2241" t="s">
        <v>8349</v>
      </c>
      <c r="S2241" s="19">
        <f t="shared" si="173"/>
        <v>41572.958495370374</v>
      </c>
      <c r="T2241" s="19">
        <f t="shared" si="174"/>
        <v>41609.168055555558</v>
      </c>
      <c r="U2241">
        <f t="shared" si="175"/>
        <v>2013</v>
      </c>
    </row>
    <row r="2242" spans="1:21" ht="43.2" hidden="1" x14ac:dyDescent="0.3">
      <c r="A2242" s="8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  <c r="O2242">
        <f t="shared" si="171"/>
        <v>271</v>
      </c>
      <c r="P2242" s="13">
        <f t="shared" si="172"/>
        <v>140.97999999999999</v>
      </c>
      <c r="Q2242" s="15" t="s">
        <v>8331</v>
      </c>
      <c r="R2242" t="s">
        <v>8349</v>
      </c>
      <c r="S2242" s="19">
        <f t="shared" si="173"/>
        <v>42452.825740740736</v>
      </c>
      <c r="T2242" s="19">
        <f t="shared" si="174"/>
        <v>42482.825740740736</v>
      </c>
      <c r="U2242">
        <f t="shared" si="175"/>
        <v>2016</v>
      </c>
    </row>
    <row r="2243" spans="1:21" ht="43.2" x14ac:dyDescent="0.3">
      <c r="A2243" s="8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  <c r="O2243">
        <f t="shared" ref="O2243:O2306" si="176">ROUND(E2243/D2243*100,0)</f>
        <v>806</v>
      </c>
      <c r="P2243" s="13">
        <f t="shared" ref="P2243:P2306" si="177">IFERROR(ROUND(E2243/L2243,2),0)</f>
        <v>49.47</v>
      </c>
      <c r="Q2243" s="15" t="s">
        <v>8331</v>
      </c>
      <c r="R2243" t="s">
        <v>8349</v>
      </c>
      <c r="S2243" s="19">
        <f t="shared" ref="S2243:S2306" si="178">(((J2243/60)/60)/24)+DATE(1970,1,1)</f>
        <v>42766.827546296292</v>
      </c>
      <c r="T2243" s="19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28.8" hidden="1" x14ac:dyDescent="0.3">
      <c r="A2244" s="8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  <c r="O2244">
        <f t="shared" si="176"/>
        <v>1360</v>
      </c>
      <c r="P2244" s="13">
        <f t="shared" si="177"/>
        <v>53.87</v>
      </c>
      <c r="Q2244" s="15" t="s">
        <v>8331</v>
      </c>
      <c r="R2244" t="s">
        <v>8349</v>
      </c>
      <c r="S2244" s="19">
        <f t="shared" si="178"/>
        <v>41569.575613425928</v>
      </c>
      <c r="T2244" s="19">
        <f t="shared" si="179"/>
        <v>41605.126388888886</v>
      </c>
      <c r="U2244">
        <f t="shared" si="180"/>
        <v>2013</v>
      </c>
    </row>
    <row r="2245" spans="1:21" ht="43.2" hidden="1" x14ac:dyDescent="0.3">
      <c r="A2245" s="8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  <c r="O2245">
        <f t="shared" si="176"/>
        <v>930250</v>
      </c>
      <c r="P2245" s="13">
        <f t="shared" si="177"/>
        <v>4.57</v>
      </c>
      <c r="Q2245" s="15" t="s">
        <v>8331</v>
      </c>
      <c r="R2245" t="s">
        <v>8349</v>
      </c>
      <c r="S2245" s="19">
        <f t="shared" si="178"/>
        <v>42800.751041666663</v>
      </c>
      <c r="T2245" s="19">
        <f t="shared" si="179"/>
        <v>42807.125</v>
      </c>
      <c r="U2245">
        <f t="shared" si="180"/>
        <v>2017</v>
      </c>
    </row>
    <row r="2246" spans="1:21" ht="43.2" hidden="1" x14ac:dyDescent="0.3">
      <c r="A2246" s="8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  <c r="O2246">
        <f t="shared" si="176"/>
        <v>377</v>
      </c>
      <c r="P2246" s="13">
        <f t="shared" si="177"/>
        <v>65</v>
      </c>
      <c r="Q2246" s="15" t="s">
        <v>8331</v>
      </c>
      <c r="R2246" t="s">
        <v>8349</v>
      </c>
      <c r="S2246" s="19">
        <f t="shared" si="178"/>
        <v>42647.818819444445</v>
      </c>
      <c r="T2246" s="19">
        <f t="shared" si="179"/>
        <v>42659.854166666672</v>
      </c>
      <c r="U2246">
        <f t="shared" si="180"/>
        <v>2016</v>
      </c>
    </row>
    <row r="2247" spans="1:21" ht="43.2" x14ac:dyDescent="0.3">
      <c r="A2247" s="8">
        <v>2245</v>
      </c>
      <c r="B2247" s="9" t="s">
        <v>2246</v>
      </c>
      <c r="C2247" s="9" t="s">
        <v>6355</v>
      </c>
      <c r="D2247" s="10">
        <v>4000</v>
      </c>
      <c r="E2247" s="11">
        <v>105881</v>
      </c>
      <c r="F2247" s="8" t="s">
        <v>8218</v>
      </c>
      <c r="G2247" s="8" t="s">
        <v>8223</v>
      </c>
      <c r="H2247" s="8" t="s">
        <v>8245</v>
      </c>
      <c r="I2247" s="8">
        <v>1393005600</v>
      </c>
      <c r="J2247" s="8">
        <v>1390323617</v>
      </c>
      <c r="K2247" s="8" t="b">
        <v>0</v>
      </c>
      <c r="L2247" s="8">
        <v>1980</v>
      </c>
      <c r="M2247" s="8" t="b">
        <v>1</v>
      </c>
      <c r="N2247" s="8" t="s">
        <v>8295</v>
      </c>
      <c r="O2247">
        <f t="shared" si="176"/>
        <v>2647</v>
      </c>
      <c r="P2247" s="13">
        <f t="shared" si="177"/>
        <v>53.48</v>
      </c>
      <c r="Q2247" s="15" t="s">
        <v>8331</v>
      </c>
      <c r="R2247" t="s">
        <v>8349</v>
      </c>
      <c r="S2247" s="19">
        <f t="shared" si="178"/>
        <v>41660.708530092597</v>
      </c>
      <c r="T2247" s="19">
        <f t="shared" si="179"/>
        <v>41691.75</v>
      </c>
      <c r="U2247">
        <f t="shared" si="180"/>
        <v>2014</v>
      </c>
    </row>
    <row r="2248" spans="1:21" ht="43.2" x14ac:dyDescent="0.3">
      <c r="A2248" s="8">
        <v>2246</v>
      </c>
      <c r="B2248" s="9" t="s">
        <v>2247</v>
      </c>
      <c r="C2248" s="9" t="s">
        <v>6356</v>
      </c>
      <c r="D2248" s="10">
        <v>2500</v>
      </c>
      <c r="E2248" s="11">
        <v>2503</v>
      </c>
      <c r="F2248" s="8" t="s">
        <v>8218</v>
      </c>
      <c r="G2248" s="8" t="s">
        <v>8224</v>
      </c>
      <c r="H2248" s="8" t="s">
        <v>8246</v>
      </c>
      <c r="I2248" s="8">
        <v>1441393210</v>
      </c>
      <c r="J2248" s="8">
        <v>1438801210</v>
      </c>
      <c r="K2248" s="8" t="b">
        <v>0</v>
      </c>
      <c r="L2248" s="8">
        <v>57</v>
      </c>
      <c r="M2248" s="8" t="b">
        <v>1</v>
      </c>
      <c r="N2248" s="8" t="s">
        <v>8295</v>
      </c>
      <c r="O2248">
        <f t="shared" si="176"/>
        <v>100</v>
      </c>
      <c r="P2248" s="13">
        <f t="shared" si="177"/>
        <v>43.91</v>
      </c>
      <c r="Q2248" s="15" t="s">
        <v>8331</v>
      </c>
      <c r="R2248" t="s">
        <v>8349</v>
      </c>
      <c r="S2248" s="19">
        <f t="shared" si="178"/>
        <v>42221.79178240741</v>
      </c>
      <c r="T2248" s="19">
        <f t="shared" si="179"/>
        <v>42251.79178240741</v>
      </c>
      <c r="U2248">
        <f t="shared" si="180"/>
        <v>2015</v>
      </c>
    </row>
    <row r="2249" spans="1:21" ht="28.8" hidden="1" x14ac:dyDescent="0.3">
      <c r="A2249" s="8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  <c r="O2249">
        <f t="shared" si="176"/>
        <v>104</v>
      </c>
      <c r="P2249" s="13">
        <f t="shared" si="177"/>
        <v>50.85</v>
      </c>
      <c r="Q2249" s="15" t="s">
        <v>8331</v>
      </c>
      <c r="R2249" t="s">
        <v>8349</v>
      </c>
      <c r="S2249" s="19">
        <f t="shared" si="178"/>
        <v>42200.666261574079</v>
      </c>
      <c r="T2249" s="19">
        <f t="shared" si="179"/>
        <v>42214.666261574079</v>
      </c>
      <c r="U2249">
        <f t="shared" si="180"/>
        <v>2015</v>
      </c>
    </row>
    <row r="2250" spans="1:21" ht="43.2" hidden="1" x14ac:dyDescent="0.3">
      <c r="A2250" s="8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  <c r="O2250">
        <f t="shared" si="176"/>
        <v>107</v>
      </c>
      <c r="P2250" s="13">
        <f t="shared" si="177"/>
        <v>58.63</v>
      </c>
      <c r="Q2250" s="15" t="s">
        <v>8331</v>
      </c>
      <c r="R2250" t="s">
        <v>8349</v>
      </c>
      <c r="S2250" s="19">
        <f t="shared" si="178"/>
        <v>42688.875902777778</v>
      </c>
      <c r="T2250" s="19">
        <f t="shared" si="179"/>
        <v>42718.875902777778</v>
      </c>
      <c r="U2250">
        <f t="shared" si="180"/>
        <v>2016</v>
      </c>
    </row>
    <row r="2251" spans="1:21" ht="43.2" x14ac:dyDescent="0.3">
      <c r="A2251" s="8">
        <v>2249</v>
      </c>
      <c r="B2251" s="9" t="s">
        <v>2250</v>
      </c>
      <c r="C2251" s="9" t="s">
        <v>6359</v>
      </c>
      <c r="D2251" s="10">
        <v>3500</v>
      </c>
      <c r="E2251" s="11">
        <v>5907</v>
      </c>
      <c r="F2251" s="8" t="s">
        <v>8218</v>
      </c>
      <c r="G2251" s="8" t="s">
        <v>8223</v>
      </c>
      <c r="H2251" s="8" t="s">
        <v>8245</v>
      </c>
      <c r="I2251" s="8">
        <v>1364917965</v>
      </c>
      <c r="J2251" s="8">
        <v>1362329565</v>
      </c>
      <c r="K2251" s="8" t="b">
        <v>0</v>
      </c>
      <c r="L2251" s="8">
        <v>180</v>
      </c>
      <c r="M2251" s="8" t="b">
        <v>1</v>
      </c>
      <c r="N2251" s="8" t="s">
        <v>8295</v>
      </c>
      <c r="O2251">
        <f t="shared" si="176"/>
        <v>169</v>
      </c>
      <c r="P2251" s="13">
        <f t="shared" si="177"/>
        <v>32.82</v>
      </c>
      <c r="Q2251" s="15" t="s">
        <v>8331</v>
      </c>
      <c r="R2251" t="s">
        <v>8349</v>
      </c>
      <c r="S2251" s="19">
        <f t="shared" si="178"/>
        <v>41336.703298611108</v>
      </c>
      <c r="T2251" s="19">
        <f t="shared" si="179"/>
        <v>41366.661631944444</v>
      </c>
      <c r="U2251">
        <f t="shared" si="180"/>
        <v>2013</v>
      </c>
    </row>
    <row r="2252" spans="1:21" ht="43.2" hidden="1" x14ac:dyDescent="0.3">
      <c r="A2252" s="8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  <c r="O2252">
        <f t="shared" si="176"/>
        <v>975</v>
      </c>
      <c r="P2252" s="13">
        <f t="shared" si="177"/>
        <v>426.93</v>
      </c>
      <c r="Q2252" s="15" t="s">
        <v>8331</v>
      </c>
      <c r="R2252" t="s">
        <v>8349</v>
      </c>
      <c r="S2252" s="19">
        <f t="shared" si="178"/>
        <v>42677.005474537036</v>
      </c>
      <c r="T2252" s="19">
        <f t="shared" si="179"/>
        <v>42707.0471412037</v>
      </c>
      <c r="U2252">
        <f t="shared" si="180"/>
        <v>2016</v>
      </c>
    </row>
    <row r="2253" spans="1:21" ht="43.2" hidden="1" x14ac:dyDescent="0.3">
      <c r="A2253" s="8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  <c r="O2253">
        <f t="shared" si="176"/>
        <v>134</v>
      </c>
      <c r="P2253" s="13">
        <f t="shared" si="177"/>
        <v>23.81</v>
      </c>
      <c r="Q2253" s="15" t="s">
        <v>8331</v>
      </c>
      <c r="R2253" t="s">
        <v>8349</v>
      </c>
      <c r="S2253" s="19">
        <f t="shared" si="178"/>
        <v>41846.34579861111</v>
      </c>
      <c r="T2253" s="19">
        <f t="shared" si="179"/>
        <v>41867.34579861111</v>
      </c>
      <c r="U2253">
        <f t="shared" si="180"/>
        <v>2014</v>
      </c>
    </row>
    <row r="2254" spans="1:21" ht="43.2" hidden="1" x14ac:dyDescent="0.3">
      <c r="A2254" s="8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  <c r="O2254">
        <f t="shared" si="176"/>
        <v>272</v>
      </c>
      <c r="P2254" s="13">
        <f t="shared" si="177"/>
        <v>98.41</v>
      </c>
      <c r="Q2254" s="15" t="s">
        <v>8331</v>
      </c>
      <c r="R2254" t="s">
        <v>8349</v>
      </c>
      <c r="S2254" s="19">
        <f t="shared" si="178"/>
        <v>42573.327986111108</v>
      </c>
      <c r="T2254" s="19">
        <f t="shared" si="179"/>
        <v>42588.327986111108</v>
      </c>
      <c r="U2254">
        <f t="shared" si="180"/>
        <v>2016</v>
      </c>
    </row>
    <row r="2255" spans="1:21" ht="43.2" hidden="1" x14ac:dyDescent="0.3">
      <c r="A2255" s="8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  <c r="O2255">
        <f t="shared" si="176"/>
        <v>113</v>
      </c>
      <c r="P2255" s="13">
        <f t="shared" si="177"/>
        <v>107.32</v>
      </c>
      <c r="Q2255" s="15" t="s">
        <v>8331</v>
      </c>
      <c r="R2255" t="s">
        <v>8349</v>
      </c>
      <c r="S2255" s="19">
        <f t="shared" si="178"/>
        <v>42296.631331018521</v>
      </c>
      <c r="T2255" s="19">
        <f t="shared" si="179"/>
        <v>42326.672997685186</v>
      </c>
      <c r="U2255">
        <f t="shared" si="180"/>
        <v>2015</v>
      </c>
    </row>
    <row r="2256" spans="1:21" ht="43.2" hidden="1" x14ac:dyDescent="0.3">
      <c r="A2256" s="8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  <c r="O2256">
        <f t="shared" si="176"/>
        <v>460</v>
      </c>
      <c r="P2256" s="13">
        <f t="shared" si="177"/>
        <v>11.67</v>
      </c>
      <c r="Q2256" s="15" t="s">
        <v>8331</v>
      </c>
      <c r="R2256" t="s">
        <v>8349</v>
      </c>
      <c r="S2256" s="19">
        <f t="shared" si="178"/>
        <v>42752.647777777776</v>
      </c>
      <c r="T2256" s="19">
        <f t="shared" si="179"/>
        <v>42759.647777777776</v>
      </c>
      <c r="U2256">
        <f t="shared" si="180"/>
        <v>2017</v>
      </c>
    </row>
    <row r="2257" spans="1:21" ht="28.8" x14ac:dyDescent="0.3">
      <c r="A2257" s="8">
        <v>2255</v>
      </c>
      <c r="B2257" s="9" t="s">
        <v>2256</v>
      </c>
      <c r="C2257" s="9" t="s">
        <v>6365</v>
      </c>
      <c r="D2257" s="10">
        <v>3950</v>
      </c>
      <c r="E2257" s="11">
        <v>11323</v>
      </c>
      <c r="F2257" s="8" t="s">
        <v>8218</v>
      </c>
      <c r="G2257" s="8" t="s">
        <v>8223</v>
      </c>
      <c r="H2257" s="8" t="s">
        <v>8245</v>
      </c>
      <c r="I2257" s="8">
        <v>1462661451</v>
      </c>
      <c r="J2257" s="8">
        <v>1460069451</v>
      </c>
      <c r="K2257" s="8" t="b">
        <v>0</v>
      </c>
      <c r="L2257" s="8">
        <v>271</v>
      </c>
      <c r="M2257" s="8" t="b">
        <v>1</v>
      </c>
      <c r="N2257" s="8" t="s">
        <v>8295</v>
      </c>
      <c r="O2257">
        <f t="shared" si="176"/>
        <v>287</v>
      </c>
      <c r="P2257" s="13">
        <f t="shared" si="177"/>
        <v>41.78</v>
      </c>
      <c r="Q2257" s="15" t="s">
        <v>8331</v>
      </c>
      <c r="R2257" t="s">
        <v>8349</v>
      </c>
      <c r="S2257" s="19">
        <f t="shared" si="178"/>
        <v>42467.951979166668</v>
      </c>
      <c r="T2257" s="19">
        <f t="shared" si="179"/>
        <v>42497.951979166668</v>
      </c>
      <c r="U2257">
        <f t="shared" si="180"/>
        <v>2016</v>
      </c>
    </row>
    <row r="2258" spans="1:21" ht="43.2" hidden="1" x14ac:dyDescent="0.3">
      <c r="A2258" s="8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  <c r="O2258">
        <f t="shared" si="176"/>
        <v>223</v>
      </c>
      <c r="P2258" s="13">
        <f t="shared" si="177"/>
        <v>21.38</v>
      </c>
      <c r="Q2258" s="15" t="s">
        <v>8331</v>
      </c>
      <c r="R2258" t="s">
        <v>8349</v>
      </c>
      <c r="S2258" s="19">
        <f t="shared" si="178"/>
        <v>42682.451921296291</v>
      </c>
      <c r="T2258" s="19">
        <f t="shared" si="179"/>
        <v>42696.451921296291</v>
      </c>
      <c r="U2258">
        <f t="shared" si="180"/>
        <v>2016</v>
      </c>
    </row>
    <row r="2259" spans="1:21" ht="57.6" x14ac:dyDescent="0.3">
      <c r="A2259" s="8">
        <v>2257</v>
      </c>
      <c r="B2259" s="9" t="s">
        <v>2258</v>
      </c>
      <c r="C2259" s="9" t="s">
        <v>6367</v>
      </c>
      <c r="D2259" s="10">
        <v>2500</v>
      </c>
      <c r="E2259" s="11">
        <v>15903.5</v>
      </c>
      <c r="F2259" s="8" t="s">
        <v>8218</v>
      </c>
      <c r="G2259" s="8" t="s">
        <v>8224</v>
      </c>
      <c r="H2259" s="8" t="s">
        <v>8246</v>
      </c>
      <c r="I2259" s="8">
        <v>1466377200</v>
      </c>
      <c r="J2259" s="8">
        <v>1463351329</v>
      </c>
      <c r="K2259" s="8" t="b">
        <v>0</v>
      </c>
      <c r="L2259" s="8">
        <v>169</v>
      </c>
      <c r="M2259" s="8" t="b">
        <v>1</v>
      </c>
      <c r="N2259" s="8" t="s">
        <v>8295</v>
      </c>
      <c r="O2259">
        <f t="shared" si="176"/>
        <v>636</v>
      </c>
      <c r="P2259" s="13">
        <f t="shared" si="177"/>
        <v>94.1</v>
      </c>
      <c r="Q2259" s="15" t="s">
        <v>8331</v>
      </c>
      <c r="R2259" t="s">
        <v>8349</v>
      </c>
      <c r="S2259" s="19">
        <f t="shared" si="178"/>
        <v>42505.936678240745</v>
      </c>
      <c r="T2259" s="19">
        <f t="shared" si="179"/>
        <v>42540.958333333328</v>
      </c>
      <c r="U2259">
        <f t="shared" si="180"/>
        <v>2016</v>
      </c>
    </row>
    <row r="2260" spans="1:21" ht="28.8" x14ac:dyDescent="0.3">
      <c r="A2260" s="8">
        <v>2258</v>
      </c>
      <c r="B2260" s="9" t="s">
        <v>2259</v>
      </c>
      <c r="C2260" s="9" t="s">
        <v>6368</v>
      </c>
      <c r="D2260" s="10">
        <v>2200</v>
      </c>
      <c r="E2260" s="11">
        <v>3223</v>
      </c>
      <c r="F2260" s="8" t="s">
        <v>8218</v>
      </c>
      <c r="G2260" s="8" t="s">
        <v>8223</v>
      </c>
      <c r="H2260" s="8" t="s">
        <v>8245</v>
      </c>
      <c r="I2260" s="8">
        <v>1434045687</v>
      </c>
      <c r="J2260" s="8">
        <v>1431453687</v>
      </c>
      <c r="K2260" s="8" t="b">
        <v>0</v>
      </c>
      <c r="L2260" s="8">
        <v>205</v>
      </c>
      <c r="M2260" s="8" t="b">
        <v>1</v>
      </c>
      <c r="N2260" s="8" t="s">
        <v>8295</v>
      </c>
      <c r="O2260">
        <f t="shared" si="176"/>
        <v>147</v>
      </c>
      <c r="P2260" s="13">
        <f t="shared" si="177"/>
        <v>15.72</v>
      </c>
      <c r="Q2260" s="15" t="s">
        <v>8331</v>
      </c>
      <c r="R2260" t="s">
        <v>8349</v>
      </c>
      <c r="S2260" s="19">
        <f t="shared" si="178"/>
        <v>42136.75100694444</v>
      </c>
      <c r="T2260" s="19">
        <f t="shared" si="179"/>
        <v>42166.75100694444</v>
      </c>
      <c r="U2260">
        <f t="shared" si="180"/>
        <v>2015</v>
      </c>
    </row>
    <row r="2261" spans="1:21" ht="43.2" x14ac:dyDescent="0.3">
      <c r="A2261" s="8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  <c r="O2261">
        <f t="shared" si="176"/>
        <v>1867</v>
      </c>
      <c r="P2261" s="13">
        <f t="shared" si="177"/>
        <v>90.64</v>
      </c>
      <c r="Q2261" s="15" t="s">
        <v>8331</v>
      </c>
      <c r="R2261" t="s">
        <v>8349</v>
      </c>
      <c r="S2261" s="19">
        <f t="shared" si="178"/>
        <v>42702.804814814815</v>
      </c>
      <c r="T2261" s="19">
        <f t="shared" si="179"/>
        <v>42712.804814814815</v>
      </c>
      <c r="U2261">
        <f t="shared" si="180"/>
        <v>2016</v>
      </c>
    </row>
    <row r="2262" spans="1:21" ht="43.2" x14ac:dyDescent="0.3">
      <c r="A2262" s="8">
        <v>2260</v>
      </c>
      <c r="B2262" s="9" t="s">
        <v>2261</v>
      </c>
      <c r="C2262" s="9" t="s">
        <v>6370</v>
      </c>
      <c r="D2262" s="10">
        <v>2500</v>
      </c>
      <c r="E2262" s="11">
        <v>8173</v>
      </c>
      <c r="F2262" s="8" t="s">
        <v>8218</v>
      </c>
      <c r="G2262" s="8" t="s">
        <v>8223</v>
      </c>
      <c r="H2262" s="8" t="s">
        <v>8245</v>
      </c>
      <c r="I2262" s="8">
        <v>1395876250</v>
      </c>
      <c r="J2262" s="8">
        <v>1393287850</v>
      </c>
      <c r="K2262" s="8" t="b">
        <v>0</v>
      </c>
      <c r="L2262" s="8">
        <v>84</v>
      </c>
      <c r="M2262" s="8" t="b">
        <v>1</v>
      </c>
      <c r="N2262" s="8" t="s">
        <v>8295</v>
      </c>
      <c r="O2262">
        <f t="shared" si="176"/>
        <v>327</v>
      </c>
      <c r="P2262" s="13">
        <f t="shared" si="177"/>
        <v>97.3</v>
      </c>
      <c r="Q2262" s="15" t="s">
        <v>8331</v>
      </c>
      <c r="R2262" t="s">
        <v>8349</v>
      </c>
      <c r="S2262" s="19">
        <f t="shared" si="178"/>
        <v>41695.016782407409</v>
      </c>
      <c r="T2262" s="19">
        <f t="shared" si="179"/>
        <v>41724.975115740745</v>
      </c>
      <c r="U2262">
        <f t="shared" si="180"/>
        <v>2014</v>
      </c>
    </row>
    <row r="2263" spans="1:21" ht="43.2" x14ac:dyDescent="0.3">
      <c r="A2263" s="8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  <c r="O2263">
        <f t="shared" si="176"/>
        <v>780</v>
      </c>
      <c r="P2263" s="13">
        <f t="shared" si="177"/>
        <v>37.119999999999997</v>
      </c>
      <c r="Q2263" s="15" t="s">
        <v>8331</v>
      </c>
      <c r="R2263" t="s">
        <v>8349</v>
      </c>
      <c r="S2263" s="19">
        <f t="shared" si="178"/>
        <v>42759.724768518514</v>
      </c>
      <c r="T2263" s="19">
        <f t="shared" si="179"/>
        <v>42780.724768518514</v>
      </c>
      <c r="U2263">
        <f t="shared" si="180"/>
        <v>2017</v>
      </c>
    </row>
    <row r="2264" spans="1:21" ht="43.2" x14ac:dyDescent="0.3">
      <c r="A2264" s="8">
        <v>2262</v>
      </c>
      <c r="B2264" s="9" t="s">
        <v>2263</v>
      </c>
      <c r="C2264" s="9" t="s">
        <v>6372</v>
      </c>
      <c r="D2264" s="10">
        <v>3300</v>
      </c>
      <c r="E2264" s="11">
        <v>5087</v>
      </c>
      <c r="F2264" s="8" t="s">
        <v>8218</v>
      </c>
      <c r="G2264" s="8" t="s">
        <v>8223</v>
      </c>
      <c r="H2264" s="8" t="s">
        <v>8245</v>
      </c>
      <c r="I2264" s="8">
        <v>1416268800</v>
      </c>
      <c r="J2264" s="8">
        <v>1413295358</v>
      </c>
      <c r="K2264" s="8" t="b">
        <v>0</v>
      </c>
      <c r="L2264" s="8">
        <v>181</v>
      </c>
      <c r="M2264" s="8" t="b">
        <v>1</v>
      </c>
      <c r="N2264" s="8" t="s">
        <v>8295</v>
      </c>
      <c r="O2264">
        <f t="shared" si="176"/>
        <v>154</v>
      </c>
      <c r="P2264" s="13">
        <f t="shared" si="177"/>
        <v>28.1</v>
      </c>
      <c r="Q2264" s="15" t="s">
        <v>8331</v>
      </c>
      <c r="R2264" t="s">
        <v>8349</v>
      </c>
      <c r="S2264" s="19">
        <f t="shared" si="178"/>
        <v>41926.585162037038</v>
      </c>
      <c r="T2264" s="19">
        <f t="shared" si="179"/>
        <v>41961</v>
      </c>
      <c r="U2264">
        <f t="shared" si="180"/>
        <v>2014</v>
      </c>
    </row>
    <row r="2265" spans="1:21" ht="43.2" hidden="1" x14ac:dyDescent="0.3">
      <c r="A2265" s="8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  <c r="O2265">
        <f t="shared" si="176"/>
        <v>116</v>
      </c>
      <c r="P2265" s="13">
        <f t="shared" si="177"/>
        <v>144.43</v>
      </c>
      <c r="Q2265" s="15" t="s">
        <v>8331</v>
      </c>
      <c r="R2265" t="s">
        <v>8349</v>
      </c>
      <c r="S2265" s="19">
        <f t="shared" si="178"/>
        <v>42014.832326388889</v>
      </c>
      <c r="T2265" s="19">
        <f t="shared" si="179"/>
        <v>42035.832326388889</v>
      </c>
      <c r="U2265">
        <f t="shared" si="180"/>
        <v>2015</v>
      </c>
    </row>
    <row r="2266" spans="1:21" ht="57.6" hidden="1" x14ac:dyDescent="0.3">
      <c r="A2266" s="8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  <c r="O2266">
        <f t="shared" si="176"/>
        <v>180</v>
      </c>
      <c r="P2266" s="13">
        <f t="shared" si="177"/>
        <v>24.27</v>
      </c>
      <c r="Q2266" s="15" t="s">
        <v>8331</v>
      </c>
      <c r="R2266" t="s">
        <v>8349</v>
      </c>
      <c r="S2266" s="19">
        <f t="shared" si="178"/>
        <v>42496.582337962958</v>
      </c>
      <c r="T2266" s="19">
        <f t="shared" si="179"/>
        <v>42513.125</v>
      </c>
      <c r="U2266">
        <f t="shared" si="180"/>
        <v>2016</v>
      </c>
    </row>
    <row r="2267" spans="1:21" ht="43.2" hidden="1" x14ac:dyDescent="0.3">
      <c r="A2267" s="8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  <c r="O2267">
        <f t="shared" si="176"/>
        <v>299</v>
      </c>
      <c r="P2267" s="13">
        <f t="shared" si="177"/>
        <v>35.119999999999997</v>
      </c>
      <c r="Q2267" s="15" t="s">
        <v>8331</v>
      </c>
      <c r="R2267" t="s">
        <v>8349</v>
      </c>
      <c r="S2267" s="19">
        <f t="shared" si="178"/>
        <v>42689.853090277778</v>
      </c>
      <c r="T2267" s="19">
        <f t="shared" si="179"/>
        <v>42696.853090277778</v>
      </c>
      <c r="U2267">
        <f t="shared" si="180"/>
        <v>2016</v>
      </c>
    </row>
    <row r="2268" spans="1:21" ht="43.2" x14ac:dyDescent="0.3">
      <c r="A2268" s="8">
        <v>2266</v>
      </c>
      <c r="B2268" s="9" t="s">
        <v>2267</v>
      </c>
      <c r="C2268" s="9" t="s">
        <v>6376</v>
      </c>
      <c r="D2268" s="10">
        <v>1500</v>
      </c>
      <c r="E2268" s="11">
        <v>4804</v>
      </c>
      <c r="F2268" s="8" t="s">
        <v>8218</v>
      </c>
      <c r="G2268" s="8" t="s">
        <v>8223</v>
      </c>
      <c r="H2268" s="8" t="s">
        <v>8245</v>
      </c>
      <c r="I2268" s="8">
        <v>1461722400</v>
      </c>
      <c r="J2268" s="8">
        <v>1460235592</v>
      </c>
      <c r="K2268" s="8" t="b">
        <v>0</v>
      </c>
      <c r="L2268" s="8">
        <v>194</v>
      </c>
      <c r="M2268" s="8" t="b">
        <v>1</v>
      </c>
      <c r="N2268" s="8" t="s">
        <v>8295</v>
      </c>
      <c r="O2268">
        <f t="shared" si="176"/>
        <v>320</v>
      </c>
      <c r="P2268" s="13">
        <f t="shared" si="177"/>
        <v>24.76</v>
      </c>
      <c r="Q2268" s="15" t="s">
        <v>8331</v>
      </c>
      <c r="R2268" t="s">
        <v>8349</v>
      </c>
      <c r="S2268" s="19">
        <f t="shared" si="178"/>
        <v>42469.874907407408</v>
      </c>
      <c r="T2268" s="19">
        <f t="shared" si="179"/>
        <v>42487.083333333328</v>
      </c>
      <c r="U2268">
        <f t="shared" si="180"/>
        <v>2016</v>
      </c>
    </row>
    <row r="2269" spans="1:21" ht="43.2" hidden="1" x14ac:dyDescent="0.3">
      <c r="A2269" s="8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  <c r="O2269">
        <f t="shared" si="176"/>
        <v>381</v>
      </c>
      <c r="P2269" s="13">
        <f t="shared" si="177"/>
        <v>188.38</v>
      </c>
      <c r="Q2269" s="15" t="s">
        <v>8331</v>
      </c>
      <c r="R2269" t="s">
        <v>8349</v>
      </c>
      <c r="S2269" s="19">
        <f t="shared" si="178"/>
        <v>41968.829826388886</v>
      </c>
      <c r="T2269" s="19">
        <f t="shared" si="179"/>
        <v>41994.041666666672</v>
      </c>
      <c r="U2269">
        <f t="shared" si="180"/>
        <v>2014</v>
      </c>
    </row>
    <row r="2270" spans="1:21" ht="43.2" hidden="1" x14ac:dyDescent="0.3">
      <c r="A2270" s="8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  <c r="O2270">
        <f t="shared" si="176"/>
        <v>103</v>
      </c>
      <c r="P2270" s="13">
        <f t="shared" si="177"/>
        <v>148.08000000000001</v>
      </c>
      <c r="Q2270" s="15" t="s">
        <v>8331</v>
      </c>
      <c r="R2270" t="s">
        <v>8349</v>
      </c>
      <c r="S2270" s="19">
        <f t="shared" si="178"/>
        <v>42776.082349537035</v>
      </c>
      <c r="T2270" s="19">
        <f t="shared" si="179"/>
        <v>42806.082349537035</v>
      </c>
      <c r="U2270">
        <f t="shared" si="180"/>
        <v>2017</v>
      </c>
    </row>
    <row r="2271" spans="1:21" ht="43.2" x14ac:dyDescent="0.3">
      <c r="A2271" s="8">
        <v>2269</v>
      </c>
      <c r="B2271" s="9" t="s">
        <v>2270</v>
      </c>
      <c r="C2271" s="9" t="s">
        <v>6379</v>
      </c>
      <c r="D2271" s="10">
        <v>2500</v>
      </c>
      <c r="E2271" s="11">
        <v>45041</v>
      </c>
      <c r="F2271" s="8" t="s">
        <v>8218</v>
      </c>
      <c r="G2271" s="8" t="s">
        <v>8223</v>
      </c>
      <c r="H2271" s="8" t="s">
        <v>8245</v>
      </c>
      <c r="I2271" s="8">
        <v>1488862800</v>
      </c>
      <c r="J2271" s="8">
        <v>1486745663</v>
      </c>
      <c r="K2271" s="8" t="b">
        <v>0</v>
      </c>
      <c r="L2271" s="8">
        <v>902</v>
      </c>
      <c r="M2271" s="8" t="b">
        <v>1</v>
      </c>
      <c r="N2271" s="8" t="s">
        <v>8295</v>
      </c>
      <c r="O2271">
        <f t="shared" si="176"/>
        <v>1802</v>
      </c>
      <c r="P2271" s="13">
        <f t="shared" si="177"/>
        <v>49.93</v>
      </c>
      <c r="Q2271" s="15" t="s">
        <v>8331</v>
      </c>
      <c r="R2271" t="s">
        <v>8349</v>
      </c>
      <c r="S2271" s="19">
        <f t="shared" si="178"/>
        <v>42776.704432870371</v>
      </c>
      <c r="T2271" s="19">
        <f t="shared" si="179"/>
        <v>42801.208333333328</v>
      </c>
      <c r="U2271">
        <f t="shared" si="180"/>
        <v>2017</v>
      </c>
    </row>
    <row r="2272" spans="1:21" ht="43.2" hidden="1" x14ac:dyDescent="0.3">
      <c r="A2272" s="8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  <c r="O2272">
        <f t="shared" si="176"/>
        <v>720</v>
      </c>
      <c r="P2272" s="13">
        <f t="shared" si="177"/>
        <v>107.82</v>
      </c>
      <c r="Q2272" s="15" t="s">
        <v>8331</v>
      </c>
      <c r="R2272" t="s">
        <v>8349</v>
      </c>
      <c r="S2272" s="19">
        <f t="shared" si="178"/>
        <v>42725.869363425925</v>
      </c>
      <c r="T2272" s="19">
        <f t="shared" si="179"/>
        <v>42745.915972222225</v>
      </c>
      <c r="U2272">
        <f t="shared" si="180"/>
        <v>2016</v>
      </c>
    </row>
    <row r="2273" spans="1:21" ht="43.2" hidden="1" x14ac:dyDescent="0.3">
      <c r="A2273" s="8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  <c r="O2273">
        <f t="shared" si="176"/>
        <v>283</v>
      </c>
      <c r="P2273" s="13">
        <f t="shared" si="177"/>
        <v>42.63</v>
      </c>
      <c r="Q2273" s="15" t="s">
        <v>8331</v>
      </c>
      <c r="R2273" t="s">
        <v>8349</v>
      </c>
      <c r="S2273" s="19">
        <f t="shared" si="178"/>
        <v>42684.000046296293</v>
      </c>
      <c r="T2273" s="19">
        <f t="shared" si="179"/>
        <v>42714.000046296293</v>
      </c>
      <c r="U2273">
        <f t="shared" si="180"/>
        <v>2016</v>
      </c>
    </row>
    <row r="2274" spans="1:21" ht="43.2" x14ac:dyDescent="0.3">
      <c r="A2274" s="8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  <c r="O2274">
        <f t="shared" si="176"/>
        <v>1357</v>
      </c>
      <c r="P2274" s="13">
        <f t="shared" si="177"/>
        <v>14.37</v>
      </c>
      <c r="Q2274" s="15" t="s">
        <v>8331</v>
      </c>
      <c r="R2274" t="s">
        <v>8349</v>
      </c>
      <c r="S2274" s="19">
        <f t="shared" si="178"/>
        <v>42315.699490740735</v>
      </c>
      <c r="T2274" s="19">
        <f t="shared" si="179"/>
        <v>42345.699490740735</v>
      </c>
      <c r="U2274">
        <f t="shared" si="180"/>
        <v>2015</v>
      </c>
    </row>
    <row r="2275" spans="1:21" ht="43.2" x14ac:dyDescent="0.3">
      <c r="A2275" s="8">
        <v>2273</v>
      </c>
      <c r="B2275" s="9" t="s">
        <v>2274</v>
      </c>
      <c r="C2275" s="9" t="s">
        <v>6383</v>
      </c>
      <c r="D2275" s="10">
        <v>2500</v>
      </c>
      <c r="E2275" s="11">
        <v>5509</v>
      </c>
      <c r="F2275" s="8" t="s">
        <v>8218</v>
      </c>
      <c r="G2275" s="8" t="s">
        <v>8228</v>
      </c>
      <c r="H2275" s="8" t="s">
        <v>8250</v>
      </c>
      <c r="I2275" s="8">
        <v>1489320642</v>
      </c>
      <c r="J2275" s="8">
        <v>1487164242</v>
      </c>
      <c r="K2275" s="8" t="b">
        <v>0</v>
      </c>
      <c r="L2275" s="8">
        <v>147</v>
      </c>
      <c r="M2275" s="8" t="b">
        <v>1</v>
      </c>
      <c r="N2275" s="8" t="s">
        <v>8295</v>
      </c>
      <c r="O2275">
        <f t="shared" si="176"/>
        <v>220</v>
      </c>
      <c r="P2275" s="13">
        <f t="shared" si="177"/>
        <v>37.479999999999997</v>
      </c>
      <c r="Q2275" s="15" t="s">
        <v>8331</v>
      </c>
      <c r="R2275" t="s">
        <v>8349</v>
      </c>
      <c r="S2275" s="19">
        <f t="shared" si="178"/>
        <v>42781.549097222218</v>
      </c>
      <c r="T2275" s="19">
        <f t="shared" si="179"/>
        <v>42806.507430555561</v>
      </c>
      <c r="U2275">
        <f t="shared" si="180"/>
        <v>2017</v>
      </c>
    </row>
    <row r="2276" spans="1:21" ht="57.6" x14ac:dyDescent="0.3">
      <c r="A2276" s="8">
        <v>2274</v>
      </c>
      <c r="B2276" s="9" t="s">
        <v>2275</v>
      </c>
      <c r="C2276" s="9" t="s">
        <v>6384</v>
      </c>
      <c r="D2276" s="10">
        <v>2500</v>
      </c>
      <c r="E2276" s="11">
        <v>2990</v>
      </c>
      <c r="F2276" s="8" t="s">
        <v>8218</v>
      </c>
      <c r="G2276" s="8" t="s">
        <v>8223</v>
      </c>
      <c r="H2276" s="8" t="s">
        <v>8245</v>
      </c>
      <c r="I2276" s="8">
        <v>1393156857</v>
      </c>
      <c r="J2276" s="8">
        <v>1390564857</v>
      </c>
      <c r="K2276" s="8" t="b">
        <v>0</v>
      </c>
      <c r="L2276" s="8">
        <v>99</v>
      </c>
      <c r="M2276" s="8" t="b">
        <v>1</v>
      </c>
      <c r="N2276" s="8" t="s">
        <v>8295</v>
      </c>
      <c r="O2276">
        <f t="shared" si="176"/>
        <v>120</v>
      </c>
      <c r="P2276" s="13">
        <f t="shared" si="177"/>
        <v>30.2</v>
      </c>
      <c r="Q2276" s="15" t="s">
        <v>8331</v>
      </c>
      <c r="R2276" t="s">
        <v>8349</v>
      </c>
      <c r="S2276" s="19">
        <f t="shared" si="178"/>
        <v>41663.500659722224</v>
      </c>
      <c r="T2276" s="19">
        <f t="shared" si="179"/>
        <v>41693.500659722224</v>
      </c>
      <c r="U2276">
        <f t="shared" si="180"/>
        <v>2014</v>
      </c>
    </row>
    <row r="2277" spans="1:21" ht="43.2" hidden="1" x14ac:dyDescent="0.3">
      <c r="A2277" s="8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  <c r="O2277">
        <f t="shared" si="176"/>
        <v>408</v>
      </c>
      <c r="P2277" s="13">
        <f t="shared" si="177"/>
        <v>33.549999999999997</v>
      </c>
      <c r="Q2277" s="15" t="s">
        <v>8331</v>
      </c>
      <c r="R2277" t="s">
        <v>8349</v>
      </c>
      <c r="S2277" s="19">
        <f t="shared" si="178"/>
        <v>41965.616655092599</v>
      </c>
      <c r="T2277" s="19">
        <f t="shared" si="179"/>
        <v>41995.616655092599</v>
      </c>
      <c r="U2277">
        <f t="shared" si="180"/>
        <v>2014</v>
      </c>
    </row>
    <row r="2278" spans="1:21" ht="57.6" x14ac:dyDescent="0.3">
      <c r="A2278" s="8">
        <v>2276</v>
      </c>
      <c r="B2278" s="9" t="s">
        <v>2277</v>
      </c>
      <c r="C2278" s="9" t="s">
        <v>6386</v>
      </c>
      <c r="D2278" s="10">
        <v>4589</v>
      </c>
      <c r="E2278" s="11">
        <v>4856</v>
      </c>
      <c r="F2278" s="8" t="s">
        <v>8218</v>
      </c>
      <c r="G2278" s="8" t="s">
        <v>8223</v>
      </c>
      <c r="H2278" s="8" t="s">
        <v>8245</v>
      </c>
      <c r="I2278" s="8">
        <v>1388936289</v>
      </c>
      <c r="J2278" s="8">
        <v>1386344289</v>
      </c>
      <c r="K2278" s="8" t="b">
        <v>0</v>
      </c>
      <c r="L2278" s="8">
        <v>75</v>
      </c>
      <c r="M2278" s="8" t="b">
        <v>1</v>
      </c>
      <c r="N2278" s="8" t="s">
        <v>8295</v>
      </c>
      <c r="O2278">
        <f t="shared" si="176"/>
        <v>106</v>
      </c>
      <c r="P2278" s="13">
        <f t="shared" si="177"/>
        <v>64.75</v>
      </c>
      <c r="Q2278" s="15" t="s">
        <v>8331</v>
      </c>
      <c r="R2278" t="s">
        <v>8349</v>
      </c>
      <c r="S2278" s="19">
        <f t="shared" si="178"/>
        <v>41614.651493055557</v>
      </c>
      <c r="T2278" s="19">
        <f t="shared" si="179"/>
        <v>41644.651493055557</v>
      </c>
      <c r="U2278">
        <f t="shared" si="180"/>
        <v>2013</v>
      </c>
    </row>
    <row r="2279" spans="1:21" ht="43.2" hidden="1" x14ac:dyDescent="0.3">
      <c r="A2279" s="8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  <c r="O2279">
        <f t="shared" si="176"/>
        <v>141</v>
      </c>
      <c r="P2279" s="13">
        <f t="shared" si="177"/>
        <v>57.93</v>
      </c>
      <c r="Q2279" s="15" t="s">
        <v>8331</v>
      </c>
      <c r="R2279" t="s">
        <v>8349</v>
      </c>
      <c r="S2279" s="19">
        <f t="shared" si="178"/>
        <v>40936.678506944445</v>
      </c>
      <c r="T2279" s="19">
        <f t="shared" si="179"/>
        <v>40966.678506944445</v>
      </c>
      <c r="U2279">
        <f t="shared" si="180"/>
        <v>2012</v>
      </c>
    </row>
    <row r="2280" spans="1:21" ht="28.8" x14ac:dyDescent="0.3">
      <c r="A2280" s="8">
        <v>2278</v>
      </c>
      <c r="B2280" s="9" t="s">
        <v>2279</v>
      </c>
      <c r="C2280" s="9" t="s">
        <v>6388</v>
      </c>
      <c r="D2280" s="10">
        <v>2000</v>
      </c>
      <c r="E2280" s="11">
        <v>5414</v>
      </c>
      <c r="F2280" s="8" t="s">
        <v>8218</v>
      </c>
      <c r="G2280" s="8" t="s">
        <v>8236</v>
      </c>
      <c r="H2280" s="8" t="s">
        <v>8248</v>
      </c>
      <c r="I2280" s="8">
        <v>1451861940</v>
      </c>
      <c r="J2280" s="8">
        <v>1448902867</v>
      </c>
      <c r="K2280" s="8" t="b">
        <v>0</v>
      </c>
      <c r="L2280" s="8">
        <v>102</v>
      </c>
      <c r="M2280" s="8" t="b">
        <v>1</v>
      </c>
      <c r="N2280" s="8" t="s">
        <v>8295</v>
      </c>
      <c r="O2280">
        <f t="shared" si="176"/>
        <v>271</v>
      </c>
      <c r="P2280" s="13">
        <f t="shared" si="177"/>
        <v>53.08</v>
      </c>
      <c r="Q2280" s="15" t="s">
        <v>8331</v>
      </c>
      <c r="R2280" t="s">
        <v>8349</v>
      </c>
      <c r="S2280" s="19">
        <f t="shared" si="178"/>
        <v>42338.709108796291</v>
      </c>
      <c r="T2280" s="19">
        <f t="shared" si="179"/>
        <v>42372.957638888889</v>
      </c>
      <c r="U2280">
        <f t="shared" si="180"/>
        <v>2015</v>
      </c>
    </row>
    <row r="2281" spans="1:21" ht="43.2" x14ac:dyDescent="0.3">
      <c r="A2281" s="8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  <c r="O2281">
        <f t="shared" si="176"/>
        <v>154</v>
      </c>
      <c r="P2281" s="13">
        <f t="shared" si="177"/>
        <v>48.06</v>
      </c>
      <c r="Q2281" s="15" t="s">
        <v>8331</v>
      </c>
      <c r="R2281" t="s">
        <v>8349</v>
      </c>
      <c r="S2281" s="19">
        <f t="shared" si="178"/>
        <v>42020.806701388887</v>
      </c>
      <c r="T2281" s="19">
        <f t="shared" si="179"/>
        <v>42039.166666666672</v>
      </c>
      <c r="U2281">
        <f t="shared" si="180"/>
        <v>2015</v>
      </c>
    </row>
    <row r="2282" spans="1:21" ht="57.6" hidden="1" x14ac:dyDescent="0.3">
      <c r="A2282" s="8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  <c r="O2282">
        <f t="shared" si="176"/>
        <v>404</v>
      </c>
      <c r="P2282" s="13">
        <f t="shared" si="177"/>
        <v>82.4</v>
      </c>
      <c r="Q2282" s="15" t="s">
        <v>8331</v>
      </c>
      <c r="R2282" t="s">
        <v>8349</v>
      </c>
      <c r="S2282" s="19">
        <f t="shared" si="178"/>
        <v>42234.624895833331</v>
      </c>
      <c r="T2282" s="19">
        <f t="shared" si="179"/>
        <v>42264.624895833331</v>
      </c>
      <c r="U2282">
        <f t="shared" si="180"/>
        <v>2015</v>
      </c>
    </row>
    <row r="2283" spans="1:21" ht="43.2" hidden="1" x14ac:dyDescent="0.3">
      <c r="A2283" s="8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  <c r="O2283">
        <f t="shared" si="176"/>
        <v>185</v>
      </c>
      <c r="P2283" s="13">
        <f t="shared" si="177"/>
        <v>50.45</v>
      </c>
      <c r="Q2283" s="15" t="s">
        <v>8323</v>
      </c>
      <c r="R2283" t="s">
        <v>8324</v>
      </c>
      <c r="S2283" s="19">
        <f t="shared" si="178"/>
        <v>40687.285844907405</v>
      </c>
      <c r="T2283" s="19">
        <f t="shared" si="179"/>
        <v>40749.284722222219</v>
      </c>
      <c r="U2283">
        <f t="shared" si="180"/>
        <v>2011</v>
      </c>
    </row>
    <row r="2284" spans="1:21" ht="28.8" hidden="1" x14ac:dyDescent="0.3">
      <c r="A2284" s="8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  <c r="O2284">
        <f t="shared" si="176"/>
        <v>185</v>
      </c>
      <c r="P2284" s="13">
        <f t="shared" si="177"/>
        <v>115.83</v>
      </c>
      <c r="Q2284" s="15" t="s">
        <v>8323</v>
      </c>
      <c r="R2284" t="s">
        <v>8324</v>
      </c>
      <c r="S2284" s="19">
        <f t="shared" si="178"/>
        <v>42323.17460648148</v>
      </c>
      <c r="T2284" s="19">
        <f t="shared" si="179"/>
        <v>42383.17460648148</v>
      </c>
      <c r="U2284">
        <f t="shared" si="180"/>
        <v>2015</v>
      </c>
    </row>
    <row r="2285" spans="1:21" ht="43.2" x14ac:dyDescent="0.3">
      <c r="A2285" s="8">
        <v>2283</v>
      </c>
      <c r="B2285" s="9" t="s">
        <v>2284</v>
      </c>
      <c r="C2285" s="9" t="s">
        <v>6393</v>
      </c>
      <c r="D2285" s="10">
        <v>3000</v>
      </c>
      <c r="E2285" s="11">
        <v>3025.66</v>
      </c>
      <c r="F2285" s="8" t="s">
        <v>8218</v>
      </c>
      <c r="G2285" s="8" t="s">
        <v>8223</v>
      </c>
      <c r="H2285" s="8" t="s">
        <v>8245</v>
      </c>
      <c r="I2285" s="8">
        <v>1336528804</v>
      </c>
      <c r="J2285" s="8">
        <v>1331348404</v>
      </c>
      <c r="K2285" s="8" t="b">
        <v>0</v>
      </c>
      <c r="L2285" s="8">
        <v>48</v>
      </c>
      <c r="M2285" s="8" t="b">
        <v>1</v>
      </c>
      <c r="N2285" s="8" t="s">
        <v>8274</v>
      </c>
      <c r="O2285">
        <f t="shared" si="176"/>
        <v>101</v>
      </c>
      <c r="P2285" s="13">
        <f t="shared" si="177"/>
        <v>63.03</v>
      </c>
      <c r="Q2285" s="15" t="s">
        <v>8323</v>
      </c>
      <c r="R2285" t="s">
        <v>8324</v>
      </c>
      <c r="S2285" s="19">
        <f t="shared" si="178"/>
        <v>40978.125046296293</v>
      </c>
      <c r="T2285" s="19">
        <f t="shared" si="179"/>
        <v>41038.083379629628</v>
      </c>
      <c r="U2285">
        <f t="shared" si="180"/>
        <v>2012</v>
      </c>
    </row>
    <row r="2286" spans="1:21" ht="28.8" hidden="1" x14ac:dyDescent="0.3">
      <c r="A2286" s="8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  <c r="O2286">
        <f t="shared" si="176"/>
        <v>106</v>
      </c>
      <c r="P2286" s="13">
        <f t="shared" si="177"/>
        <v>108.02</v>
      </c>
      <c r="Q2286" s="15" t="s">
        <v>8323</v>
      </c>
      <c r="R2286" t="s">
        <v>8324</v>
      </c>
      <c r="S2286" s="19">
        <f t="shared" si="178"/>
        <v>40585.796817129631</v>
      </c>
      <c r="T2286" s="19">
        <f t="shared" si="179"/>
        <v>40614.166666666664</v>
      </c>
      <c r="U2286">
        <f t="shared" si="180"/>
        <v>2011</v>
      </c>
    </row>
    <row r="2287" spans="1:21" ht="43.2" x14ac:dyDescent="0.3">
      <c r="A2287" s="8">
        <v>2285</v>
      </c>
      <c r="B2287" s="9" t="s">
        <v>2286</v>
      </c>
      <c r="C2287" s="9" t="s">
        <v>6395</v>
      </c>
      <c r="D2287" s="10">
        <v>3000</v>
      </c>
      <c r="E2287" s="11">
        <v>3641</v>
      </c>
      <c r="F2287" s="8" t="s">
        <v>8218</v>
      </c>
      <c r="G2287" s="8" t="s">
        <v>8223</v>
      </c>
      <c r="H2287" s="8" t="s">
        <v>8245</v>
      </c>
      <c r="I2287" s="8">
        <v>1340944043</v>
      </c>
      <c r="J2287" s="8">
        <v>1338352043</v>
      </c>
      <c r="K2287" s="8" t="b">
        <v>0</v>
      </c>
      <c r="L2287" s="8">
        <v>79</v>
      </c>
      <c r="M2287" s="8" t="b">
        <v>1</v>
      </c>
      <c r="N2287" s="8" t="s">
        <v>8274</v>
      </c>
      <c r="O2287">
        <f t="shared" si="176"/>
        <v>121</v>
      </c>
      <c r="P2287" s="13">
        <f t="shared" si="177"/>
        <v>46.09</v>
      </c>
      <c r="Q2287" s="15" t="s">
        <v>8323</v>
      </c>
      <c r="R2287" t="s">
        <v>8324</v>
      </c>
      <c r="S2287" s="19">
        <f t="shared" si="178"/>
        <v>41059.185682870368</v>
      </c>
      <c r="T2287" s="19">
        <f t="shared" si="179"/>
        <v>41089.185682870368</v>
      </c>
      <c r="U2287">
        <f t="shared" si="180"/>
        <v>2012</v>
      </c>
    </row>
    <row r="2288" spans="1:21" ht="43.2" x14ac:dyDescent="0.3">
      <c r="A2288" s="8">
        <v>2286</v>
      </c>
      <c r="B2288" s="9" t="s">
        <v>2287</v>
      </c>
      <c r="C2288" s="9" t="s">
        <v>6396</v>
      </c>
      <c r="D2288" s="10">
        <v>1500</v>
      </c>
      <c r="E2288" s="11">
        <v>1501</v>
      </c>
      <c r="F2288" s="8" t="s">
        <v>8218</v>
      </c>
      <c r="G2288" s="8" t="s">
        <v>8223</v>
      </c>
      <c r="H2288" s="8" t="s">
        <v>8245</v>
      </c>
      <c r="I2288" s="8">
        <v>1378439940</v>
      </c>
      <c r="J2288" s="8">
        <v>1376003254</v>
      </c>
      <c r="K2288" s="8" t="b">
        <v>0</v>
      </c>
      <c r="L2288" s="8">
        <v>14</v>
      </c>
      <c r="M2288" s="8" t="b">
        <v>1</v>
      </c>
      <c r="N2288" s="8" t="s">
        <v>8274</v>
      </c>
      <c r="O2288">
        <f t="shared" si="176"/>
        <v>100</v>
      </c>
      <c r="P2288" s="13">
        <f t="shared" si="177"/>
        <v>107.21</v>
      </c>
      <c r="Q2288" s="15" t="s">
        <v>8323</v>
      </c>
      <c r="R2288" t="s">
        <v>8324</v>
      </c>
      <c r="S2288" s="19">
        <f t="shared" si="178"/>
        <v>41494.963587962964</v>
      </c>
      <c r="T2288" s="19">
        <f t="shared" si="179"/>
        <v>41523.165972222225</v>
      </c>
      <c r="U2288">
        <f t="shared" si="180"/>
        <v>2013</v>
      </c>
    </row>
    <row r="2289" spans="1:21" ht="43.2" x14ac:dyDescent="0.3">
      <c r="A2289" s="8">
        <v>2287</v>
      </c>
      <c r="B2289" s="9" t="s">
        <v>2288</v>
      </c>
      <c r="C2289" s="9" t="s">
        <v>6397</v>
      </c>
      <c r="D2289" s="10">
        <v>4500</v>
      </c>
      <c r="E2289" s="11">
        <v>5398.99</v>
      </c>
      <c r="F2289" s="8" t="s">
        <v>8218</v>
      </c>
      <c r="G2289" s="8" t="s">
        <v>8223</v>
      </c>
      <c r="H2289" s="8" t="s">
        <v>8245</v>
      </c>
      <c r="I2289" s="8">
        <v>1403539260</v>
      </c>
      <c r="J2289" s="8">
        <v>1401724860</v>
      </c>
      <c r="K2289" s="8" t="b">
        <v>0</v>
      </c>
      <c r="L2289" s="8">
        <v>106</v>
      </c>
      <c r="M2289" s="8" t="b">
        <v>1</v>
      </c>
      <c r="N2289" s="8" t="s">
        <v>8274</v>
      </c>
      <c r="O2289">
        <f t="shared" si="176"/>
        <v>120</v>
      </c>
      <c r="P2289" s="13">
        <f t="shared" si="177"/>
        <v>50.93</v>
      </c>
      <c r="Q2289" s="15" t="s">
        <v>8323</v>
      </c>
      <c r="R2289" t="s">
        <v>8324</v>
      </c>
      <c r="S2289" s="19">
        <f t="shared" si="178"/>
        <v>41792.667361111111</v>
      </c>
      <c r="T2289" s="19">
        <f t="shared" si="179"/>
        <v>41813.667361111111</v>
      </c>
      <c r="U2289">
        <f t="shared" si="180"/>
        <v>2014</v>
      </c>
    </row>
    <row r="2290" spans="1:21" ht="43.2" x14ac:dyDescent="0.3">
      <c r="A2290" s="8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  <c r="O2290">
        <f t="shared" si="176"/>
        <v>100</v>
      </c>
      <c r="P2290" s="13">
        <f t="shared" si="177"/>
        <v>40.04</v>
      </c>
      <c r="Q2290" s="15" t="s">
        <v>8323</v>
      </c>
      <c r="R2290" t="s">
        <v>8324</v>
      </c>
      <c r="S2290" s="19">
        <f t="shared" si="178"/>
        <v>41067.827418981484</v>
      </c>
      <c r="T2290" s="19">
        <f t="shared" si="179"/>
        <v>41086.75</v>
      </c>
      <c r="U2290">
        <f t="shared" si="180"/>
        <v>2012</v>
      </c>
    </row>
    <row r="2291" spans="1:21" ht="43.2" x14ac:dyDescent="0.3">
      <c r="A2291" s="8">
        <v>2289</v>
      </c>
      <c r="B2291" s="9" t="s">
        <v>2290</v>
      </c>
      <c r="C2291" s="9" t="s">
        <v>6399</v>
      </c>
      <c r="D2291" s="10">
        <v>1500</v>
      </c>
      <c r="E2291" s="11">
        <v>1611</v>
      </c>
      <c r="F2291" s="8" t="s">
        <v>8218</v>
      </c>
      <c r="G2291" s="8" t="s">
        <v>8223</v>
      </c>
      <c r="H2291" s="8" t="s">
        <v>8245</v>
      </c>
      <c r="I2291" s="8">
        <v>1386372120</v>
      </c>
      <c r="J2291" s="8">
        <v>1382659060</v>
      </c>
      <c r="K2291" s="8" t="b">
        <v>0</v>
      </c>
      <c r="L2291" s="8">
        <v>25</v>
      </c>
      <c r="M2291" s="8" t="b">
        <v>1</v>
      </c>
      <c r="N2291" s="8" t="s">
        <v>8274</v>
      </c>
      <c r="O2291">
        <f t="shared" si="176"/>
        <v>107</v>
      </c>
      <c r="P2291" s="13">
        <f t="shared" si="177"/>
        <v>64.44</v>
      </c>
      <c r="Q2291" s="15" t="s">
        <v>8323</v>
      </c>
      <c r="R2291" t="s">
        <v>8324</v>
      </c>
      <c r="S2291" s="19">
        <f t="shared" si="178"/>
        <v>41571.998379629629</v>
      </c>
      <c r="T2291" s="19">
        <f t="shared" si="179"/>
        <v>41614.973611111112</v>
      </c>
      <c r="U2291">
        <f t="shared" si="180"/>
        <v>2013</v>
      </c>
    </row>
    <row r="2292" spans="1:21" ht="43.2" x14ac:dyDescent="0.3">
      <c r="A2292" s="8">
        <v>2290</v>
      </c>
      <c r="B2292" s="9" t="s">
        <v>2291</v>
      </c>
      <c r="C2292" s="9" t="s">
        <v>6400</v>
      </c>
      <c r="D2292" s="10">
        <v>1500</v>
      </c>
      <c r="E2292" s="11">
        <v>1561</v>
      </c>
      <c r="F2292" s="8" t="s">
        <v>8218</v>
      </c>
      <c r="G2292" s="8" t="s">
        <v>8223</v>
      </c>
      <c r="H2292" s="8" t="s">
        <v>8245</v>
      </c>
      <c r="I2292" s="8">
        <v>1259686800</v>
      </c>
      <c r="J2292" s="8">
        <v>1252908330</v>
      </c>
      <c r="K2292" s="8" t="b">
        <v>0</v>
      </c>
      <c r="L2292" s="8">
        <v>29</v>
      </c>
      <c r="M2292" s="8" t="b">
        <v>1</v>
      </c>
      <c r="N2292" s="8" t="s">
        <v>8274</v>
      </c>
      <c r="O2292">
        <f t="shared" si="176"/>
        <v>104</v>
      </c>
      <c r="P2292" s="13">
        <f t="shared" si="177"/>
        <v>53.83</v>
      </c>
      <c r="Q2292" s="15" t="s">
        <v>8323</v>
      </c>
      <c r="R2292" t="s">
        <v>8324</v>
      </c>
      <c r="S2292" s="19">
        <f t="shared" si="178"/>
        <v>40070.253819444442</v>
      </c>
      <c r="T2292" s="19">
        <f t="shared" si="179"/>
        <v>40148.708333333336</v>
      </c>
      <c r="U2292">
        <f t="shared" si="180"/>
        <v>2009</v>
      </c>
    </row>
    <row r="2293" spans="1:21" ht="43.2" x14ac:dyDescent="0.3">
      <c r="A2293" s="8">
        <v>2291</v>
      </c>
      <c r="B2293" s="9" t="s">
        <v>2292</v>
      </c>
      <c r="C2293" s="9" t="s">
        <v>6401</v>
      </c>
      <c r="D2293" s="10">
        <v>2500</v>
      </c>
      <c r="E2293" s="11">
        <v>4320</v>
      </c>
      <c r="F2293" s="8" t="s">
        <v>8218</v>
      </c>
      <c r="G2293" s="8" t="s">
        <v>8223</v>
      </c>
      <c r="H2293" s="8" t="s">
        <v>8245</v>
      </c>
      <c r="I2293" s="8">
        <v>1335153600</v>
      </c>
      <c r="J2293" s="8">
        <v>1332199618</v>
      </c>
      <c r="K2293" s="8" t="b">
        <v>0</v>
      </c>
      <c r="L2293" s="8">
        <v>43</v>
      </c>
      <c r="M2293" s="8" t="b">
        <v>1</v>
      </c>
      <c r="N2293" s="8" t="s">
        <v>8274</v>
      </c>
      <c r="O2293">
        <f t="shared" si="176"/>
        <v>173</v>
      </c>
      <c r="P2293" s="13">
        <f t="shared" si="177"/>
        <v>100.47</v>
      </c>
      <c r="Q2293" s="15" t="s">
        <v>8323</v>
      </c>
      <c r="R2293" t="s">
        <v>8324</v>
      </c>
      <c r="S2293" s="19">
        <f t="shared" si="178"/>
        <v>40987.977060185185</v>
      </c>
      <c r="T2293" s="19">
        <f t="shared" si="179"/>
        <v>41022.166666666664</v>
      </c>
      <c r="U2293">
        <f t="shared" si="180"/>
        <v>2012</v>
      </c>
    </row>
    <row r="2294" spans="1:21" ht="43.2" x14ac:dyDescent="0.3">
      <c r="A2294" s="8">
        <v>2292</v>
      </c>
      <c r="B2294" s="9" t="s">
        <v>2293</v>
      </c>
      <c r="C2294" s="9" t="s">
        <v>6402</v>
      </c>
      <c r="D2294" s="10">
        <v>2000</v>
      </c>
      <c r="E2294" s="11">
        <v>2145.0100000000002</v>
      </c>
      <c r="F2294" s="8" t="s">
        <v>8218</v>
      </c>
      <c r="G2294" s="8" t="s">
        <v>8223</v>
      </c>
      <c r="H2294" s="8" t="s">
        <v>8245</v>
      </c>
      <c r="I2294" s="8">
        <v>1334767476</v>
      </c>
      <c r="J2294" s="8">
        <v>1332175476</v>
      </c>
      <c r="K2294" s="8" t="b">
        <v>0</v>
      </c>
      <c r="L2294" s="8">
        <v>46</v>
      </c>
      <c r="M2294" s="8" t="b">
        <v>1</v>
      </c>
      <c r="N2294" s="8" t="s">
        <v>8274</v>
      </c>
      <c r="O2294">
        <f t="shared" si="176"/>
        <v>107</v>
      </c>
      <c r="P2294" s="13">
        <f t="shared" si="177"/>
        <v>46.63</v>
      </c>
      <c r="Q2294" s="15" t="s">
        <v>8323</v>
      </c>
      <c r="R2294" t="s">
        <v>8324</v>
      </c>
      <c r="S2294" s="19">
        <f t="shared" si="178"/>
        <v>40987.697638888887</v>
      </c>
      <c r="T2294" s="19">
        <f t="shared" si="179"/>
        <v>41017.697638888887</v>
      </c>
      <c r="U2294">
        <f t="shared" si="180"/>
        <v>2012</v>
      </c>
    </row>
    <row r="2295" spans="1:21" ht="28.8" hidden="1" x14ac:dyDescent="0.3">
      <c r="A2295" s="8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  <c r="O2295">
        <f t="shared" si="176"/>
        <v>108</v>
      </c>
      <c r="P2295" s="13">
        <f t="shared" si="177"/>
        <v>34.07</v>
      </c>
      <c r="Q2295" s="15" t="s">
        <v>8323</v>
      </c>
      <c r="R2295" t="s">
        <v>8324</v>
      </c>
      <c r="S2295" s="19">
        <f t="shared" si="178"/>
        <v>41151.708321759259</v>
      </c>
      <c r="T2295" s="19">
        <f t="shared" si="179"/>
        <v>41177.165972222225</v>
      </c>
      <c r="U2295">
        <f t="shared" si="180"/>
        <v>2012</v>
      </c>
    </row>
    <row r="2296" spans="1:21" ht="43.2" hidden="1" x14ac:dyDescent="0.3">
      <c r="A2296" s="8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  <c r="O2296">
        <f t="shared" si="176"/>
        <v>146</v>
      </c>
      <c r="P2296" s="13">
        <f t="shared" si="177"/>
        <v>65.209999999999994</v>
      </c>
      <c r="Q2296" s="15" t="s">
        <v>8323</v>
      </c>
      <c r="R2296" t="s">
        <v>8324</v>
      </c>
      <c r="S2296" s="19">
        <f t="shared" si="178"/>
        <v>41264.72314814815</v>
      </c>
      <c r="T2296" s="19">
        <f t="shared" si="179"/>
        <v>41294.72314814815</v>
      </c>
      <c r="U2296">
        <f t="shared" si="180"/>
        <v>2012</v>
      </c>
    </row>
    <row r="2297" spans="1:21" ht="57.6" x14ac:dyDescent="0.3">
      <c r="A2297" s="8">
        <v>2295</v>
      </c>
      <c r="B2297" s="9" t="s">
        <v>2296</v>
      </c>
      <c r="C2297" s="9" t="s">
        <v>6405</v>
      </c>
      <c r="D2297" s="10">
        <v>1200</v>
      </c>
      <c r="E2297" s="11">
        <v>1503</v>
      </c>
      <c r="F2297" s="8" t="s">
        <v>8218</v>
      </c>
      <c r="G2297" s="8" t="s">
        <v>8223</v>
      </c>
      <c r="H2297" s="8" t="s">
        <v>8245</v>
      </c>
      <c r="I2297" s="8">
        <v>1359240856</v>
      </c>
      <c r="J2297" s="8">
        <v>1356648856</v>
      </c>
      <c r="K2297" s="8" t="b">
        <v>0</v>
      </c>
      <c r="L2297" s="8">
        <v>34</v>
      </c>
      <c r="M2297" s="8" t="b">
        <v>1</v>
      </c>
      <c r="N2297" s="8" t="s">
        <v>8274</v>
      </c>
      <c r="O2297">
        <f t="shared" si="176"/>
        <v>125</v>
      </c>
      <c r="P2297" s="13">
        <f t="shared" si="177"/>
        <v>44.21</v>
      </c>
      <c r="Q2297" s="15" t="s">
        <v>8323</v>
      </c>
      <c r="R2297" t="s">
        <v>8324</v>
      </c>
      <c r="S2297" s="19">
        <f t="shared" si="178"/>
        <v>41270.954351851848</v>
      </c>
      <c r="T2297" s="19">
        <f t="shared" si="179"/>
        <v>41300.954351851848</v>
      </c>
      <c r="U2297">
        <f t="shared" si="180"/>
        <v>2012</v>
      </c>
    </row>
    <row r="2298" spans="1:21" ht="43.2" hidden="1" x14ac:dyDescent="0.3">
      <c r="A2298" s="8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  <c r="O2298">
        <f t="shared" si="176"/>
        <v>149</v>
      </c>
      <c r="P2298" s="13">
        <f t="shared" si="177"/>
        <v>71.97</v>
      </c>
      <c r="Q2298" s="15" t="s">
        <v>8323</v>
      </c>
      <c r="R2298" t="s">
        <v>8324</v>
      </c>
      <c r="S2298" s="19">
        <f t="shared" si="178"/>
        <v>40927.731782407405</v>
      </c>
      <c r="T2298" s="19">
        <f t="shared" si="179"/>
        <v>40962.731782407405</v>
      </c>
      <c r="U2298">
        <f t="shared" si="180"/>
        <v>2012</v>
      </c>
    </row>
    <row r="2299" spans="1:21" ht="28.8" x14ac:dyDescent="0.3">
      <c r="A2299" s="8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  <c r="O2299">
        <f t="shared" si="176"/>
        <v>101</v>
      </c>
      <c r="P2299" s="13">
        <f t="shared" si="177"/>
        <v>52.95</v>
      </c>
      <c r="Q2299" s="15" t="s">
        <v>8323</v>
      </c>
      <c r="R2299" t="s">
        <v>8324</v>
      </c>
      <c r="S2299" s="19">
        <f t="shared" si="178"/>
        <v>40948.042233796295</v>
      </c>
      <c r="T2299" s="19">
        <f t="shared" si="179"/>
        <v>40982.165972222225</v>
      </c>
      <c r="U2299">
        <f t="shared" si="180"/>
        <v>2012</v>
      </c>
    </row>
    <row r="2300" spans="1:21" ht="43.2" hidden="1" x14ac:dyDescent="0.3">
      <c r="A2300" s="8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  <c r="O2300">
        <f t="shared" si="176"/>
        <v>105</v>
      </c>
      <c r="P2300" s="13">
        <f t="shared" si="177"/>
        <v>109.45</v>
      </c>
      <c r="Q2300" s="15" t="s">
        <v>8323</v>
      </c>
      <c r="R2300" t="s">
        <v>8324</v>
      </c>
      <c r="S2300" s="19">
        <f t="shared" si="178"/>
        <v>41694.84065972222</v>
      </c>
      <c r="T2300" s="19">
        <f t="shared" si="179"/>
        <v>41724.798993055556</v>
      </c>
      <c r="U2300">
        <f t="shared" si="180"/>
        <v>2014</v>
      </c>
    </row>
    <row r="2301" spans="1:21" ht="43.2" hidden="1" x14ac:dyDescent="0.3">
      <c r="A2301" s="8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  <c r="O2301">
        <f t="shared" si="176"/>
        <v>350</v>
      </c>
      <c r="P2301" s="13">
        <f t="shared" si="177"/>
        <v>75.040000000000006</v>
      </c>
      <c r="Q2301" s="15" t="s">
        <v>8323</v>
      </c>
      <c r="R2301" t="s">
        <v>8324</v>
      </c>
      <c r="S2301" s="19">
        <f t="shared" si="178"/>
        <v>40565.032511574071</v>
      </c>
      <c r="T2301" s="19">
        <f t="shared" si="179"/>
        <v>40580.032511574071</v>
      </c>
      <c r="U2301">
        <f t="shared" si="180"/>
        <v>2011</v>
      </c>
    </row>
    <row r="2302" spans="1:21" ht="43.2" hidden="1" x14ac:dyDescent="0.3">
      <c r="A2302" s="8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  <c r="O2302">
        <f t="shared" si="176"/>
        <v>101</v>
      </c>
      <c r="P2302" s="13">
        <f t="shared" si="177"/>
        <v>115.71</v>
      </c>
      <c r="Q2302" s="15" t="s">
        <v>8323</v>
      </c>
      <c r="R2302" t="s">
        <v>8324</v>
      </c>
      <c r="S2302" s="19">
        <f t="shared" si="178"/>
        <v>41074.727037037039</v>
      </c>
      <c r="T2302" s="19">
        <f t="shared" si="179"/>
        <v>41088.727037037039</v>
      </c>
      <c r="U2302">
        <f t="shared" si="180"/>
        <v>2012</v>
      </c>
    </row>
    <row r="2303" spans="1:21" ht="28.8" hidden="1" x14ac:dyDescent="0.3">
      <c r="A2303" s="8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  <c r="O2303">
        <f t="shared" si="176"/>
        <v>134</v>
      </c>
      <c r="P2303" s="13">
        <f t="shared" si="177"/>
        <v>31.66</v>
      </c>
      <c r="Q2303" s="15" t="s">
        <v>8323</v>
      </c>
      <c r="R2303" t="s">
        <v>8327</v>
      </c>
      <c r="S2303" s="19">
        <f t="shared" si="178"/>
        <v>41416.146944444445</v>
      </c>
      <c r="T2303" s="19">
        <f t="shared" si="179"/>
        <v>41446.146944444445</v>
      </c>
      <c r="U2303">
        <f t="shared" si="180"/>
        <v>2013</v>
      </c>
    </row>
    <row r="2304" spans="1:21" ht="43.2" x14ac:dyDescent="0.3">
      <c r="A2304" s="8">
        <v>2302</v>
      </c>
      <c r="B2304" s="9" t="s">
        <v>2303</v>
      </c>
      <c r="C2304" s="9" t="s">
        <v>6412</v>
      </c>
      <c r="D2304" s="10">
        <v>2300</v>
      </c>
      <c r="E2304" s="11">
        <v>3925</v>
      </c>
      <c r="F2304" s="8" t="s">
        <v>8218</v>
      </c>
      <c r="G2304" s="8" t="s">
        <v>8223</v>
      </c>
      <c r="H2304" s="8" t="s">
        <v>8245</v>
      </c>
      <c r="I2304" s="8">
        <v>1388473200</v>
      </c>
      <c r="J2304" s="8">
        <v>1385585434</v>
      </c>
      <c r="K2304" s="8" t="b">
        <v>1</v>
      </c>
      <c r="L2304" s="8">
        <v>85</v>
      </c>
      <c r="M2304" s="8" t="b">
        <v>1</v>
      </c>
      <c r="N2304" s="8" t="s">
        <v>8277</v>
      </c>
      <c r="O2304">
        <f t="shared" si="176"/>
        <v>171</v>
      </c>
      <c r="P2304" s="13">
        <f t="shared" si="177"/>
        <v>46.18</v>
      </c>
      <c r="Q2304" s="15" t="s">
        <v>8323</v>
      </c>
      <c r="R2304" t="s">
        <v>8327</v>
      </c>
      <c r="S2304" s="19">
        <f t="shared" si="178"/>
        <v>41605.868449074071</v>
      </c>
      <c r="T2304" s="19">
        <f t="shared" si="179"/>
        <v>41639.291666666664</v>
      </c>
      <c r="U2304">
        <f t="shared" si="180"/>
        <v>2013</v>
      </c>
    </row>
    <row r="2305" spans="1:21" ht="57.6" hidden="1" x14ac:dyDescent="0.3">
      <c r="A2305" s="8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  <c r="O2305">
        <f t="shared" si="176"/>
        <v>109</v>
      </c>
      <c r="P2305" s="13">
        <f t="shared" si="177"/>
        <v>68.48</v>
      </c>
      <c r="Q2305" s="15" t="s">
        <v>8323</v>
      </c>
      <c r="R2305" t="s">
        <v>8327</v>
      </c>
      <c r="S2305" s="19">
        <f t="shared" si="178"/>
        <v>40850.111064814817</v>
      </c>
      <c r="T2305" s="19">
        <f t="shared" si="179"/>
        <v>40890.152731481481</v>
      </c>
      <c r="U2305">
        <f t="shared" si="180"/>
        <v>2011</v>
      </c>
    </row>
    <row r="2306" spans="1:21" ht="43.2" hidden="1" x14ac:dyDescent="0.3">
      <c r="A2306" s="8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  <c r="O2306">
        <f t="shared" si="176"/>
        <v>101</v>
      </c>
      <c r="P2306" s="13">
        <f t="shared" si="177"/>
        <v>53.47</v>
      </c>
      <c r="Q2306" s="15" t="s">
        <v>8323</v>
      </c>
      <c r="R2306" t="s">
        <v>8327</v>
      </c>
      <c r="S2306" s="19">
        <f t="shared" si="178"/>
        <v>40502.815868055557</v>
      </c>
      <c r="T2306" s="19">
        <f t="shared" si="179"/>
        <v>40544.207638888889</v>
      </c>
      <c r="U2306">
        <f t="shared" si="180"/>
        <v>2010</v>
      </c>
    </row>
    <row r="2307" spans="1:21" ht="43.2" hidden="1" x14ac:dyDescent="0.3">
      <c r="A2307" s="8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  <c r="O2307">
        <f t="shared" ref="O2307:O2370" si="181">ROUND(E2307/D2307*100,0)</f>
        <v>101</v>
      </c>
      <c r="P2307" s="13">
        <f t="shared" ref="P2307:P2370" si="182">IFERROR(ROUND(E2307/L2307,2),0)</f>
        <v>109.11</v>
      </c>
      <c r="Q2307" s="15" t="s">
        <v>8323</v>
      </c>
      <c r="R2307" t="s">
        <v>8327</v>
      </c>
      <c r="S2307" s="19">
        <f t="shared" ref="S2307:S2370" si="183">(((J2307/60)/60)/24)+DATE(1970,1,1)</f>
        <v>41834.695277777777</v>
      </c>
      <c r="T2307" s="19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3.2" x14ac:dyDescent="0.3">
      <c r="A2308" s="8">
        <v>2306</v>
      </c>
      <c r="B2308" s="9" t="s">
        <v>2307</v>
      </c>
      <c r="C2308" s="9" t="s">
        <v>6416</v>
      </c>
      <c r="D2308" s="10">
        <v>3500</v>
      </c>
      <c r="E2308" s="11">
        <v>3736.55</v>
      </c>
      <c r="F2308" s="8" t="s">
        <v>8218</v>
      </c>
      <c r="G2308" s="8" t="s">
        <v>8223</v>
      </c>
      <c r="H2308" s="8" t="s">
        <v>8245</v>
      </c>
      <c r="I2308" s="8">
        <v>1331352129</v>
      </c>
      <c r="J2308" s="8">
        <v>1328760129</v>
      </c>
      <c r="K2308" s="8" t="b">
        <v>1</v>
      </c>
      <c r="L2308" s="8">
        <v>73</v>
      </c>
      <c r="M2308" s="8" t="b">
        <v>1</v>
      </c>
      <c r="N2308" s="8" t="s">
        <v>8277</v>
      </c>
      <c r="O2308">
        <f t="shared" si="181"/>
        <v>107</v>
      </c>
      <c r="P2308" s="13">
        <f t="shared" si="182"/>
        <v>51.19</v>
      </c>
      <c r="Q2308" s="15" t="s">
        <v>8323</v>
      </c>
      <c r="R2308" t="s">
        <v>8327</v>
      </c>
      <c r="S2308" s="19">
        <f t="shared" si="183"/>
        <v>40948.16815972222</v>
      </c>
      <c r="T2308" s="19">
        <f t="shared" si="184"/>
        <v>40978.16815972222</v>
      </c>
      <c r="U2308">
        <f t="shared" si="185"/>
        <v>2012</v>
      </c>
    </row>
    <row r="2309" spans="1:21" ht="43.2" x14ac:dyDescent="0.3">
      <c r="A2309" s="8">
        <v>2307</v>
      </c>
      <c r="B2309" s="9" t="s">
        <v>2308</v>
      </c>
      <c r="C2309" s="9" t="s">
        <v>6417</v>
      </c>
      <c r="D2309" s="10">
        <v>1964.47</v>
      </c>
      <c r="E2309" s="11">
        <v>2095.2600000000002</v>
      </c>
      <c r="F2309" s="8" t="s">
        <v>8218</v>
      </c>
      <c r="G2309" s="8" t="s">
        <v>8223</v>
      </c>
      <c r="H2309" s="8" t="s">
        <v>8245</v>
      </c>
      <c r="I2309" s="8">
        <v>1336245328</v>
      </c>
      <c r="J2309" s="8">
        <v>1333653333</v>
      </c>
      <c r="K2309" s="8" t="b">
        <v>1</v>
      </c>
      <c r="L2309" s="8">
        <v>75</v>
      </c>
      <c r="M2309" s="8" t="b">
        <v>1</v>
      </c>
      <c r="N2309" s="8" t="s">
        <v>8277</v>
      </c>
      <c r="O2309">
        <f t="shared" si="181"/>
        <v>107</v>
      </c>
      <c r="P2309" s="13">
        <f t="shared" si="182"/>
        <v>27.94</v>
      </c>
      <c r="Q2309" s="15" t="s">
        <v>8323</v>
      </c>
      <c r="R2309" t="s">
        <v>8327</v>
      </c>
      <c r="S2309" s="19">
        <f t="shared" si="183"/>
        <v>41004.802465277775</v>
      </c>
      <c r="T2309" s="19">
        <f t="shared" si="184"/>
        <v>41034.802407407406</v>
      </c>
      <c r="U2309">
        <f t="shared" si="185"/>
        <v>2012</v>
      </c>
    </row>
    <row r="2310" spans="1:21" ht="43.2" hidden="1" x14ac:dyDescent="0.3">
      <c r="A2310" s="8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  <c r="O2310">
        <f t="shared" si="181"/>
        <v>101</v>
      </c>
      <c r="P2310" s="13">
        <f t="shared" si="182"/>
        <v>82.5</v>
      </c>
      <c r="Q2310" s="15" t="s">
        <v>8323</v>
      </c>
      <c r="R2310" t="s">
        <v>8327</v>
      </c>
      <c r="S2310" s="19">
        <f t="shared" si="183"/>
        <v>41851.962916666671</v>
      </c>
      <c r="T2310" s="19">
        <f t="shared" si="184"/>
        <v>41880.041666666664</v>
      </c>
      <c r="U2310">
        <f t="shared" si="185"/>
        <v>2014</v>
      </c>
    </row>
    <row r="2311" spans="1:21" ht="43.2" hidden="1" x14ac:dyDescent="0.3">
      <c r="A2311" s="8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  <c r="O2311">
        <f t="shared" si="181"/>
        <v>107</v>
      </c>
      <c r="P2311" s="13">
        <f t="shared" si="182"/>
        <v>59.82</v>
      </c>
      <c r="Q2311" s="15" t="s">
        <v>8323</v>
      </c>
      <c r="R2311" t="s">
        <v>8327</v>
      </c>
      <c r="S2311" s="19">
        <f t="shared" si="183"/>
        <v>41307.987696759257</v>
      </c>
      <c r="T2311" s="19">
        <f t="shared" si="184"/>
        <v>41342.987696759257</v>
      </c>
      <c r="U2311">
        <f t="shared" si="185"/>
        <v>2013</v>
      </c>
    </row>
    <row r="2312" spans="1:21" ht="57.6" hidden="1" x14ac:dyDescent="0.3">
      <c r="A2312" s="8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  <c r="O2312">
        <f t="shared" si="181"/>
        <v>429</v>
      </c>
      <c r="P2312" s="13">
        <f t="shared" si="182"/>
        <v>64.819999999999993</v>
      </c>
      <c r="Q2312" s="15" t="s">
        <v>8323</v>
      </c>
      <c r="R2312" t="s">
        <v>8327</v>
      </c>
      <c r="S2312" s="19">
        <f t="shared" si="183"/>
        <v>41324.79415509259</v>
      </c>
      <c r="T2312" s="19">
        <f t="shared" si="184"/>
        <v>41354.752488425926</v>
      </c>
      <c r="U2312">
        <f t="shared" si="185"/>
        <v>2013</v>
      </c>
    </row>
    <row r="2313" spans="1:21" ht="43.2" hidden="1" x14ac:dyDescent="0.3">
      <c r="A2313" s="8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  <c r="O2313">
        <f t="shared" si="181"/>
        <v>104</v>
      </c>
      <c r="P2313" s="13">
        <f t="shared" si="182"/>
        <v>90.1</v>
      </c>
      <c r="Q2313" s="15" t="s">
        <v>8323</v>
      </c>
      <c r="R2313" t="s">
        <v>8327</v>
      </c>
      <c r="S2313" s="19">
        <f t="shared" si="183"/>
        <v>41736.004502314812</v>
      </c>
      <c r="T2313" s="19">
        <f t="shared" si="184"/>
        <v>41766.004502314812</v>
      </c>
      <c r="U2313">
        <f t="shared" si="185"/>
        <v>2014</v>
      </c>
    </row>
    <row r="2314" spans="1:21" ht="43.2" x14ac:dyDescent="0.3">
      <c r="A2314" s="8">
        <v>2312</v>
      </c>
      <c r="B2314" s="9" t="s">
        <v>2313</v>
      </c>
      <c r="C2314" s="9" t="s">
        <v>6422</v>
      </c>
      <c r="D2314" s="10">
        <v>3000</v>
      </c>
      <c r="E2314" s="11">
        <v>3236</v>
      </c>
      <c r="F2314" s="8" t="s">
        <v>8218</v>
      </c>
      <c r="G2314" s="8" t="s">
        <v>8223</v>
      </c>
      <c r="H2314" s="8" t="s">
        <v>8245</v>
      </c>
      <c r="I2314" s="8">
        <v>1397862000</v>
      </c>
      <c r="J2314" s="8">
        <v>1395155478</v>
      </c>
      <c r="K2314" s="8" t="b">
        <v>1</v>
      </c>
      <c r="L2314" s="8">
        <v>79</v>
      </c>
      <c r="M2314" s="8" t="b">
        <v>1</v>
      </c>
      <c r="N2314" s="8" t="s">
        <v>8277</v>
      </c>
      <c r="O2314">
        <f t="shared" si="181"/>
        <v>108</v>
      </c>
      <c r="P2314" s="13">
        <f t="shared" si="182"/>
        <v>40.96</v>
      </c>
      <c r="Q2314" s="15" t="s">
        <v>8323</v>
      </c>
      <c r="R2314" t="s">
        <v>8327</v>
      </c>
      <c r="S2314" s="19">
        <f t="shared" si="183"/>
        <v>41716.632847222223</v>
      </c>
      <c r="T2314" s="19">
        <f t="shared" si="184"/>
        <v>41747.958333333336</v>
      </c>
      <c r="U2314">
        <f t="shared" si="185"/>
        <v>2014</v>
      </c>
    </row>
    <row r="2315" spans="1:21" ht="28.8" hidden="1" x14ac:dyDescent="0.3">
      <c r="A2315" s="8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  <c r="O2315">
        <f t="shared" si="181"/>
        <v>176</v>
      </c>
      <c r="P2315" s="13">
        <f t="shared" si="182"/>
        <v>56</v>
      </c>
      <c r="Q2315" s="15" t="s">
        <v>8323</v>
      </c>
      <c r="R2315" t="s">
        <v>8327</v>
      </c>
      <c r="S2315" s="19">
        <f t="shared" si="183"/>
        <v>41002.958634259259</v>
      </c>
      <c r="T2315" s="19">
        <f t="shared" si="184"/>
        <v>41032.958634259259</v>
      </c>
      <c r="U2315">
        <f t="shared" si="185"/>
        <v>2012</v>
      </c>
    </row>
    <row r="2316" spans="1:21" ht="43.2" x14ac:dyDescent="0.3">
      <c r="A2316" s="8">
        <v>2314</v>
      </c>
      <c r="B2316" s="9" t="s">
        <v>2315</v>
      </c>
      <c r="C2316" s="9" t="s">
        <v>6424</v>
      </c>
      <c r="D2316" s="10">
        <v>1200</v>
      </c>
      <c r="E2316" s="11">
        <v>1883.64</v>
      </c>
      <c r="F2316" s="8" t="s">
        <v>8218</v>
      </c>
      <c r="G2316" s="8" t="s">
        <v>8223</v>
      </c>
      <c r="H2316" s="8" t="s">
        <v>8245</v>
      </c>
      <c r="I2316" s="8">
        <v>1339074857</v>
      </c>
      <c r="J2316" s="8">
        <v>1336482857</v>
      </c>
      <c r="K2316" s="8" t="b">
        <v>1</v>
      </c>
      <c r="L2316" s="8">
        <v>50</v>
      </c>
      <c r="M2316" s="8" t="b">
        <v>1</v>
      </c>
      <c r="N2316" s="8" t="s">
        <v>8277</v>
      </c>
      <c r="O2316">
        <f t="shared" si="181"/>
        <v>157</v>
      </c>
      <c r="P2316" s="13">
        <f t="shared" si="182"/>
        <v>37.67</v>
      </c>
      <c r="Q2316" s="15" t="s">
        <v>8323</v>
      </c>
      <c r="R2316" t="s">
        <v>8327</v>
      </c>
      <c r="S2316" s="19">
        <f t="shared" si="183"/>
        <v>41037.551585648151</v>
      </c>
      <c r="T2316" s="19">
        <f t="shared" si="184"/>
        <v>41067.551585648151</v>
      </c>
      <c r="U2316">
        <f t="shared" si="185"/>
        <v>2012</v>
      </c>
    </row>
    <row r="2317" spans="1:21" ht="43.2" x14ac:dyDescent="0.3">
      <c r="A2317" s="8">
        <v>2315</v>
      </c>
      <c r="B2317" s="9" t="s">
        <v>2316</v>
      </c>
      <c r="C2317" s="9" t="s">
        <v>6425</v>
      </c>
      <c r="D2317" s="10">
        <v>2500</v>
      </c>
      <c r="E2317" s="11">
        <v>2565</v>
      </c>
      <c r="F2317" s="8" t="s">
        <v>8218</v>
      </c>
      <c r="G2317" s="8" t="s">
        <v>8223</v>
      </c>
      <c r="H2317" s="8" t="s">
        <v>8245</v>
      </c>
      <c r="I2317" s="8">
        <v>1336238743</v>
      </c>
      <c r="J2317" s="8">
        <v>1333646743</v>
      </c>
      <c r="K2317" s="8" t="b">
        <v>1</v>
      </c>
      <c r="L2317" s="8">
        <v>64</v>
      </c>
      <c r="M2317" s="8" t="b">
        <v>1</v>
      </c>
      <c r="N2317" s="8" t="s">
        <v>8277</v>
      </c>
      <c r="O2317">
        <f t="shared" si="181"/>
        <v>103</v>
      </c>
      <c r="P2317" s="13">
        <f t="shared" si="182"/>
        <v>40.08</v>
      </c>
      <c r="Q2317" s="15" t="s">
        <v>8323</v>
      </c>
      <c r="R2317" t="s">
        <v>8327</v>
      </c>
      <c r="S2317" s="19">
        <f t="shared" si="183"/>
        <v>41004.72619212963</v>
      </c>
      <c r="T2317" s="19">
        <f t="shared" si="184"/>
        <v>41034.72619212963</v>
      </c>
      <c r="U2317">
        <f t="shared" si="185"/>
        <v>2012</v>
      </c>
    </row>
    <row r="2318" spans="1:21" ht="57.6" hidden="1" x14ac:dyDescent="0.3">
      <c r="A2318" s="8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  <c r="O2318">
        <f t="shared" si="181"/>
        <v>104</v>
      </c>
      <c r="P2318" s="13">
        <f t="shared" si="182"/>
        <v>78.03</v>
      </c>
      <c r="Q2318" s="15" t="s">
        <v>8323</v>
      </c>
      <c r="R2318" t="s">
        <v>8327</v>
      </c>
      <c r="S2318" s="19">
        <f t="shared" si="183"/>
        <v>40079.725115740745</v>
      </c>
      <c r="T2318" s="19">
        <f t="shared" si="184"/>
        <v>40156.76666666667</v>
      </c>
      <c r="U2318">
        <f t="shared" si="185"/>
        <v>2009</v>
      </c>
    </row>
    <row r="2319" spans="1:21" ht="43.2" hidden="1" x14ac:dyDescent="0.3">
      <c r="A2319" s="8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  <c r="O2319">
        <f t="shared" si="181"/>
        <v>104</v>
      </c>
      <c r="P2319" s="13">
        <f t="shared" si="182"/>
        <v>18.91</v>
      </c>
      <c r="Q2319" s="15" t="s">
        <v>8323</v>
      </c>
      <c r="R2319" t="s">
        <v>8327</v>
      </c>
      <c r="S2319" s="19">
        <f t="shared" si="183"/>
        <v>40192.542233796295</v>
      </c>
      <c r="T2319" s="19">
        <f t="shared" si="184"/>
        <v>40224.208333333336</v>
      </c>
      <c r="U2319">
        <f t="shared" si="185"/>
        <v>2010</v>
      </c>
    </row>
    <row r="2320" spans="1:21" ht="57.6" hidden="1" x14ac:dyDescent="0.3">
      <c r="A2320" s="8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  <c r="O2320">
        <f t="shared" si="181"/>
        <v>121</v>
      </c>
      <c r="P2320" s="13">
        <f t="shared" si="182"/>
        <v>37.130000000000003</v>
      </c>
      <c r="Q2320" s="15" t="s">
        <v>8323</v>
      </c>
      <c r="R2320" t="s">
        <v>8327</v>
      </c>
      <c r="S2320" s="19">
        <f t="shared" si="183"/>
        <v>40050.643680555557</v>
      </c>
      <c r="T2320" s="19">
        <f t="shared" si="184"/>
        <v>40082.165972222225</v>
      </c>
      <c r="U2320">
        <f t="shared" si="185"/>
        <v>2009</v>
      </c>
    </row>
    <row r="2321" spans="1:21" ht="43.2" x14ac:dyDescent="0.3">
      <c r="A2321" s="8">
        <v>2319</v>
      </c>
      <c r="B2321" s="9" t="s">
        <v>2320</v>
      </c>
      <c r="C2321" s="9" t="s">
        <v>6429</v>
      </c>
      <c r="D2321" s="10">
        <v>3000</v>
      </c>
      <c r="E2321" s="11">
        <v>3231</v>
      </c>
      <c r="F2321" s="8" t="s">
        <v>8218</v>
      </c>
      <c r="G2321" s="8" t="s">
        <v>8223</v>
      </c>
      <c r="H2321" s="8" t="s">
        <v>8245</v>
      </c>
      <c r="I2321" s="8">
        <v>1387072685</v>
      </c>
      <c r="J2321" s="8">
        <v>1384480685</v>
      </c>
      <c r="K2321" s="8" t="b">
        <v>1</v>
      </c>
      <c r="L2321" s="8">
        <v>77</v>
      </c>
      <c r="M2321" s="8" t="b">
        <v>1</v>
      </c>
      <c r="N2321" s="8" t="s">
        <v>8277</v>
      </c>
      <c r="O2321">
        <f t="shared" si="181"/>
        <v>108</v>
      </c>
      <c r="P2321" s="13">
        <f t="shared" si="182"/>
        <v>41.96</v>
      </c>
      <c r="Q2321" s="15" t="s">
        <v>8323</v>
      </c>
      <c r="R2321" t="s">
        <v>8327</v>
      </c>
      <c r="S2321" s="19">
        <f t="shared" si="183"/>
        <v>41593.082002314812</v>
      </c>
      <c r="T2321" s="19">
        <f t="shared" si="184"/>
        <v>41623.082002314812</v>
      </c>
      <c r="U2321">
        <f t="shared" si="185"/>
        <v>2013</v>
      </c>
    </row>
    <row r="2322" spans="1:21" ht="57.6" hidden="1" x14ac:dyDescent="0.3">
      <c r="A2322" s="8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  <c r="O2322">
        <f t="shared" si="181"/>
        <v>109</v>
      </c>
      <c r="P2322" s="13">
        <f t="shared" si="182"/>
        <v>61.04</v>
      </c>
      <c r="Q2322" s="15" t="s">
        <v>8323</v>
      </c>
      <c r="R2322" t="s">
        <v>8327</v>
      </c>
      <c r="S2322" s="19">
        <f t="shared" si="183"/>
        <v>41696.817129629628</v>
      </c>
      <c r="T2322" s="19">
        <f t="shared" si="184"/>
        <v>41731.775462962964</v>
      </c>
      <c r="U2322">
        <f t="shared" si="185"/>
        <v>2014</v>
      </c>
    </row>
    <row r="2323" spans="1:21" ht="43.2" hidden="1" x14ac:dyDescent="0.3">
      <c r="A2323" s="8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  <c r="O2323">
        <f t="shared" si="181"/>
        <v>39</v>
      </c>
      <c r="P2323" s="13">
        <f t="shared" si="182"/>
        <v>64.53</v>
      </c>
      <c r="Q2323" s="15" t="s">
        <v>8334</v>
      </c>
      <c r="R2323" t="s">
        <v>8350</v>
      </c>
      <c r="S2323" s="19">
        <f t="shared" si="183"/>
        <v>42799.260428240741</v>
      </c>
      <c r="T2323" s="19">
        <f t="shared" si="184"/>
        <v>42829.21876157407</v>
      </c>
      <c r="U2323">
        <f t="shared" si="185"/>
        <v>2017</v>
      </c>
    </row>
    <row r="2324" spans="1:21" ht="43.2" x14ac:dyDescent="0.3">
      <c r="A2324" s="8">
        <v>2322</v>
      </c>
      <c r="B2324" s="9" t="s">
        <v>2323</v>
      </c>
      <c r="C2324" s="9" t="s">
        <v>6432</v>
      </c>
      <c r="D2324" s="10">
        <v>2700</v>
      </c>
      <c r="E2324" s="11">
        <v>85</v>
      </c>
      <c r="F2324" s="8" t="s">
        <v>8221</v>
      </c>
      <c r="G2324" s="8" t="s">
        <v>8223</v>
      </c>
      <c r="H2324" s="8" t="s">
        <v>8245</v>
      </c>
      <c r="I2324" s="8">
        <v>1491769769</v>
      </c>
      <c r="J2324" s="8">
        <v>1489181369</v>
      </c>
      <c r="K2324" s="8" t="b">
        <v>0</v>
      </c>
      <c r="L2324" s="8">
        <v>4</v>
      </c>
      <c r="M2324" s="8" t="b">
        <v>0</v>
      </c>
      <c r="N2324" s="8" t="s">
        <v>8296</v>
      </c>
      <c r="O2324">
        <f t="shared" si="181"/>
        <v>3</v>
      </c>
      <c r="P2324" s="13">
        <f t="shared" si="182"/>
        <v>21.25</v>
      </c>
      <c r="Q2324" s="15" t="s">
        <v>8334</v>
      </c>
      <c r="R2324" t="s">
        <v>8350</v>
      </c>
      <c r="S2324" s="19">
        <f t="shared" si="183"/>
        <v>42804.895474537043</v>
      </c>
      <c r="T2324" s="19">
        <f t="shared" si="184"/>
        <v>42834.853807870371</v>
      </c>
      <c r="U2324">
        <f t="shared" si="185"/>
        <v>2017</v>
      </c>
    </row>
    <row r="2325" spans="1:21" ht="43.2" hidden="1" x14ac:dyDescent="0.3">
      <c r="A2325" s="8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  <c r="O2325">
        <f t="shared" si="181"/>
        <v>48</v>
      </c>
      <c r="P2325" s="13">
        <f t="shared" si="182"/>
        <v>30</v>
      </c>
      <c r="Q2325" s="15" t="s">
        <v>8334</v>
      </c>
      <c r="R2325" t="s">
        <v>8350</v>
      </c>
      <c r="S2325" s="19">
        <f t="shared" si="183"/>
        <v>42807.755173611105</v>
      </c>
      <c r="T2325" s="19">
        <f t="shared" si="184"/>
        <v>42814.755173611105</v>
      </c>
      <c r="U2325">
        <f t="shared" si="185"/>
        <v>2017</v>
      </c>
    </row>
    <row r="2326" spans="1:21" ht="43.2" hidden="1" x14ac:dyDescent="0.3">
      <c r="A2326" s="8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  <c r="O2326">
        <f t="shared" si="181"/>
        <v>21</v>
      </c>
      <c r="P2326" s="13">
        <f t="shared" si="182"/>
        <v>25.49</v>
      </c>
      <c r="Q2326" s="15" t="s">
        <v>8334</v>
      </c>
      <c r="R2326" t="s">
        <v>8350</v>
      </c>
      <c r="S2326" s="19">
        <f t="shared" si="183"/>
        <v>42790.885243055556</v>
      </c>
      <c r="T2326" s="19">
        <f t="shared" si="184"/>
        <v>42820.843576388885</v>
      </c>
      <c r="U2326">
        <f t="shared" si="185"/>
        <v>2017</v>
      </c>
    </row>
    <row r="2327" spans="1:21" ht="43.2" x14ac:dyDescent="0.3">
      <c r="A2327" s="8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  <c r="O2327">
        <f t="shared" si="181"/>
        <v>8</v>
      </c>
      <c r="P2327" s="13">
        <f t="shared" si="182"/>
        <v>11.43</v>
      </c>
      <c r="Q2327" s="15" t="s">
        <v>8334</v>
      </c>
      <c r="R2327" t="s">
        <v>8350</v>
      </c>
      <c r="S2327" s="19">
        <f t="shared" si="183"/>
        <v>42794.022349537037</v>
      </c>
      <c r="T2327" s="19">
        <f t="shared" si="184"/>
        <v>42823.980682870373</v>
      </c>
      <c r="U2327">
        <f t="shared" si="185"/>
        <v>2017</v>
      </c>
    </row>
    <row r="2328" spans="1:21" ht="43.2" hidden="1" x14ac:dyDescent="0.3">
      <c r="A2328" s="8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  <c r="O2328">
        <f t="shared" si="181"/>
        <v>1</v>
      </c>
      <c r="P2328" s="13">
        <f t="shared" si="182"/>
        <v>108</v>
      </c>
      <c r="Q2328" s="15" t="s">
        <v>8334</v>
      </c>
      <c r="R2328" t="s">
        <v>8350</v>
      </c>
      <c r="S2328" s="19">
        <f t="shared" si="183"/>
        <v>42804.034120370372</v>
      </c>
      <c r="T2328" s="19">
        <f t="shared" si="184"/>
        <v>42855.708333333328</v>
      </c>
      <c r="U2328">
        <f t="shared" si="185"/>
        <v>2017</v>
      </c>
    </row>
    <row r="2329" spans="1:21" ht="28.8" hidden="1" x14ac:dyDescent="0.3">
      <c r="A2329" s="8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  <c r="O2329">
        <f t="shared" si="181"/>
        <v>526</v>
      </c>
      <c r="P2329" s="13">
        <f t="shared" si="182"/>
        <v>54.88</v>
      </c>
      <c r="Q2329" s="15" t="s">
        <v>8334</v>
      </c>
      <c r="R2329" t="s">
        <v>8350</v>
      </c>
      <c r="S2329" s="19">
        <f t="shared" si="183"/>
        <v>41842.917129629634</v>
      </c>
      <c r="T2329" s="19">
        <f t="shared" si="184"/>
        <v>41877.917129629634</v>
      </c>
      <c r="U2329">
        <f t="shared" si="185"/>
        <v>2014</v>
      </c>
    </row>
    <row r="2330" spans="1:21" ht="57.6" hidden="1" x14ac:dyDescent="0.3">
      <c r="A2330" s="8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  <c r="O2330">
        <f t="shared" si="181"/>
        <v>254</v>
      </c>
      <c r="P2330" s="13">
        <f t="shared" si="182"/>
        <v>47.38</v>
      </c>
      <c r="Q2330" s="15" t="s">
        <v>8334</v>
      </c>
      <c r="R2330" t="s">
        <v>8350</v>
      </c>
      <c r="S2330" s="19">
        <f t="shared" si="183"/>
        <v>42139.781678240746</v>
      </c>
      <c r="T2330" s="19">
        <f t="shared" si="184"/>
        <v>42169.781678240746</v>
      </c>
      <c r="U2330">
        <f t="shared" si="185"/>
        <v>2015</v>
      </c>
    </row>
    <row r="2331" spans="1:21" ht="43.2" hidden="1" x14ac:dyDescent="0.3">
      <c r="A2331" s="8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  <c r="O2331">
        <f t="shared" si="181"/>
        <v>106</v>
      </c>
      <c r="P2331" s="13">
        <f t="shared" si="182"/>
        <v>211.84</v>
      </c>
      <c r="Q2331" s="15" t="s">
        <v>8334</v>
      </c>
      <c r="R2331" t="s">
        <v>8350</v>
      </c>
      <c r="S2331" s="19">
        <f t="shared" si="183"/>
        <v>41807.624374999999</v>
      </c>
      <c r="T2331" s="19">
        <f t="shared" si="184"/>
        <v>41837.624374999999</v>
      </c>
      <c r="U2331">
        <f t="shared" si="185"/>
        <v>2014</v>
      </c>
    </row>
    <row r="2332" spans="1:21" ht="43.2" hidden="1" x14ac:dyDescent="0.3">
      <c r="A2332" s="8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  <c r="O2332">
        <f t="shared" si="181"/>
        <v>102</v>
      </c>
      <c r="P2332" s="13">
        <f t="shared" si="182"/>
        <v>219.93</v>
      </c>
      <c r="Q2332" s="15" t="s">
        <v>8334</v>
      </c>
      <c r="R2332" t="s">
        <v>8350</v>
      </c>
      <c r="S2332" s="19">
        <f t="shared" si="183"/>
        <v>42332.89980324074</v>
      </c>
      <c r="T2332" s="19">
        <f t="shared" si="184"/>
        <v>42363</v>
      </c>
      <c r="U2332">
        <f t="shared" si="185"/>
        <v>2015</v>
      </c>
    </row>
    <row r="2333" spans="1:21" ht="43.2" hidden="1" x14ac:dyDescent="0.3">
      <c r="A2333" s="8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  <c r="O2333">
        <f t="shared" si="181"/>
        <v>144</v>
      </c>
      <c r="P2333" s="13">
        <f t="shared" si="182"/>
        <v>40.799999999999997</v>
      </c>
      <c r="Q2333" s="15" t="s">
        <v>8334</v>
      </c>
      <c r="R2333" t="s">
        <v>8350</v>
      </c>
      <c r="S2333" s="19">
        <f t="shared" si="183"/>
        <v>41839.005671296298</v>
      </c>
      <c r="T2333" s="19">
        <f t="shared" si="184"/>
        <v>41869.005671296298</v>
      </c>
      <c r="U2333">
        <f t="shared" si="185"/>
        <v>2014</v>
      </c>
    </row>
    <row r="2334" spans="1:21" ht="43.2" hidden="1" x14ac:dyDescent="0.3">
      <c r="A2334" s="8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  <c r="O2334">
        <f t="shared" si="181"/>
        <v>106</v>
      </c>
      <c r="P2334" s="13">
        <f t="shared" si="182"/>
        <v>75.5</v>
      </c>
      <c r="Q2334" s="15" t="s">
        <v>8334</v>
      </c>
      <c r="R2334" t="s">
        <v>8350</v>
      </c>
      <c r="S2334" s="19">
        <f t="shared" si="183"/>
        <v>42011.628136574072</v>
      </c>
      <c r="T2334" s="19">
        <f t="shared" si="184"/>
        <v>42041.628136574072</v>
      </c>
      <c r="U2334">
        <f t="shared" si="185"/>
        <v>2015</v>
      </c>
    </row>
    <row r="2335" spans="1:21" ht="43.2" hidden="1" x14ac:dyDescent="0.3">
      <c r="A2335" s="8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  <c r="O2335">
        <f t="shared" si="181"/>
        <v>212</v>
      </c>
      <c r="P2335" s="13">
        <f t="shared" si="182"/>
        <v>13.54</v>
      </c>
      <c r="Q2335" s="15" t="s">
        <v>8334</v>
      </c>
      <c r="R2335" t="s">
        <v>8350</v>
      </c>
      <c r="S2335" s="19">
        <f t="shared" si="183"/>
        <v>41767.650347222225</v>
      </c>
      <c r="T2335" s="19">
        <f t="shared" si="184"/>
        <v>41788.743055555555</v>
      </c>
      <c r="U2335">
        <f t="shared" si="185"/>
        <v>2014</v>
      </c>
    </row>
    <row r="2336" spans="1:21" ht="43.2" x14ac:dyDescent="0.3">
      <c r="A2336" s="8">
        <v>2334</v>
      </c>
      <c r="B2336" s="9" t="s">
        <v>2335</v>
      </c>
      <c r="C2336" s="9" t="s">
        <v>6444</v>
      </c>
      <c r="D2336" s="10">
        <v>4000</v>
      </c>
      <c r="E2336" s="11">
        <v>4078</v>
      </c>
      <c r="F2336" s="8" t="s">
        <v>8218</v>
      </c>
      <c r="G2336" s="8" t="s">
        <v>8223</v>
      </c>
      <c r="H2336" s="8" t="s">
        <v>8245</v>
      </c>
      <c r="I2336" s="8">
        <v>1415208840</v>
      </c>
      <c r="J2336" s="8">
        <v>1412611498</v>
      </c>
      <c r="K2336" s="8" t="b">
        <v>1</v>
      </c>
      <c r="L2336" s="8">
        <v>67</v>
      </c>
      <c r="M2336" s="8" t="b">
        <v>1</v>
      </c>
      <c r="N2336" s="8" t="s">
        <v>8296</v>
      </c>
      <c r="O2336">
        <f t="shared" si="181"/>
        <v>102</v>
      </c>
      <c r="P2336" s="13">
        <f t="shared" si="182"/>
        <v>60.87</v>
      </c>
      <c r="Q2336" s="15" t="s">
        <v>8334</v>
      </c>
      <c r="R2336" t="s">
        <v>8350</v>
      </c>
      <c r="S2336" s="19">
        <f t="shared" si="183"/>
        <v>41918.670115740737</v>
      </c>
      <c r="T2336" s="19">
        <f t="shared" si="184"/>
        <v>41948.731944444444</v>
      </c>
      <c r="U2336">
        <f t="shared" si="185"/>
        <v>2014</v>
      </c>
    </row>
    <row r="2337" spans="1:21" ht="43.2" hidden="1" x14ac:dyDescent="0.3">
      <c r="A2337" s="8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  <c r="O2337">
        <f t="shared" si="181"/>
        <v>102</v>
      </c>
      <c r="P2337" s="13">
        <f t="shared" si="182"/>
        <v>115.69</v>
      </c>
      <c r="Q2337" s="15" t="s">
        <v>8334</v>
      </c>
      <c r="R2337" t="s">
        <v>8350</v>
      </c>
      <c r="S2337" s="19">
        <f t="shared" si="183"/>
        <v>41771.572256944448</v>
      </c>
      <c r="T2337" s="19">
        <f t="shared" si="184"/>
        <v>41801.572256944448</v>
      </c>
      <c r="U2337">
        <f t="shared" si="185"/>
        <v>2014</v>
      </c>
    </row>
    <row r="2338" spans="1:21" ht="43.2" hidden="1" x14ac:dyDescent="0.3">
      <c r="A2338" s="8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  <c r="O2338">
        <f t="shared" si="181"/>
        <v>521</v>
      </c>
      <c r="P2338" s="13">
        <f t="shared" si="182"/>
        <v>48.1</v>
      </c>
      <c r="Q2338" s="15" t="s">
        <v>8334</v>
      </c>
      <c r="R2338" t="s">
        <v>8350</v>
      </c>
      <c r="S2338" s="19">
        <f t="shared" si="183"/>
        <v>41666.924710648149</v>
      </c>
      <c r="T2338" s="19">
        <f t="shared" si="184"/>
        <v>41706.924710648149</v>
      </c>
      <c r="U2338">
        <f t="shared" si="185"/>
        <v>2014</v>
      </c>
    </row>
    <row r="2339" spans="1:21" ht="28.8" hidden="1" x14ac:dyDescent="0.3">
      <c r="A2339" s="8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  <c r="O2339">
        <f t="shared" si="181"/>
        <v>111</v>
      </c>
      <c r="P2339" s="13">
        <f t="shared" si="182"/>
        <v>74.180000000000007</v>
      </c>
      <c r="Q2339" s="15" t="s">
        <v>8334</v>
      </c>
      <c r="R2339" t="s">
        <v>8350</v>
      </c>
      <c r="S2339" s="19">
        <f t="shared" si="183"/>
        <v>41786.640543981484</v>
      </c>
      <c r="T2339" s="19">
        <f t="shared" si="184"/>
        <v>41816.640543981484</v>
      </c>
      <c r="U2339">
        <f t="shared" si="185"/>
        <v>2014</v>
      </c>
    </row>
    <row r="2340" spans="1:21" ht="43.2" hidden="1" x14ac:dyDescent="0.3">
      <c r="A2340" s="8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  <c r="O2340">
        <f t="shared" si="181"/>
        <v>101</v>
      </c>
      <c r="P2340" s="13">
        <f t="shared" si="182"/>
        <v>123.35</v>
      </c>
      <c r="Q2340" s="15" t="s">
        <v>8334</v>
      </c>
      <c r="R2340" t="s">
        <v>8350</v>
      </c>
      <c r="S2340" s="19">
        <f t="shared" si="183"/>
        <v>41789.896805555552</v>
      </c>
      <c r="T2340" s="19">
        <f t="shared" si="184"/>
        <v>41819.896805555552</v>
      </c>
      <c r="U2340">
        <f t="shared" si="185"/>
        <v>2014</v>
      </c>
    </row>
    <row r="2341" spans="1:21" ht="43.2" hidden="1" x14ac:dyDescent="0.3">
      <c r="A2341" s="8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  <c r="O2341">
        <f t="shared" si="181"/>
        <v>294</v>
      </c>
      <c r="P2341" s="13">
        <f t="shared" si="182"/>
        <v>66.62</v>
      </c>
      <c r="Q2341" s="15" t="s">
        <v>8334</v>
      </c>
      <c r="R2341" t="s">
        <v>8350</v>
      </c>
      <c r="S2341" s="19">
        <f t="shared" si="183"/>
        <v>42692.79987268518</v>
      </c>
      <c r="T2341" s="19">
        <f t="shared" si="184"/>
        <v>42723.332638888889</v>
      </c>
      <c r="U2341">
        <f t="shared" si="185"/>
        <v>2016</v>
      </c>
    </row>
    <row r="2342" spans="1:21" ht="43.2" hidden="1" x14ac:dyDescent="0.3">
      <c r="A2342" s="8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  <c r="O2342">
        <f t="shared" si="181"/>
        <v>106</v>
      </c>
      <c r="P2342" s="13">
        <f t="shared" si="182"/>
        <v>104.99</v>
      </c>
      <c r="Q2342" s="15" t="s">
        <v>8334</v>
      </c>
      <c r="R2342" t="s">
        <v>8350</v>
      </c>
      <c r="S2342" s="19">
        <f t="shared" si="183"/>
        <v>42643.642800925925</v>
      </c>
      <c r="T2342" s="19">
        <f t="shared" si="184"/>
        <v>42673.642800925925</v>
      </c>
      <c r="U2342">
        <f t="shared" si="185"/>
        <v>2016</v>
      </c>
    </row>
    <row r="2343" spans="1:21" ht="43.2" hidden="1" x14ac:dyDescent="0.3">
      <c r="A2343" s="8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  <c r="O2343">
        <f t="shared" si="181"/>
        <v>0</v>
      </c>
      <c r="P2343" s="13">
        <f t="shared" si="182"/>
        <v>0</v>
      </c>
      <c r="Q2343" s="15" t="s">
        <v>8317</v>
      </c>
      <c r="R2343" t="s">
        <v>8318</v>
      </c>
      <c r="S2343" s="19">
        <f t="shared" si="183"/>
        <v>42167.813703703709</v>
      </c>
      <c r="T2343" s="19">
        <f t="shared" si="184"/>
        <v>42197.813703703709</v>
      </c>
      <c r="U2343">
        <f t="shared" si="185"/>
        <v>2015</v>
      </c>
    </row>
    <row r="2344" spans="1:21" ht="43.2" hidden="1" x14ac:dyDescent="0.3">
      <c r="A2344" s="8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  <c r="O2344">
        <f t="shared" si="181"/>
        <v>0</v>
      </c>
      <c r="P2344" s="13">
        <f t="shared" si="182"/>
        <v>0</v>
      </c>
      <c r="Q2344" s="15" t="s">
        <v>8317</v>
      </c>
      <c r="R2344" t="s">
        <v>8318</v>
      </c>
      <c r="S2344" s="19">
        <f t="shared" si="183"/>
        <v>41897.702199074076</v>
      </c>
      <c r="T2344" s="19">
        <f t="shared" si="184"/>
        <v>41918.208333333336</v>
      </c>
      <c r="U2344">
        <f t="shared" si="185"/>
        <v>2014</v>
      </c>
    </row>
    <row r="2345" spans="1:21" ht="43.2" hidden="1" x14ac:dyDescent="0.3">
      <c r="A2345" s="8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  <c r="O2345">
        <f t="shared" si="181"/>
        <v>3</v>
      </c>
      <c r="P2345" s="13">
        <f t="shared" si="182"/>
        <v>300</v>
      </c>
      <c r="Q2345" s="15" t="s">
        <v>8317</v>
      </c>
      <c r="R2345" t="s">
        <v>8318</v>
      </c>
      <c r="S2345" s="19">
        <f t="shared" si="183"/>
        <v>42327.825289351851</v>
      </c>
      <c r="T2345" s="19">
        <f t="shared" si="184"/>
        <v>42377.82430555555</v>
      </c>
      <c r="U2345">
        <f t="shared" si="185"/>
        <v>2015</v>
      </c>
    </row>
    <row r="2346" spans="1:21" ht="43.2" x14ac:dyDescent="0.3">
      <c r="A2346" s="8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  <c r="O2346">
        <f t="shared" si="181"/>
        <v>0</v>
      </c>
      <c r="P2346" s="13">
        <f t="shared" si="182"/>
        <v>1</v>
      </c>
      <c r="Q2346" s="15" t="s">
        <v>8317</v>
      </c>
      <c r="R2346" t="s">
        <v>8318</v>
      </c>
      <c r="S2346" s="19">
        <f t="shared" si="183"/>
        <v>42515.727650462963</v>
      </c>
      <c r="T2346" s="19">
        <f t="shared" si="184"/>
        <v>42545.727650462963</v>
      </c>
      <c r="U2346">
        <f t="shared" si="185"/>
        <v>2016</v>
      </c>
    </row>
    <row r="2347" spans="1:21" ht="43.2" x14ac:dyDescent="0.3">
      <c r="A2347" s="8">
        <v>2345</v>
      </c>
      <c r="B2347" s="9" t="s">
        <v>2346</v>
      </c>
      <c r="C2347" s="9" t="s">
        <v>6455</v>
      </c>
      <c r="D2347" s="10">
        <v>3000</v>
      </c>
      <c r="E2347" s="11">
        <v>0</v>
      </c>
      <c r="F2347" s="8" t="s">
        <v>8219</v>
      </c>
      <c r="G2347" s="8" t="s">
        <v>8223</v>
      </c>
      <c r="H2347" s="8" t="s">
        <v>8245</v>
      </c>
      <c r="I2347" s="8">
        <v>1427845140</v>
      </c>
      <c r="J2347" s="8">
        <v>1424822556</v>
      </c>
      <c r="K2347" s="8" t="b">
        <v>0</v>
      </c>
      <c r="L2347" s="8">
        <v>0</v>
      </c>
      <c r="M2347" s="8" t="b">
        <v>0</v>
      </c>
      <c r="N2347" s="8" t="s">
        <v>8270</v>
      </c>
      <c r="O2347">
        <f t="shared" si="181"/>
        <v>0</v>
      </c>
      <c r="P2347" s="13">
        <f t="shared" si="182"/>
        <v>0</v>
      </c>
      <c r="Q2347" s="15" t="s">
        <v>8317</v>
      </c>
      <c r="R2347" t="s">
        <v>8318</v>
      </c>
      <c r="S2347" s="19">
        <f t="shared" si="183"/>
        <v>42060.001805555556</v>
      </c>
      <c r="T2347" s="19">
        <f t="shared" si="184"/>
        <v>42094.985416666663</v>
      </c>
      <c r="U2347">
        <f t="shared" si="185"/>
        <v>2015</v>
      </c>
    </row>
    <row r="2348" spans="1:21" ht="43.2" hidden="1" x14ac:dyDescent="0.3">
      <c r="A2348" s="8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  <c r="O2348">
        <f t="shared" si="181"/>
        <v>0</v>
      </c>
      <c r="P2348" s="13">
        <f t="shared" si="182"/>
        <v>13</v>
      </c>
      <c r="Q2348" s="15" t="s">
        <v>8317</v>
      </c>
      <c r="R2348" t="s">
        <v>8318</v>
      </c>
      <c r="S2348" s="19">
        <f t="shared" si="183"/>
        <v>42615.79896990741</v>
      </c>
      <c r="T2348" s="19">
        <f t="shared" si="184"/>
        <v>42660.79896990741</v>
      </c>
      <c r="U2348">
        <f t="shared" si="185"/>
        <v>2016</v>
      </c>
    </row>
    <row r="2349" spans="1:21" ht="43.2" x14ac:dyDescent="0.3">
      <c r="A2349" s="8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  <c r="O2349">
        <f t="shared" si="181"/>
        <v>2</v>
      </c>
      <c r="P2349" s="13">
        <f t="shared" si="182"/>
        <v>15</v>
      </c>
      <c r="Q2349" s="15" t="s">
        <v>8317</v>
      </c>
      <c r="R2349" t="s">
        <v>8318</v>
      </c>
      <c r="S2349" s="19">
        <f t="shared" si="183"/>
        <v>42577.607361111113</v>
      </c>
      <c r="T2349" s="19">
        <f t="shared" si="184"/>
        <v>42607.607361111113</v>
      </c>
      <c r="U2349">
        <f t="shared" si="185"/>
        <v>2016</v>
      </c>
    </row>
    <row r="2350" spans="1:21" ht="43.2" hidden="1" x14ac:dyDescent="0.3">
      <c r="A2350" s="8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  <c r="O2350">
        <f t="shared" si="181"/>
        <v>0</v>
      </c>
      <c r="P2350" s="13">
        <f t="shared" si="182"/>
        <v>54</v>
      </c>
      <c r="Q2350" s="15" t="s">
        <v>8317</v>
      </c>
      <c r="R2350" t="s">
        <v>8318</v>
      </c>
      <c r="S2350" s="19">
        <f t="shared" si="183"/>
        <v>42360.932152777779</v>
      </c>
      <c r="T2350" s="19">
        <f t="shared" si="184"/>
        <v>42420.932152777779</v>
      </c>
      <c r="U2350">
        <f t="shared" si="185"/>
        <v>2015</v>
      </c>
    </row>
    <row r="2351" spans="1:21" ht="43.2" hidden="1" x14ac:dyDescent="0.3">
      <c r="A2351" s="8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  <c r="O2351">
        <f t="shared" si="181"/>
        <v>0</v>
      </c>
      <c r="P2351" s="13">
        <f t="shared" si="182"/>
        <v>0</v>
      </c>
      <c r="Q2351" s="15" t="s">
        <v>8317</v>
      </c>
      <c r="R2351" t="s">
        <v>8318</v>
      </c>
      <c r="S2351" s="19">
        <f t="shared" si="183"/>
        <v>42198.775787037041</v>
      </c>
      <c r="T2351" s="19">
        <f t="shared" si="184"/>
        <v>42227.775787037041</v>
      </c>
      <c r="U2351">
        <f t="shared" si="185"/>
        <v>2015</v>
      </c>
    </row>
    <row r="2352" spans="1:21" ht="43.2" hidden="1" x14ac:dyDescent="0.3">
      <c r="A2352" s="8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  <c r="O2352">
        <f t="shared" si="181"/>
        <v>0</v>
      </c>
      <c r="P2352" s="13">
        <f t="shared" si="182"/>
        <v>0</v>
      </c>
      <c r="Q2352" s="15" t="s">
        <v>8317</v>
      </c>
      <c r="R2352" t="s">
        <v>8318</v>
      </c>
      <c r="S2352" s="19">
        <f t="shared" si="183"/>
        <v>42708.842245370368</v>
      </c>
      <c r="T2352" s="19">
        <f t="shared" si="184"/>
        <v>42738.842245370368</v>
      </c>
      <c r="U2352">
        <f t="shared" si="185"/>
        <v>2016</v>
      </c>
    </row>
    <row r="2353" spans="1:21" ht="28.8" hidden="1" x14ac:dyDescent="0.3">
      <c r="A2353" s="8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  <c r="O2353">
        <f t="shared" si="181"/>
        <v>1</v>
      </c>
      <c r="P2353" s="13">
        <f t="shared" si="182"/>
        <v>15.43</v>
      </c>
      <c r="Q2353" s="15" t="s">
        <v>8317</v>
      </c>
      <c r="R2353" t="s">
        <v>8318</v>
      </c>
      <c r="S2353" s="19">
        <f t="shared" si="183"/>
        <v>42094.101145833338</v>
      </c>
      <c r="T2353" s="19">
        <f t="shared" si="184"/>
        <v>42124.101145833338</v>
      </c>
      <c r="U2353">
        <f t="shared" si="185"/>
        <v>2015</v>
      </c>
    </row>
    <row r="2354" spans="1:21" ht="43.2" x14ac:dyDescent="0.3">
      <c r="A2354" s="8">
        <v>2352</v>
      </c>
      <c r="B2354" s="9" t="s">
        <v>2353</v>
      </c>
      <c r="C2354" s="9" t="s">
        <v>6462</v>
      </c>
      <c r="D2354" s="10">
        <v>2000</v>
      </c>
      <c r="E2354" s="11">
        <v>0</v>
      </c>
      <c r="F2354" s="8" t="s">
        <v>8219</v>
      </c>
      <c r="G2354" s="8" t="s">
        <v>8223</v>
      </c>
      <c r="H2354" s="8" t="s">
        <v>8245</v>
      </c>
      <c r="I2354" s="8">
        <v>1433603552</v>
      </c>
      <c r="J2354" s="8">
        <v>1428419552</v>
      </c>
      <c r="K2354" s="8" t="b">
        <v>0</v>
      </c>
      <c r="L2354" s="8">
        <v>0</v>
      </c>
      <c r="M2354" s="8" t="b">
        <v>0</v>
      </c>
      <c r="N2354" s="8" t="s">
        <v>8270</v>
      </c>
      <c r="O2354">
        <f t="shared" si="181"/>
        <v>0</v>
      </c>
      <c r="P2354" s="13">
        <f t="shared" si="182"/>
        <v>0</v>
      </c>
      <c r="Q2354" s="15" t="s">
        <v>8317</v>
      </c>
      <c r="R2354" t="s">
        <v>8318</v>
      </c>
      <c r="S2354" s="19">
        <f t="shared" si="183"/>
        <v>42101.633703703701</v>
      </c>
      <c r="T2354" s="19">
        <f t="shared" si="184"/>
        <v>42161.633703703701</v>
      </c>
      <c r="U2354">
        <f t="shared" si="185"/>
        <v>2015</v>
      </c>
    </row>
    <row r="2355" spans="1:21" ht="43.2" x14ac:dyDescent="0.3">
      <c r="A2355" s="8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  <c r="O2355">
        <f t="shared" si="181"/>
        <v>0</v>
      </c>
      <c r="P2355" s="13">
        <f t="shared" si="182"/>
        <v>0</v>
      </c>
      <c r="Q2355" s="15" t="s">
        <v>8317</v>
      </c>
      <c r="R2355" t="s">
        <v>8318</v>
      </c>
      <c r="S2355" s="19">
        <f t="shared" si="183"/>
        <v>42103.676180555558</v>
      </c>
      <c r="T2355" s="19">
        <f t="shared" si="184"/>
        <v>42115.676180555558</v>
      </c>
      <c r="U2355">
        <f t="shared" si="185"/>
        <v>2015</v>
      </c>
    </row>
    <row r="2356" spans="1:21" ht="43.2" hidden="1" x14ac:dyDescent="0.3">
      <c r="A2356" s="8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  <c r="O2356">
        <f t="shared" si="181"/>
        <v>0</v>
      </c>
      <c r="P2356" s="13">
        <f t="shared" si="182"/>
        <v>25</v>
      </c>
      <c r="Q2356" s="15" t="s">
        <v>8317</v>
      </c>
      <c r="R2356" t="s">
        <v>8318</v>
      </c>
      <c r="S2356" s="19">
        <f t="shared" si="183"/>
        <v>41954.722916666666</v>
      </c>
      <c r="T2356" s="19">
        <f t="shared" si="184"/>
        <v>42014.722916666666</v>
      </c>
      <c r="U2356">
        <f t="shared" si="185"/>
        <v>2014</v>
      </c>
    </row>
    <row r="2357" spans="1:21" ht="43.2" hidden="1" x14ac:dyDescent="0.3">
      <c r="A2357" s="8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  <c r="O2357">
        <f t="shared" si="181"/>
        <v>1</v>
      </c>
      <c r="P2357" s="13">
        <f t="shared" si="182"/>
        <v>27.5</v>
      </c>
      <c r="Q2357" s="15" t="s">
        <v>8317</v>
      </c>
      <c r="R2357" t="s">
        <v>8318</v>
      </c>
      <c r="S2357" s="19">
        <f t="shared" si="183"/>
        <v>42096.918240740735</v>
      </c>
      <c r="T2357" s="19">
        <f t="shared" si="184"/>
        <v>42126.918240740735</v>
      </c>
      <c r="U2357">
        <f t="shared" si="185"/>
        <v>2015</v>
      </c>
    </row>
    <row r="2358" spans="1:21" ht="28.8" hidden="1" x14ac:dyDescent="0.3">
      <c r="A2358" s="8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  <c r="O2358">
        <f t="shared" si="181"/>
        <v>0</v>
      </c>
      <c r="P2358" s="13">
        <f t="shared" si="182"/>
        <v>0</v>
      </c>
      <c r="Q2358" s="15" t="s">
        <v>8317</v>
      </c>
      <c r="R2358" t="s">
        <v>8318</v>
      </c>
      <c r="S2358" s="19">
        <f t="shared" si="183"/>
        <v>42130.78361111111</v>
      </c>
      <c r="T2358" s="19">
        <f t="shared" si="184"/>
        <v>42160.78361111111</v>
      </c>
      <c r="U2358">
        <f t="shared" si="185"/>
        <v>2015</v>
      </c>
    </row>
    <row r="2359" spans="1:21" ht="43.2" hidden="1" x14ac:dyDescent="0.3">
      <c r="A2359" s="8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  <c r="O2359">
        <f t="shared" si="181"/>
        <v>0</v>
      </c>
      <c r="P2359" s="13">
        <f t="shared" si="182"/>
        <v>0</v>
      </c>
      <c r="Q2359" s="15" t="s">
        <v>8317</v>
      </c>
      <c r="R2359" t="s">
        <v>8318</v>
      </c>
      <c r="S2359" s="19">
        <f t="shared" si="183"/>
        <v>42264.620115740734</v>
      </c>
      <c r="T2359" s="19">
        <f t="shared" si="184"/>
        <v>42294.620115740734</v>
      </c>
      <c r="U2359">
        <f t="shared" si="185"/>
        <v>2015</v>
      </c>
    </row>
    <row r="2360" spans="1:21" ht="43.2" x14ac:dyDescent="0.3">
      <c r="A2360" s="8">
        <v>2358</v>
      </c>
      <c r="B2360" s="9" t="s">
        <v>2359</v>
      </c>
      <c r="C2360" s="9" t="s">
        <v>6468</v>
      </c>
      <c r="D2360" s="10">
        <v>1500</v>
      </c>
      <c r="E2360" s="11">
        <v>0</v>
      </c>
      <c r="F2360" s="8" t="s">
        <v>8219</v>
      </c>
      <c r="G2360" s="8" t="s">
        <v>8224</v>
      </c>
      <c r="H2360" s="8" t="s">
        <v>8246</v>
      </c>
      <c r="I2360" s="8">
        <v>1422664740</v>
      </c>
      <c r="J2360" s="8">
        <v>1417818036</v>
      </c>
      <c r="K2360" s="8" t="b">
        <v>0</v>
      </c>
      <c r="L2360" s="8">
        <v>0</v>
      </c>
      <c r="M2360" s="8" t="b">
        <v>0</v>
      </c>
      <c r="N2360" s="8" t="s">
        <v>8270</v>
      </c>
      <c r="O2360">
        <f t="shared" si="181"/>
        <v>0</v>
      </c>
      <c r="P2360" s="13">
        <f t="shared" si="182"/>
        <v>0</v>
      </c>
      <c r="Q2360" s="15" t="s">
        <v>8317</v>
      </c>
      <c r="R2360" t="s">
        <v>8318</v>
      </c>
      <c r="S2360" s="19">
        <f t="shared" si="183"/>
        <v>41978.930972222224</v>
      </c>
      <c r="T2360" s="19">
        <f t="shared" si="184"/>
        <v>42035.027083333334</v>
      </c>
      <c r="U2360">
        <f t="shared" si="185"/>
        <v>2014</v>
      </c>
    </row>
    <row r="2361" spans="1:21" ht="43.2" hidden="1" x14ac:dyDescent="0.3">
      <c r="A2361" s="8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  <c r="O2361">
        <f t="shared" si="181"/>
        <v>15</v>
      </c>
      <c r="P2361" s="13">
        <f t="shared" si="182"/>
        <v>367</v>
      </c>
      <c r="Q2361" s="15" t="s">
        <v>8317</v>
      </c>
      <c r="R2361" t="s">
        <v>8318</v>
      </c>
      <c r="S2361" s="19">
        <f t="shared" si="183"/>
        <v>42159.649583333332</v>
      </c>
      <c r="T2361" s="19">
        <f t="shared" si="184"/>
        <v>42219.649583333332</v>
      </c>
      <c r="U2361">
        <f t="shared" si="185"/>
        <v>2015</v>
      </c>
    </row>
    <row r="2362" spans="1:21" ht="43.2" hidden="1" x14ac:dyDescent="0.3">
      <c r="A2362" s="8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  <c r="O2362">
        <f t="shared" si="181"/>
        <v>0</v>
      </c>
      <c r="P2362" s="13">
        <f t="shared" si="182"/>
        <v>2</v>
      </c>
      <c r="Q2362" s="15" t="s">
        <v>8317</v>
      </c>
      <c r="R2362" t="s">
        <v>8318</v>
      </c>
      <c r="S2362" s="19">
        <f t="shared" si="183"/>
        <v>42377.70694444445</v>
      </c>
      <c r="T2362" s="19">
        <f t="shared" si="184"/>
        <v>42407.70694444445</v>
      </c>
      <c r="U2362">
        <f t="shared" si="185"/>
        <v>2016</v>
      </c>
    </row>
    <row r="2363" spans="1:21" ht="43.2" hidden="1" x14ac:dyDescent="0.3">
      <c r="A2363" s="8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  <c r="O2363">
        <f t="shared" si="181"/>
        <v>0</v>
      </c>
      <c r="P2363" s="13">
        <f t="shared" si="182"/>
        <v>0</v>
      </c>
      <c r="Q2363" s="15" t="s">
        <v>8317</v>
      </c>
      <c r="R2363" t="s">
        <v>8318</v>
      </c>
      <c r="S2363" s="19">
        <f t="shared" si="183"/>
        <v>42466.858888888892</v>
      </c>
      <c r="T2363" s="19">
        <f t="shared" si="184"/>
        <v>42490.916666666672</v>
      </c>
      <c r="U2363">
        <f t="shared" si="185"/>
        <v>2016</v>
      </c>
    </row>
    <row r="2364" spans="1:21" ht="43.2" hidden="1" x14ac:dyDescent="0.3">
      <c r="A2364" s="8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  <c r="O2364">
        <f t="shared" si="181"/>
        <v>29</v>
      </c>
      <c r="P2364" s="13">
        <f t="shared" si="182"/>
        <v>60</v>
      </c>
      <c r="Q2364" s="15" t="s">
        <v>8317</v>
      </c>
      <c r="R2364" t="s">
        <v>8318</v>
      </c>
      <c r="S2364" s="19">
        <f t="shared" si="183"/>
        <v>41954.688310185185</v>
      </c>
      <c r="T2364" s="19">
        <f t="shared" si="184"/>
        <v>41984.688310185185</v>
      </c>
      <c r="U2364">
        <f t="shared" si="185"/>
        <v>2014</v>
      </c>
    </row>
    <row r="2365" spans="1:21" ht="43.2" hidden="1" x14ac:dyDescent="0.3">
      <c r="A2365" s="8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  <c r="O2365">
        <f t="shared" si="181"/>
        <v>0</v>
      </c>
      <c r="P2365" s="13">
        <f t="shared" si="182"/>
        <v>0</v>
      </c>
      <c r="Q2365" s="15" t="s">
        <v>8317</v>
      </c>
      <c r="R2365" t="s">
        <v>8318</v>
      </c>
      <c r="S2365" s="19">
        <f t="shared" si="183"/>
        <v>42322.011574074073</v>
      </c>
      <c r="T2365" s="19">
        <f t="shared" si="184"/>
        <v>42367.011574074073</v>
      </c>
      <c r="U2365">
        <f t="shared" si="185"/>
        <v>2015</v>
      </c>
    </row>
    <row r="2366" spans="1:21" ht="28.8" hidden="1" x14ac:dyDescent="0.3">
      <c r="A2366" s="8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  <c r="O2366">
        <f t="shared" si="181"/>
        <v>0</v>
      </c>
      <c r="P2366" s="13">
        <f t="shared" si="182"/>
        <v>0</v>
      </c>
      <c r="Q2366" s="15" t="s">
        <v>8317</v>
      </c>
      <c r="R2366" t="s">
        <v>8318</v>
      </c>
      <c r="S2366" s="19">
        <f t="shared" si="183"/>
        <v>42248.934675925921</v>
      </c>
      <c r="T2366" s="19">
        <f t="shared" si="184"/>
        <v>42303.934675925921</v>
      </c>
      <c r="U2366">
        <f t="shared" si="185"/>
        <v>2015</v>
      </c>
    </row>
    <row r="2367" spans="1:21" ht="43.2" x14ac:dyDescent="0.3">
      <c r="A2367" s="8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  <c r="O2367">
        <f t="shared" si="181"/>
        <v>0</v>
      </c>
      <c r="P2367" s="13">
        <f t="shared" si="182"/>
        <v>0</v>
      </c>
      <c r="Q2367" s="15" t="s">
        <v>8317</v>
      </c>
      <c r="R2367" t="s">
        <v>8318</v>
      </c>
      <c r="S2367" s="19">
        <f t="shared" si="183"/>
        <v>42346.736400462964</v>
      </c>
      <c r="T2367" s="19">
        <f t="shared" si="184"/>
        <v>42386.958333333328</v>
      </c>
      <c r="U2367">
        <f t="shared" si="185"/>
        <v>2015</v>
      </c>
    </row>
    <row r="2368" spans="1:21" ht="43.2" hidden="1" x14ac:dyDescent="0.3">
      <c r="A2368" s="8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  <c r="O2368">
        <f t="shared" si="181"/>
        <v>11</v>
      </c>
      <c r="P2368" s="13">
        <f t="shared" si="182"/>
        <v>97.41</v>
      </c>
      <c r="Q2368" s="15" t="s">
        <v>8317</v>
      </c>
      <c r="R2368" t="s">
        <v>8318</v>
      </c>
      <c r="S2368" s="19">
        <f t="shared" si="183"/>
        <v>42268.531631944439</v>
      </c>
      <c r="T2368" s="19">
        <f t="shared" si="184"/>
        <v>42298.531631944439</v>
      </c>
      <c r="U2368">
        <f t="shared" si="185"/>
        <v>2015</v>
      </c>
    </row>
    <row r="2369" spans="1:21" ht="43.2" hidden="1" x14ac:dyDescent="0.3">
      <c r="A2369" s="8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  <c r="O2369">
        <f t="shared" si="181"/>
        <v>1</v>
      </c>
      <c r="P2369" s="13">
        <f t="shared" si="182"/>
        <v>47.86</v>
      </c>
      <c r="Q2369" s="15" t="s">
        <v>8317</v>
      </c>
      <c r="R2369" t="s">
        <v>8318</v>
      </c>
      <c r="S2369" s="19">
        <f t="shared" si="183"/>
        <v>42425.970092592594</v>
      </c>
      <c r="T2369" s="19">
        <f t="shared" si="184"/>
        <v>42485.928425925929</v>
      </c>
      <c r="U2369">
        <f t="shared" si="185"/>
        <v>2016</v>
      </c>
    </row>
    <row r="2370" spans="1:21" ht="43.2" hidden="1" x14ac:dyDescent="0.3">
      <c r="A2370" s="8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  <c r="O2370">
        <f t="shared" si="181"/>
        <v>0</v>
      </c>
      <c r="P2370" s="13">
        <f t="shared" si="182"/>
        <v>50</v>
      </c>
      <c r="Q2370" s="15" t="s">
        <v>8317</v>
      </c>
      <c r="R2370" t="s">
        <v>8318</v>
      </c>
      <c r="S2370" s="19">
        <f t="shared" si="183"/>
        <v>42063.721817129626</v>
      </c>
      <c r="T2370" s="19">
        <f t="shared" si="184"/>
        <v>42108.680150462969</v>
      </c>
      <c r="U2370">
        <f t="shared" si="185"/>
        <v>2015</v>
      </c>
    </row>
    <row r="2371" spans="1:21" ht="43.2" hidden="1" x14ac:dyDescent="0.3">
      <c r="A2371" s="8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  <c r="O2371">
        <f t="shared" ref="O2371:O2434" si="186">ROUND(E2371/D2371*100,0)</f>
        <v>0</v>
      </c>
      <c r="P2371" s="13">
        <f t="shared" ref="P2371:P2434" si="187">IFERROR(ROUND(E2371/L2371,2),0)</f>
        <v>0</v>
      </c>
      <c r="Q2371" s="15" t="s">
        <v>8317</v>
      </c>
      <c r="R2371" t="s">
        <v>8318</v>
      </c>
      <c r="S2371" s="19">
        <f t="shared" ref="S2371:S2434" si="188">(((J2371/60)/60)/24)+DATE(1970,1,1)</f>
        <v>42380.812627314815</v>
      </c>
      <c r="T2371" s="19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3.2" hidden="1" x14ac:dyDescent="0.3">
      <c r="A2372" s="8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  <c r="O2372">
        <f t="shared" si="186"/>
        <v>0</v>
      </c>
      <c r="P2372" s="13">
        <f t="shared" si="187"/>
        <v>20.5</v>
      </c>
      <c r="Q2372" s="15" t="s">
        <v>8317</v>
      </c>
      <c r="R2372" t="s">
        <v>8318</v>
      </c>
      <c r="S2372" s="19">
        <f t="shared" si="188"/>
        <v>41961.18913194444</v>
      </c>
      <c r="T2372" s="19">
        <f t="shared" si="189"/>
        <v>41991.18913194444</v>
      </c>
      <c r="U2372">
        <f t="shared" si="190"/>
        <v>2014</v>
      </c>
    </row>
    <row r="2373" spans="1:21" ht="43.2" x14ac:dyDescent="0.3">
      <c r="A2373" s="8">
        <v>2371</v>
      </c>
      <c r="B2373" s="9" t="s">
        <v>2372</v>
      </c>
      <c r="C2373" s="9" t="s">
        <v>6481</v>
      </c>
      <c r="D2373" s="10">
        <v>2000</v>
      </c>
      <c r="E2373" s="11">
        <v>0</v>
      </c>
      <c r="F2373" s="8" t="s">
        <v>8219</v>
      </c>
      <c r="G2373" s="8" t="s">
        <v>8223</v>
      </c>
      <c r="H2373" s="8" t="s">
        <v>8245</v>
      </c>
      <c r="I2373" s="8">
        <v>1435257596</v>
      </c>
      <c r="J2373" s="8">
        <v>1432665596</v>
      </c>
      <c r="K2373" s="8" t="b">
        <v>0</v>
      </c>
      <c r="L2373" s="8">
        <v>0</v>
      </c>
      <c r="M2373" s="8" t="b">
        <v>0</v>
      </c>
      <c r="N2373" s="8" t="s">
        <v>8270</v>
      </c>
      <c r="O2373">
        <f t="shared" si="186"/>
        <v>0</v>
      </c>
      <c r="P2373" s="13">
        <f t="shared" si="187"/>
        <v>0</v>
      </c>
      <c r="Q2373" s="15" t="s">
        <v>8317</v>
      </c>
      <c r="R2373" t="s">
        <v>8318</v>
      </c>
      <c r="S2373" s="19">
        <f t="shared" si="188"/>
        <v>42150.777731481481</v>
      </c>
      <c r="T2373" s="19">
        <f t="shared" si="189"/>
        <v>42180.777731481481</v>
      </c>
      <c r="U2373">
        <f t="shared" si="190"/>
        <v>2015</v>
      </c>
    </row>
    <row r="2374" spans="1:21" ht="43.2" hidden="1" x14ac:dyDescent="0.3">
      <c r="A2374" s="8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  <c r="O2374">
        <f t="shared" si="186"/>
        <v>3</v>
      </c>
      <c r="P2374" s="13">
        <f t="shared" si="187"/>
        <v>30</v>
      </c>
      <c r="Q2374" s="15" t="s">
        <v>8317</v>
      </c>
      <c r="R2374" t="s">
        <v>8318</v>
      </c>
      <c r="S2374" s="19">
        <f t="shared" si="188"/>
        <v>42088.069108796291</v>
      </c>
      <c r="T2374" s="19">
        <f t="shared" si="189"/>
        <v>42118.069108796291</v>
      </c>
      <c r="U2374">
        <f t="shared" si="190"/>
        <v>2015</v>
      </c>
    </row>
    <row r="2375" spans="1:21" ht="28.8" hidden="1" x14ac:dyDescent="0.3">
      <c r="A2375" s="8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  <c r="O2375">
        <f t="shared" si="186"/>
        <v>0</v>
      </c>
      <c r="P2375" s="13">
        <f t="shared" si="187"/>
        <v>50</v>
      </c>
      <c r="Q2375" s="15" t="s">
        <v>8317</v>
      </c>
      <c r="R2375" t="s">
        <v>8318</v>
      </c>
      <c r="S2375" s="19">
        <f t="shared" si="188"/>
        <v>42215.662314814821</v>
      </c>
      <c r="T2375" s="19">
        <f t="shared" si="189"/>
        <v>42245.662314814821</v>
      </c>
      <c r="U2375">
        <f t="shared" si="190"/>
        <v>2015</v>
      </c>
    </row>
    <row r="2376" spans="1:21" ht="43.2" hidden="1" x14ac:dyDescent="0.3">
      <c r="A2376" s="8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  <c r="O2376">
        <f t="shared" si="186"/>
        <v>0</v>
      </c>
      <c r="P2376" s="13">
        <f t="shared" si="187"/>
        <v>10</v>
      </c>
      <c r="Q2376" s="15" t="s">
        <v>8317</v>
      </c>
      <c r="R2376" t="s">
        <v>8318</v>
      </c>
      <c r="S2376" s="19">
        <f t="shared" si="188"/>
        <v>42017.843287037031</v>
      </c>
      <c r="T2376" s="19">
        <f t="shared" si="189"/>
        <v>42047.843287037031</v>
      </c>
      <c r="U2376">
        <f t="shared" si="190"/>
        <v>2015</v>
      </c>
    </row>
    <row r="2377" spans="1:21" ht="43.2" hidden="1" x14ac:dyDescent="0.3">
      <c r="A2377" s="8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  <c r="O2377">
        <f t="shared" si="186"/>
        <v>0</v>
      </c>
      <c r="P2377" s="13">
        <f t="shared" si="187"/>
        <v>0</v>
      </c>
      <c r="Q2377" s="15" t="s">
        <v>8317</v>
      </c>
      <c r="R2377" t="s">
        <v>8318</v>
      </c>
      <c r="S2377" s="19">
        <f t="shared" si="188"/>
        <v>42592.836076388892</v>
      </c>
      <c r="T2377" s="19">
        <f t="shared" si="189"/>
        <v>42622.836076388892</v>
      </c>
      <c r="U2377">
        <f t="shared" si="190"/>
        <v>2016</v>
      </c>
    </row>
    <row r="2378" spans="1:21" ht="43.2" x14ac:dyDescent="0.3">
      <c r="A2378" s="8">
        <v>2376</v>
      </c>
      <c r="B2378" s="9" t="s">
        <v>2377</v>
      </c>
      <c r="C2378" s="9" t="s">
        <v>6486</v>
      </c>
      <c r="D2378" s="10">
        <v>3000</v>
      </c>
      <c r="E2378" s="11">
        <v>326.33</v>
      </c>
      <c r="F2378" s="8" t="s">
        <v>8219</v>
      </c>
      <c r="G2378" s="8" t="s">
        <v>8223</v>
      </c>
      <c r="H2378" s="8" t="s">
        <v>8245</v>
      </c>
      <c r="I2378" s="8">
        <v>1449785566</v>
      </c>
      <c r="J2378" s="8">
        <v>1447193566</v>
      </c>
      <c r="K2378" s="8" t="b">
        <v>0</v>
      </c>
      <c r="L2378" s="8">
        <v>4</v>
      </c>
      <c r="M2378" s="8" t="b">
        <v>0</v>
      </c>
      <c r="N2378" s="8" t="s">
        <v>8270</v>
      </c>
      <c r="O2378">
        <f t="shared" si="186"/>
        <v>11</v>
      </c>
      <c r="P2378" s="13">
        <f t="shared" si="187"/>
        <v>81.58</v>
      </c>
      <c r="Q2378" s="15" t="s">
        <v>8317</v>
      </c>
      <c r="R2378" t="s">
        <v>8318</v>
      </c>
      <c r="S2378" s="19">
        <f t="shared" si="188"/>
        <v>42318.925532407404</v>
      </c>
      <c r="T2378" s="19">
        <f t="shared" si="189"/>
        <v>42348.925532407404</v>
      </c>
      <c r="U2378">
        <f t="shared" si="190"/>
        <v>2015</v>
      </c>
    </row>
    <row r="2379" spans="1:21" ht="43.2" x14ac:dyDescent="0.3">
      <c r="A2379" s="8">
        <v>2377</v>
      </c>
      <c r="B2379" s="9" t="s">
        <v>2378</v>
      </c>
      <c r="C2379" s="9" t="s">
        <v>6487</v>
      </c>
      <c r="D2379" s="10">
        <v>2500</v>
      </c>
      <c r="E2379" s="11">
        <v>0</v>
      </c>
      <c r="F2379" s="8" t="s">
        <v>8219</v>
      </c>
      <c r="G2379" s="8" t="s">
        <v>8228</v>
      </c>
      <c r="H2379" s="8" t="s">
        <v>8250</v>
      </c>
      <c r="I2379" s="8">
        <v>1480110783</v>
      </c>
      <c r="J2379" s="8">
        <v>1477515183</v>
      </c>
      <c r="K2379" s="8" t="b">
        <v>0</v>
      </c>
      <c r="L2379" s="8">
        <v>0</v>
      </c>
      <c r="M2379" s="8" t="b">
        <v>0</v>
      </c>
      <c r="N2379" s="8" t="s">
        <v>8270</v>
      </c>
      <c r="O2379">
        <f t="shared" si="186"/>
        <v>0</v>
      </c>
      <c r="P2379" s="13">
        <f t="shared" si="187"/>
        <v>0</v>
      </c>
      <c r="Q2379" s="15" t="s">
        <v>8317</v>
      </c>
      <c r="R2379" t="s">
        <v>8318</v>
      </c>
      <c r="S2379" s="19">
        <f t="shared" si="188"/>
        <v>42669.870173611111</v>
      </c>
      <c r="T2379" s="19">
        <f t="shared" si="189"/>
        <v>42699.911840277782</v>
      </c>
      <c r="U2379">
        <f t="shared" si="190"/>
        <v>2016</v>
      </c>
    </row>
    <row r="2380" spans="1:21" ht="43.2" hidden="1" x14ac:dyDescent="0.3">
      <c r="A2380" s="8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  <c r="O2380">
        <f t="shared" si="186"/>
        <v>0</v>
      </c>
      <c r="P2380" s="13">
        <f t="shared" si="187"/>
        <v>0</v>
      </c>
      <c r="Q2380" s="15" t="s">
        <v>8317</v>
      </c>
      <c r="R2380" t="s">
        <v>8318</v>
      </c>
      <c r="S2380" s="19">
        <f t="shared" si="188"/>
        <v>42213.013078703705</v>
      </c>
      <c r="T2380" s="19">
        <f t="shared" si="189"/>
        <v>42242.013078703705</v>
      </c>
      <c r="U2380">
        <f t="shared" si="190"/>
        <v>2015</v>
      </c>
    </row>
    <row r="2381" spans="1:21" ht="28.8" hidden="1" x14ac:dyDescent="0.3">
      <c r="A2381" s="8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  <c r="O2381">
        <f t="shared" si="186"/>
        <v>0</v>
      </c>
      <c r="P2381" s="13">
        <f t="shared" si="187"/>
        <v>0</v>
      </c>
      <c r="Q2381" s="15" t="s">
        <v>8317</v>
      </c>
      <c r="R2381" t="s">
        <v>8318</v>
      </c>
      <c r="S2381" s="19">
        <f t="shared" si="188"/>
        <v>42237.016388888893</v>
      </c>
      <c r="T2381" s="19">
        <f t="shared" si="189"/>
        <v>42282.016388888893</v>
      </c>
      <c r="U2381">
        <f t="shared" si="190"/>
        <v>2015</v>
      </c>
    </row>
    <row r="2382" spans="1:21" ht="43.2" hidden="1" x14ac:dyDescent="0.3">
      <c r="A2382" s="8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  <c r="O2382">
        <f t="shared" si="186"/>
        <v>0</v>
      </c>
      <c r="P2382" s="13">
        <f t="shared" si="187"/>
        <v>18.329999999999998</v>
      </c>
      <c r="Q2382" s="15" t="s">
        <v>8317</v>
      </c>
      <c r="R2382" t="s">
        <v>8318</v>
      </c>
      <c r="S2382" s="19">
        <f t="shared" si="188"/>
        <v>42248.793310185181</v>
      </c>
      <c r="T2382" s="19">
        <f t="shared" si="189"/>
        <v>42278.793310185181</v>
      </c>
      <c r="U2382">
        <f t="shared" si="190"/>
        <v>2015</v>
      </c>
    </row>
    <row r="2383" spans="1:21" ht="43.2" hidden="1" x14ac:dyDescent="0.3">
      <c r="A2383" s="8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  <c r="O2383">
        <f t="shared" si="186"/>
        <v>2</v>
      </c>
      <c r="P2383" s="13">
        <f t="shared" si="187"/>
        <v>224.43</v>
      </c>
      <c r="Q2383" s="15" t="s">
        <v>8317</v>
      </c>
      <c r="R2383" t="s">
        <v>8318</v>
      </c>
      <c r="S2383" s="19">
        <f t="shared" si="188"/>
        <v>42074.935740740737</v>
      </c>
      <c r="T2383" s="19">
        <f t="shared" si="189"/>
        <v>42104.935740740737</v>
      </c>
      <c r="U2383">
        <f t="shared" si="190"/>
        <v>2015</v>
      </c>
    </row>
    <row r="2384" spans="1:21" ht="57.6" x14ac:dyDescent="0.3">
      <c r="A2384" s="8">
        <v>2382</v>
      </c>
      <c r="B2384" s="9" t="s">
        <v>2383</v>
      </c>
      <c r="C2384" s="9" t="s">
        <v>6492</v>
      </c>
      <c r="D2384" s="10">
        <v>3000</v>
      </c>
      <c r="E2384" s="11">
        <v>75</v>
      </c>
      <c r="F2384" s="8" t="s">
        <v>8219</v>
      </c>
      <c r="G2384" s="8" t="s">
        <v>8223</v>
      </c>
      <c r="H2384" s="8" t="s">
        <v>8245</v>
      </c>
      <c r="I2384" s="8">
        <v>1438662603</v>
      </c>
      <c r="J2384" s="8">
        <v>1436502603</v>
      </c>
      <c r="K2384" s="8" t="b">
        <v>0</v>
      </c>
      <c r="L2384" s="8">
        <v>2</v>
      </c>
      <c r="M2384" s="8" t="b">
        <v>0</v>
      </c>
      <c r="N2384" s="8" t="s">
        <v>8270</v>
      </c>
      <c r="O2384">
        <f t="shared" si="186"/>
        <v>3</v>
      </c>
      <c r="P2384" s="13">
        <f t="shared" si="187"/>
        <v>37.5</v>
      </c>
      <c r="Q2384" s="15" t="s">
        <v>8317</v>
      </c>
      <c r="R2384" t="s">
        <v>8318</v>
      </c>
      <c r="S2384" s="19">
        <f t="shared" si="188"/>
        <v>42195.187534722223</v>
      </c>
      <c r="T2384" s="19">
        <f t="shared" si="189"/>
        <v>42220.187534722223</v>
      </c>
      <c r="U2384">
        <f t="shared" si="190"/>
        <v>2015</v>
      </c>
    </row>
    <row r="2385" spans="1:21" ht="43.2" hidden="1" x14ac:dyDescent="0.3">
      <c r="A2385" s="8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  <c r="O2385">
        <f t="shared" si="186"/>
        <v>4</v>
      </c>
      <c r="P2385" s="13">
        <f t="shared" si="187"/>
        <v>145</v>
      </c>
      <c r="Q2385" s="15" t="s">
        <v>8317</v>
      </c>
      <c r="R2385" t="s">
        <v>8318</v>
      </c>
      <c r="S2385" s="19">
        <f t="shared" si="188"/>
        <v>42027.056793981479</v>
      </c>
      <c r="T2385" s="19">
        <f t="shared" si="189"/>
        <v>42057.056793981479</v>
      </c>
      <c r="U2385">
        <f t="shared" si="190"/>
        <v>2015</v>
      </c>
    </row>
    <row r="2386" spans="1:21" ht="57.6" x14ac:dyDescent="0.3">
      <c r="A2386" s="8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  <c r="O2386">
        <f t="shared" si="186"/>
        <v>1</v>
      </c>
      <c r="P2386" s="13">
        <f t="shared" si="187"/>
        <v>1</v>
      </c>
      <c r="Q2386" s="15" t="s">
        <v>8317</v>
      </c>
      <c r="R2386" t="s">
        <v>8318</v>
      </c>
      <c r="S2386" s="19">
        <f t="shared" si="188"/>
        <v>41927.067627314813</v>
      </c>
      <c r="T2386" s="19">
        <f t="shared" si="189"/>
        <v>41957.109293981484</v>
      </c>
      <c r="U2386">
        <f t="shared" si="190"/>
        <v>2014</v>
      </c>
    </row>
    <row r="2387" spans="1:21" ht="43.2" hidden="1" x14ac:dyDescent="0.3">
      <c r="A2387" s="8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  <c r="O2387">
        <f t="shared" si="186"/>
        <v>1</v>
      </c>
      <c r="P2387" s="13">
        <f t="shared" si="187"/>
        <v>112.57</v>
      </c>
      <c r="Q2387" s="15" t="s">
        <v>8317</v>
      </c>
      <c r="R2387" t="s">
        <v>8318</v>
      </c>
      <c r="S2387" s="19">
        <f t="shared" si="188"/>
        <v>42191.70175925926</v>
      </c>
      <c r="T2387" s="19">
        <f t="shared" si="189"/>
        <v>42221.70175925926</v>
      </c>
      <c r="U2387">
        <f t="shared" si="190"/>
        <v>2015</v>
      </c>
    </row>
    <row r="2388" spans="1:21" ht="43.2" hidden="1" x14ac:dyDescent="0.3">
      <c r="A2388" s="8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  <c r="O2388">
        <f t="shared" si="186"/>
        <v>0</v>
      </c>
      <c r="P2388" s="13">
        <f t="shared" si="187"/>
        <v>0</v>
      </c>
      <c r="Q2388" s="15" t="s">
        <v>8317</v>
      </c>
      <c r="R2388" t="s">
        <v>8318</v>
      </c>
      <c r="S2388" s="19">
        <f t="shared" si="188"/>
        <v>41954.838240740741</v>
      </c>
      <c r="T2388" s="19">
        <f t="shared" si="189"/>
        <v>42014.838240740741</v>
      </c>
      <c r="U2388">
        <f t="shared" si="190"/>
        <v>2014</v>
      </c>
    </row>
    <row r="2389" spans="1:21" ht="43.2" hidden="1" x14ac:dyDescent="0.3">
      <c r="A2389" s="8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  <c r="O2389">
        <f t="shared" si="186"/>
        <v>1</v>
      </c>
      <c r="P2389" s="13">
        <f t="shared" si="187"/>
        <v>342</v>
      </c>
      <c r="Q2389" s="15" t="s">
        <v>8317</v>
      </c>
      <c r="R2389" t="s">
        <v>8318</v>
      </c>
      <c r="S2389" s="19">
        <f t="shared" si="188"/>
        <v>42528.626620370371</v>
      </c>
      <c r="T2389" s="19">
        <f t="shared" si="189"/>
        <v>42573.626620370371</v>
      </c>
      <c r="U2389">
        <f t="shared" si="190"/>
        <v>2016</v>
      </c>
    </row>
    <row r="2390" spans="1:21" ht="43.2" hidden="1" x14ac:dyDescent="0.3">
      <c r="A2390" s="8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  <c r="O2390">
        <f t="shared" si="186"/>
        <v>1</v>
      </c>
      <c r="P2390" s="13">
        <f t="shared" si="187"/>
        <v>57.88</v>
      </c>
      <c r="Q2390" s="15" t="s">
        <v>8317</v>
      </c>
      <c r="R2390" t="s">
        <v>8318</v>
      </c>
      <c r="S2390" s="19">
        <f t="shared" si="188"/>
        <v>41989.853692129633</v>
      </c>
      <c r="T2390" s="19">
        <f t="shared" si="189"/>
        <v>42019.811805555553</v>
      </c>
      <c r="U2390">
        <f t="shared" si="190"/>
        <v>2014</v>
      </c>
    </row>
    <row r="2391" spans="1:21" ht="57.6" hidden="1" x14ac:dyDescent="0.3">
      <c r="A2391" s="8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  <c r="O2391">
        <f t="shared" si="186"/>
        <v>0</v>
      </c>
      <c r="P2391" s="13">
        <f t="shared" si="187"/>
        <v>30</v>
      </c>
      <c r="Q2391" s="15" t="s">
        <v>8317</v>
      </c>
      <c r="R2391" t="s">
        <v>8318</v>
      </c>
      <c r="S2391" s="19">
        <f t="shared" si="188"/>
        <v>42179.653379629628</v>
      </c>
      <c r="T2391" s="19">
        <f t="shared" si="189"/>
        <v>42210.915972222225</v>
      </c>
      <c r="U2391">
        <f t="shared" si="190"/>
        <v>2015</v>
      </c>
    </row>
    <row r="2392" spans="1:21" ht="43.2" hidden="1" x14ac:dyDescent="0.3">
      <c r="A2392" s="8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  <c r="O2392">
        <f t="shared" si="186"/>
        <v>0</v>
      </c>
      <c r="P2392" s="13">
        <f t="shared" si="187"/>
        <v>0</v>
      </c>
      <c r="Q2392" s="15" t="s">
        <v>8317</v>
      </c>
      <c r="R2392" t="s">
        <v>8318</v>
      </c>
      <c r="S2392" s="19">
        <f t="shared" si="188"/>
        <v>41968.262314814812</v>
      </c>
      <c r="T2392" s="19">
        <f t="shared" si="189"/>
        <v>42008.262314814812</v>
      </c>
      <c r="U2392">
        <f t="shared" si="190"/>
        <v>2014</v>
      </c>
    </row>
    <row r="2393" spans="1:21" ht="28.8" hidden="1" x14ac:dyDescent="0.3">
      <c r="A2393" s="8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  <c r="O2393">
        <f t="shared" si="186"/>
        <v>0</v>
      </c>
      <c r="P2393" s="13">
        <f t="shared" si="187"/>
        <v>25</v>
      </c>
      <c r="Q2393" s="15" t="s">
        <v>8317</v>
      </c>
      <c r="R2393" t="s">
        <v>8318</v>
      </c>
      <c r="S2393" s="19">
        <f t="shared" si="188"/>
        <v>42064.794490740736</v>
      </c>
      <c r="T2393" s="19">
        <f t="shared" si="189"/>
        <v>42094.752824074079</v>
      </c>
      <c r="U2393">
        <f t="shared" si="190"/>
        <v>2015</v>
      </c>
    </row>
    <row r="2394" spans="1:21" ht="43.2" x14ac:dyDescent="0.3">
      <c r="A2394" s="8">
        <v>2392</v>
      </c>
      <c r="B2394" s="9" t="s">
        <v>2393</v>
      </c>
      <c r="C2394" s="9" t="s">
        <v>6502</v>
      </c>
      <c r="D2394" s="10">
        <v>4200</v>
      </c>
      <c r="E2394" s="11">
        <v>0</v>
      </c>
      <c r="F2394" s="8" t="s">
        <v>8219</v>
      </c>
      <c r="G2394" s="8" t="s">
        <v>8223</v>
      </c>
      <c r="H2394" s="8" t="s">
        <v>8245</v>
      </c>
      <c r="I2394" s="8">
        <v>1446087223</v>
      </c>
      <c r="J2394" s="8">
        <v>1443495223</v>
      </c>
      <c r="K2394" s="8" t="b">
        <v>0</v>
      </c>
      <c r="L2394" s="8">
        <v>0</v>
      </c>
      <c r="M2394" s="8" t="b">
        <v>0</v>
      </c>
      <c r="N2394" s="8" t="s">
        <v>8270</v>
      </c>
      <c r="O2394">
        <f t="shared" si="186"/>
        <v>0</v>
      </c>
      <c r="P2394" s="13">
        <f t="shared" si="187"/>
        <v>0</v>
      </c>
      <c r="Q2394" s="15" t="s">
        <v>8317</v>
      </c>
      <c r="R2394" t="s">
        <v>8318</v>
      </c>
      <c r="S2394" s="19">
        <f t="shared" si="188"/>
        <v>42276.120636574073</v>
      </c>
      <c r="T2394" s="19">
        <f t="shared" si="189"/>
        <v>42306.120636574073</v>
      </c>
      <c r="U2394">
        <f t="shared" si="190"/>
        <v>2015</v>
      </c>
    </row>
    <row r="2395" spans="1:21" ht="43.2" hidden="1" x14ac:dyDescent="0.3">
      <c r="A2395" s="8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  <c r="O2395">
        <f t="shared" si="186"/>
        <v>0</v>
      </c>
      <c r="P2395" s="13">
        <f t="shared" si="187"/>
        <v>50</v>
      </c>
      <c r="Q2395" s="15" t="s">
        <v>8317</v>
      </c>
      <c r="R2395" t="s">
        <v>8318</v>
      </c>
      <c r="S2395" s="19">
        <f t="shared" si="188"/>
        <v>42194.648344907408</v>
      </c>
      <c r="T2395" s="19">
        <f t="shared" si="189"/>
        <v>42224.648344907408</v>
      </c>
      <c r="U2395">
        <f t="shared" si="190"/>
        <v>2015</v>
      </c>
    </row>
    <row r="2396" spans="1:21" ht="43.2" hidden="1" x14ac:dyDescent="0.3">
      <c r="A2396" s="8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  <c r="O2396">
        <f t="shared" si="186"/>
        <v>0</v>
      </c>
      <c r="P2396" s="13">
        <f t="shared" si="187"/>
        <v>1.5</v>
      </c>
      <c r="Q2396" s="15" t="s">
        <v>8317</v>
      </c>
      <c r="R2396" t="s">
        <v>8318</v>
      </c>
      <c r="S2396" s="19">
        <f t="shared" si="188"/>
        <v>42031.362187499995</v>
      </c>
      <c r="T2396" s="19">
        <f t="shared" si="189"/>
        <v>42061.362187499995</v>
      </c>
      <c r="U2396">
        <f t="shared" si="190"/>
        <v>2015</v>
      </c>
    </row>
    <row r="2397" spans="1:21" ht="43.2" hidden="1" x14ac:dyDescent="0.3">
      <c r="A2397" s="8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  <c r="O2397">
        <f t="shared" si="186"/>
        <v>0</v>
      </c>
      <c r="P2397" s="13">
        <f t="shared" si="187"/>
        <v>0</v>
      </c>
      <c r="Q2397" s="15" t="s">
        <v>8317</v>
      </c>
      <c r="R2397" t="s">
        <v>8318</v>
      </c>
      <c r="S2397" s="19">
        <f t="shared" si="188"/>
        <v>42717.121377314819</v>
      </c>
      <c r="T2397" s="19">
        <f t="shared" si="189"/>
        <v>42745.372916666667</v>
      </c>
      <c r="U2397">
        <f t="shared" si="190"/>
        <v>2016</v>
      </c>
    </row>
    <row r="2398" spans="1:21" ht="43.2" hidden="1" x14ac:dyDescent="0.3">
      <c r="A2398" s="8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  <c r="O2398">
        <f t="shared" si="186"/>
        <v>0</v>
      </c>
      <c r="P2398" s="13">
        <f t="shared" si="187"/>
        <v>10</v>
      </c>
      <c r="Q2398" s="15" t="s">
        <v>8317</v>
      </c>
      <c r="R2398" t="s">
        <v>8318</v>
      </c>
      <c r="S2398" s="19">
        <f t="shared" si="188"/>
        <v>42262.849050925928</v>
      </c>
      <c r="T2398" s="19">
        <f t="shared" si="189"/>
        <v>42292.849050925928</v>
      </c>
      <c r="U2398">
        <f t="shared" si="190"/>
        <v>2015</v>
      </c>
    </row>
    <row r="2399" spans="1:21" ht="43.2" hidden="1" x14ac:dyDescent="0.3">
      <c r="A2399" s="8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  <c r="O2399">
        <f t="shared" si="186"/>
        <v>0</v>
      </c>
      <c r="P2399" s="13">
        <f t="shared" si="187"/>
        <v>0</v>
      </c>
      <c r="Q2399" s="15" t="s">
        <v>8317</v>
      </c>
      <c r="R2399" t="s">
        <v>8318</v>
      </c>
      <c r="S2399" s="19">
        <f t="shared" si="188"/>
        <v>41976.88490740741</v>
      </c>
      <c r="T2399" s="19">
        <f t="shared" si="189"/>
        <v>42006.88490740741</v>
      </c>
      <c r="U2399">
        <f t="shared" si="190"/>
        <v>2014</v>
      </c>
    </row>
    <row r="2400" spans="1:21" ht="43.2" x14ac:dyDescent="0.3">
      <c r="A2400" s="8">
        <v>2398</v>
      </c>
      <c r="B2400" s="9" t="s">
        <v>2399</v>
      </c>
      <c r="C2400" s="9" t="s">
        <v>6508</v>
      </c>
      <c r="D2400" s="10">
        <v>4000</v>
      </c>
      <c r="E2400" s="11">
        <v>0</v>
      </c>
      <c r="F2400" s="8" t="s">
        <v>8219</v>
      </c>
      <c r="G2400" s="8" t="s">
        <v>8223</v>
      </c>
      <c r="H2400" s="8" t="s">
        <v>8245</v>
      </c>
      <c r="I2400" s="8">
        <v>1435874384</v>
      </c>
      <c r="J2400" s="8">
        <v>1433282384</v>
      </c>
      <c r="K2400" s="8" t="b">
        <v>0</v>
      </c>
      <c r="L2400" s="8">
        <v>0</v>
      </c>
      <c r="M2400" s="8" t="b">
        <v>0</v>
      </c>
      <c r="N2400" s="8" t="s">
        <v>8270</v>
      </c>
      <c r="O2400">
        <f t="shared" si="186"/>
        <v>0</v>
      </c>
      <c r="P2400" s="13">
        <f t="shared" si="187"/>
        <v>0</v>
      </c>
      <c r="Q2400" s="15" t="s">
        <v>8317</v>
      </c>
      <c r="R2400" t="s">
        <v>8318</v>
      </c>
      <c r="S2400" s="19">
        <f t="shared" si="188"/>
        <v>42157.916481481487</v>
      </c>
      <c r="T2400" s="19">
        <f t="shared" si="189"/>
        <v>42187.916481481487</v>
      </c>
      <c r="U2400">
        <f t="shared" si="190"/>
        <v>2015</v>
      </c>
    </row>
    <row r="2401" spans="1:21" ht="43.2" hidden="1" x14ac:dyDescent="0.3">
      <c r="A2401" s="8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  <c r="O2401">
        <f t="shared" si="186"/>
        <v>0</v>
      </c>
      <c r="P2401" s="13">
        <f t="shared" si="187"/>
        <v>0</v>
      </c>
      <c r="Q2401" s="15" t="s">
        <v>8317</v>
      </c>
      <c r="R2401" t="s">
        <v>8318</v>
      </c>
      <c r="S2401" s="19">
        <f t="shared" si="188"/>
        <v>41956.853078703702</v>
      </c>
      <c r="T2401" s="19">
        <f t="shared" si="189"/>
        <v>41991.853078703702</v>
      </c>
      <c r="U2401">
        <f t="shared" si="190"/>
        <v>2014</v>
      </c>
    </row>
    <row r="2402" spans="1:21" ht="43.2" hidden="1" x14ac:dyDescent="0.3">
      <c r="A2402" s="8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  <c r="O2402">
        <f t="shared" si="186"/>
        <v>0</v>
      </c>
      <c r="P2402" s="13">
        <f t="shared" si="187"/>
        <v>0</v>
      </c>
      <c r="Q2402" s="15" t="s">
        <v>8317</v>
      </c>
      <c r="R2402" t="s">
        <v>8318</v>
      </c>
      <c r="S2402" s="19">
        <f t="shared" si="188"/>
        <v>42444.268101851849</v>
      </c>
      <c r="T2402" s="19">
        <f t="shared" si="189"/>
        <v>42474.268101851849</v>
      </c>
      <c r="U2402">
        <f t="shared" si="190"/>
        <v>2016</v>
      </c>
    </row>
    <row r="2403" spans="1:21" ht="43.2" hidden="1" x14ac:dyDescent="0.3">
      <c r="A2403" s="8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  <c r="O2403">
        <f t="shared" si="186"/>
        <v>1</v>
      </c>
      <c r="P2403" s="13">
        <f t="shared" si="187"/>
        <v>22.33</v>
      </c>
      <c r="Q2403" s="15" t="s">
        <v>8334</v>
      </c>
      <c r="R2403" t="s">
        <v>8335</v>
      </c>
      <c r="S2403" s="19">
        <f t="shared" si="188"/>
        <v>42374.822870370372</v>
      </c>
      <c r="T2403" s="19">
        <f t="shared" si="189"/>
        <v>42434.822870370372</v>
      </c>
      <c r="U2403">
        <f t="shared" si="190"/>
        <v>2016</v>
      </c>
    </row>
    <row r="2404" spans="1:21" hidden="1" x14ac:dyDescent="0.3">
      <c r="A2404" s="8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  <c r="O2404">
        <f t="shared" si="186"/>
        <v>0</v>
      </c>
      <c r="P2404" s="13">
        <f t="shared" si="187"/>
        <v>52</v>
      </c>
      <c r="Q2404" s="15" t="s">
        <v>8334</v>
      </c>
      <c r="R2404" t="s">
        <v>8335</v>
      </c>
      <c r="S2404" s="19">
        <f t="shared" si="188"/>
        <v>42107.679756944446</v>
      </c>
      <c r="T2404" s="19">
        <f t="shared" si="189"/>
        <v>42137.679756944446</v>
      </c>
      <c r="U2404">
        <f t="shared" si="190"/>
        <v>2015</v>
      </c>
    </row>
    <row r="2405" spans="1:21" ht="43.2" x14ac:dyDescent="0.3">
      <c r="A2405" s="8">
        <v>2403</v>
      </c>
      <c r="B2405" s="9" t="s">
        <v>2404</v>
      </c>
      <c r="C2405" s="9" t="s">
        <v>6513</v>
      </c>
      <c r="D2405" s="10">
        <v>1200</v>
      </c>
      <c r="E2405" s="11">
        <v>202</v>
      </c>
      <c r="F2405" s="8" t="s">
        <v>8220</v>
      </c>
      <c r="G2405" s="8" t="s">
        <v>8224</v>
      </c>
      <c r="H2405" s="8" t="s">
        <v>8246</v>
      </c>
      <c r="I2405" s="8">
        <v>1459368658</v>
      </c>
      <c r="J2405" s="8">
        <v>1454188258</v>
      </c>
      <c r="K2405" s="8" t="b">
        <v>0</v>
      </c>
      <c r="L2405" s="8">
        <v>12</v>
      </c>
      <c r="M2405" s="8" t="b">
        <v>0</v>
      </c>
      <c r="N2405" s="8" t="s">
        <v>8282</v>
      </c>
      <c r="O2405">
        <f t="shared" si="186"/>
        <v>17</v>
      </c>
      <c r="P2405" s="13">
        <f t="shared" si="187"/>
        <v>16.829999999999998</v>
      </c>
      <c r="Q2405" s="15" t="s">
        <v>8334</v>
      </c>
      <c r="R2405" t="s">
        <v>8335</v>
      </c>
      <c r="S2405" s="19">
        <f t="shared" si="188"/>
        <v>42399.882615740738</v>
      </c>
      <c r="T2405" s="19">
        <f t="shared" si="189"/>
        <v>42459.840949074074</v>
      </c>
      <c r="U2405">
        <f t="shared" si="190"/>
        <v>2016</v>
      </c>
    </row>
    <row r="2406" spans="1:21" ht="43.2" hidden="1" x14ac:dyDescent="0.3">
      <c r="A2406" s="8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  <c r="O2406">
        <f t="shared" si="186"/>
        <v>0</v>
      </c>
      <c r="P2406" s="13">
        <f t="shared" si="187"/>
        <v>0</v>
      </c>
      <c r="Q2406" s="15" t="s">
        <v>8334</v>
      </c>
      <c r="R2406" t="s">
        <v>8335</v>
      </c>
      <c r="S2406" s="19">
        <f t="shared" si="188"/>
        <v>42342.03943287037</v>
      </c>
      <c r="T2406" s="19">
        <f t="shared" si="189"/>
        <v>42372.03943287037</v>
      </c>
      <c r="U2406">
        <f t="shared" si="190"/>
        <v>2015</v>
      </c>
    </row>
    <row r="2407" spans="1:21" ht="43.2" hidden="1" x14ac:dyDescent="0.3">
      <c r="A2407" s="8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  <c r="O2407">
        <f t="shared" si="186"/>
        <v>23</v>
      </c>
      <c r="P2407" s="13">
        <f t="shared" si="187"/>
        <v>56.3</v>
      </c>
      <c r="Q2407" s="15" t="s">
        <v>8334</v>
      </c>
      <c r="R2407" t="s">
        <v>8335</v>
      </c>
      <c r="S2407" s="19">
        <f t="shared" si="188"/>
        <v>42595.585358796292</v>
      </c>
      <c r="T2407" s="19">
        <f t="shared" si="189"/>
        <v>42616.585358796292</v>
      </c>
      <c r="U2407">
        <f t="shared" si="190"/>
        <v>2016</v>
      </c>
    </row>
    <row r="2408" spans="1:21" ht="43.2" x14ac:dyDescent="0.3">
      <c r="A2408" s="8">
        <v>2406</v>
      </c>
      <c r="B2408" s="9" t="s">
        <v>2407</v>
      </c>
      <c r="C2408" s="9" t="s">
        <v>6516</v>
      </c>
      <c r="D2408" s="10">
        <v>3250</v>
      </c>
      <c r="E2408" s="11">
        <v>1345</v>
      </c>
      <c r="F2408" s="8" t="s">
        <v>8220</v>
      </c>
      <c r="G2408" s="8" t="s">
        <v>8223</v>
      </c>
      <c r="H2408" s="8" t="s">
        <v>8245</v>
      </c>
      <c r="I2408" s="8">
        <v>1421635190</v>
      </c>
      <c r="J2408" s="8">
        <v>1418179190</v>
      </c>
      <c r="K2408" s="8" t="b">
        <v>0</v>
      </c>
      <c r="L2408" s="8">
        <v>16</v>
      </c>
      <c r="M2408" s="8" t="b">
        <v>0</v>
      </c>
      <c r="N2408" s="8" t="s">
        <v>8282</v>
      </c>
      <c r="O2408">
        <f t="shared" si="186"/>
        <v>41</v>
      </c>
      <c r="P2408" s="13">
        <f t="shared" si="187"/>
        <v>84.06</v>
      </c>
      <c r="Q2408" s="15" t="s">
        <v>8334</v>
      </c>
      <c r="R2408" t="s">
        <v>8335</v>
      </c>
      <c r="S2408" s="19">
        <f t="shared" si="188"/>
        <v>41983.110995370371</v>
      </c>
      <c r="T2408" s="19">
        <f t="shared" si="189"/>
        <v>42023.110995370371</v>
      </c>
      <c r="U2408">
        <f t="shared" si="190"/>
        <v>2014</v>
      </c>
    </row>
    <row r="2409" spans="1:21" ht="57.6" hidden="1" x14ac:dyDescent="0.3">
      <c r="A2409" s="8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  <c r="O2409">
        <f t="shared" si="186"/>
        <v>25</v>
      </c>
      <c r="P2409" s="13">
        <f t="shared" si="187"/>
        <v>168.39</v>
      </c>
      <c r="Q2409" s="15" t="s">
        <v>8334</v>
      </c>
      <c r="R2409" t="s">
        <v>8335</v>
      </c>
      <c r="S2409" s="19">
        <f t="shared" si="188"/>
        <v>42082.575555555552</v>
      </c>
      <c r="T2409" s="19">
        <f t="shared" si="189"/>
        <v>42105.25</v>
      </c>
      <c r="U2409">
        <f t="shared" si="190"/>
        <v>2015</v>
      </c>
    </row>
    <row r="2410" spans="1:21" ht="43.2" hidden="1" x14ac:dyDescent="0.3">
      <c r="A2410" s="8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  <c r="O2410">
        <f t="shared" si="186"/>
        <v>0</v>
      </c>
      <c r="P2410" s="13">
        <f t="shared" si="187"/>
        <v>15</v>
      </c>
      <c r="Q2410" s="15" t="s">
        <v>8334</v>
      </c>
      <c r="R2410" t="s">
        <v>8335</v>
      </c>
      <c r="S2410" s="19">
        <f t="shared" si="188"/>
        <v>41919.140706018516</v>
      </c>
      <c r="T2410" s="19">
        <f t="shared" si="189"/>
        <v>41949.182372685187</v>
      </c>
      <c r="U2410">
        <f t="shared" si="190"/>
        <v>2014</v>
      </c>
    </row>
    <row r="2411" spans="1:21" ht="43.2" hidden="1" x14ac:dyDescent="0.3">
      <c r="A2411" s="8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  <c r="O2411">
        <f t="shared" si="186"/>
        <v>2</v>
      </c>
      <c r="P2411" s="13">
        <f t="shared" si="187"/>
        <v>76.67</v>
      </c>
      <c r="Q2411" s="15" t="s">
        <v>8334</v>
      </c>
      <c r="R2411" t="s">
        <v>8335</v>
      </c>
      <c r="S2411" s="19">
        <f t="shared" si="188"/>
        <v>42204.875868055555</v>
      </c>
      <c r="T2411" s="19">
        <f t="shared" si="189"/>
        <v>42234.875868055555</v>
      </c>
      <c r="U2411">
        <f t="shared" si="190"/>
        <v>2015</v>
      </c>
    </row>
    <row r="2412" spans="1:21" ht="57.6" hidden="1" x14ac:dyDescent="0.3">
      <c r="A2412" s="8">
        <v>2410</v>
      </c>
      <c r="B2412" s="9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  <c r="O2412">
        <f t="shared" si="186"/>
        <v>0</v>
      </c>
      <c r="P2412" s="13">
        <f t="shared" si="187"/>
        <v>0</v>
      </c>
      <c r="Q2412" s="15" t="s">
        <v>8334</v>
      </c>
      <c r="R2412" t="s">
        <v>8335</v>
      </c>
      <c r="S2412" s="19">
        <f t="shared" si="188"/>
        <v>42224.408275462964</v>
      </c>
      <c r="T2412" s="19">
        <f t="shared" si="189"/>
        <v>42254.408275462964</v>
      </c>
      <c r="U2412">
        <f t="shared" si="190"/>
        <v>2015</v>
      </c>
    </row>
    <row r="2413" spans="1:21" ht="57.6" hidden="1" x14ac:dyDescent="0.3">
      <c r="A2413" s="8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  <c r="O2413">
        <f t="shared" si="186"/>
        <v>1</v>
      </c>
      <c r="P2413" s="13">
        <f t="shared" si="187"/>
        <v>50.33</v>
      </c>
      <c r="Q2413" s="15" t="s">
        <v>8334</v>
      </c>
      <c r="R2413" t="s">
        <v>8335</v>
      </c>
      <c r="S2413" s="19">
        <f t="shared" si="188"/>
        <v>42211.732430555552</v>
      </c>
      <c r="T2413" s="19">
        <f t="shared" si="189"/>
        <v>42241.732430555552</v>
      </c>
      <c r="U2413">
        <f t="shared" si="190"/>
        <v>2015</v>
      </c>
    </row>
    <row r="2414" spans="1:21" ht="57.6" hidden="1" x14ac:dyDescent="0.3">
      <c r="A2414" s="8">
        <v>2412</v>
      </c>
      <c r="B2414" s="9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  <c r="O2414">
        <f t="shared" si="186"/>
        <v>0</v>
      </c>
      <c r="P2414" s="13">
        <f t="shared" si="187"/>
        <v>0</v>
      </c>
      <c r="Q2414" s="15" t="s">
        <v>8334</v>
      </c>
      <c r="R2414" t="s">
        <v>8335</v>
      </c>
      <c r="S2414" s="19">
        <f t="shared" si="188"/>
        <v>42655.736956018518</v>
      </c>
      <c r="T2414" s="19">
        <f t="shared" si="189"/>
        <v>42700.778622685189</v>
      </c>
      <c r="U2414">
        <f t="shared" si="190"/>
        <v>2016</v>
      </c>
    </row>
    <row r="2415" spans="1:21" ht="43.2" x14ac:dyDescent="0.3">
      <c r="A2415" s="8">
        <v>2413</v>
      </c>
      <c r="B2415" s="9" t="s">
        <v>2414</v>
      </c>
      <c r="C2415" s="9" t="s">
        <v>6523</v>
      </c>
      <c r="D2415" s="10">
        <v>3000</v>
      </c>
      <c r="E2415" s="11">
        <v>25</v>
      </c>
      <c r="F2415" s="8" t="s">
        <v>8220</v>
      </c>
      <c r="G2415" s="8" t="s">
        <v>8223</v>
      </c>
      <c r="H2415" s="8" t="s">
        <v>8245</v>
      </c>
      <c r="I2415" s="8">
        <v>1401579000</v>
      </c>
      <c r="J2415" s="8">
        <v>1398911882</v>
      </c>
      <c r="K2415" s="8" t="b">
        <v>0</v>
      </c>
      <c r="L2415" s="8">
        <v>3</v>
      </c>
      <c r="M2415" s="8" t="b">
        <v>0</v>
      </c>
      <c r="N2415" s="8" t="s">
        <v>8282</v>
      </c>
      <c r="O2415">
        <f t="shared" si="186"/>
        <v>1</v>
      </c>
      <c r="P2415" s="13">
        <f t="shared" si="187"/>
        <v>8.33</v>
      </c>
      <c r="Q2415" s="15" t="s">
        <v>8334</v>
      </c>
      <c r="R2415" t="s">
        <v>8335</v>
      </c>
      <c r="S2415" s="19">
        <f t="shared" si="188"/>
        <v>41760.10974537037</v>
      </c>
      <c r="T2415" s="19">
        <f t="shared" si="189"/>
        <v>41790.979166666664</v>
      </c>
      <c r="U2415">
        <f t="shared" si="190"/>
        <v>2014</v>
      </c>
    </row>
    <row r="2416" spans="1:21" ht="43.2" hidden="1" x14ac:dyDescent="0.3">
      <c r="A2416" s="8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  <c r="O2416">
        <f t="shared" si="186"/>
        <v>3</v>
      </c>
      <c r="P2416" s="13">
        <f t="shared" si="187"/>
        <v>35.380000000000003</v>
      </c>
      <c r="Q2416" s="15" t="s">
        <v>8334</v>
      </c>
      <c r="R2416" t="s">
        <v>8335</v>
      </c>
      <c r="S2416" s="19">
        <f t="shared" si="188"/>
        <v>42198.695138888885</v>
      </c>
      <c r="T2416" s="19">
        <f t="shared" si="189"/>
        <v>42238.165972222225</v>
      </c>
      <c r="U2416">
        <f t="shared" si="190"/>
        <v>2015</v>
      </c>
    </row>
    <row r="2417" spans="1:21" ht="43.2" hidden="1" x14ac:dyDescent="0.3">
      <c r="A2417" s="8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  <c r="O2417">
        <f t="shared" si="186"/>
        <v>1</v>
      </c>
      <c r="P2417" s="13">
        <f t="shared" si="187"/>
        <v>55.83</v>
      </c>
      <c r="Q2417" s="15" t="s">
        <v>8334</v>
      </c>
      <c r="R2417" t="s">
        <v>8335</v>
      </c>
      <c r="S2417" s="19">
        <f t="shared" si="188"/>
        <v>42536.862800925926</v>
      </c>
      <c r="T2417" s="19">
        <f t="shared" si="189"/>
        <v>42566.862800925926</v>
      </c>
      <c r="U2417">
        <f t="shared" si="190"/>
        <v>2016</v>
      </c>
    </row>
    <row r="2418" spans="1:21" ht="43.2" hidden="1" x14ac:dyDescent="0.3">
      <c r="A2418" s="8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  <c r="O2418">
        <f t="shared" si="186"/>
        <v>0</v>
      </c>
      <c r="P2418" s="13">
        <f t="shared" si="187"/>
        <v>5</v>
      </c>
      <c r="Q2418" s="15" t="s">
        <v>8334</v>
      </c>
      <c r="R2418" t="s">
        <v>8335</v>
      </c>
      <c r="S2418" s="19">
        <f t="shared" si="188"/>
        <v>42019.737766203703</v>
      </c>
      <c r="T2418" s="19">
        <f t="shared" si="189"/>
        <v>42077.625</v>
      </c>
      <c r="U2418">
        <f t="shared" si="190"/>
        <v>2015</v>
      </c>
    </row>
    <row r="2419" spans="1:21" ht="43.2" x14ac:dyDescent="0.3">
      <c r="A2419" s="8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  <c r="O2419">
        <f t="shared" si="186"/>
        <v>0</v>
      </c>
      <c r="P2419" s="13">
        <f t="shared" si="187"/>
        <v>0</v>
      </c>
      <c r="Q2419" s="15" t="s">
        <v>8334</v>
      </c>
      <c r="R2419" t="s">
        <v>8335</v>
      </c>
      <c r="S2419" s="19">
        <f t="shared" si="188"/>
        <v>41831.884108796294</v>
      </c>
      <c r="T2419" s="19">
        <f t="shared" si="189"/>
        <v>41861.884108796294</v>
      </c>
      <c r="U2419">
        <f t="shared" si="190"/>
        <v>2014</v>
      </c>
    </row>
    <row r="2420" spans="1:21" hidden="1" x14ac:dyDescent="0.3">
      <c r="A2420" s="8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  <c r="O2420">
        <f t="shared" si="186"/>
        <v>0</v>
      </c>
      <c r="P2420" s="13">
        <f t="shared" si="187"/>
        <v>1</v>
      </c>
      <c r="Q2420" s="15" t="s">
        <v>8334</v>
      </c>
      <c r="R2420" t="s">
        <v>8335</v>
      </c>
      <c r="S2420" s="19">
        <f t="shared" si="188"/>
        <v>42027.856990740736</v>
      </c>
      <c r="T2420" s="19">
        <f t="shared" si="189"/>
        <v>42087.815324074079</v>
      </c>
      <c r="U2420">
        <f t="shared" si="190"/>
        <v>2015</v>
      </c>
    </row>
    <row r="2421" spans="1:21" ht="43.2" x14ac:dyDescent="0.3">
      <c r="A2421" s="8">
        <v>2419</v>
      </c>
      <c r="B2421" s="9" t="s">
        <v>2420</v>
      </c>
      <c r="C2421" s="9" t="s">
        <v>6529</v>
      </c>
      <c r="D2421" s="10">
        <v>3000</v>
      </c>
      <c r="E2421" s="11">
        <v>0</v>
      </c>
      <c r="F2421" s="8" t="s">
        <v>8220</v>
      </c>
      <c r="G2421" s="8" t="s">
        <v>8223</v>
      </c>
      <c r="H2421" s="8" t="s">
        <v>8245</v>
      </c>
      <c r="I2421" s="8">
        <v>1424281389</v>
      </c>
      <c r="J2421" s="8">
        <v>1419097389</v>
      </c>
      <c r="K2421" s="8" t="b">
        <v>0</v>
      </c>
      <c r="L2421" s="8">
        <v>0</v>
      </c>
      <c r="M2421" s="8" t="b">
        <v>0</v>
      </c>
      <c r="N2421" s="8" t="s">
        <v>8282</v>
      </c>
      <c r="O2421">
        <f t="shared" si="186"/>
        <v>0</v>
      </c>
      <c r="P2421" s="13">
        <f t="shared" si="187"/>
        <v>0</v>
      </c>
      <c r="Q2421" s="15" t="s">
        <v>8334</v>
      </c>
      <c r="R2421" t="s">
        <v>8335</v>
      </c>
      <c r="S2421" s="19">
        <f t="shared" si="188"/>
        <v>41993.738298611104</v>
      </c>
      <c r="T2421" s="19">
        <f t="shared" si="189"/>
        <v>42053.738298611104</v>
      </c>
      <c r="U2421">
        <f t="shared" si="190"/>
        <v>2014</v>
      </c>
    </row>
    <row r="2422" spans="1:21" ht="43.2" hidden="1" x14ac:dyDescent="0.3">
      <c r="A2422" s="8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  <c r="O2422">
        <f t="shared" si="186"/>
        <v>15</v>
      </c>
      <c r="P2422" s="13">
        <f t="shared" si="187"/>
        <v>69.47</v>
      </c>
      <c r="Q2422" s="15" t="s">
        <v>8334</v>
      </c>
      <c r="R2422" t="s">
        <v>8335</v>
      </c>
      <c r="S2422" s="19">
        <f t="shared" si="188"/>
        <v>41893.028877314813</v>
      </c>
      <c r="T2422" s="19">
        <f t="shared" si="189"/>
        <v>41953.070543981477</v>
      </c>
      <c r="U2422">
        <f t="shared" si="190"/>
        <v>2014</v>
      </c>
    </row>
    <row r="2423" spans="1:21" ht="28.8" hidden="1" x14ac:dyDescent="0.3">
      <c r="A2423" s="8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  <c r="O2423">
        <f t="shared" si="186"/>
        <v>0</v>
      </c>
      <c r="P2423" s="13">
        <f t="shared" si="187"/>
        <v>1</v>
      </c>
      <c r="Q2423" s="15" t="s">
        <v>8334</v>
      </c>
      <c r="R2423" t="s">
        <v>8335</v>
      </c>
      <c r="S2423" s="19">
        <f t="shared" si="188"/>
        <v>42026.687453703707</v>
      </c>
      <c r="T2423" s="19">
        <f t="shared" si="189"/>
        <v>42056.687453703707</v>
      </c>
      <c r="U2423">
        <f t="shared" si="190"/>
        <v>2015</v>
      </c>
    </row>
    <row r="2424" spans="1:21" ht="28.8" hidden="1" x14ac:dyDescent="0.3">
      <c r="A2424" s="8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  <c r="O2424">
        <f t="shared" si="186"/>
        <v>0</v>
      </c>
      <c r="P2424" s="13">
        <f t="shared" si="187"/>
        <v>1</v>
      </c>
      <c r="Q2424" s="15" t="s">
        <v>8334</v>
      </c>
      <c r="R2424" t="s">
        <v>8335</v>
      </c>
      <c r="S2424" s="19">
        <f t="shared" si="188"/>
        <v>42044.724953703699</v>
      </c>
      <c r="T2424" s="19">
        <f t="shared" si="189"/>
        <v>42074.683287037042</v>
      </c>
      <c r="U2424">
        <f t="shared" si="190"/>
        <v>2015</v>
      </c>
    </row>
    <row r="2425" spans="1:21" ht="43.2" hidden="1" x14ac:dyDescent="0.3">
      <c r="A2425" s="8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  <c r="O2425">
        <f t="shared" si="186"/>
        <v>0</v>
      </c>
      <c r="P2425" s="13">
        <f t="shared" si="187"/>
        <v>8</v>
      </c>
      <c r="Q2425" s="15" t="s">
        <v>8334</v>
      </c>
      <c r="R2425" t="s">
        <v>8335</v>
      </c>
      <c r="S2425" s="19">
        <f t="shared" si="188"/>
        <v>41974.704745370371</v>
      </c>
      <c r="T2425" s="19">
        <f t="shared" si="189"/>
        <v>42004.704745370371</v>
      </c>
      <c r="U2425">
        <f t="shared" si="190"/>
        <v>2014</v>
      </c>
    </row>
    <row r="2426" spans="1:21" ht="28.8" hidden="1" x14ac:dyDescent="0.3">
      <c r="A2426" s="8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  <c r="O2426">
        <f t="shared" si="186"/>
        <v>1</v>
      </c>
      <c r="P2426" s="13">
        <f t="shared" si="187"/>
        <v>34.44</v>
      </c>
      <c r="Q2426" s="15" t="s">
        <v>8334</v>
      </c>
      <c r="R2426" t="s">
        <v>8335</v>
      </c>
      <c r="S2426" s="19">
        <f t="shared" si="188"/>
        <v>41909.892453703702</v>
      </c>
      <c r="T2426" s="19">
        <f t="shared" si="189"/>
        <v>41939.892453703702</v>
      </c>
      <c r="U2426">
        <f t="shared" si="190"/>
        <v>2014</v>
      </c>
    </row>
    <row r="2427" spans="1:21" ht="57.6" x14ac:dyDescent="0.3">
      <c r="A2427" s="8">
        <v>2425</v>
      </c>
      <c r="B2427" s="9" t="s">
        <v>2426</v>
      </c>
      <c r="C2427" s="9" t="s">
        <v>6535</v>
      </c>
      <c r="D2427" s="10">
        <v>3500</v>
      </c>
      <c r="E2427" s="11">
        <v>1</v>
      </c>
      <c r="F2427" s="8" t="s">
        <v>8220</v>
      </c>
      <c r="G2427" s="8" t="s">
        <v>8223</v>
      </c>
      <c r="H2427" s="8" t="s">
        <v>8245</v>
      </c>
      <c r="I2427" s="8">
        <v>1464386640</v>
      </c>
      <c r="J2427" s="8">
        <v>1463090149</v>
      </c>
      <c r="K2427" s="8" t="b">
        <v>0</v>
      </c>
      <c r="L2427" s="8">
        <v>1</v>
      </c>
      <c r="M2427" s="8" t="b">
        <v>0</v>
      </c>
      <c r="N2427" s="8" t="s">
        <v>8282</v>
      </c>
      <c r="O2427">
        <f t="shared" si="186"/>
        <v>0</v>
      </c>
      <c r="P2427" s="13">
        <f t="shared" si="187"/>
        <v>1</v>
      </c>
      <c r="Q2427" s="15" t="s">
        <v>8334</v>
      </c>
      <c r="R2427" t="s">
        <v>8335</v>
      </c>
      <c r="S2427" s="19">
        <f t="shared" si="188"/>
        <v>42502.913761574076</v>
      </c>
      <c r="T2427" s="19">
        <f t="shared" si="189"/>
        <v>42517.919444444444</v>
      </c>
      <c r="U2427">
        <f t="shared" si="190"/>
        <v>2016</v>
      </c>
    </row>
    <row r="2428" spans="1:21" ht="43.2" hidden="1" x14ac:dyDescent="0.3">
      <c r="A2428" s="8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  <c r="O2428">
        <f t="shared" si="186"/>
        <v>0</v>
      </c>
      <c r="P2428" s="13">
        <f t="shared" si="187"/>
        <v>0</v>
      </c>
      <c r="Q2428" s="15" t="s">
        <v>8334</v>
      </c>
      <c r="R2428" t="s">
        <v>8335</v>
      </c>
      <c r="S2428" s="19">
        <f t="shared" si="188"/>
        <v>42164.170046296291</v>
      </c>
      <c r="T2428" s="19">
        <f t="shared" si="189"/>
        <v>42224.170046296291</v>
      </c>
      <c r="U2428">
        <f t="shared" si="190"/>
        <v>2015</v>
      </c>
    </row>
    <row r="2429" spans="1:21" ht="28.8" hidden="1" x14ac:dyDescent="0.3">
      <c r="A2429" s="8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  <c r="O2429">
        <f t="shared" si="186"/>
        <v>0</v>
      </c>
      <c r="P2429" s="13">
        <f t="shared" si="187"/>
        <v>1</v>
      </c>
      <c r="Q2429" s="15" t="s">
        <v>8334</v>
      </c>
      <c r="R2429" t="s">
        <v>8335</v>
      </c>
      <c r="S2429" s="19">
        <f t="shared" si="188"/>
        <v>42412.318668981476</v>
      </c>
      <c r="T2429" s="19">
        <f t="shared" si="189"/>
        <v>42452.277002314819</v>
      </c>
      <c r="U2429">
        <f t="shared" si="190"/>
        <v>2016</v>
      </c>
    </row>
    <row r="2430" spans="1:21" ht="28.8" hidden="1" x14ac:dyDescent="0.3">
      <c r="A2430" s="8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  <c r="O2430">
        <f t="shared" si="186"/>
        <v>0</v>
      </c>
      <c r="P2430" s="13">
        <f t="shared" si="187"/>
        <v>1</v>
      </c>
      <c r="Q2430" s="15" t="s">
        <v>8334</v>
      </c>
      <c r="R2430" t="s">
        <v>8335</v>
      </c>
      <c r="S2430" s="19">
        <f t="shared" si="188"/>
        <v>42045.784155092595</v>
      </c>
      <c r="T2430" s="19">
        <f t="shared" si="189"/>
        <v>42075.742488425924</v>
      </c>
      <c r="U2430">
        <f t="shared" si="190"/>
        <v>2015</v>
      </c>
    </row>
    <row r="2431" spans="1:21" ht="43.2" hidden="1" x14ac:dyDescent="0.3">
      <c r="A2431" s="8">
        <v>2429</v>
      </c>
      <c r="B2431" s="9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  <c r="O2431">
        <f t="shared" si="186"/>
        <v>1</v>
      </c>
      <c r="P2431" s="13">
        <f t="shared" si="187"/>
        <v>501.25</v>
      </c>
      <c r="Q2431" s="15" t="s">
        <v>8334</v>
      </c>
      <c r="R2431" t="s">
        <v>8335</v>
      </c>
      <c r="S2431" s="19">
        <f t="shared" si="188"/>
        <v>42734.879236111112</v>
      </c>
      <c r="T2431" s="19">
        <f t="shared" si="189"/>
        <v>42771.697222222225</v>
      </c>
      <c r="U2431">
        <f t="shared" si="190"/>
        <v>2016</v>
      </c>
    </row>
    <row r="2432" spans="1:21" ht="57.6" x14ac:dyDescent="0.3">
      <c r="A2432" s="8">
        <v>2430</v>
      </c>
      <c r="B2432" s="9" t="s">
        <v>2431</v>
      </c>
      <c r="C2432" s="9" t="s">
        <v>6540</v>
      </c>
      <c r="D2432" s="10">
        <v>3000</v>
      </c>
      <c r="E2432" s="11">
        <v>21</v>
      </c>
      <c r="F2432" s="8" t="s">
        <v>8220</v>
      </c>
      <c r="G2432" s="8" t="s">
        <v>8223</v>
      </c>
      <c r="H2432" s="8" t="s">
        <v>8245</v>
      </c>
      <c r="I2432" s="8">
        <v>1455246504</v>
      </c>
      <c r="J2432" s="8">
        <v>1452654504</v>
      </c>
      <c r="K2432" s="8" t="b">
        <v>0</v>
      </c>
      <c r="L2432" s="8">
        <v>2</v>
      </c>
      <c r="M2432" s="8" t="b">
        <v>0</v>
      </c>
      <c r="N2432" s="8" t="s">
        <v>8282</v>
      </c>
      <c r="O2432">
        <f t="shared" si="186"/>
        <v>1</v>
      </c>
      <c r="P2432" s="13">
        <f t="shared" si="187"/>
        <v>10.5</v>
      </c>
      <c r="Q2432" s="15" t="s">
        <v>8334</v>
      </c>
      <c r="R2432" t="s">
        <v>8335</v>
      </c>
      <c r="S2432" s="19">
        <f t="shared" si="188"/>
        <v>42382.130833333329</v>
      </c>
      <c r="T2432" s="19">
        <f t="shared" si="189"/>
        <v>42412.130833333329</v>
      </c>
      <c r="U2432">
        <f t="shared" si="190"/>
        <v>2016</v>
      </c>
    </row>
    <row r="2433" spans="1:21" ht="28.8" hidden="1" x14ac:dyDescent="0.3">
      <c r="A2433" s="8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  <c r="O2433">
        <f t="shared" si="186"/>
        <v>0</v>
      </c>
      <c r="P2433" s="13">
        <f t="shared" si="187"/>
        <v>1</v>
      </c>
      <c r="Q2433" s="15" t="s">
        <v>8334</v>
      </c>
      <c r="R2433" t="s">
        <v>8335</v>
      </c>
      <c r="S2433" s="19">
        <f t="shared" si="188"/>
        <v>42489.099687499998</v>
      </c>
      <c r="T2433" s="19">
        <f t="shared" si="189"/>
        <v>42549.099687499998</v>
      </c>
      <c r="U2433">
        <f t="shared" si="190"/>
        <v>2016</v>
      </c>
    </row>
    <row r="2434" spans="1:21" ht="43.2" hidden="1" x14ac:dyDescent="0.3">
      <c r="A2434" s="8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  <c r="O2434">
        <f t="shared" si="186"/>
        <v>0</v>
      </c>
      <c r="P2434" s="13">
        <f t="shared" si="187"/>
        <v>1</v>
      </c>
      <c r="Q2434" s="15" t="s">
        <v>8334</v>
      </c>
      <c r="R2434" t="s">
        <v>8335</v>
      </c>
      <c r="S2434" s="19">
        <f t="shared" si="188"/>
        <v>42041.218715277777</v>
      </c>
      <c r="T2434" s="19">
        <f t="shared" si="189"/>
        <v>42071.218715277777</v>
      </c>
      <c r="U2434">
        <f t="shared" si="190"/>
        <v>2015</v>
      </c>
    </row>
    <row r="2435" spans="1:21" ht="43.2" hidden="1" x14ac:dyDescent="0.3">
      <c r="A2435" s="8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  <c r="O2435">
        <f t="shared" ref="O2435:O2498" si="191">ROUND(E2435/D2435*100,0)</f>
        <v>0</v>
      </c>
      <c r="P2435" s="13">
        <f t="shared" ref="P2435:P2498" si="192">IFERROR(ROUND(E2435/L2435,2),0)</f>
        <v>0</v>
      </c>
      <c r="Q2435" s="15" t="s">
        <v>8334</v>
      </c>
      <c r="R2435" t="s">
        <v>8335</v>
      </c>
      <c r="S2435" s="19">
        <f t="shared" ref="S2435:S2498" si="193">(((J2435/60)/60)/24)+DATE(1970,1,1)</f>
        <v>42397.89980324074</v>
      </c>
      <c r="T2435" s="19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3.2" hidden="1" x14ac:dyDescent="0.3">
      <c r="A2436" s="8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  <c r="O2436">
        <f t="shared" si="191"/>
        <v>0</v>
      </c>
      <c r="P2436" s="13">
        <f t="shared" si="192"/>
        <v>13</v>
      </c>
      <c r="Q2436" s="15" t="s">
        <v>8334</v>
      </c>
      <c r="R2436" t="s">
        <v>8335</v>
      </c>
      <c r="S2436" s="19">
        <f t="shared" si="193"/>
        <v>42180.18604166666</v>
      </c>
      <c r="T2436" s="19">
        <f t="shared" si="194"/>
        <v>42220.18604166666</v>
      </c>
      <c r="U2436">
        <f t="shared" si="195"/>
        <v>2015</v>
      </c>
    </row>
    <row r="2437" spans="1:21" ht="43.2" hidden="1" x14ac:dyDescent="0.3">
      <c r="A2437" s="8">
        <v>2435</v>
      </c>
      <c r="B2437" s="9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  <c r="O2437">
        <f t="shared" si="191"/>
        <v>0</v>
      </c>
      <c r="P2437" s="13">
        <f t="shared" si="192"/>
        <v>306</v>
      </c>
      <c r="Q2437" s="15" t="s">
        <v>8334</v>
      </c>
      <c r="R2437" t="s">
        <v>8335</v>
      </c>
      <c r="S2437" s="19">
        <f t="shared" si="193"/>
        <v>42252.277615740735</v>
      </c>
      <c r="T2437" s="19">
        <f t="shared" si="194"/>
        <v>42282.277615740735</v>
      </c>
      <c r="U2437">
        <f t="shared" si="195"/>
        <v>2015</v>
      </c>
    </row>
    <row r="2438" spans="1:21" ht="43.2" hidden="1" x14ac:dyDescent="0.3">
      <c r="A2438" s="8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  <c r="O2438">
        <f t="shared" si="191"/>
        <v>0</v>
      </c>
      <c r="P2438" s="13">
        <f t="shared" si="192"/>
        <v>22.5</v>
      </c>
      <c r="Q2438" s="15" t="s">
        <v>8334</v>
      </c>
      <c r="R2438" t="s">
        <v>8335</v>
      </c>
      <c r="S2438" s="19">
        <f t="shared" si="193"/>
        <v>42338.615393518514</v>
      </c>
      <c r="T2438" s="19">
        <f t="shared" si="194"/>
        <v>42398.615393518514</v>
      </c>
      <c r="U2438">
        <f t="shared" si="195"/>
        <v>2015</v>
      </c>
    </row>
    <row r="2439" spans="1:21" ht="43.2" hidden="1" x14ac:dyDescent="0.3">
      <c r="A2439" s="8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  <c r="O2439">
        <f t="shared" si="191"/>
        <v>0</v>
      </c>
      <c r="P2439" s="13">
        <f t="shared" si="192"/>
        <v>0</v>
      </c>
      <c r="Q2439" s="15" t="s">
        <v>8334</v>
      </c>
      <c r="R2439" t="s">
        <v>8335</v>
      </c>
      <c r="S2439" s="19">
        <f t="shared" si="193"/>
        <v>42031.965138888889</v>
      </c>
      <c r="T2439" s="19">
        <f t="shared" si="194"/>
        <v>42080.75</v>
      </c>
      <c r="U2439">
        <f t="shared" si="195"/>
        <v>2015</v>
      </c>
    </row>
    <row r="2440" spans="1:21" ht="43.2" hidden="1" x14ac:dyDescent="0.3">
      <c r="A2440" s="8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  <c r="O2440">
        <f t="shared" si="191"/>
        <v>0</v>
      </c>
      <c r="P2440" s="13">
        <f t="shared" si="192"/>
        <v>50</v>
      </c>
      <c r="Q2440" s="15" t="s">
        <v>8334</v>
      </c>
      <c r="R2440" t="s">
        <v>8335</v>
      </c>
      <c r="S2440" s="19">
        <f t="shared" si="193"/>
        <v>42285.91506944444</v>
      </c>
      <c r="T2440" s="19">
        <f t="shared" si="194"/>
        <v>42345.956736111111</v>
      </c>
      <c r="U2440">
        <f t="shared" si="195"/>
        <v>2015</v>
      </c>
    </row>
    <row r="2441" spans="1:21" ht="57.6" hidden="1" x14ac:dyDescent="0.3">
      <c r="A2441" s="8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  <c r="O2441">
        <f t="shared" si="191"/>
        <v>0</v>
      </c>
      <c r="P2441" s="13">
        <f t="shared" si="192"/>
        <v>0</v>
      </c>
      <c r="Q2441" s="15" t="s">
        <v>8334</v>
      </c>
      <c r="R2441" t="s">
        <v>8335</v>
      </c>
      <c r="S2441" s="19">
        <f t="shared" si="193"/>
        <v>42265.818622685183</v>
      </c>
      <c r="T2441" s="19">
        <f t="shared" si="194"/>
        <v>42295.818622685183</v>
      </c>
      <c r="U2441">
        <f t="shared" si="195"/>
        <v>2015</v>
      </c>
    </row>
    <row r="2442" spans="1:21" ht="28.8" hidden="1" x14ac:dyDescent="0.3">
      <c r="A2442" s="8">
        <v>2440</v>
      </c>
      <c r="B2442" s="9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  <c r="O2442">
        <f t="shared" si="191"/>
        <v>0</v>
      </c>
      <c r="P2442" s="13">
        <f t="shared" si="192"/>
        <v>5</v>
      </c>
      <c r="Q2442" s="15" t="s">
        <v>8334</v>
      </c>
      <c r="R2442" t="s">
        <v>8335</v>
      </c>
      <c r="S2442" s="19">
        <f t="shared" si="193"/>
        <v>42383.899456018517</v>
      </c>
      <c r="T2442" s="19">
        <f t="shared" si="194"/>
        <v>42413.899456018517</v>
      </c>
      <c r="U2442">
        <f t="shared" si="195"/>
        <v>2016</v>
      </c>
    </row>
    <row r="2443" spans="1:21" ht="28.8" hidden="1" x14ac:dyDescent="0.3">
      <c r="A2443" s="8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  <c r="O2443">
        <f t="shared" si="191"/>
        <v>108</v>
      </c>
      <c r="P2443" s="13">
        <f t="shared" si="192"/>
        <v>74.23</v>
      </c>
      <c r="Q2443" s="15" t="s">
        <v>8334</v>
      </c>
      <c r="R2443" t="s">
        <v>8350</v>
      </c>
      <c r="S2443" s="19">
        <f t="shared" si="193"/>
        <v>42187.125625000001</v>
      </c>
      <c r="T2443" s="19">
        <f t="shared" si="194"/>
        <v>42208.207638888889</v>
      </c>
      <c r="U2443">
        <f t="shared" si="195"/>
        <v>2015</v>
      </c>
    </row>
    <row r="2444" spans="1:21" ht="28.8" hidden="1" x14ac:dyDescent="0.3">
      <c r="A2444" s="8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  <c r="O2444">
        <f t="shared" si="191"/>
        <v>126</v>
      </c>
      <c r="P2444" s="13">
        <f t="shared" si="192"/>
        <v>81.25</v>
      </c>
      <c r="Q2444" s="15" t="s">
        <v>8334</v>
      </c>
      <c r="R2444" t="s">
        <v>8350</v>
      </c>
      <c r="S2444" s="19">
        <f t="shared" si="193"/>
        <v>42052.666990740734</v>
      </c>
      <c r="T2444" s="19">
        <f t="shared" si="194"/>
        <v>42082.625324074077</v>
      </c>
      <c r="U2444">
        <f t="shared" si="195"/>
        <v>2015</v>
      </c>
    </row>
    <row r="2445" spans="1:21" ht="43.2" hidden="1" x14ac:dyDescent="0.3">
      <c r="A2445" s="8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  <c r="O2445">
        <f t="shared" si="191"/>
        <v>203</v>
      </c>
      <c r="P2445" s="13">
        <f t="shared" si="192"/>
        <v>130.22999999999999</v>
      </c>
      <c r="Q2445" s="15" t="s">
        <v>8334</v>
      </c>
      <c r="R2445" t="s">
        <v>8350</v>
      </c>
      <c r="S2445" s="19">
        <f t="shared" si="193"/>
        <v>41836.625254629631</v>
      </c>
      <c r="T2445" s="19">
        <f t="shared" si="194"/>
        <v>41866.625254629631</v>
      </c>
      <c r="U2445">
        <f t="shared" si="195"/>
        <v>2014</v>
      </c>
    </row>
    <row r="2446" spans="1:21" ht="43.2" x14ac:dyDescent="0.3">
      <c r="A2446" s="8">
        <v>2444</v>
      </c>
      <c r="B2446" s="9" t="s">
        <v>2445</v>
      </c>
      <c r="C2446" s="9" t="s">
        <v>6554</v>
      </c>
      <c r="D2446" s="10">
        <v>3000</v>
      </c>
      <c r="E2446" s="11">
        <v>3258</v>
      </c>
      <c r="F2446" s="8" t="s">
        <v>8218</v>
      </c>
      <c r="G2446" s="8" t="s">
        <v>8223</v>
      </c>
      <c r="H2446" s="8" t="s">
        <v>8245</v>
      </c>
      <c r="I2446" s="8">
        <v>1464199591</v>
      </c>
      <c r="J2446" s="8">
        <v>1461607591</v>
      </c>
      <c r="K2446" s="8" t="b">
        <v>0</v>
      </c>
      <c r="L2446" s="8">
        <v>61</v>
      </c>
      <c r="M2446" s="8" t="b">
        <v>1</v>
      </c>
      <c r="N2446" s="8" t="s">
        <v>8296</v>
      </c>
      <c r="O2446">
        <f t="shared" si="191"/>
        <v>109</v>
      </c>
      <c r="P2446" s="13">
        <f t="shared" si="192"/>
        <v>53.41</v>
      </c>
      <c r="Q2446" s="15" t="s">
        <v>8334</v>
      </c>
      <c r="R2446" t="s">
        <v>8350</v>
      </c>
      <c r="S2446" s="19">
        <f t="shared" si="193"/>
        <v>42485.754525462966</v>
      </c>
      <c r="T2446" s="19">
        <f t="shared" si="194"/>
        <v>42515.754525462966</v>
      </c>
      <c r="U2446">
        <f t="shared" si="195"/>
        <v>2016</v>
      </c>
    </row>
    <row r="2447" spans="1:21" ht="57.6" hidden="1" x14ac:dyDescent="0.3">
      <c r="A2447" s="8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  <c r="O2447">
        <f t="shared" si="191"/>
        <v>173</v>
      </c>
      <c r="P2447" s="13">
        <f t="shared" si="192"/>
        <v>75.13</v>
      </c>
      <c r="Q2447" s="15" t="s">
        <v>8334</v>
      </c>
      <c r="R2447" t="s">
        <v>8350</v>
      </c>
      <c r="S2447" s="19">
        <f t="shared" si="193"/>
        <v>42243.190057870372</v>
      </c>
      <c r="T2447" s="19">
        <f t="shared" si="194"/>
        <v>42273.190057870372</v>
      </c>
      <c r="U2447">
        <f t="shared" si="195"/>
        <v>2015</v>
      </c>
    </row>
    <row r="2448" spans="1:21" ht="57.6" hidden="1" x14ac:dyDescent="0.3">
      <c r="A2448" s="8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  <c r="O2448">
        <f t="shared" si="191"/>
        <v>168</v>
      </c>
      <c r="P2448" s="13">
        <f t="shared" si="192"/>
        <v>75.67</v>
      </c>
      <c r="Q2448" s="15" t="s">
        <v>8334</v>
      </c>
      <c r="R2448" t="s">
        <v>8350</v>
      </c>
      <c r="S2448" s="19">
        <f t="shared" si="193"/>
        <v>42670.602673611109</v>
      </c>
      <c r="T2448" s="19">
        <f t="shared" si="194"/>
        <v>42700.64434027778</v>
      </c>
      <c r="U2448">
        <f t="shared" si="195"/>
        <v>2016</v>
      </c>
    </row>
    <row r="2449" spans="1:21" ht="57.6" x14ac:dyDescent="0.3">
      <c r="A2449" s="8">
        <v>2447</v>
      </c>
      <c r="B2449" s="9" t="s">
        <v>2448</v>
      </c>
      <c r="C2449" s="9" t="s">
        <v>6557</v>
      </c>
      <c r="D2449" s="10">
        <v>2500</v>
      </c>
      <c r="E2449" s="11">
        <v>10680</v>
      </c>
      <c r="F2449" s="8" t="s">
        <v>8218</v>
      </c>
      <c r="G2449" s="8" t="s">
        <v>8223</v>
      </c>
      <c r="H2449" s="8" t="s">
        <v>8245</v>
      </c>
      <c r="I2449" s="8">
        <v>1478923200</v>
      </c>
      <c r="J2449" s="8">
        <v>1476184593</v>
      </c>
      <c r="K2449" s="8" t="b">
        <v>0</v>
      </c>
      <c r="L2449" s="8">
        <v>337</v>
      </c>
      <c r="M2449" s="8" t="b">
        <v>1</v>
      </c>
      <c r="N2449" s="8" t="s">
        <v>8296</v>
      </c>
      <c r="O2449">
        <f t="shared" si="191"/>
        <v>427</v>
      </c>
      <c r="P2449" s="13">
        <f t="shared" si="192"/>
        <v>31.69</v>
      </c>
      <c r="Q2449" s="15" t="s">
        <v>8334</v>
      </c>
      <c r="R2449" t="s">
        <v>8350</v>
      </c>
      <c r="S2449" s="19">
        <f t="shared" si="193"/>
        <v>42654.469826388886</v>
      </c>
      <c r="T2449" s="19">
        <f t="shared" si="194"/>
        <v>42686.166666666672</v>
      </c>
      <c r="U2449">
        <f t="shared" si="195"/>
        <v>2016</v>
      </c>
    </row>
    <row r="2450" spans="1:21" ht="43.2" hidden="1" x14ac:dyDescent="0.3">
      <c r="A2450" s="8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  <c r="O2450">
        <f t="shared" si="191"/>
        <v>108</v>
      </c>
      <c r="P2450" s="13">
        <f t="shared" si="192"/>
        <v>47.78</v>
      </c>
      <c r="Q2450" s="15" t="s">
        <v>8334</v>
      </c>
      <c r="R2450" t="s">
        <v>8350</v>
      </c>
      <c r="S2450" s="19">
        <f t="shared" si="193"/>
        <v>42607.316122685181</v>
      </c>
      <c r="T2450" s="19">
        <f t="shared" si="194"/>
        <v>42613.233333333337</v>
      </c>
      <c r="U2450">
        <f t="shared" si="195"/>
        <v>2016</v>
      </c>
    </row>
    <row r="2451" spans="1:21" ht="43.2" hidden="1" x14ac:dyDescent="0.3">
      <c r="A2451" s="8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  <c r="O2451">
        <f t="shared" si="191"/>
        <v>108</v>
      </c>
      <c r="P2451" s="13">
        <f t="shared" si="192"/>
        <v>90</v>
      </c>
      <c r="Q2451" s="15" t="s">
        <v>8334</v>
      </c>
      <c r="R2451" t="s">
        <v>8350</v>
      </c>
      <c r="S2451" s="19">
        <f t="shared" si="193"/>
        <v>41943.142534722225</v>
      </c>
      <c r="T2451" s="19">
        <f t="shared" si="194"/>
        <v>41973.184201388889</v>
      </c>
      <c r="U2451">
        <f t="shared" si="195"/>
        <v>2014</v>
      </c>
    </row>
    <row r="2452" spans="1:21" ht="43.2" hidden="1" x14ac:dyDescent="0.3">
      <c r="A2452" s="8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  <c r="O2452">
        <f t="shared" si="191"/>
        <v>102</v>
      </c>
      <c r="P2452" s="13">
        <f t="shared" si="192"/>
        <v>149.31</v>
      </c>
      <c r="Q2452" s="15" t="s">
        <v>8334</v>
      </c>
      <c r="R2452" t="s">
        <v>8350</v>
      </c>
      <c r="S2452" s="19">
        <f t="shared" si="193"/>
        <v>41902.07240740741</v>
      </c>
      <c r="T2452" s="19">
        <f t="shared" si="194"/>
        <v>41940.132638888892</v>
      </c>
      <c r="U2452">
        <f t="shared" si="195"/>
        <v>2014</v>
      </c>
    </row>
    <row r="2453" spans="1:21" ht="43.2" hidden="1" x14ac:dyDescent="0.3">
      <c r="A2453" s="8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  <c r="O2453">
        <f t="shared" si="191"/>
        <v>115</v>
      </c>
      <c r="P2453" s="13">
        <f t="shared" si="192"/>
        <v>62.07</v>
      </c>
      <c r="Q2453" s="15" t="s">
        <v>8334</v>
      </c>
      <c r="R2453" t="s">
        <v>8350</v>
      </c>
      <c r="S2453" s="19">
        <f t="shared" si="193"/>
        <v>42779.908449074079</v>
      </c>
      <c r="T2453" s="19">
        <f t="shared" si="194"/>
        <v>42799.908449074079</v>
      </c>
      <c r="U2453">
        <f t="shared" si="195"/>
        <v>2017</v>
      </c>
    </row>
    <row r="2454" spans="1:21" ht="43.2" hidden="1" x14ac:dyDescent="0.3">
      <c r="A2454" s="8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  <c r="O2454">
        <f t="shared" si="191"/>
        <v>134</v>
      </c>
      <c r="P2454" s="13">
        <f t="shared" si="192"/>
        <v>53.4</v>
      </c>
      <c r="Q2454" s="15" t="s">
        <v>8334</v>
      </c>
      <c r="R2454" t="s">
        <v>8350</v>
      </c>
      <c r="S2454" s="19">
        <f t="shared" si="193"/>
        <v>42338.84375</v>
      </c>
      <c r="T2454" s="19">
        <f t="shared" si="194"/>
        <v>42367.958333333328</v>
      </c>
      <c r="U2454">
        <f t="shared" si="195"/>
        <v>2015</v>
      </c>
    </row>
    <row r="2455" spans="1:21" ht="43.2" x14ac:dyDescent="0.3">
      <c r="A2455" s="8">
        <v>2453</v>
      </c>
      <c r="B2455" s="9" t="s">
        <v>2454</v>
      </c>
      <c r="C2455" s="9" t="s">
        <v>6563</v>
      </c>
      <c r="D2455" s="10">
        <v>3000</v>
      </c>
      <c r="E2455" s="11">
        <v>4641</v>
      </c>
      <c r="F2455" s="8" t="s">
        <v>8218</v>
      </c>
      <c r="G2455" s="8" t="s">
        <v>8223</v>
      </c>
      <c r="H2455" s="8" t="s">
        <v>8245</v>
      </c>
      <c r="I2455" s="8">
        <v>1486053409</v>
      </c>
      <c r="J2455" s="8">
        <v>1483461409</v>
      </c>
      <c r="K2455" s="8" t="b">
        <v>0</v>
      </c>
      <c r="L2455" s="8">
        <v>67</v>
      </c>
      <c r="M2455" s="8" t="b">
        <v>1</v>
      </c>
      <c r="N2455" s="8" t="s">
        <v>8296</v>
      </c>
      <c r="O2455">
        <f t="shared" si="191"/>
        <v>155</v>
      </c>
      <c r="P2455" s="13">
        <f t="shared" si="192"/>
        <v>69.27</v>
      </c>
      <c r="Q2455" s="15" t="s">
        <v>8334</v>
      </c>
      <c r="R2455" t="s">
        <v>8350</v>
      </c>
      <c r="S2455" s="19">
        <f t="shared" si="193"/>
        <v>42738.692233796297</v>
      </c>
      <c r="T2455" s="19">
        <f t="shared" si="194"/>
        <v>42768.692233796297</v>
      </c>
      <c r="U2455">
        <f t="shared" si="195"/>
        <v>2017</v>
      </c>
    </row>
    <row r="2456" spans="1:21" ht="43.2" hidden="1" x14ac:dyDescent="0.3">
      <c r="A2456" s="8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  <c r="O2456">
        <f t="shared" si="191"/>
        <v>101</v>
      </c>
      <c r="P2456" s="13">
        <f t="shared" si="192"/>
        <v>271.51</v>
      </c>
      <c r="Q2456" s="15" t="s">
        <v>8334</v>
      </c>
      <c r="R2456" t="s">
        <v>8350</v>
      </c>
      <c r="S2456" s="19">
        <f t="shared" si="193"/>
        <v>42770.201481481476</v>
      </c>
      <c r="T2456" s="19">
        <f t="shared" si="194"/>
        <v>42805.201481481476</v>
      </c>
      <c r="U2456">
        <f t="shared" si="195"/>
        <v>2017</v>
      </c>
    </row>
    <row r="2457" spans="1:21" ht="43.2" hidden="1" x14ac:dyDescent="0.3">
      <c r="A2457" s="8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  <c r="O2457">
        <f t="shared" si="191"/>
        <v>182</v>
      </c>
      <c r="P2457" s="13">
        <f t="shared" si="192"/>
        <v>34.130000000000003</v>
      </c>
      <c r="Q2457" s="15" t="s">
        <v>8334</v>
      </c>
      <c r="R2457" t="s">
        <v>8350</v>
      </c>
      <c r="S2457" s="19">
        <f t="shared" si="193"/>
        <v>42452.781828703708</v>
      </c>
      <c r="T2457" s="19">
        <f t="shared" si="194"/>
        <v>42480.781828703708</v>
      </c>
      <c r="U2457">
        <f t="shared" si="195"/>
        <v>2016</v>
      </c>
    </row>
    <row r="2458" spans="1:21" ht="43.2" x14ac:dyDescent="0.3">
      <c r="A2458" s="8">
        <v>2456</v>
      </c>
      <c r="B2458" s="9" t="s">
        <v>2457</v>
      </c>
      <c r="C2458" s="9" t="s">
        <v>6566</v>
      </c>
      <c r="D2458" s="10">
        <v>1500</v>
      </c>
      <c r="E2458" s="11">
        <v>2713</v>
      </c>
      <c r="F2458" s="8" t="s">
        <v>8218</v>
      </c>
      <c r="G2458" s="8" t="s">
        <v>8223</v>
      </c>
      <c r="H2458" s="8" t="s">
        <v>8245</v>
      </c>
      <c r="I2458" s="8">
        <v>1488063839</v>
      </c>
      <c r="J2458" s="8">
        <v>1485471839</v>
      </c>
      <c r="K2458" s="8" t="b">
        <v>0</v>
      </c>
      <c r="L2458" s="8">
        <v>67</v>
      </c>
      <c r="M2458" s="8" t="b">
        <v>1</v>
      </c>
      <c r="N2458" s="8" t="s">
        <v>8296</v>
      </c>
      <c r="O2458">
        <f t="shared" si="191"/>
        <v>181</v>
      </c>
      <c r="P2458" s="13">
        <f t="shared" si="192"/>
        <v>40.49</v>
      </c>
      <c r="Q2458" s="15" t="s">
        <v>8334</v>
      </c>
      <c r="R2458" t="s">
        <v>8350</v>
      </c>
      <c r="S2458" s="19">
        <f t="shared" si="193"/>
        <v>42761.961099537039</v>
      </c>
      <c r="T2458" s="19">
        <f t="shared" si="194"/>
        <v>42791.961099537039</v>
      </c>
      <c r="U2458">
        <f t="shared" si="195"/>
        <v>2017</v>
      </c>
    </row>
    <row r="2459" spans="1:21" ht="43.2" hidden="1" x14ac:dyDescent="0.3">
      <c r="A2459" s="8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  <c r="O2459">
        <f t="shared" si="191"/>
        <v>102</v>
      </c>
      <c r="P2459" s="13">
        <f t="shared" si="192"/>
        <v>189.76</v>
      </c>
      <c r="Q2459" s="15" t="s">
        <v>8334</v>
      </c>
      <c r="R2459" t="s">
        <v>8350</v>
      </c>
      <c r="S2459" s="19">
        <f t="shared" si="193"/>
        <v>42423.602500000001</v>
      </c>
      <c r="T2459" s="19">
        <f t="shared" si="194"/>
        <v>42453.560833333337</v>
      </c>
      <c r="U2459">
        <f t="shared" si="195"/>
        <v>2016</v>
      </c>
    </row>
    <row r="2460" spans="1:21" ht="57.6" hidden="1" x14ac:dyDescent="0.3">
      <c r="A2460" s="8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  <c r="O2460">
        <f t="shared" si="191"/>
        <v>110</v>
      </c>
      <c r="P2460" s="13">
        <f t="shared" si="192"/>
        <v>68.86</v>
      </c>
      <c r="Q2460" s="15" t="s">
        <v>8334</v>
      </c>
      <c r="R2460" t="s">
        <v>8350</v>
      </c>
      <c r="S2460" s="19">
        <f t="shared" si="193"/>
        <v>42495.871736111112</v>
      </c>
      <c r="T2460" s="19">
        <f t="shared" si="194"/>
        <v>42530.791666666672</v>
      </c>
      <c r="U2460">
        <f t="shared" si="195"/>
        <v>2016</v>
      </c>
    </row>
    <row r="2461" spans="1:21" ht="57.6" hidden="1" x14ac:dyDescent="0.3">
      <c r="A2461" s="8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  <c r="O2461">
        <f t="shared" si="191"/>
        <v>102</v>
      </c>
      <c r="P2461" s="13">
        <f t="shared" si="192"/>
        <v>108.78</v>
      </c>
      <c r="Q2461" s="15" t="s">
        <v>8334</v>
      </c>
      <c r="R2461" t="s">
        <v>8350</v>
      </c>
      <c r="S2461" s="19">
        <f t="shared" si="193"/>
        <v>42407.637557870374</v>
      </c>
      <c r="T2461" s="19">
        <f t="shared" si="194"/>
        <v>42452.595891203702</v>
      </c>
      <c r="U2461">
        <f t="shared" si="195"/>
        <v>2016</v>
      </c>
    </row>
    <row r="2462" spans="1:21" ht="43.2" hidden="1" x14ac:dyDescent="0.3">
      <c r="A2462" s="8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  <c r="O2462">
        <f t="shared" si="191"/>
        <v>101</v>
      </c>
      <c r="P2462" s="13">
        <f t="shared" si="192"/>
        <v>125.99</v>
      </c>
      <c r="Q2462" s="15" t="s">
        <v>8334</v>
      </c>
      <c r="R2462" t="s">
        <v>8350</v>
      </c>
      <c r="S2462" s="19">
        <f t="shared" si="193"/>
        <v>42704.187118055561</v>
      </c>
      <c r="T2462" s="19">
        <f t="shared" si="194"/>
        <v>42738.178472222222</v>
      </c>
      <c r="U2462">
        <f t="shared" si="195"/>
        <v>2016</v>
      </c>
    </row>
    <row r="2463" spans="1:21" ht="43.2" hidden="1" x14ac:dyDescent="0.3">
      <c r="A2463" s="8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  <c r="O2463">
        <f t="shared" si="191"/>
        <v>104</v>
      </c>
      <c r="P2463" s="13">
        <f t="shared" si="192"/>
        <v>90.52</v>
      </c>
      <c r="Q2463" s="15" t="s">
        <v>8323</v>
      </c>
      <c r="R2463" t="s">
        <v>8327</v>
      </c>
      <c r="S2463" s="19">
        <f t="shared" si="193"/>
        <v>40784.012696759259</v>
      </c>
      <c r="T2463" s="19">
        <f t="shared" si="194"/>
        <v>40817.125</v>
      </c>
      <c r="U2463">
        <f t="shared" si="195"/>
        <v>2011</v>
      </c>
    </row>
    <row r="2464" spans="1:21" ht="43.2" x14ac:dyDescent="0.3">
      <c r="A2464" s="8">
        <v>2462</v>
      </c>
      <c r="B2464" s="9" t="s">
        <v>2463</v>
      </c>
      <c r="C2464" s="9" t="s">
        <v>6572</v>
      </c>
      <c r="D2464" s="10">
        <v>3000</v>
      </c>
      <c r="E2464" s="11">
        <v>3321.25</v>
      </c>
      <c r="F2464" s="8" t="s">
        <v>8218</v>
      </c>
      <c r="G2464" s="8" t="s">
        <v>8223</v>
      </c>
      <c r="H2464" s="8" t="s">
        <v>8245</v>
      </c>
      <c r="I2464" s="8">
        <v>1342672096</v>
      </c>
      <c r="J2464" s="8">
        <v>1340944096</v>
      </c>
      <c r="K2464" s="8" t="b">
        <v>0</v>
      </c>
      <c r="L2464" s="8">
        <v>115</v>
      </c>
      <c r="M2464" s="8" t="b">
        <v>1</v>
      </c>
      <c r="N2464" s="8" t="s">
        <v>8277</v>
      </c>
      <c r="O2464">
        <f t="shared" si="191"/>
        <v>111</v>
      </c>
      <c r="P2464" s="13">
        <f t="shared" si="192"/>
        <v>28.88</v>
      </c>
      <c r="Q2464" s="15" t="s">
        <v>8323</v>
      </c>
      <c r="R2464" t="s">
        <v>8327</v>
      </c>
      <c r="S2464" s="19">
        <f t="shared" si="193"/>
        <v>41089.186296296299</v>
      </c>
      <c r="T2464" s="19">
        <f t="shared" si="194"/>
        <v>41109.186296296299</v>
      </c>
      <c r="U2464">
        <f t="shared" si="195"/>
        <v>2012</v>
      </c>
    </row>
    <row r="2465" spans="1:21" x14ac:dyDescent="0.3">
      <c r="A2465" s="8">
        <v>2463</v>
      </c>
      <c r="B2465" s="9" t="s">
        <v>2464</v>
      </c>
      <c r="C2465" s="9" t="s">
        <v>6573</v>
      </c>
      <c r="D2465" s="10">
        <v>2000</v>
      </c>
      <c r="E2465" s="11">
        <v>2325</v>
      </c>
      <c r="F2465" s="8" t="s">
        <v>8218</v>
      </c>
      <c r="G2465" s="8" t="s">
        <v>8223</v>
      </c>
      <c r="H2465" s="8" t="s">
        <v>8245</v>
      </c>
      <c r="I2465" s="8">
        <v>1366138800</v>
      </c>
      <c r="J2465" s="8">
        <v>1362710425</v>
      </c>
      <c r="K2465" s="8" t="b">
        <v>0</v>
      </c>
      <c r="L2465" s="8">
        <v>75</v>
      </c>
      <c r="M2465" s="8" t="b">
        <v>1</v>
      </c>
      <c r="N2465" s="8" t="s">
        <v>8277</v>
      </c>
      <c r="O2465">
        <f t="shared" si="191"/>
        <v>116</v>
      </c>
      <c r="P2465" s="13">
        <f t="shared" si="192"/>
        <v>31</v>
      </c>
      <c r="Q2465" s="15" t="s">
        <v>8323</v>
      </c>
      <c r="R2465" t="s">
        <v>8327</v>
      </c>
      <c r="S2465" s="19">
        <f t="shared" si="193"/>
        <v>41341.111400462964</v>
      </c>
      <c r="T2465" s="19">
        <f t="shared" si="194"/>
        <v>41380.791666666664</v>
      </c>
      <c r="U2465">
        <f t="shared" si="195"/>
        <v>2013</v>
      </c>
    </row>
    <row r="2466" spans="1:21" ht="43.2" x14ac:dyDescent="0.3">
      <c r="A2466" s="8">
        <v>2464</v>
      </c>
      <c r="B2466" s="9" t="s">
        <v>2465</v>
      </c>
      <c r="C2466" s="9" t="s">
        <v>6574</v>
      </c>
      <c r="D2466" s="10">
        <v>2000</v>
      </c>
      <c r="E2466" s="11">
        <v>2222</v>
      </c>
      <c r="F2466" s="8" t="s">
        <v>8218</v>
      </c>
      <c r="G2466" s="8" t="s">
        <v>8228</v>
      </c>
      <c r="H2466" s="8" t="s">
        <v>8250</v>
      </c>
      <c r="I2466" s="8">
        <v>1443641340</v>
      </c>
      <c r="J2466" s="8">
        <v>1441143397</v>
      </c>
      <c r="K2466" s="8" t="b">
        <v>0</v>
      </c>
      <c r="L2466" s="8">
        <v>43</v>
      </c>
      <c r="M2466" s="8" t="b">
        <v>1</v>
      </c>
      <c r="N2466" s="8" t="s">
        <v>8277</v>
      </c>
      <c r="O2466">
        <f t="shared" si="191"/>
        <v>111</v>
      </c>
      <c r="P2466" s="13">
        <f t="shared" si="192"/>
        <v>51.67</v>
      </c>
      <c r="Q2466" s="15" t="s">
        <v>8323</v>
      </c>
      <c r="R2466" t="s">
        <v>8327</v>
      </c>
      <c r="S2466" s="19">
        <f t="shared" si="193"/>
        <v>42248.90042824074</v>
      </c>
      <c r="T2466" s="19">
        <f t="shared" si="194"/>
        <v>42277.811805555553</v>
      </c>
      <c r="U2466">
        <f t="shared" si="195"/>
        <v>2015</v>
      </c>
    </row>
    <row r="2467" spans="1:21" ht="28.8" hidden="1" x14ac:dyDescent="0.3">
      <c r="A2467" s="8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  <c r="O2467">
        <f t="shared" si="191"/>
        <v>180</v>
      </c>
      <c r="P2467" s="13">
        <f t="shared" si="192"/>
        <v>26.27</v>
      </c>
      <c r="Q2467" s="15" t="s">
        <v>8323</v>
      </c>
      <c r="R2467" t="s">
        <v>8327</v>
      </c>
      <c r="S2467" s="19">
        <f t="shared" si="193"/>
        <v>41145.719305555554</v>
      </c>
      <c r="T2467" s="19">
        <f t="shared" si="194"/>
        <v>41175.719305555554</v>
      </c>
      <c r="U2467">
        <f t="shared" si="195"/>
        <v>2012</v>
      </c>
    </row>
    <row r="2468" spans="1:21" ht="43.2" x14ac:dyDescent="0.3">
      <c r="A2468" s="8">
        <v>2466</v>
      </c>
      <c r="B2468" s="9" t="s">
        <v>2467</v>
      </c>
      <c r="C2468" s="9" t="s">
        <v>6576</v>
      </c>
      <c r="D2468" s="10">
        <v>2500</v>
      </c>
      <c r="E2468" s="11">
        <v>2500</v>
      </c>
      <c r="F2468" s="8" t="s">
        <v>8218</v>
      </c>
      <c r="G2468" s="8" t="s">
        <v>8223</v>
      </c>
      <c r="H2468" s="8" t="s">
        <v>8245</v>
      </c>
      <c r="I2468" s="8">
        <v>1368066453</v>
      </c>
      <c r="J2468" s="8">
        <v>1365474453</v>
      </c>
      <c r="K2468" s="8" t="b">
        <v>0</v>
      </c>
      <c r="L2468" s="8">
        <v>52</v>
      </c>
      <c r="M2468" s="8" t="b">
        <v>1</v>
      </c>
      <c r="N2468" s="8" t="s">
        <v>8277</v>
      </c>
      <c r="O2468">
        <f t="shared" si="191"/>
        <v>100</v>
      </c>
      <c r="P2468" s="13">
        <f t="shared" si="192"/>
        <v>48.08</v>
      </c>
      <c r="Q2468" s="15" t="s">
        <v>8323</v>
      </c>
      <c r="R2468" t="s">
        <v>8327</v>
      </c>
      <c r="S2468" s="19">
        <f t="shared" si="193"/>
        <v>41373.102465277778</v>
      </c>
      <c r="T2468" s="19">
        <f t="shared" si="194"/>
        <v>41403.102465277778</v>
      </c>
      <c r="U2468">
        <f t="shared" si="195"/>
        <v>2013</v>
      </c>
    </row>
    <row r="2469" spans="1:21" ht="43.2" x14ac:dyDescent="0.3">
      <c r="A2469" s="8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  <c r="O2469">
        <f t="shared" si="191"/>
        <v>119</v>
      </c>
      <c r="P2469" s="13">
        <f t="shared" si="192"/>
        <v>27.56</v>
      </c>
      <c r="Q2469" s="15" t="s">
        <v>8323</v>
      </c>
      <c r="R2469" t="s">
        <v>8327</v>
      </c>
      <c r="S2469" s="19">
        <f t="shared" si="193"/>
        <v>41025.874201388891</v>
      </c>
      <c r="T2469" s="19">
        <f t="shared" si="194"/>
        <v>41039.708333333336</v>
      </c>
      <c r="U2469">
        <f t="shared" si="195"/>
        <v>2012</v>
      </c>
    </row>
    <row r="2470" spans="1:21" ht="43.2" x14ac:dyDescent="0.3">
      <c r="A2470" s="8">
        <v>2468</v>
      </c>
      <c r="B2470" s="9" t="s">
        <v>2469</v>
      </c>
      <c r="C2470" s="9" t="s">
        <v>6578</v>
      </c>
      <c r="D2470" s="10">
        <v>2000</v>
      </c>
      <c r="E2470" s="11">
        <v>2144.34</v>
      </c>
      <c r="F2470" s="8" t="s">
        <v>8218</v>
      </c>
      <c r="G2470" s="8" t="s">
        <v>8223</v>
      </c>
      <c r="H2470" s="8" t="s">
        <v>8245</v>
      </c>
      <c r="I2470" s="8">
        <v>1351400400</v>
      </c>
      <c r="J2470" s="8">
        <v>1348285321</v>
      </c>
      <c r="K2470" s="8" t="b">
        <v>0</v>
      </c>
      <c r="L2470" s="8">
        <v>58</v>
      </c>
      <c r="M2470" s="8" t="b">
        <v>1</v>
      </c>
      <c r="N2470" s="8" t="s">
        <v>8277</v>
      </c>
      <c r="O2470">
        <f t="shared" si="191"/>
        <v>107</v>
      </c>
      <c r="P2470" s="13">
        <f t="shared" si="192"/>
        <v>36.97</v>
      </c>
      <c r="Q2470" s="15" t="s">
        <v>8323</v>
      </c>
      <c r="R2470" t="s">
        <v>8327</v>
      </c>
      <c r="S2470" s="19">
        <f t="shared" si="193"/>
        <v>41174.154178240737</v>
      </c>
      <c r="T2470" s="19">
        <f t="shared" si="194"/>
        <v>41210.208333333336</v>
      </c>
      <c r="U2470">
        <f t="shared" si="195"/>
        <v>2012</v>
      </c>
    </row>
    <row r="2471" spans="1:21" ht="43.2" x14ac:dyDescent="0.3">
      <c r="A2471" s="8">
        <v>2469</v>
      </c>
      <c r="B2471" s="9" t="s">
        <v>2470</v>
      </c>
      <c r="C2471" s="9" t="s">
        <v>6579</v>
      </c>
      <c r="D2471" s="10">
        <v>1200</v>
      </c>
      <c r="E2471" s="11">
        <v>1364</v>
      </c>
      <c r="F2471" s="8" t="s">
        <v>8218</v>
      </c>
      <c r="G2471" s="8" t="s">
        <v>8223</v>
      </c>
      <c r="H2471" s="8" t="s">
        <v>8245</v>
      </c>
      <c r="I2471" s="8">
        <v>1297160329</v>
      </c>
      <c r="J2471" s="8">
        <v>1295000329</v>
      </c>
      <c r="K2471" s="8" t="b">
        <v>0</v>
      </c>
      <c r="L2471" s="8">
        <v>47</v>
      </c>
      <c r="M2471" s="8" t="b">
        <v>1</v>
      </c>
      <c r="N2471" s="8" t="s">
        <v>8277</v>
      </c>
      <c r="O2471">
        <f t="shared" si="191"/>
        <v>114</v>
      </c>
      <c r="P2471" s="13">
        <f t="shared" si="192"/>
        <v>29.02</v>
      </c>
      <c r="Q2471" s="15" t="s">
        <v>8323</v>
      </c>
      <c r="R2471" t="s">
        <v>8327</v>
      </c>
      <c r="S2471" s="19">
        <f t="shared" si="193"/>
        <v>40557.429733796293</v>
      </c>
      <c r="T2471" s="19">
        <f t="shared" si="194"/>
        <v>40582.429733796293</v>
      </c>
      <c r="U2471">
        <f t="shared" si="195"/>
        <v>2011</v>
      </c>
    </row>
    <row r="2472" spans="1:21" ht="43.2" x14ac:dyDescent="0.3">
      <c r="A2472" s="8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  <c r="O2472">
        <f t="shared" si="191"/>
        <v>103</v>
      </c>
      <c r="P2472" s="13">
        <f t="shared" si="192"/>
        <v>28.66</v>
      </c>
      <c r="Q2472" s="15" t="s">
        <v>8323</v>
      </c>
      <c r="R2472" t="s">
        <v>8327</v>
      </c>
      <c r="S2472" s="19">
        <f t="shared" si="193"/>
        <v>41023.07471064815</v>
      </c>
      <c r="T2472" s="19">
        <f t="shared" si="194"/>
        <v>41053.07471064815</v>
      </c>
      <c r="U2472">
        <f t="shared" si="195"/>
        <v>2012</v>
      </c>
    </row>
    <row r="2473" spans="1:21" ht="57.6" hidden="1" x14ac:dyDescent="0.3">
      <c r="A2473" s="8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  <c r="O2473">
        <f t="shared" si="191"/>
        <v>128</v>
      </c>
      <c r="P2473" s="13">
        <f t="shared" si="192"/>
        <v>37.65</v>
      </c>
      <c r="Q2473" s="15" t="s">
        <v>8323</v>
      </c>
      <c r="R2473" t="s">
        <v>8327</v>
      </c>
      <c r="S2473" s="19">
        <f t="shared" si="193"/>
        <v>40893.992962962962</v>
      </c>
      <c r="T2473" s="19">
        <f t="shared" si="194"/>
        <v>40933.992962962962</v>
      </c>
      <c r="U2473">
        <f t="shared" si="195"/>
        <v>2011</v>
      </c>
    </row>
    <row r="2474" spans="1:21" ht="57.6" hidden="1" x14ac:dyDescent="0.3">
      <c r="A2474" s="8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  <c r="O2474">
        <f t="shared" si="191"/>
        <v>136</v>
      </c>
      <c r="P2474" s="13">
        <f t="shared" si="192"/>
        <v>97.9</v>
      </c>
      <c r="Q2474" s="15" t="s">
        <v>8323</v>
      </c>
      <c r="R2474" t="s">
        <v>8327</v>
      </c>
      <c r="S2474" s="19">
        <f t="shared" si="193"/>
        <v>40354.11550925926</v>
      </c>
      <c r="T2474" s="19">
        <f t="shared" si="194"/>
        <v>40425.043749999997</v>
      </c>
      <c r="U2474">
        <f t="shared" si="195"/>
        <v>2010</v>
      </c>
    </row>
    <row r="2475" spans="1:21" ht="43.2" x14ac:dyDescent="0.3">
      <c r="A2475" s="8">
        <v>2473</v>
      </c>
      <c r="B2475" s="9" t="s">
        <v>2474</v>
      </c>
      <c r="C2475" s="9" t="s">
        <v>6583</v>
      </c>
      <c r="D2475" s="10">
        <v>2000</v>
      </c>
      <c r="E2475" s="11">
        <v>2000</v>
      </c>
      <c r="F2475" s="8" t="s">
        <v>8218</v>
      </c>
      <c r="G2475" s="8" t="s">
        <v>8223</v>
      </c>
      <c r="H2475" s="8" t="s">
        <v>8245</v>
      </c>
      <c r="I2475" s="8">
        <v>1352573869</v>
      </c>
      <c r="J2475" s="8">
        <v>1349978269</v>
      </c>
      <c r="K2475" s="8" t="b">
        <v>0</v>
      </c>
      <c r="L2475" s="8">
        <v>47</v>
      </c>
      <c r="M2475" s="8" t="b">
        <v>1</v>
      </c>
      <c r="N2475" s="8" t="s">
        <v>8277</v>
      </c>
      <c r="O2475">
        <f t="shared" si="191"/>
        <v>100</v>
      </c>
      <c r="P2475" s="13">
        <f t="shared" si="192"/>
        <v>42.55</v>
      </c>
      <c r="Q2475" s="15" t="s">
        <v>8323</v>
      </c>
      <c r="R2475" t="s">
        <v>8327</v>
      </c>
      <c r="S2475" s="19">
        <f t="shared" si="193"/>
        <v>41193.748483796298</v>
      </c>
      <c r="T2475" s="19">
        <f t="shared" si="194"/>
        <v>41223.790150462963</v>
      </c>
      <c r="U2475">
        <f t="shared" si="195"/>
        <v>2012</v>
      </c>
    </row>
    <row r="2476" spans="1:21" ht="57.6" hidden="1" x14ac:dyDescent="0.3">
      <c r="A2476" s="8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  <c r="O2476">
        <f t="shared" si="191"/>
        <v>100</v>
      </c>
      <c r="P2476" s="13">
        <f t="shared" si="192"/>
        <v>131.58000000000001</v>
      </c>
      <c r="Q2476" s="15" t="s">
        <v>8323</v>
      </c>
      <c r="R2476" t="s">
        <v>8327</v>
      </c>
      <c r="S2476" s="19">
        <f t="shared" si="193"/>
        <v>40417.011296296296</v>
      </c>
      <c r="T2476" s="19">
        <f t="shared" si="194"/>
        <v>40462.011296296296</v>
      </c>
      <c r="U2476">
        <f t="shared" si="195"/>
        <v>2010</v>
      </c>
    </row>
    <row r="2477" spans="1:21" ht="28.8" x14ac:dyDescent="0.3">
      <c r="A2477" s="8">
        <v>2475</v>
      </c>
      <c r="B2477" s="9" t="s">
        <v>2476</v>
      </c>
      <c r="C2477" s="9" t="s">
        <v>6585</v>
      </c>
      <c r="D2477" s="10">
        <v>2500</v>
      </c>
      <c r="E2477" s="11">
        <v>2618</v>
      </c>
      <c r="F2477" s="8" t="s">
        <v>8218</v>
      </c>
      <c r="G2477" s="8" t="s">
        <v>8223</v>
      </c>
      <c r="H2477" s="8" t="s">
        <v>8245</v>
      </c>
      <c r="I2477" s="8">
        <v>1278799200</v>
      </c>
      <c r="J2477" s="8">
        <v>1273647255</v>
      </c>
      <c r="K2477" s="8" t="b">
        <v>0</v>
      </c>
      <c r="L2477" s="8">
        <v>81</v>
      </c>
      <c r="M2477" s="8" t="b">
        <v>1</v>
      </c>
      <c r="N2477" s="8" t="s">
        <v>8277</v>
      </c>
      <c r="O2477">
        <f t="shared" si="191"/>
        <v>105</v>
      </c>
      <c r="P2477" s="13">
        <f t="shared" si="192"/>
        <v>32.32</v>
      </c>
      <c r="Q2477" s="15" t="s">
        <v>8323</v>
      </c>
      <c r="R2477" t="s">
        <v>8327</v>
      </c>
      <c r="S2477" s="19">
        <f t="shared" si="193"/>
        <v>40310.287673611114</v>
      </c>
      <c r="T2477" s="19">
        <f t="shared" si="194"/>
        <v>40369.916666666664</v>
      </c>
      <c r="U2477">
        <f t="shared" si="195"/>
        <v>2010</v>
      </c>
    </row>
    <row r="2478" spans="1:21" ht="43.2" x14ac:dyDescent="0.3">
      <c r="A2478" s="8">
        <v>2476</v>
      </c>
      <c r="B2478" s="9" t="s">
        <v>2477</v>
      </c>
      <c r="C2478" s="9" t="s">
        <v>6586</v>
      </c>
      <c r="D2478" s="10">
        <v>3200</v>
      </c>
      <c r="E2478" s="11">
        <v>3360.72</v>
      </c>
      <c r="F2478" s="8" t="s">
        <v>8218</v>
      </c>
      <c r="G2478" s="8" t="s">
        <v>8223</v>
      </c>
      <c r="H2478" s="8" t="s">
        <v>8245</v>
      </c>
      <c r="I2478" s="8">
        <v>1415004770</v>
      </c>
      <c r="J2478" s="8">
        <v>1412149970</v>
      </c>
      <c r="K2478" s="8" t="b">
        <v>0</v>
      </c>
      <c r="L2478" s="8">
        <v>55</v>
      </c>
      <c r="M2478" s="8" t="b">
        <v>1</v>
      </c>
      <c r="N2478" s="8" t="s">
        <v>8277</v>
      </c>
      <c r="O2478">
        <f t="shared" si="191"/>
        <v>105</v>
      </c>
      <c r="P2478" s="13">
        <f t="shared" si="192"/>
        <v>61.1</v>
      </c>
      <c r="Q2478" s="15" t="s">
        <v>8323</v>
      </c>
      <c r="R2478" t="s">
        <v>8327</v>
      </c>
      <c r="S2478" s="19">
        <f t="shared" si="193"/>
        <v>41913.328356481477</v>
      </c>
      <c r="T2478" s="19">
        <f t="shared" si="194"/>
        <v>41946.370023148149</v>
      </c>
      <c r="U2478">
        <f t="shared" si="195"/>
        <v>2014</v>
      </c>
    </row>
    <row r="2479" spans="1:21" ht="28.8" hidden="1" x14ac:dyDescent="0.3">
      <c r="A2479" s="8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  <c r="O2479">
        <f t="shared" si="191"/>
        <v>171</v>
      </c>
      <c r="P2479" s="13">
        <f t="shared" si="192"/>
        <v>31.34</v>
      </c>
      <c r="Q2479" s="15" t="s">
        <v>8323</v>
      </c>
      <c r="R2479" t="s">
        <v>8327</v>
      </c>
      <c r="S2479" s="19">
        <f t="shared" si="193"/>
        <v>41088.691493055558</v>
      </c>
      <c r="T2479" s="19">
        <f t="shared" si="194"/>
        <v>41133.691493055558</v>
      </c>
      <c r="U2479">
        <f t="shared" si="195"/>
        <v>2012</v>
      </c>
    </row>
    <row r="2480" spans="1:21" ht="43.2" hidden="1" x14ac:dyDescent="0.3">
      <c r="A2480" s="8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  <c r="O2480">
        <f t="shared" si="191"/>
        <v>128</v>
      </c>
      <c r="P2480" s="13">
        <f t="shared" si="192"/>
        <v>129.11000000000001</v>
      </c>
      <c r="Q2480" s="15" t="s">
        <v>8323</v>
      </c>
      <c r="R2480" t="s">
        <v>8327</v>
      </c>
      <c r="S2480" s="19">
        <f t="shared" si="193"/>
        <v>41257.950381944444</v>
      </c>
      <c r="T2480" s="19">
        <f t="shared" si="194"/>
        <v>41287.950381944444</v>
      </c>
      <c r="U2480">
        <f t="shared" si="195"/>
        <v>2012</v>
      </c>
    </row>
    <row r="2481" spans="1:21" ht="28.8" hidden="1" x14ac:dyDescent="0.3">
      <c r="A2481" s="8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  <c r="O2481">
        <f t="shared" si="191"/>
        <v>133</v>
      </c>
      <c r="P2481" s="13">
        <f t="shared" si="192"/>
        <v>25.02</v>
      </c>
      <c r="Q2481" s="15" t="s">
        <v>8323</v>
      </c>
      <c r="R2481" t="s">
        <v>8327</v>
      </c>
      <c r="S2481" s="19">
        <f t="shared" si="193"/>
        <v>41107.726782407408</v>
      </c>
      <c r="T2481" s="19">
        <f t="shared" si="194"/>
        <v>41118.083333333336</v>
      </c>
      <c r="U2481">
        <f t="shared" si="195"/>
        <v>2012</v>
      </c>
    </row>
    <row r="2482" spans="1:21" ht="43.2" x14ac:dyDescent="0.3">
      <c r="A2482" s="8">
        <v>2480</v>
      </c>
      <c r="B2482" s="9" t="s">
        <v>2480</v>
      </c>
      <c r="C2482" s="9" t="s">
        <v>6590</v>
      </c>
      <c r="D2482" s="10">
        <v>2000</v>
      </c>
      <c r="E2482" s="11">
        <v>2000</v>
      </c>
      <c r="F2482" s="8" t="s">
        <v>8218</v>
      </c>
      <c r="G2482" s="8" t="s">
        <v>8223</v>
      </c>
      <c r="H2482" s="8" t="s">
        <v>8245</v>
      </c>
      <c r="I2482" s="8">
        <v>1444516084</v>
      </c>
      <c r="J2482" s="8">
        <v>1439332084</v>
      </c>
      <c r="K2482" s="8" t="b">
        <v>0</v>
      </c>
      <c r="L2482" s="8">
        <v>8</v>
      </c>
      <c r="M2482" s="8" t="b">
        <v>1</v>
      </c>
      <c r="N2482" s="8" t="s">
        <v>8277</v>
      </c>
      <c r="O2482">
        <f t="shared" si="191"/>
        <v>100</v>
      </c>
      <c r="P2482" s="13">
        <f t="shared" si="192"/>
        <v>250</v>
      </c>
      <c r="Q2482" s="15" t="s">
        <v>8323</v>
      </c>
      <c r="R2482" t="s">
        <v>8327</v>
      </c>
      <c r="S2482" s="19">
        <f t="shared" si="193"/>
        <v>42227.936157407406</v>
      </c>
      <c r="T2482" s="19">
        <f t="shared" si="194"/>
        <v>42287.936157407406</v>
      </c>
      <c r="U2482">
        <f t="shared" si="195"/>
        <v>2015</v>
      </c>
    </row>
    <row r="2483" spans="1:21" ht="43.2" x14ac:dyDescent="0.3">
      <c r="A2483" s="8">
        <v>2481</v>
      </c>
      <c r="B2483" s="9" t="s">
        <v>2481</v>
      </c>
      <c r="C2483" s="9" t="s">
        <v>6591</v>
      </c>
      <c r="D2483" s="10">
        <v>4000</v>
      </c>
      <c r="E2483" s="11">
        <v>4516.4399999999996</v>
      </c>
      <c r="F2483" s="8" t="s">
        <v>8218</v>
      </c>
      <c r="G2483" s="8" t="s">
        <v>8223</v>
      </c>
      <c r="H2483" s="8" t="s">
        <v>8245</v>
      </c>
      <c r="I2483" s="8">
        <v>1335799808</v>
      </c>
      <c r="J2483" s="8">
        <v>1333207808</v>
      </c>
      <c r="K2483" s="8" t="b">
        <v>0</v>
      </c>
      <c r="L2483" s="8">
        <v>95</v>
      </c>
      <c r="M2483" s="8" t="b">
        <v>1</v>
      </c>
      <c r="N2483" s="8" t="s">
        <v>8277</v>
      </c>
      <c r="O2483">
        <f t="shared" si="191"/>
        <v>113</v>
      </c>
      <c r="P2483" s="13">
        <f t="shared" si="192"/>
        <v>47.54</v>
      </c>
      <c r="Q2483" s="15" t="s">
        <v>8323</v>
      </c>
      <c r="R2483" t="s">
        <v>8327</v>
      </c>
      <c r="S2483" s="19">
        <f t="shared" si="193"/>
        <v>40999.645925925928</v>
      </c>
      <c r="T2483" s="19">
        <f t="shared" si="194"/>
        <v>41029.645925925928</v>
      </c>
      <c r="U2483">
        <f t="shared" si="195"/>
        <v>2012</v>
      </c>
    </row>
    <row r="2484" spans="1:21" ht="43.2" x14ac:dyDescent="0.3">
      <c r="A2484" s="8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  <c r="O2484">
        <f t="shared" si="191"/>
        <v>100</v>
      </c>
      <c r="P2484" s="13">
        <f t="shared" si="192"/>
        <v>40.04</v>
      </c>
      <c r="Q2484" s="15" t="s">
        <v>8323</v>
      </c>
      <c r="R2484" t="s">
        <v>8327</v>
      </c>
      <c r="S2484" s="19">
        <f t="shared" si="193"/>
        <v>40711.782210648147</v>
      </c>
      <c r="T2484" s="19">
        <f t="shared" si="194"/>
        <v>40756.782210648147</v>
      </c>
      <c r="U2484">
        <f t="shared" si="195"/>
        <v>2011</v>
      </c>
    </row>
    <row r="2485" spans="1:21" ht="43.2" x14ac:dyDescent="0.3">
      <c r="A2485" s="8">
        <v>2483</v>
      </c>
      <c r="B2485" s="9" t="s">
        <v>2483</v>
      </c>
      <c r="C2485" s="9" t="s">
        <v>6593</v>
      </c>
      <c r="D2485" s="10">
        <v>1100</v>
      </c>
      <c r="E2485" s="11">
        <v>1251</v>
      </c>
      <c r="F2485" s="8" t="s">
        <v>8218</v>
      </c>
      <c r="G2485" s="8" t="s">
        <v>8223</v>
      </c>
      <c r="H2485" s="8" t="s">
        <v>8245</v>
      </c>
      <c r="I2485" s="8">
        <v>1335891603</v>
      </c>
      <c r="J2485" s="8">
        <v>1330711203</v>
      </c>
      <c r="K2485" s="8" t="b">
        <v>0</v>
      </c>
      <c r="L2485" s="8">
        <v>19</v>
      </c>
      <c r="M2485" s="8" t="b">
        <v>1</v>
      </c>
      <c r="N2485" s="8" t="s">
        <v>8277</v>
      </c>
      <c r="O2485">
        <f t="shared" si="191"/>
        <v>114</v>
      </c>
      <c r="P2485" s="13">
        <f t="shared" si="192"/>
        <v>65.84</v>
      </c>
      <c r="Q2485" s="15" t="s">
        <v>8323</v>
      </c>
      <c r="R2485" t="s">
        <v>8327</v>
      </c>
      <c r="S2485" s="19">
        <f t="shared" si="193"/>
        <v>40970.750034722223</v>
      </c>
      <c r="T2485" s="19">
        <f t="shared" si="194"/>
        <v>41030.708368055559</v>
      </c>
      <c r="U2485">
        <f t="shared" si="195"/>
        <v>2012</v>
      </c>
    </row>
    <row r="2486" spans="1:21" ht="57.6" x14ac:dyDescent="0.3">
      <c r="A2486" s="8">
        <v>2484</v>
      </c>
      <c r="B2486" s="9" t="s">
        <v>2484</v>
      </c>
      <c r="C2486" s="9" t="s">
        <v>6594</v>
      </c>
      <c r="D2486" s="10">
        <v>3500</v>
      </c>
      <c r="E2486" s="11">
        <v>4176.1099999999997</v>
      </c>
      <c r="F2486" s="8" t="s">
        <v>8218</v>
      </c>
      <c r="G2486" s="8" t="s">
        <v>8223</v>
      </c>
      <c r="H2486" s="8" t="s">
        <v>8245</v>
      </c>
      <c r="I2486" s="8">
        <v>1316124003</v>
      </c>
      <c r="J2486" s="8">
        <v>1313532003</v>
      </c>
      <c r="K2486" s="8" t="b">
        <v>0</v>
      </c>
      <c r="L2486" s="8">
        <v>90</v>
      </c>
      <c r="M2486" s="8" t="b">
        <v>1</v>
      </c>
      <c r="N2486" s="8" t="s">
        <v>8277</v>
      </c>
      <c r="O2486">
        <f t="shared" si="191"/>
        <v>119</v>
      </c>
      <c r="P2486" s="13">
        <f t="shared" si="192"/>
        <v>46.4</v>
      </c>
      <c r="Q2486" s="15" t="s">
        <v>8323</v>
      </c>
      <c r="R2486" t="s">
        <v>8327</v>
      </c>
      <c r="S2486" s="19">
        <f t="shared" si="193"/>
        <v>40771.916701388887</v>
      </c>
      <c r="T2486" s="19">
        <f t="shared" si="194"/>
        <v>40801.916701388887</v>
      </c>
      <c r="U2486">
        <f t="shared" si="195"/>
        <v>2011</v>
      </c>
    </row>
    <row r="2487" spans="1:21" ht="43.2" x14ac:dyDescent="0.3">
      <c r="A2487" s="8">
        <v>2485</v>
      </c>
      <c r="B2487" s="9" t="s">
        <v>2485</v>
      </c>
      <c r="C2487" s="9" t="s">
        <v>6595</v>
      </c>
      <c r="D2487" s="10">
        <v>2000</v>
      </c>
      <c r="E2487" s="11">
        <v>2065</v>
      </c>
      <c r="F2487" s="8" t="s">
        <v>8218</v>
      </c>
      <c r="G2487" s="8" t="s">
        <v>8223</v>
      </c>
      <c r="H2487" s="8" t="s">
        <v>8245</v>
      </c>
      <c r="I2487" s="8">
        <v>1318463879</v>
      </c>
      <c r="J2487" s="8">
        <v>1315439879</v>
      </c>
      <c r="K2487" s="8" t="b">
        <v>0</v>
      </c>
      <c r="L2487" s="8">
        <v>41</v>
      </c>
      <c r="M2487" s="8" t="b">
        <v>1</v>
      </c>
      <c r="N2487" s="8" t="s">
        <v>8277</v>
      </c>
      <c r="O2487">
        <f t="shared" si="191"/>
        <v>103</v>
      </c>
      <c r="P2487" s="13">
        <f t="shared" si="192"/>
        <v>50.37</v>
      </c>
      <c r="Q2487" s="15" t="s">
        <v>8323</v>
      </c>
      <c r="R2487" t="s">
        <v>8327</v>
      </c>
      <c r="S2487" s="19">
        <f t="shared" si="193"/>
        <v>40793.998599537037</v>
      </c>
      <c r="T2487" s="19">
        <f t="shared" si="194"/>
        <v>40828.998599537037</v>
      </c>
      <c r="U2487">
        <f t="shared" si="195"/>
        <v>2011</v>
      </c>
    </row>
    <row r="2488" spans="1:21" ht="43.2" hidden="1" x14ac:dyDescent="0.3">
      <c r="A2488" s="8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  <c r="O2488">
        <f t="shared" si="191"/>
        <v>266</v>
      </c>
      <c r="P2488" s="13">
        <f t="shared" si="192"/>
        <v>26.57</v>
      </c>
      <c r="Q2488" s="15" t="s">
        <v>8323</v>
      </c>
      <c r="R2488" t="s">
        <v>8327</v>
      </c>
      <c r="S2488" s="19">
        <f t="shared" si="193"/>
        <v>40991.708055555559</v>
      </c>
      <c r="T2488" s="19">
        <f t="shared" si="194"/>
        <v>41021.708055555559</v>
      </c>
      <c r="U2488">
        <f t="shared" si="195"/>
        <v>2012</v>
      </c>
    </row>
    <row r="2489" spans="1:21" ht="43.2" x14ac:dyDescent="0.3">
      <c r="A2489" s="8">
        <v>2487</v>
      </c>
      <c r="B2489" s="9" t="s">
        <v>2487</v>
      </c>
      <c r="C2489" s="9" t="s">
        <v>6597</v>
      </c>
      <c r="D2489" s="10">
        <v>1500</v>
      </c>
      <c r="E2489" s="11">
        <v>1500.76</v>
      </c>
      <c r="F2489" s="8" t="s">
        <v>8218</v>
      </c>
      <c r="G2489" s="8" t="s">
        <v>8223</v>
      </c>
      <c r="H2489" s="8" t="s">
        <v>8245</v>
      </c>
      <c r="I2489" s="8">
        <v>1338083997</v>
      </c>
      <c r="J2489" s="8">
        <v>1335491997</v>
      </c>
      <c r="K2489" s="8" t="b">
        <v>0</v>
      </c>
      <c r="L2489" s="8">
        <v>38</v>
      </c>
      <c r="M2489" s="8" t="b">
        <v>1</v>
      </c>
      <c r="N2489" s="8" t="s">
        <v>8277</v>
      </c>
      <c r="O2489">
        <f t="shared" si="191"/>
        <v>100</v>
      </c>
      <c r="P2489" s="13">
        <f t="shared" si="192"/>
        <v>39.49</v>
      </c>
      <c r="Q2489" s="15" t="s">
        <v>8323</v>
      </c>
      <c r="R2489" t="s">
        <v>8327</v>
      </c>
      <c r="S2489" s="19">
        <f t="shared" si="193"/>
        <v>41026.083298611113</v>
      </c>
      <c r="T2489" s="19">
        <f t="shared" si="194"/>
        <v>41056.083298611113</v>
      </c>
      <c r="U2489">
        <f t="shared" si="195"/>
        <v>2012</v>
      </c>
    </row>
    <row r="2490" spans="1:21" ht="57.6" x14ac:dyDescent="0.3">
      <c r="A2490" s="8">
        <v>2488</v>
      </c>
      <c r="B2490" s="9" t="s">
        <v>2488</v>
      </c>
      <c r="C2490" s="9" t="s">
        <v>6598</v>
      </c>
      <c r="D2490" s="10">
        <v>3000</v>
      </c>
      <c r="E2490" s="11">
        <v>3201</v>
      </c>
      <c r="F2490" s="8" t="s">
        <v>8218</v>
      </c>
      <c r="G2490" s="8" t="s">
        <v>8223</v>
      </c>
      <c r="H2490" s="8" t="s">
        <v>8245</v>
      </c>
      <c r="I2490" s="8">
        <v>1321459908</v>
      </c>
      <c r="J2490" s="8">
        <v>1318864308</v>
      </c>
      <c r="K2490" s="8" t="b">
        <v>0</v>
      </c>
      <c r="L2490" s="8">
        <v>65</v>
      </c>
      <c r="M2490" s="8" t="b">
        <v>1</v>
      </c>
      <c r="N2490" s="8" t="s">
        <v>8277</v>
      </c>
      <c r="O2490">
        <f t="shared" si="191"/>
        <v>107</v>
      </c>
      <c r="P2490" s="13">
        <f t="shared" si="192"/>
        <v>49.25</v>
      </c>
      <c r="Q2490" s="15" t="s">
        <v>8323</v>
      </c>
      <c r="R2490" t="s">
        <v>8327</v>
      </c>
      <c r="S2490" s="19">
        <f t="shared" si="193"/>
        <v>40833.633194444446</v>
      </c>
      <c r="T2490" s="19">
        <f t="shared" si="194"/>
        <v>40863.674861111111</v>
      </c>
      <c r="U2490">
        <f t="shared" si="195"/>
        <v>2011</v>
      </c>
    </row>
    <row r="2491" spans="1:21" ht="43.2" x14ac:dyDescent="0.3">
      <c r="A2491" s="8">
        <v>2489</v>
      </c>
      <c r="B2491" s="9" t="s">
        <v>2489</v>
      </c>
      <c r="C2491" s="9" t="s">
        <v>6599</v>
      </c>
      <c r="D2491" s="10">
        <v>3500</v>
      </c>
      <c r="E2491" s="11">
        <v>4678.5</v>
      </c>
      <c r="F2491" s="8" t="s">
        <v>8218</v>
      </c>
      <c r="G2491" s="8" t="s">
        <v>8223</v>
      </c>
      <c r="H2491" s="8" t="s">
        <v>8245</v>
      </c>
      <c r="I2491" s="8">
        <v>1368117239</v>
      </c>
      <c r="J2491" s="8">
        <v>1365525239</v>
      </c>
      <c r="K2491" s="8" t="b">
        <v>0</v>
      </c>
      <c r="L2491" s="8">
        <v>75</v>
      </c>
      <c r="M2491" s="8" t="b">
        <v>1</v>
      </c>
      <c r="N2491" s="8" t="s">
        <v>8277</v>
      </c>
      <c r="O2491">
        <f t="shared" si="191"/>
        <v>134</v>
      </c>
      <c r="P2491" s="13">
        <f t="shared" si="192"/>
        <v>62.38</v>
      </c>
      <c r="Q2491" s="15" t="s">
        <v>8323</v>
      </c>
      <c r="R2491" t="s">
        <v>8327</v>
      </c>
      <c r="S2491" s="19">
        <f t="shared" si="193"/>
        <v>41373.690266203703</v>
      </c>
      <c r="T2491" s="19">
        <f t="shared" si="194"/>
        <v>41403.690266203703</v>
      </c>
      <c r="U2491">
        <f t="shared" si="195"/>
        <v>2013</v>
      </c>
    </row>
    <row r="2492" spans="1:21" ht="43.2" hidden="1" x14ac:dyDescent="0.3">
      <c r="A2492" s="8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  <c r="O2492">
        <f t="shared" si="191"/>
        <v>121</v>
      </c>
      <c r="P2492" s="13">
        <f t="shared" si="192"/>
        <v>37.94</v>
      </c>
      <c r="Q2492" s="15" t="s">
        <v>8323</v>
      </c>
      <c r="R2492" t="s">
        <v>8327</v>
      </c>
      <c r="S2492" s="19">
        <f t="shared" si="193"/>
        <v>41023.227731481478</v>
      </c>
      <c r="T2492" s="19">
        <f t="shared" si="194"/>
        <v>41083.227731481478</v>
      </c>
      <c r="U2492">
        <f t="shared" si="195"/>
        <v>2012</v>
      </c>
    </row>
    <row r="2493" spans="1:21" ht="43.2" hidden="1" x14ac:dyDescent="0.3">
      <c r="A2493" s="8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  <c r="O2493">
        <f t="shared" si="191"/>
        <v>103</v>
      </c>
      <c r="P2493" s="13">
        <f t="shared" si="192"/>
        <v>51.6</v>
      </c>
      <c r="Q2493" s="15" t="s">
        <v>8323</v>
      </c>
      <c r="R2493" t="s">
        <v>8327</v>
      </c>
      <c r="S2493" s="19">
        <f t="shared" si="193"/>
        <v>40542.839282407411</v>
      </c>
      <c r="T2493" s="19">
        <f t="shared" si="194"/>
        <v>40559.07708333333</v>
      </c>
      <c r="U2493">
        <f t="shared" si="195"/>
        <v>2010</v>
      </c>
    </row>
    <row r="2494" spans="1:21" ht="28.8" hidden="1" x14ac:dyDescent="0.3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  <c r="O2494">
        <f t="shared" si="191"/>
        <v>125</v>
      </c>
      <c r="P2494" s="13">
        <f t="shared" si="192"/>
        <v>27.78</v>
      </c>
      <c r="Q2494" s="15" t="s">
        <v>8323</v>
      </c>
      <c r="R2494" t="s">
        <v>8327</v>
      </c>
      <c r="S2494" s="19">
        <f t="shared" si="193"/>
        <v>41024.985972222225</v>
      </c>
      <c r="T2494" s="19">
        <f t="shared" si="194"/>
        <v>41076.415972222225</v>
      </c>
      <c r="U2494">
        <f t="shared" si="195"/>
        <v>2012</v>
      </c>
    </row>
    <row r="2495" spans="1:21" ht="43.2" hidden="1" x14ac:dyDescent="0.3">
      <c r="A2495" s="8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  <c r="O2495">
        <f t="shared" si="191"/>
        <v>129</v>
      </c>
      <c r="P2495" s="13">
        <f t="shared" si="192"/>
        <v>99.38</v>
      </c>
      <c r="Q2495" s="15" t="s">
        <v>8323</v>
      </c>
      <c r="R2495" t="s">
        <v>8327</v>
      </c>
      <c r="S2495" s="19">
        <f t="shared" si="193"/>
        <v>41348.168287037035</v>
      </c>
      <c r="T2495" s="19">
        <f t="shared" si="194"/>
        <v>41393.168287037035</v>
      </c>
      <c r="U2495">
        <f t="shared" si="195"/>
        <v>2013</v>
      </c>
    </row>
    <row r="2496" spans="1:21" ht="43.2" x14ac:dyDescent="0.3">
      <c r="A2496" s="8">
        <v>2494</v>
      </c>
      <c r="B2496" s="9" t="s">
        <v>2494</v>
      </c>
      <c r="C2496" s="9" t="s">
        <v>6604</v>
      </c>
      <c r="D2496" s="10">
        <v>1500</v>
      </c>
      <c r="E2496" s="11">
        <v>1515.08</v>
      </c>
      <c r="F2496" s="8" t="s">
        <v>8218</v>
      </c>
      <c r="G2496" s="8" t="s">
        <v>8223</v>
      </c>
      <c r="H2496" s="8" t="s">
        <v>8245</v>
      </c>
      <c r="I2496" s="8">
        <v>1337786944</v>
      </c>
      <c r="J2496" s="8">
        <v>1335194944</v>
      </c>
      <c r="K2496" s="8" t="b">
        <v>0</v>
      </c>
      <c r="L2496" s="8">
        <v>39</v>
      </c>
      <c r="M2496" s="8" t="b">
        <v>1</v>
      </c>
      <c r="N2496" s="8" t="s">
        <v>8277</v>
      </c>
      <c r="O2496">
        <f t="shared" si="191"/>
        <v>101</v>
      </c>
      <c r="P2496" s="13">
        <f t="shared" si="192"/>
        <v>38.85</v>
      </c>
      <c r="Q2496" s="15" t="s">
        <v>8323</v>
      </c>
      <c r="R2496" t="s">
        <v>8327</v>
      </c>
      <c r="S2496" s="19">
        <f t="shared" si="193"/>
        <v>41022.645185185182</v>
      </c>
      <c r="T2496" s="19">
        <f t="shared" si="194"/>
        <v>41052.645185185182</v>
      </c>
      <c r="U2496">
        <f t="shared" si="195"/>
        <v>2012</v>
      </c>
    </row>
    <row r="2497" spans="1:21" ht="43.2" x14ac:dyDescent="0.3">
      <c r="A2497" s="8">
        <v>2495</v>
      </c>
      <c r="B2497" s="9" t="s">
        <v>2495</v>
      </c>
      <c r="C2497" s="9" t="s">
        <v>6605</v>
      </c>
      <c r="D2497" s="10">
        <v>1500</v>
      </c>
      <c r="E2497" s="11">
        <v>1913.05</v>
      </c>
      <c r="F2497" s="8" t="s">
        <v>8218</v>
      </c>
      <c r="G2497" s="8" t="s">
        <v>8223</v>
      </c>
      <c r="H2497" s="8" t="s">
        <v>8245</v>
      </c>
      <c r="I2497" s="8">
        <v>1339022575</v>
      </c>
      <c r="J2497" s="8">
        <v>1336430575</v>
      </c>
      <c r="K2497" s="8" t="b">
        <v>0</v>
      </c>
      <c r="L2497" s="8">
        <v>42</v>
      </c>
      <c r="M2497" s="8" t="b">
        <v>1</v>
      </c>
      <c r="N2497" s="8" t="s">
        <v>8277</v>
      </c>
      <c r="O2497">
        <f t="shared" si="191"/>
        <v>128</v>
      </c>
      <c r="P2497" s="13">
        <f t="shared" si="192"/>
        <v>45.55</v>
      </c>
      <c r="Q2497" s="15" t="s">
        <v>8323</v>
      </c>
      <c r="R2497" t="s">
        <v>8327</v>
      </c>
      <c r="S2497" s="19">
        <f t="shared" si="193"/>
        <v>41036.946469907409</v>
      </c>
      <c r="T2497" s="19">
        <f t="shared" si="194"/>
        <v>41066.946469907409</v>
      </c>
      <c r="U2497">
        <f t="shared" si="195"/>
        <v>2012</v>
      </c>
    </row>
    <row r="2498" spans="1:21" ht="28.8" hidden="1" x14ac:dyDescent="0.3">
      <c r="A2498" s="8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  <c r="O2498">
        <f t="shared" si="191"/>
        <v>100</v>
      </c>
      <c r="P2498" s="13">
        <f t="shared" si="192"/>
        <v>600</v>
      </c>
      <c r="Q2498" s="15" t="s">
        <v>8323</v>
      </c>
      <c r="R2498" t="s">
        <v>8327</v>
      </c>
      <c r="S2498" s="19">
        <f t="shared" si="193"/>
        <v>41327.996435185189</v>
      </c>
      <c r="T2498" s="19">
        <f t="shared" si="194"/>
        <v>41362.954768518517</v>
      </c>
      <c r="U2498">
        <f t="shared" si="195"/>
        <v>2013</v>
      </c>
    </row>
    <row r="2499" spans="1:21" ht="43.2" x14ac:dyDescent="0.3">
      <c r="A2499" s="8">
        <v>2497</v>
      </c>
      <c r="B2499" s="9" t="s">
        <v>2497</v>
      </c>
      <c r="C2499" s="9" t="s">
        <v>6607</v>
      </c>
      <c r="D2499" s="10">
        <v>4000</v>
      </c>
      <c r="E2499" s="11">
        <v>4510.8599999999997</v>
      </c>
      <c r="F2499" s="8" t="s">
        <v>8218</v>
      </c>
      <c r="G2499" s="8" t="s">
        <v>8223</v>
      </c>
      <c r="H2499" s="8" t="s">
        <v>8245</v>
      </c>
      <c r="I2499" s="8">
        <v>1312578338</v>
      </c>
      <c r="J2499" s="8">
        <v>1309986338</v>
      </c>
      <c r="K2499" s="8" t="b">
        <v>0</v>
      </c>
      <c r="L2499" s="8">
        <v>56</v>
      </c>
      <c r="M2499" s="8" t="b">
        <v>1</v>
      </c>
      <c r="N2499" s="8" t="s">
        <v>8277</v>
      </c>
      <c r="O2499">
        <f t="shared" ref="O2499:O2562" si="196">ROUND(E2499/D2499*100,0)</f>
        <v>113</v>
      </c>
      <c r="P2499" s="13">
        <f t="shared" ref="P2499:P2562" si="197">IFERROR(ROUND(E2499/L2499,2),0)</f>
        <v>80.55</v>
      </c>
      <c r="Q2499" s="15" t="s">
        <v>8323</v>
      </c>
      <c r="R2499" t="s">
        <v>8327</v>
      </c>
      <c r="S2499" s="19">
        <f t="shared" ref="S2499:S2562" si="198">(((J2499/60)/60)/24)+DATE(1970,1,1)</f>
        <v>40730.878912037035</v>
      </c>
      <c r="T2499" s="19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3.2" x14ac:dyDescent="0.3">
      <c r="A2500" s="8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  <c r="O2500">
        <f t="shared" si="196"/>
        <v>106</v>
      </c>
      <c r="P2500" s="13">
        <f t="shared" si="197"/>
        <v>52.8</v>
      </c>
      <c r="Q2500" s="15" t="s">
        <v>8323</v>
      </c>
      <c r="R2500" t="s">
        <v>8327</v>
      </c>
      <c r="S2500" s="19">
        <f t="shared" si="198"/>
        <v>42017.967442129629</v>
      </c>
      <c r="T2500" s="19">
        <f t="shared" si="199"/>
        <v>42031.967442129629</v>
      </c>
      <c r="U2500">
        <f t="shared" si="200"/>
        <v>2015</v>
      </c>
    </row>
    <row r="2501" spans="1:21" ht="43.2" x14ac:dyDescent="0.3">
      <c r="A2501" s="8">
        <v>2499</v>
      </c>
      <c r="B2501" s="9" t="s">
        <v>2499</v>
      </c>
      <c r="C2501" s="9" t="s">
        <v>6609</v>
      </c>
      <c r="D2501" s="10">
        <v>4000</v>
      </c>
      <c r="E2501" s="11">
        <v>8105</v>
      </c>
      <c r="F2501" s="8" t="s">
        <v>8218</v>
      </c>
      <c r="G2501" s="8" t="s">
        <v>8223</v>
      </c>
      <c r="H2501" s="8" t="s">
        <v>8245</v>
      </c>
      <c r="I2501" s="8">
        <v>1356976800</v>
      </c>
      <c r="J2501" s="8">
        <v>1352820837</v>
      </c>
      <c r="K2501" s="8" t="b">
        <v>0</v>
      </c>
      <c r="L2501" s="8">
        <v>170</v>
      </c>
      <c r="M2501" s="8" t="b">
        <v>1</v>
      </c>
      <c r="N2501" s="8" t="s">
        <v>8277</v>
      </c>
      <c r="O2501">
        <f t="shared" si="196"/>
        <v>203</v>
      </c>
      <c r="P2501" s="13">
        <f t="shared" si="197"/>
        <v>47.68</v>
      </c>
      <c r="Q2501" s="15" t="s">
        <v>8323</v>
      </c>
      <c r="R2501" t="s">
        <v>8327</v>
      </c>
      <c r="S2501" s="19">
        <f t="shared" si="198"/>
        <v>41226.648576388885</v>
      </c>
      <c r="T2501" s="19">
        <f t="shared" si="199"/>
        <v>41274.75</v>
      </c>
      <c r="U2501">
        <f t="shared" si="200"/>
        <v>2012</v>
      </c>
    </row>
    <row r="2502" spans="1:21" ht="43.2" hidden="1" x14ac:dyDescent="0.3">
      <c r="A2502" s="8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  <c r="O2502">
        <f t="shared" si="196"/>
        <v>113</v>
      </c>
      <c r="P2502" s="13">
        <f t="shared" si="197"/>
        <v>23.45</v>
      </c>
      <c r="Q2502" s="15" t="s">
        <v>8323</v>
      </c>
      <c r="R2502" t="s">
        <v>8327</v>
      </c>
      <c r="S2502" s="19">
        <f t="shared" si="198"/>
        <v>41053.772858796299</v>
      </c>
      <c r="T2502" s="19">
        <f t="shared" si="199"/>
        <v>41083.772858796299</v>
      </c>
      <c r="U2502">
        <f t="shared" si="200"/>
        <v>2012</v>
      </c>
    </row>
    <row r="2503" spans="1:21" ht="43.2" hidden="1" x14ac:dyDescent="0.3">
      <c r="A2503" s="8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  <c r="O2503">
        <f t="shared" si="196"/>
        <v>3</v>
      </c>
      <c r="P2503" s="13">
        <f t="shared" si="197"/>
        <v>40.14</v>
      </c>
      <c r="Q2503" s="15" t="s">
        <v>8334</v>
      </c>
      <c r="R2503" t="s">
        <v>8351</v>
      </c>
      <c r="S2503" s="19">
        <f t="shared" si="198"/>
        <v>42244.776666666665</v>
      </c>
      <c r="T2503" s="19">
        <f t="shared" si="199"/>
        <v>42274.776666666665</v>
      </c>
      <c r="U2503">
        <f t="shared" si="200"/>
        <v>2015</v>
      </c>
    </row>
    <row r="2504" spans="1:21" ht="57.6" hidden="1" x14ac:dyDescent="0.3">
      <c r="A2504" s="8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  <c r="O2504">
        <f t="shared" si="196"/>
        <v>0</v>
      </c>
      <c r="P2504" s="13">
        <f t="shared" si="197"/>
        <v>17.2</v>
      </c>
      <c r="Q2504" s="15" t="s">
        <v>8334</v>
      </c>
      <c r="R2504" t="s">
        <v>8351</v>
      </c>
      <c r="S2504" s="19">
        <f t="shared" si="198"/>
        <v>41858.825439814813</v>
      </c>
      <c r="T2504" s="19">
        <f t="shared" si="199"/>
        <v>41903.825439814813</v>
      </c>
      <c r="U2504">
        <f t="shared" si="200"/>
        <v>2014</v>
      </c>
    </row>
    <row r="2505" spans="1:21" ht="43.2" hidden="1" x14ac:dyDescent="0.3">
      <c r="A2505" s="8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  <c r="O2505">
        <f t="shared" si="196"/>
        <v>0</v>
      </c>
      <c r="P2505" s="13">
        <f t="shared" si="197"/>
        <v>0</v>
      </c>
      <c r="Q2505" s="15" t="s">
        <v>8334</v>
      </c>
      <c r="R2505" t="s">
        <v>8351</v>
      </c>
      <c r="S2505" s="19">
        <f t="shared" si="198"/>
        <v>42498.899398148147</v>
      </c>
      <c r="T2505" s="19">
        <f t="shared" si="199"/>
        <v>42528.879166666666</v>
      </c>
      <c r="U2505">
        <f t="shared" si="200"/>
        <v>2016</v>
      </c>
    </row>
    <row r="2506" spans="1:21" ht="28.8" hidden="1" x14ac:dyDescent="0.3">
      <c r="A2506" s="8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  <c r="O2506">
        <f t="shared" si="196"/>
        <v>0</v>
      </c>
      <c r="P2506" s="13">
        <f t="shared" si="197"/>
        <v>0</v>
      </c>
      <c r="Q2506" s="15" t="s">
        <v>8334</v>
      </c>
      <c r="R2506" t="s">
        <v>8351</v>
      </c>
      <c r="S2506" s="19">
        <f t="shared" si="198"/>
        <v>41928.015439814815</v>
      </c>
      <c r="T2506" s="19">
        <f t="shared" si="199"/>
        <v>41958.057106481487</v>
      </c>
      <c r="U2506">
        <f t="shared" si="200"/>
        <v>2014</v>
      </c>
    </row>
    <row r="2507" spans="1:21" ht="57.6" hidden="1" x14ac:dyDescent="0.3">
      <c r="A2507" s="8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  <c r="O2507">
        <f t="shared" si="196"/>
        <v>0</v>
      </c>
      <c r="P2507" s="13">
        <f t="shared" si="197"/>
        <v>0</v>
      </c>
      <c r="Q2507" s="15" t="s">
        <v>8334</v>
      </c>
      <c r="R2507" t="s">
        <v>8351</v>
      </c>
      <c r="S2507" s="19">
        <f t="shared" si="198"/>
        <v>42047.05574074074</v>
      </c>
      <c r="T2507" s="19">
        <f t="shared" si="199"/>
        <v>42077.014074074075</v>
      </c>
      <c r="U2507">
        <f t="shared" si="200"/>
        <v>2015</v>
      </c>
    </row>
    <row r="2508" spans="1:21" ht="43.2" hidden="1" x14ac:dyDescent="0.3">
      <c r="A2508" s="8">
        <v>2506</v>
      </c>
      <c r="B2508" s="9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  <c r="O2508">
        <f t="shared" si="196"/>
        <v>1</v>
      </c>
      <c r="P2508" s="13">
        <f t="shared" si="197"/>
        <v>15</v>
      </c>
      <c r="Q2508" s="15" t="s">
        <v>8334</v>
      </c>
      <c r="R2508" t="s">
        <v>8351</v>
      </c>
      <c r="S2508" s="19">
        <f t="shared" si="198"/>
        <v>42258.297094907408</v>
      </c>
      <c r="T2508" s="19">
        <f t="shared" si="199"/>
        <v>42280.875</v>
      </c>
      <c r="U2508">
        <f t="shared" si="200"/>
        <v>2015</v>
      </c>
    </row>
    <row r="2509" spans="1:21" hidden="1" x14ac:dyDescent="0.3">
      <c r="A2509" s="8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  <c r="O2509">
        <f t="shared" si="196"/>
        <v>0</v>
      </c>
      <c r="P2509" s="13">
        <f t="shared" si="197"/>
        <v>0</v>
      </c>
      <c r="Q2509" s="15" t="s">
        <v>8334</v>
      </c>
      <c r="R2509" t="s">
        <v>8351</v>
      </c>
      <c r="S2509" s="19">
        <f t="shared" si="198"/>
        <v>42105.072962962964</v>
      </c>
      <c r="T2509" s="19">
        <f t="shared" si="199"/>
        <v>42135.072962962964</v>
      </c>
      <c r="U2509">
        <f t="shared" si="200"/>
        <v>2015</v>
      </c>
    </row>
    <row r="2510" spans="1:21" ht="43.2" hidden="1" x14ac:dyDescent="0.3">
      <c r="A2510" s="8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  <c r="O2510">
        <f t="shared" si="196"/>
        <v>0</v>
      </c>
      <c r="P2510" s="13">
        <f t="shared" si="197"/>
        <v>0</v>
      </c>
      <c r="Q2510" s="15" t="s">
        <v>8334</v>
      </c>
      <c r="R2510" t="s">
        <v>8351</v>
      </c>
      <c r="S2510" s="19">
        <f t="shared" si="198"/>
        <v>41835.951782407406</v>
      </c>
      <c r="T2510" s="19">
        <f t="shared" si="199"/>
        <v>41865.951782407406</v>
      </c>
      <c r="U2510">
        <f t="shared" si="200"/>
        <v>2014</v>
      </c>
    </row>
    <row r="2511" spans="1:21" ht="43.2" hidden="1" x14ac:dyDescent="0.3">
      <c r="A2511" s="8">
        <v>2509</v>
      </c>
      <c r="B2511" s="9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  <c r="O2511">
        <f t="shared" si="196"/>
        <v>1</v>
      </c>
      <c r="P2511" s="13">
        <f t="shared" si="197"/>
        <v>35.71</v>
      </c>
      <c r="Q2511" s="15" t="s">
        <v>8334</v>
      </c>
      <c r="R2511" t="s">
        <v>8351</v>
      </c>
      <c r="S2511" s="19">
        <f t="shared" si="198"/>
        <v>42058.809594907405</v>
      </c>
      <c r="T2511" s="19">
        <f t="shared" si="199"/>
        <v>42114.767928240741</v>
      </c>
      <c r="U2511">
        <f t="shared" si="200"/>
        <v>2015</v>
      </c>
    </row>
    <row r="2512" spans="1:21" ht="43.2" hidden="1" x14ac:dyDescent="0.3">
      <c r="A2512" s="8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  <c r="O2512">
        <f t="shared" si="196"/>
        <v>0</v>
      </c>
      <c r="P2512" s="13">
        <f t="shared" si="197"/>
        <v>37.5</v>
      </c>
      <c r="Q2512" s="15" t="s">
        <v>8334</v>
      </c>
      <c r="R2512" t="s">
        <v>8351</v>
      </c>
      <c r="S2512" s="19">
        <f t="shared" si="198"/>
        <v>42078.997361111105</v>
      </c>
      <c r="T2512" s="19">
        <f t="shared" si="199"/>
        <v>42138.997361111105</v>
      </c>
      <c r="U2512">
        <f t="shared" si="200"/>
        <v>2015</v>
      </c>
    </row>
    <row r="2513" spans="1:21" ht="43.2" hidden="1" x14ac:dyDescent="0.3">
      <c r="A2513" s="8">
        <v>2511</v>
      </c>
      <c r="B2513" s="9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  <c r="O2513">
        <f t="shared" si="196"/>
        <v>0</v>
      </c>
      <c r="P2513" s="13">
        <f t="shared" si="197"/>
        <v>0</v>
      </c>
      <c r="Q2513" s="15" t="s">
        <v>8334</v>
      </c>
      <c r="R2513" t="s">
        <v>8351</v>
      </c>
      <c r="S2513" s="19">
        <f t="shared" si="198"/>
        <v>42371.446909722217</v>
      </c>
      <c r="T2513" s="19">
        <f t="shared" si="199"/>
        <v>42401.446909722217</v>
      </c>
      <c r="U2513">
        <f t="shared" si="200"/>
        <v>2016</v>
      </c>
    </row>
    <row r="2514" spans="1:21" ht="43.2" x14ac:dyDescent="0.3">
      <c r="A2514" s="8">
        <v>2512</v>
      </c>
      <c r="B2514" s="9" t="s">
        <v>2512</v>
      </c>
      <c r="C2514" s="9" t="s">
        <v>6622</v>
      </c>
      <c r="D2514" s="10">
        <v>1150</v>
      </c>
      <c r="E2514" s="11">
        <v>0</v>
      </c>
      <c r="F2514" s="8" t="s">
        <v>8220</v>
      </c>
      <c r="G2514" s="8" t="s">
        <v>8223</v>
      </c>
      <c r="H2514" s="8" t="s">
        <v>8245</v>
      </c>
      <c r="I2514" s="8">
        <v>1418504561</v>
      </c>
      <c r="J2514" s="8">
        <v>1417208561</v>
      </c>
      <c r="K2514" s="8" t="b">
        <v>0</v>
      </c>
      <c r="L2514" s="8">
        <v>0</v>
      </c>
      <c r="M2514" s="8" t="b">
        <v>0</v>
      </c>
      <c r="N2514" s="8" t="s">
        <v>8297</v>
      </c>
      <c r="O2514">
        <f t="shared" si="196"/>
        <v>0</v>
      </c>
      <c r="P2514" s="13">
        <f t="shared" si="197"/>
        <v>0</v>
      </c>
      <c r="Q2514" s="15" t="s">
        <v>8334</v>
      </c>
      <c r="R2514" t="s">
        <v>8351</v>
      </c>
      <c r="S2514" s="19">
        <f t="shared" si="198"/>
        <v>41971.876863425925</v>
      </c>
      <c r="T2514" s="19">
        <f t="shared" si="199"/>
        <v>41986.876863425925</v>
      </c>
      <c r="U2514">
        <f t="shared" si="200"/>
        <v>2014</v>
      </c>
    </row>
    <row r="2515" spans="1:21" ht="57.6" hidden="1" x14ac:dyDescent="0.3">
      <c r="A2515" s="8">
        <v>2513</v>
      </c>
      <c r="B2515" s="9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  <c r="O2515">
        <f t="shared" si="196"/>
        <v>0</v>
      </c>
      <c r="P2515" s="13">
        <f t="shared" si="197"/>
        <v>0</v>
      </c>
      <c r="Q2515" s="15" t="s">
        <v>8334</v>
      </c>
      <c r="R2515" t="s">
        <v>8351</v>
      </c>
      <c r="S2515" s="19">
        <f t="shared" si="198"/>
        <v>42732.00681712963</v>
      </c>
      <c r="T2515" s="19">
        <f t="shared" si="199"/>
        <v>42792.00681712963</v>
      </c>
      <c r="U2515">
        <f t="shared" si="200"/>
        <v>2016</v>
      </c>
    </row>
    <row r="2516" spans="1:21" ht="43.2" hidden="1" x14ac:dyDescent="0.3">
      <c r="A2516" s="8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  <c r="O2516">
        <f t="shared" si="196"/>
        <v>2</v>
      </c>
      <c r="P2516" s="13">
        <f t="shared" si="197"/>
        <v>52.5</v>
      </c>
      <c r="Q2516" s="15" t="s">
        <v>8334</v>
      </c>
      <c r="R2516" t="s">
        <v>8351</v>
      </c>
      <c r="S2516" s="19">
        <f t="shared" si="198"/>
        <v>41854.389780092592</v>
      </c>
      <c r="T2516" s="19">
        <f t="shared" si="199"/>
        <v>41871.389780092592</v>
      </c>
      <c r="U2516">
        <f t="shared" si="200"/>
        <v>2014</v>
      </c>
    </row>
    <row r="2517" spans="1:21" ht="43.2" hidden="1" x14ac:dyDescent="0.3">
      <c r="A2517" s="8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  <c r="O2517">
        <f t="shared" si="196"/>
        <v>19</v>
      </c>
      <c r="P2517" s="13">
        <f t="shared" si="197"/>
        <v>77.5</v>
      </c>
      <c r="Q2517" s="15" t="s">
        <v>8334</v>
      </c>
      <c r="R2517" t="s">
        <v>8351</v>
      </c>
      <c r="S2517" s="19">
        <f t="shared" si="198"/>
        <v>42027.839733796296</v>
      </c>
      <c r="T2517" s="19">
        <f t="shared" si="199"/>
        <v>42057.839733796296</v>
      </c>
      <c r="U2517">
        <f t="shared" si="200"/>
        <v>2015</v>
      </c>
    </row>
    <row r="2518" spans="1:21" ht="43.2" hidden="1" x14ac:dyDescent="0.3">
      <c r="A2518" s="8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  <c r="O2518">
        <f t="shared" si="196"/>
        <v>0</v>
      </c>
      <c r="P2518" s="13">
        <f t="shared" si="197"/>
        <v>0</v>
      </c>
      <c r="Q2518" s="15" t="s">
        <v>8334</v>
      </c>
      <c r="R2518" t="s">
        <v>8351</v>
      </c>
      <c r="S2518" s="19">
        <f t="shared" si="198"/>
        <v>41942.653379629628</v>
      </c>
      <c r="T2518" s="19">
        <f t="shared" si="199"/>
        <v>41972.6950462963</v>
      </c>
      <c r="U2518">
        <f t="shared" si="200"/>
        <v>2014</v>
      </c>
    </row>
    <row r="2519" spans="1:21" ht="43.2" hidden="1" x14ac:dyDescent="0.3">
      <c r="A2519" s="8">
        <v>2517</v>
      </c>
      <c r="B2519" s="9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  <c r="O2519">
        <f t="shared" si="196"/>
        <v>10</v>
      </c>
      <c r="P2519" s="13">
        <f t="shared" si="197"/>
        <v>53.55</v>
      </c>
      <c r="Q2519" s="15" t="s">
        <v>8334</v>
      </c>
      <c r="R2519" t="s">
        <v>8351</v>
      </c>
      <c r="S2519" s="19">
        <f t="shared" si="198"/>
        <v>42052.802430555559</v>
      </c>
      <c r="T2519" s="19">
        <f t="shared" si="199"/>
        <v>42082.760763888888</v>
      </c>
      <c r="U2519">
        <f t="shared" si="200"/>
        <v>2015</v>
      </c>
    </row>
    <row r="2520" spans="1:21" ht="43.2" hidden="1" x14ac:dyDescent="0.3">
      <c r="A2520" s="8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  <c r="O2520">
        <f t="shared" si="196"/>
        <v>0</v>
      </c>
      <c r="P2520" s="13">
        <f t="shared" si="197"/>
        <v>0</v>
      </c>
      <c r="Q2520" s="15" t="s">
        <v>8334</v>
      </c>
      <c r="R2520" t="s">
        <v>8351</v>
      </c>
      <c r="S2520" s="19">
        <f t="shared" si="198"/>
        <v>41926.680879629632</v>
      </c>
      <c r="T2520" s="19">
        <f t="shared" si="199"/>
        <v>41956.722546296296</v>
      </c>
      <c r="U2520">
        <f t="shared" si="200"/>
        <v>2014</v>
      </c>
    </row>
    <row r="2521" spans="1:21" ht="28.8" hidden="1" x14ac:dyDescent="0.3">
      <c r="A2521" s="8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  <c r="O2521">
        <f t="shared" si="196"/>
        <v>0</v>
      </c>
      <c r="P2521" s="13">
        <f t="shared" si="197"/>
        <v>16.25</v>
      </c>
      <c r="Q2521" s="15" t="s">
        <v>8334</v>
      </c>
      <c r="R2521" t="s">
        <v>8351</v>
      </c>
      <c r="S2521" s="19">
        <f t="shared" si="198"/>
        <v>41809.155138888891</v>
      </c>
      <c r="T2521" s="19">
        <f t="shared" si="199"/>
        <v>41839.155138888891</v>
      </c>
      <c r="U2521">
        <f t="shared" si="200"/>
        <v>2014</v>
      </c>
    </row>
    <row r="2522" spans="1:21" ht="43.2" hidden="1" x14ac:dyDescent="0.3">
      <c r="A2522" s="8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  <c r="O2522">
        <f t="shared" si="196"/>
        <v>0</v>
      </c>
      <c r="P2522" s="13">
        <f t="shared" si="197"/>
        <v>0</v>
      </c>
      <c r="Q2522" s="15" t="s">
        <v>8334</v>
      </c>
      <c r="R2522" t="s">
        <v>8351</v>
      </c>
      <c r="S2522" s="19">
        <f t="shared" si="198"/>
        <v>42612.600520833337</v>
      </c>
      <c r="T2522" s="19">
        <f t="shared" si="199"/>
        <v>42658.806249999994</v>
      </c>
      <c r="U2522">
        <f t="shared" si="200"/>
        <v>2016</v>
      </c>
    </row>
    <row r="2523" spans="1:21" ht="57.6" hidden="1" x14ac:dyDescent="0.3">
      <c r="A2523" s="8">
        <v>2521</v>
      </c>
      <c r="B2523" s="9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  <c r="O2523">
        <f t="shared" si="196"/>
        <v>109</v>
      </c>
      <c r="P2523" s="13">
        <f t="shared" si="197"/>
        <v>103.68</v>
      </c>
      <c r="Q2523" s="15" t="s">
        <v>8323</v>
      </c>
      <c r="R2523" t="s">
        <v>8352</v>
      </c>
      <c r="S2523" s="19">
        <f t="shared" si="198"/>
        <v>42269.967835648145</v>
      </c>
      <c r="T2523" s="19">
        <f t="shared" si="199"/>
        <v>42290.967835648145</v>
      </c>
      <c r="U2523">
        <f t="shared" si="200"/>
        <v>2015</v>
      </c>
    </row>
    <row r="2524" spans="1:21" ht="43.2" hidden="1" x14ac:dyDescent="0.3">
      <c r="A2524" s="8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  <c r="O2524">
        <f t="shared" si="196"/>
        <v>100</v>
      </c>
      <c r="P2524" s="13">
        <f t="shared" si="197"/>
        <v>185.19</v>
      </c>
      <c r="Q2524" s="15" t="s">
        <v>8323</v>
      </c>
      <c r="R2524" t="s">
        <v>8352</v>
      </c>
      <c r="S2524" s="19">
        <f t="shared" si="198"/>
        <v>42460.573611111111</v>
      </c>
      <c r="T2524" s="19">
        <f t="shared" si="199"/>
        <v>42482.619444444441</v>
      </c>
      <c r="U2524">
        <f t="shared" si="200"/>
        <v>2016</v>
      </c>
    </row>
    <row r="2525" spans="1:21" ht="43.2" hidden="1" x14ac:dyDescent="0.3">
      <c r="A2525" s="8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  <c r="O2525">
        <f t="shared" si="196"/>
        <v>156</v>
      </c>
      <c r="P2525" s="13">
        <f t="shared" si="197"/>
        <v>54.15</v>
      </c>
      <c r="Q2525" s="15" t="s">
        <v>8323</v>
      </c>
      <c r="R2525" t="s">
        <v>8352</v>
      </c>
      <c r="S2525" s="19">
        <f t="shared" si="198"/>
        <v>41930.975601851853</v>
      </c>
      <c r="T2525" s="19">
        <f t="shared" si="199"/>
        <v>41961.017268518524</v>
      </c>
      <c r="U2525">
        <f t="shared" si="200"/>
        <v>2014</v>
      </c>
    </row>
    <row r="2526" spans="1:21" ht="28.8" hidden="1" x14ac:dyDescent="0.3">
      <c r="A2526" s="8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  <c r="O2526">
        <f t="shared" si="196"/>
        <v>102</v>
      </c>
      <c r="P2526" s="13">
        <f t="shared" si="197"/>
        <v>177.21</v>
      </c>
      <c r="Q2526" s="15" t="s">
        <v>8323</v>
      </c>
      <c r="R2526" t="s">
        <v>8352</v>
      </c>
      <c r="S2526" s="19">
        <f t="shared" si="198"/>
        <v>41961.807372685187</v>
      </c>
      <c r="T2526" s="19">
        <f t="shared" si="199"/>
        <v>41994.1875</v>
      </c>
      <c r="U2526">
        <f t="shared" si="200"/>
        <v>2014</v>
      </c>
    </row>
    <row r="2527" spans="1:21" ht="43.2" hidden="1" x14ac:dyDescent="0.3">
      <c r="A2527" s="8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  <c r="O2527">
        <f t="shared" si="196"/>
        <v>100</v>
      </c>
      <c r="P2527" s="13">
        <f t="shared" si="197"/>
        <v>100.33</v>
      </c>
      <c r="Q2527" s="15" t="s">
        <v>8323</v>
      </c>
      <c r="R2527" t="s">
        <v>8352</v>
      </c>
      <c r="S2527" s="19">
        <f t="shared" si="198"/>
        <v>41058.844571759262</v>
      </c>
      <c r="T2527" s="19">
        <f t="shared" si="199"/>
        <v>41088.844571759262</v>
      </c>
      <c r="U2527">
        <f t="shared" si="200"/>
        <v>2012</v>
      </c>
    </row>
    <row r="2528" spans="1:21" ht="43.2" x14ac:dyDescent="0.3">
      <c r="A2528" s="8">
        <v>2526</v>
      </c>
      <c r="B2528" s="9" t="s">
        <v>2526</v>
      </c>
      <c r="C2528" s="9" t="s">
        <v>6636</v>
      </c>
      <c r="D2528" s="10">
        <v>4000</v>
      </c>
      <c r="E2528" s="11">
        <v>4518</v>
      </c>
      <c r="F2528" s="8" t="s">
        <v>8218</v>
      </c>
      <c r="G2528" s="8" t="s">
        <v>8223</v>
      </c>
      <c r="H2528" s="8" t="s">
        <v>8245</v>
      </c>
      <c r="I2528" s="8">
        <v>1418014740</v>
      </c>
      <c r="J2528" s="8">
        <v>1415585474</v>
      </c>
      <c r="K2528" s="8" t="b">
        <v>0</v>
      </c>
      <c r="L2528" s="8">
        <v>33</v>
      </c>
      <c r="M2528" s="8" t="b">
        <v>1</v>
      </c>
      <c r="N2528" s="8" t="s">
        <v>8298</v>
      </c>
      <c r="O2528">
        <f t="shared" si="196"/>
        <v>113</v>
      </c>
      <c r="P2528" s="13">
        <f t="shared" si="197"/>
        <v>136.91</v>
      </c>
      <c r="Q2528" s="15" t="s">
        <v>8323</v>
      </c>
      <c r="R2528" t="s">
        <v>8352</v>
      </c>
      <c r="S2528" s="19">
        <f t="shared" si="198"/>
        <v>41953.091134259259</v>
      </c>
      <c r="T2528" s="19">
        <f t="shared" si="199"/>
        <v>41981.207638888889</v>
      </c>
      <c r="U2528">
        <f t="shared" si="200"/>
        <v>2014</v>
      </c>
    </row>
    <row r="2529" spans="1:21" ht="43.2" x14ac:dyDescent="0.3">
      <c r="A2529" s="8">
        <v>2527</v>
      </c>
      <c r="B2529" s="9" t="s">
        <v>2527</v>
      </c>
      <c r="C2529" s="9" t="s">
        <v>6637</v>
      </c>
      <c r="D2529" s="10">
        <v>4000</v>
      </c>
      <c r="E2529" s="11">
        <v>4085</v>
      </c>
      <c r="F2529" s="8" t="s">
        <v>8218</v>
      </c>
      <c r="G2529" s="8" t="s">
        <v>8223</v>
      </c>
      <c r="H2529" s="8" t="s">
        <v>8245</v>
      </c>
      <c r="I2529" s="8">
        <v>1382068740</v>
      </c>
      <c r="J2529" s="8">
        <v>1380477691</v>
      </c>
      <c r="K2529" s="8" t="b">
        <v>0</v>
      </c>
      <c r="L2529" s="8">
        <v>71</v>
      </c>
      <c r="M2529" s="8" t="b">
        <v>1</v>
      </c>
      <c r="N2529" s="8" t="s">
        <v>8298</v>
      </c>
      <c r="O2529">
        <f t="shared" si="196"/>
        <v>102</v>
      </c>
      <c r="P2529" s="13">
        <f t="shared" si="197"/>
        <v>57.54</v>
      </c>
      <c r="Q2529" s="15" t="s">
        <v>8323</v>
      </c>
      <c r="R2529" t="s">
        <v>8352</v>
      </c>
      <c r="S2529" s="19">
        <f t="shared" si="198"/>
        <v>41546.75105324074</v>
      </c>
      <c r="T2529" s="19">
        <f t="shared" si="199"/>
        <v>41565.165972222225</v>
      </c>
      <c r="U2529">
        <f t="shared" si="200"/>
        <v>2013</v>
      </c>
    </row>
    <row r="2530" spans="1:21" ht="43.2" x14ac:dyDescent="0.3">
      <c r="A2530" s="8">
        <v>2528</v>
      </c>
      <c r="B2530" s="9" t="s">
        <v>2528</v>
      </c>
      <c r="C2530" s="9" t="s">
        <v>6638</v>
      </c>
      <c r="D2530" s="10">
        <v>4000</v>
      </c>
      <c r="E2530" s="11">
        <v>4289.99</v>
      </c>
      <c r="F2530" s="8" t="s">
        <v>8218</v>
      </c>
      <c r="G2530" s="8" t="s">
        <v>8224</v>
      </c>
      <c r="H2530" s="8" t="s">
        <v>8246</v>
      </c>
      <c r="I2530" s="8">
        <v>1440068400</v>
      </c>
      <c r="J2530" s="8">
        <v>1438459303</v>
      </c>
      <c r="K2530" s="8" t="b">
        <v>0</v>
      </c>
      <c r="L2530" s="8">
        <v>81</v>
      </c>
      <c r="M2530" s="8" t="b">
        <v>1</v>
      </c>
      <c r="N2530" s="8" t="s">
        <v>8298</v>
      </c>
      <c r="O2530">
        <f t="shared" si="196"/>
        <v>107</v>
      </c>
      <c r="P2530" s="13">
        <f t="shared" si="197"/>
        <v>52.96</v>
      </c>
      <c r="Q2530" s="15" t="s">
        <v>8323</v>
      </c>
      <c r="R2530" t="s">
        <v>8352</v>
      </c>
      <c r="S2530" s="19">
        <f t="shared" si="198"/>
        <v>42217.834525462968</v>
      </c>
      <c r="T2530" s="19">
        <f t="shared" si="199"/>
        <v>42236.458333333328</v>
      </c>
      <c r="U2530">
        <f t="shared" si="200"/>
        <v>2015</v>
      </c>
    </row>
    <row r="2531" spans="1:21" ht="28.8" hidden="1" x14ac:dyDescent="0.3">
      <c r="A2531" s="8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  <c r="O2531">
        <f t="shared" si="196"/>
        <v>104</v>
      </c>
      <c r="P2531" s="13">
        <f t="shared" si="197"/>
        <v>82.33</v>
      </c>
      <c r="Q2531" s="15" t="s">
        <v>8323</v>
      </c>
      <c r="R2531" t="s">
        <v>8352</v>
      </c>
      <c r="S2531" s="19">
        <f t="shared" si="198"/>
        <v>40948.080729166664</v>
      </c>
      <c r="T2531" s="19">
        <f t="shared" si="199"/>
        <v>40993.0390625</v>
      </c>
      <c r="U2531">
        <f t="shared" si="200"/>
        <v>2012</v>
      </c>
    </row>
    <row r="2532" spans="1:21" ht="43.2" hidden="1" x14ac:dyDescent="0.3">
      <c r="A2532" s="8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  <c r="O2532">
        <f t="shared" si="196"/>
        <v>100</v>
      </c>
      <c r="P2532" s="13">
        <f t="shared" si="197"/>
        <v>135.41999999999999</v>
      </c>
      <c r="Q2532" s="15" t="s">
        <v>8323</v>
      </c>
      <c r="R2532" t="s">
        <v>8352</v>
      </c>
      <c r="S2532" s="19">
        <f t="shared" si="198"/>
        <v>42081.864641203705</v>
      </c>
      <c r="T2532" s="19">
        <f t="shared" si="199"/>
        <v>42114.201388888891</v>
      </c>
      <c r="U2532">
        <f t="shared" si="200"/>
        <v>2015</v>
      </c>
    </row>
    <row r="2533" spans="1:21" ht="57.6" x14ac:dyDescent="0.3">
      <c r="A2533" s="8">
        <v>2531</v>
      </c>
      <c r="B2533" s="9" t="s">
        <v>2531</v>
      </c>
      <c r="C2533" s="9" t="s">
        <v>6641</v>
      </c>
      <c r="D2533" s="10">
        <v>4500</v>
      </c>
      <c r="E2533" s="11">
        <v>4518</v>
      </c>
      <c r="F2533" s="8" t="s">
        <v>8218</v>
      </c>
      <c r="G2533" s="8" t="s">
        <v>8223</v>
      </c>
      <c r="H2533" s="8" t="s">
        <v>8245</v>
      </c>
      <c r="I2533" s="8">
        <v>1439611140</v>
      </c>
      <c r="J2533" s="8">
        <v>1437668354</v>
      </c>
      <c r="K2533" s="8" t="b">
        <v>0</v>
      </c>
      <c r="L2533" s="8">
        <v>61</v>
      </c>
      <c r="M2533" s="8" t="b">
        <v>1</v>
      </c>
      <c r="N2533" s="8" t="s">
        <v>8298</v>
      </c>
      <c r="O2533">
        <f t="shared" si="196"/>
        <v>100</v>
      </c>
      <c r="P2533" s="13">
        <f t="shared" si="197"/>
        <v>74.069999999999993</v>
      </c>
      <c r="Q2533" s="15" t="s">
        <v>8323</v>
      </c>
      <c r="R2533" t="s">
        <v>8352</v>
      </c>
      <c r="S2533" s="19">
        <f t="shared" si="198"/>
        <v>42208.680023148147</v>
      </c>
      <c r="T2533" s="19">
        <f t="shared" si="199"/>
        <v>42231.165972222225</v>
      </c>
      <c r="U2533">
        <f t="shared" si="200"/>
        <v>2015</v>
      </c>
    </row>
    <row r="2534" spans="1:21" ht="43.2" x14ac:dyDescent="0.3">
      <c r="A2534" s="8">
        <v>2532</v>
      </c>
      <c r="B2534" s="9" t="s">
        <v>2532</v>
      </c>
      <c r="C2534" s="9" t="s">
        <v>6642</v>
      </c>
      <c r="D2534" s="10">
        <v>4000</v>
      </c>
      <c r="E2534" s="11">
        <v>5045</v>
      </c>
      <c r="F2534" s="8" t="s">
        <v>8218</v>
      </c>
      <c r="G2534" s="8" t="s">
        <v>8223</v>
      </c>
      <c r="H2534" s="8" t="s">
        <v>8245</v>
      </c>
      <c r="I2534" s="8">
        <v>1345148566</v>
      </c>
      <c r="J2534" s="8">
        <v>1342556566</v>
      </c>
      <c r="K2534" s="8" t="b">
        <v>0</v>
      </c>
      <c r="L2534" s="8">
        <v>60</v>
      </c>
      <c r="M2534" s="8" t="b">
        <v>1</v>
      </c>
      <c r="N2534" s="8" t="s">
        <v>8298</v>
      </c>
      <c r="O2534">
        <f t="shared" si="196"/>
        <v>126</v>
      </c>
      <c r="P2534" s="13">
        <f t="shared" si="197"/>
        <v>84.08</v>
      </c>
      <c r="Q2534" s="15" t="s">
        <v>8323</v>
      </c>
      <c r="R2534" t="s">
        <v>8352</v>
      </c>
      <c r="S2534" s="19">
        <f t="shared" si="198"/>
        <v>41107.849143518521</v>
      </c>
      <c r="T2534" s="19">
        <f t="shared" si="199"/>
        <v>41137.849143518521</v>
      </c>
      <c r="U2534">
        <f t="shared" si="200"/>
        <v>2012</v>
      </c>
    </row>
    <row r="2535" spans="1:21" ht="43.2" hidden="1" x14ac:dyDescent="0.3">
      <c r="A2535" s="8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  <c r="O2535">
        <f t="shared" si="196"/>
        <v>111</v>
      </c>
      <c r="P2535" s="13">
        <f t="shared" si="197"/>
        <v>61.03</v>
      </c>
      <c r="Q2535" s="15" t="s">
        <v>8323</v>
      </c>
      <c r="R2535" t="s">
        <v>8352</v>
      </c>
      <c r="S2535" s="19">
        <f t="shared" si="198"/>
        <v>41304.751284722224</v>
      </c>
      <c r="T2535" s="19">
        <f t="shared" si="199"/>
        <v>41334.750787037039</v>
      </c>
      <c r="U2535">
        <f t="shared" si="200"/>
        <v>2013</v>
      </c>
    </row>
    <row r="2536" spans="1:21" ht="57.6" x14ac:dyDescent="0.3">
      <c r="A2536" s="8">
        <v>2534</v>
      </c>
      <c r="B2536" s="9" t="s">
        <v>2534</v>
      </c>
      <c r="C2536" s="9" t="s">
        <v>6644</v>
      </c>
      <c r="D2536" s="10">
        <v>2000</v>
      </c>
      <c r="E2536" s="11">
        <v>2100</v>
      </c>
      <c r="F2536" s="8" t="s">
        <v>8218</v>
      </c>
      <c r="G2536" s="8" t="s">
        <v>8223</v>
      </c>
      <c r="H2536" s="8" t="s">
        <v>8245</v>
      </c>
      <c r="I2536" s="8">
        <v>1262325600</v>
      </c>
      <c r="J2536" s="8">
        <v>1257871712</v>
      </c>
      <c r="K2536" s="8" t="b">
        <v>0</v>
      </c>
      <c r="L2536" s="8">
        <v>14</v>
      </c>
      <c r="M2536" s="8" t="b">
        <v>1</v>
      </c>
      <c r="N2536" s="8" t="s">
        <v>8298</v>
      </c>
      <c r="O2536">
        <f t="shared" si="196"/>
        <v>105</v>
      </c>
      <c r="P2536" s="13">
        <f t="shared" si="197"/>
        <v>150</v>
      </c>
      <c r="Q2536" s="15" t="s">
        <v>8323</v>
      </c>
      <c r="R2536" t="s">
        <v>8352</v>
      </c>
      <c r="S2536" s="19">
        <f t="shared" si="198"/>
        <v>40127.700370370374</v>
      </c>
      <c r="T2536" s="19">
        <f t="shared" si="199"/>
        <v>40179.25</v>
      </c>
      <c r="U2536">
        <f t="shared" si="200"/>
        <v>2009</v>
      </c>
    </row>
    <row r="2537" spans="1:21" hidden="1" x14ac:dyDescent="0.3">
      <c r="A2537" s="8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  <c r="O2537">
        <f t="shared" si="196"/>
        <v>104</v>
      </c>
      <c r="P2537" s="13">
        <f t="shared" si="197"/>
        <v>266.08999999999997</v>
      </c>
      <c r="Q2537" s="15" t="s">
        <v>8323</v>
      </c>
      <c r="R2537" t="s">
        <v>8352</v>
      </c>
      <c r="S2537" s="19">
        <f t="shared" si="198"/>
        <v>41943.791030092594</v>
      </c>
      <c r="T2537" s="19">
        <f t="shared" si="199"/>
        <v>41974.832696759258</v>
      </c>
      <c r="U2537">
        <f t="shared" si="200"/>
        <v>2014</v>
      </c>
    </row>
    <row r="2538" spans="1:21" ht="43.2" hidden="1" x14ac:dyDescent="0.3">
      <c r="A2538" s="8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  <c r="O2538">
        <f t="shared" si="196"/>
        <v>116</v>
      </c>
      <c r="P2538" s="13">
        <f t="shared" si="197"/>
        <v>7.25</v>
      </c>
      <c r="Q2538" s="15" t="s">
        <v>8323</v>
      </c>
      <c r="R2538" t="s">
        <v>8352</v>
      </c>
      <c r="S2538" s="19">
        <f t="shared" si="198"/>
        <v>41464.106087962966</v>
      </c>
      <c r="T2538" s="19">
        <f t="shared" si="199"/>
        <v>41485.106087962966</v>
      </c>
      <c r="U2538">
        <f t="shared" si="200"/>
        <v>2013</v>
      </c>
    </row>
    <row r="2539" spans="1:21" ht="43.2" x14ac:dyDescent="0.3">
      <c r="A2539" s="8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  <c r="O2539">
        <f t="shared" si="196"/>
        <v>110</v>
      </c>
      <c r="P2539" s="13">
        <f t="shared" si="197"/>
        <v>100</v>
      </c>
      <c r="Q2539" s="15" t="s">
        <v>8323</v>
      </c>
      <c r="R2539" t="s">
        <v>8352</v>
      </c>
      <c r="S2539" s="19">
        <f t="shared" si="198"/>
        <v>40696.648784722223</v>
      </c>
      <c r="T2539" s="19">
        <f t="shared" si="199"/>
        <v>40756.648784722223</v>
      </c>
      <c r="U2539">
        <f t="shared" si="200"/>
        <v>2011</v>
      </c>
    </row>
    <row r="2540" spans="1:21" ht="28.8" hidden="1" x14ac:dyDescent="0.3">
      <c r="A2540" s="8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  <c r="O2540">
        <f t="shared" si="196"/>
        <v>113</v>
      </c>
      <c r="P2540" s="13">
        <f t="shared" si="197"/>
        <v>109.96</v>
      </c>
      <c r="Q2540" s="15" t="s">
        <v>8323</v>
      </c>
      <c r="R2540" t="s">
        <v>8352</v>
      </c>
      <c r="S2540" s="19">
        <f t="shared" si="198"/>
        <v>41298.509965277779</v>
      </c>
      <c r="T2540" s="19">
        <f t="shared" si="199"/>
        <v>41329.207638888889</v>
      </c>
      <c r="U2540">
        <f t="shared" si="200"/>
        <v>2013</v>
      </c>
    </row>
    <row r="2541" spans="1:21" ht="43.2" hidden="1" x14ac:dyDescent="0.3">
      <c r="A2541" s="8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  <c r="O2541">
        <f t="shared" si="196"/>
        <v>100</v>
      </c>
      <c r="P2541" s="13">
        <f t="shared" si="197"/>
        <v>169.92</v>
      </c>
      <c r="Q2541" s="15" t="s">
        <v>8323</v>
      </c>
      <c r="R2541" t="s">
        <v>8352</v>
      </c>
      <c r="S2541" s="19">
        <f t="shared" si="198"/>
        <v>41977.902222222227</v>
      </c>
      <c r="T2541" s="19">
        <f t="shared" si="199"/>
        <v>42037.902222222227</v>
      </c>
      <c r="U2541">
        <f t="shared" si="200"/>
        <v>2014</v>
      </c>
    </row>
    <row r="2542" spans="1:21" ht="57.6" x14ac:dyDescent="0.3">
      <c r="A2542" s="8">
        <v>2540</v>
      </c>
      <c r="B2542" s="9" t="s">
        <v>2540</v>
      </c>
      <c r="C2542" s="9" t="s">
        <v>6650</v>
      </c>
      <c r="D2542" s="10">
        <v>2500</v>
      </c>
      <c r="E2542" s="11">
        <v>2585</v>
      </c>
      <c r="F2542" s="8" t="s">
        <v>8218</v>
      </c>
      <c r="G2542" s="8" t="s">
        <v>8223</v>
      </c>
      <c r="H2542" s="8" t="s">
        <v>8245</v>
      </c>
      <c r="I2542" s="8">
        <v>1319904721</v>
      </c>
      <c r="J2542" s="8">
        <v>1314720721</v>
      </c>
      <c r="K2542" s="8" t="b">
        <v>0</v>
      </c>
      <c r="L2542" s="8">
        <v>27</v>
      </c>
      <c r="M2542" s="8" t="b">
        <v>1</v>
      </c>
      <c r="N2542" s="8" t="s">
        <v>8298</v>
      </c>
      <c r="O2542">
        <f t="shared" si="196"/>
        <v>103</v>
      </c>
      <c r="P2542" s="13">
        <f t="shared" si="197"/>
        <v>95.74</v>
      </c>
      <c r="Q2542" s="15" t="s">
        <v>8323</v>
      </c>
      <c r="R2542" t="s">
        <v>8352</v>
      </c>
      <c r="S2542" s="19">
        <f t="shared" si="198"/>
        <v>40785.675011574072</v>
      </c>
      <c r="T2542" s="19">
        <f t="shared" si="199"/>
        <v>40845.675011574072</v>
      </c>
      <c r="U2542">
        <f t="shared" si="200"/>
        <v>2011</v>
      </c>
    </row>
    <row r="2543" spans="1:21" ht="57.6" x14ac:dyDescent="0.3">
      <c r="A2543" s="8">
        <v>2541</v>
      </c>
      <c r="B2543" s="9" t="s">
        <v>2541</v>
      </c>
      <c r="C2543" s="9" t="s">
        <v>6651</v>
      </c>
      <c r="D2543" s="10">
        <v>3500</v>
      </c>
      <c r="E2543" s="11">
        <v>3746</v>
      </c>
      <c r="F2543" s="8" t="s">
        <v>8218</v>
      </c>
      <c r="G2543" s="8" t="s">
        <v>8224</v>
      </c>
      <c r="H2543" s="8" t="s">
        <v>8246</v>
      </c>
      <c r="I2543" s="8">
        <v>1380192418</v>
      </c>
      <c r="J2543" s="8">
        <v>1375008418</v>
      </c>
      <c r="K2543" s="8" t="b">
        <v>0</v>
      </c>
      <c r="L2543" s="8">
        <v>63</v>
      </c>
      <c r="M2543" s="8" t="b">
        <v>1</v>
      </c>
      <c r="N2543" s="8" t="s">
        <v>8298</v>
      </c>
      <c r="O2543">
        <f t="shared" si="196"/>
        <v>107</v>
      </c>
      <c r="P2543" s="13">
        <f t="shared" si="197"/>
        <v>59.46</v>
      </c>
      <c r="Q2543" s="15" t="s">
        <v>8323</v>
      </c>
      <c r="R2543" t="s">
        <v>8352</v>
      </c>
      <c r="S2543" s="19">
        <f t="shared" si="198"/>
        <v>41483.449282407404</v>
      </c>
      <c r="T2543" s="19">
        <f t="shared" si="199"/>
        <v>41543.449282407404</v>
      </c>
      <c r="U2543">
        <f t="shared" si="200"/>
        <v>2013</v>
      </c>
    </row>
    <row r="2544" spans="1:21" ht="43.2" hidden="1" x14ac:dyDescent="0.3">
      <c r="A2544" s="8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  <c r="O2544">
        <f t="shared" si="196"/>
        <v>104</v>
      </c>
      <c r="P2544" s="13">
        <f t="shared" si="197"/>
        <v>55.77</v>
      </c>
      <c r="Q2544" s="15" t="s">
        <v>8323</v>
      </c>
      <c r="R2544" t="s">
        <v>8352</v>
      </c>
      <c r="S2544" s="19">
        <f t="shared" si="198"/>
        <v>41509.426585648151</v>
      </c>
      <c r="T2544" s="19">
        <f t="shared" si="199"/>
        <v>41548.165972222225</v>
      </c>
      <c r="U2544">
        <f t="shared" si="200"/>
        <v>2013</v>
      </c>
    </row>
    <row r="2545" spans="1:21" ht="43.2" hidden="1" x14ac:dyDescent="0.3">
      <c r="A2545" s="8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  <c r="O2545">
        <f t="shared" si="196"/>
        <v>156</v>
      </c>
      <c r="P2545" s="13">
        <f t="shared" si="197"/>
        <v>30.08</v>
      </c>
      <c r="Q2545" s="15" t="s">
        <v>8323</v>
      </c>
      <c r="R2545" t="s">
        <v>8352</v>
      </c>
      <c r="S2545" s="19">
        <f t="shared" si="198"/>
        <v>40514.107615740737</v>
      </c>
      <c r="T2545" s="19">
        <f t="shared" si="199"/>
        <v>40545.125</v>
      </c>
      <c r="U2545">
        <f t="shared" si="200"/>
        <v>2010</v>
      </c>
    </row>
    <row r="2546" spans="1:21" ht="43.2" hidden="1" x14ac:dyDescent="0.3">
      <c r="A2546" s="8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  <c r="O2546">
        <f t="shared" si="196"/>
        <v>101</v>
      </c>
      <c r="P2546" s="13">
        <f t="shared" si="197"/>
        <v>88.44</v>
      </c>
      <c r="Q2546" s="15" t="s">
        <v>8323</v>
      </c>
      <c r="R2546" t="s">
        <v>8352</v>
      </c>
      <c r="S2546" s="19">
        <f t="shared" si="198"/>
        <v>41068.520474537036</v>
      </c>
      <c r="T2546" s="19">
        <f t="shared" si="199"/>
        <v>41098.520474537036</v>
      </c>
      <c r="U2546">
        <f t="shared" si="200"/>
        <v>2012</v>
      </c>
    </row>
    <row r="2547" spans="1:21" ht="43.2" x14ac:dyDescent="0.3">
      <c r="A2547" s="8">
        <v>2545</v>
      </c>
      <c r="B2547" s="9" t="s">
        <v>2545</v>
      </c>
      <c r="C2547" s="9" t="s">
        <v>6655</v>
      </c>
      <c r="D2547" s="10">
        <v>2000</v>
      </c>
      <c r="E2547" s="11">
        <v>3906</v>
      </c>
      <c r="F2547" s="8" t="s">
        <v>8218</v>
      </c>
      <c r="G2547" s="8" t="s">
        <v>8223</v>
      </c>
      <c r="H2547" s="8" t="s">
        <v>8245</v>
      </c>
      <c r="I2547" s="8">
        <v>1424997000</v>
      </c>
      <c r="J2547" s="8">
        <v>1421983138</v>
      </c>
      <c r="K2547" s="8" t="b">
        <v>0</v>
      </c>
      <c r="L2547" s="8">
        <v>61</v>
      </c>
      <c r="M2547" s="8" t="b">
        <v>1</v>
      </c>
      <c r="N2547" s="8" t="s">
        <v>8298</v>
      </c>
      <c r="O2547">
        <f t="shared" si="196"/>
        <v>195</v>
      </c>
      <c r="P2547" s="13">
        <f t="shared" si="197"/>
        <v>64.03</v>
      </c>
      <c r="Q2547" s="15" t="s">
        <v>8323</v>
      </c>
      <c r="R2547" t="s">
        <v>8352</v>
      </c>
      <c r="S2547" s="19">
        <f t="shared" si="198"/>
        <v>42027.13817129629</v>
      </c>
      <c r="T2547" s="19">
        <f t="shared" si="199"/>
        <v>42062.020833333328</v>
      </c>
      <c r="U2547">
        <f t="shared" si="200"/>
        <v>2015</v>
      </c>
    </row>
    <row r="2548" spans="1:21" ht="43.2" x14ac:dyDescent="0.3">
      <c r="A2548" s="8">
        <v>2546</v>
      </c>
      <c r="B2548" s="9" t="s">
        <v>2546</v>
      </c>
      <c r="C2548" s="9" t="s">
        <v>6656</v>
      </c>
      <c r="D2548" s="10">
        <v>3500</v>
      </c>
      <c r="E2548" s="11">
        <v>3910</v>
      </c>
      <c r="F2548" s="8" t="s">
        <v>8218</v>
      </c>
      <c r="G2548" s="8" t="s">
        <v>8223</v>
      </c>
      <c r="H2548" s="8" t="s">
        <v>8245</v>
      </c>
      <c r="I2548" s="8">
        <v>1380949200</v>
      </c>
      <c r="J2548" s="8">
        <v>1378586179</v>
      </c>
      <c r="K2548" s="8" t="b">
        <v>0</v>
      </c>
      <c r="L2548" s="8">
        <v>65</v>
      </c>
      <c r="M2548" s="8" t="b">
        <v>1</v>
      </c>
      <c r="N2548" s="8" t="s">
        <v>8298</v>
      </c>
      <c r="O2548">
        <f t="shared" si="196"/>
        <v>112</v>
      </c>
      <c r="P2548" s="13">
        <f t="shared" si="197"/>
        <v>60.15</v>
      </c>
      <c r="Q2548" s="15" t="s">
        <v>8323</v>
      </c>
      <c r="R2548" t="s">
        <v>8352</v>
      </c>
      <c r="S2548" s="19">
        <f t="shared" si="198"/>
        <v>41524.858553240738</v>
      </c>
      <c r="T2548" s="19">
        <f t="shared" si="199"/>
        <v>41552.208333333336</v>
      </c>
      <c r="U2548">
        <f t="shared" si="200"/>
        <v>2013</v>
      </c>
    </row>
    <row r="2549" spans="1:21" ht="43.2" hidden="1" x14ac:dyDescent="0.3">
      <c r="A2549" s="8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  <c r="O2549">
        <f t="shared" si="196"/>
        <v>120</v>
      </c>
      <c r="P2549" s="13">
        <f t="shared" si="197"/>
        <v>49.19</v>
      </c>
      <c r="Q2549" s="15" t="s">
        <v>8323</v>
      </c>
      <c r="R2549" t="s">
        <v>8352</v>
      </c>
      <c r="S2549" s="19">
        <f t="shared" si="198"/>
        <v>40973.773182870369</v>
      </c>
      <c r="T2549" s="19">
        <f t="shared" si="199"/>
        <v>41003.731516203705</v>
      </c>
      <c r="U2549">
        <f t="shared" si="200"/>
        <v>2012</v>
      </c>
    </row>
    <row r="2550" spans="1:21" ht="43.2" hidden="1" x14ac:dyDescent="0.3">
      <c r="A2550" s="8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  <c r="O2550">
        <f t="shared" si="196"/>
        <v>102</v>
      </c>
      <c r="P2550" s="13">
        <f t="shared" si="197"/>
        <v>165.16</v>
      </c>
      <c r="Q2550" s="15" t="s">
        <v>8323</v>
      </c>
      <c r="R2550" t="s">
        <v>8352</v>
      </c>
      <c r="S2550" s="19">
        <f t="shared" si="198"/>
        <v>42618.625428240746</v>
      </c>
      <c r="T2550" s="19">
        <f t="shared" si="199"/>
        <v>42643.185416666667</v>
      </c>
      <c r="U2550">
        <f t="shared" si="200"/>
        <v>2016</v>
      </c>
    </row>
    <row r="2551" spans="1:21" ht="43.2" x14ac:dyDescent="0.3">
      <c r="A2551" s="8">
        <v>2549</v>
      </c>
      <c r="B2551" s="9" t="s">
        <v>2549</v>
      </c>
      <c r="C2551" s="9" t="s">
        <v>6659</v>
      </c>
      <c r="D2551" s="10">
        <v>1570</v>
      </c>
      <c r="E2551" s="11">
        <v>1614</v>
      </c>
      <c r="F2551" s="8" t="s">
        <v>8218</v>
      </c>
      <c r="G2551" s="8" t="s">
        <v>8224</v>
      </c>
      <c r="H2551" s="8" t="s">
        <v>8246</v>
      </c>
      <c r="I2551" s="8">
        <v>1370019600</v>
      </c>
      <c r="J2551" s="8">
        <v>1366999870</v>
      </c>
      <c r="K2551" s="8" t="b">
        <v>0</v>
      </c>
      <c r="L2551" s="8">
        <v>37</v>
      </c>
      <c r="M2551" s="8" t="b">
        <v>1</v>
      </c>
      <c r="N2551" s="8" t="s">
        <v>8298</v>
      </c>
      <c r="O2551">
        <f t="shared" si="196"/>
        <v>103</v>
      </c>
      <c r="P2551" s="13">
        <f t="shared" si="197"/>
        <v>43.62</v>
      </c>
      <c r="Q2551" s="15" t="s">
        <v>8323</v>
      </c>
      <c r="R2551" t="s">
        <v>8352</v>
      </c>
      <c r="S2551" s="19">
        <f t="shared" si="198"/>
        <v>41390.757754629631</v>
      </c>
      <c r="T2551" s="19">
        <f t="shared" si="199"/>
        <v>41425.708333333336</v>
      </c>
      <c r="U2551">
        <f t="shared" si="200"/>
        <v>2013</v>
      </c>
    </row>
    <row r="2552" spans="1:21" ht="57.6" hidden="1" x14ac:dyDescent="0.3">
      <c r="A2552" s="8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  <c r="O2552">
        <f t="shared" si="196"/>
        <v>101</v>
      </c>
      <c r="P2552" s="13">
        <f t="shared" si="197"/>
        <v>43.7</v>
      </c>
      <c r="Q2552" s="15" t="s">
        <v>8323</v>
      </c>
      <c r="R2552" t="s">
        <v>8352</v>
      </c>
      <c r="S2552" s="19">
        <f t="shared" si="198"/>
        <v>42228.634328703702</v>
      </c>
      <c r="T2552" s="19">
        <f t="shared" si="199"/>
        <v>42285.165972222225</v>
      </c>
      <c r="U2552">
        <f t="shared" si="200"/>
        <v>2015</v>
      </c>
    </row>
    <row r="2553" spans="1:21" ht="43.2" x14ac:dyDescent="0.3">
      <c r="A2553" s="8">
        <v>2551</v>
      </c>
      <c r="B2553" s="9" t="s">
        <v>2551</v>
      </c>
      <c r="C2553" s="9" t="s">
        <v>6661</v>
      </c>
      <c r="D2553" s="10">
        <v>3675</v>
      </c>
      <c r="E2553" s="11">
        <v>3775.5</v>
      </c>
      <c r="F2553" s="8" t="s">
        <v>8218</v>
      </c>
      <c r="G2553" s="8" t="s">
        <v>8223</v>
      </c>
      <c r="H2553" s="8" t="s">
        <v>8245</v>
      </c>
      <c r="I2553" s="8">
        <v>1332362880</v>
      </c>
      <c r="J2553" s="8">
        <v>1329890585</v>
      </c>
      <c r="K2553" s="8" t="b">
        <v>0</v>
      </c>
      <c r="L2553" s="8">
        <v>56</v>
      </c>
      <c r="M2553" s="8" t="b">
        <v>1</v>
      </c>
      <c r="N2553" s="8" t="s">
        <v>8298</v>
      </c>
      <c r="O2553">
        <f t="shared" si="196"/>
        <v>103</v>
      </c>
      <c r="P2553" s="13">
        <f t="shared" si="197"/>
        <v>67.42</v>
      </c>
      <c r="Q2553" s="15" t="s">
        <v>8323</v>
      </c>
      <c r="R2553" t="s">
        <v>8352</v>
      </c>
      <c r="S2553" s="19">
        <f t="shared" si="198"/>
        <v>40961.252141203702</v>
      </c>
      <c r="T2553" s="19">
        <f t="shared" si="199"/>
        <v>40989.866666666669</v>
      </c>
      <c r="U2553">
        <f t="shared" si="200"/>
        <v>2012</v>
      </c>
    </row>
    <row r="2554" spans="1:21" ht="43.2" x14ac:dyDescent="0.3">
      <c r="A2554" s="8">
        <v>2552</v>
      </c>
      <c r="B2554" s="9" t="s">
        <v>2552</v>
      </c>
      <c r="C2554" s="9" t="s">
        <v>6662</v>
      </c>
      <c r="D2554" s="10">
        <v>3000</v>
      </c>
      <c r="E2554" s="11">
        <v>3195</v>
      </c>
      <c r="F2554" s="8" t="s">
        <v>8218</v>
      </c>
      <c r="G2554" s="8" t="s">
        <v>8223</v>
      </c>
      <c r="H2554" s="8" t="s">
        <v>8245</v>
      </c>
      <c r="I2554" s="8">
        <v>1488741981</v>
      </c>
      <c r="J2554" s="8">
        <v>1486149981</v>
      </c>
      <c r="K2554" s="8" t="b">
        <v>0</v>
      </c>
      <c r="L2554" s="8">
        <v>18</v>
      </c>
      <c r="M2554" s="8" t="b">
        <v>1</v>
      </c>
      <c r="N2554" s="8" t="s">
        <v>8298</v>
      </c>
      <c r="O2554">
        <f t="shared" si="196"/>
        <v>107</v>
      </c>
      <c r="P2554" s="13">
        <f t="shared" si="197"/>
        <v>177.5</v>
      </c>
      <c r="Q2554" s="15" t="s">
        <v>8323</v>
      </c>
      <c r="R2554" t="s">
        <v>8352</v>
      </c>
      <c r="S2554" s="19">
        <f t="shared" si="198"/>
        <v>42769.809965277775</v>
      </c>
      <c r="T2554" s="19">
        <f t="shared" si="199"/>
        <v>42799.809965277775</v>
      </c>
      <c r="U2554">
        <f t="shared" si="200"/>
        <v>2017</v>
      </c>
    </row>
    <row r="2555" spans="1:21" ht="43.2" x14ac:dyDescent="0.3">
      <c r="A2555" s="8">
        <v>2553</v>
      </c>
      <c r="B2555" s="9" t="s">
        <v>2553</v>
      </c>
      <c r="C2555" s="9" t="s">
        <v>6663</v>
      </c>
      <c r="D2555" s="10">
        <v>1500</v>
      </c>
      <c r="E2555" s="11">
        <v>2333</v>
      </c>
      <c r="F2555" s="8" t="s">
        <v>8218</v>
      </c>
      <c r="G2555" s="8" t="s">
        <v>8223</v>
      </c>
      <c r="H2555" s="8" t="s">
        <v>8245</v>
      </c>
      <c r="I2555" s="8">
        <v>1348202807</v>
      </c>
      <c r="J2555" s="8">
        <v>1343018807</v>
      </c>
      <c r="K2555" s="8" t="b">
        <v>0</v>
      </c>
      <c r="L2555" s="8">
        <v>60</v>
      </c>
      <c r="M2555" s="8" t="b">
        <v>1</v>
      </c>
      <c r="N2555" s="8" t="s">
        <v>8298</v>
      </c>
      <c r="O2555">
        <f t="shared" si="196"/>
        <v>156</v>
      </c>
      <c r="P2555" s="13">
        <f t="shared" si="197"/>
        <v>38.880000000000003</v>
      </c>
      <c r="Q2555" s="15" t="s">
        <v>8323</v>
      </c>
      <c r="R2555" t="s">
        <v>8352</v>
      </c>
      <c r="S2555" s="19">
        <f t="shared" si="198"/>
        <v>41113.199155092596</v>
      </c>
      <c r="T2555" s="19">
        <f t="shared" si="199"/>
        <v>41173.199155092596</v>
      </c>
      <c r="U2555">
        <f t="shared" si="200"/>
        <v>2012</v>
      </c>
    </row>
    <row r="2556" spans="1:21" ht="57.6" x14ac:dyDescent="0.3">
      <c r="A2556" s="8">
        <v>2554</v>
      </c>
      <c r="B2556" s="9" t="s">
        <v>2554</v>
      </c>
      <c r="C2556" s="9" t="s">
        <v>6664</v>
      </c>
      <c r="D2556" s="10">
        <v>3000</v>
      </c>
      <c r="E2556" s="11">
        <v>3684</v>
      </c>
      <c r="F2556" s="8" t="s">
        <v>8218</v>
      </c>
      <c r="G2556" s="8" t="s">
        <v>8223</v>
      </c>
      <c r="H2556" s="8" t="s">
        <v>8245</v>
      </c>
      <c r="I2556" s="8">
        <v>1433131140</v>
      </c>
      <c r="J2556" s="8">
        <v>1430445163</v>
      </c>
      <c r="K2556" s="8" t="b">
        <v>0</v>
      </c>
      <c r="L2556" s="8">
        <v>67</v>
      </c>
      <c r="M2556" s="8" t="b">
        <v>1</v>
      </c>
      <c r="N2556" s="8" t="s">
        <v>8298</v>
      </c>
      <c r="O2556">
        <f t="shared" si="196"/>
        <v>123</v>
      </c>
      <c r="P2556" s="13">
        <f t="shared" si="197"/>
        <v>54.99</v>
      </c>
      <c r="Q2556" s="15" t="s">
        <v>8323</v>
      </c>
      <c r="R2556" t="s">
        <v>8352</v>
      </c>
      <c r="S2556" s="19">
        <f t="shared" si="198"/>
        <v>42125.078275462962</v>
      </c>
      <c r="T2556" s="19">
        <f t="shared" si="199"/>
        <v>42156.165972222225</v>
      </c>
      <c r="U2556">
        <f t="shared" si="200"/>
        <v>2015</v>
      </c>
    </row>
    <row r="2557" spans="1:21" ht="57.6" x14ac:dyDescent="0.3">
      <c r="A2557" s="8">
        <v>2555</v>
      </c>
      <c r="B2557" s="9" t="s">
        <v>2555</v>
      </c>
      <c r="C2557" s="9" t="s">
        <v>6665</v>
      </c>
      <c r="D2557" s="10">
        <v>2000</v>
      </c>
      <c r="E2557" s="11">
        <v>2147</v>
      </c>
      <c r="F2557" s="8" t="s">
        <v>8218</v>
      </c>
      <c r="G2557" s="8" t="s">
        <v>8223</v>
      </c>
      <c r="H2557" s="8" t="s">
        <v>8245</v>
      </c>
      <c r="I2557" s="8">
        <v>1338219793</v>
      </c>
      <c r="J2557" s="8">
        <v>1335541393</v>
      </c>
      <c r="K2557" s="8" t="b">
        <v>0</v>
      </c>
      <c r="L2557" s="8">
        <v>35</v>
      </c>
      <c r="M2557" s="8" t="b">
        <v>1</v>
      </c>
      <c r="N2557" s="8" t="s">
        <v>8298</v>
      </c>
      <c r="O2557">
        <f t="shared" si="196"/>
        <v>107</v>
      </c>
      <c r="P2557" s="13">
        <f t="shared" si="197"/>
        <v>61.34</v>
      </c>
      <c r="Q2557" s="15" t="s">
        <v>8323</v>
      </c>
      <c r="R2557" t="s">
        <v>8352</v>
      </c>
      <c r="S2557" s="19">
        <f t="shared" si="198"/>
        <v>41026.655011574076</v>
      </c>
      <c r="T2557" s="19">
        <f t="shared" si="199"/>
        <v>41057.655011574076</v>
      </c>
      <c r="U2557">
        <f t="shared" si="200"/>
        <v>2012</v>
      </c>
    </row>
    <row r="2558" spans="1:21" ht="43.2" hidden="1" x14ac:dyDescent="0.3">
      <c r="A2558" s="8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  <c r="O2558">
        <f t="shared" si="196"/>
        <v>106</v>
      </c>
      <c r="P2558" s="13">
        <f t="shared" si="197"/>
        <v>23.12</v>
      </c>
      <c r="Q2558" s="15" t="s">
        <v>8323</v>
      </c>
      <c r="R2558" t="s">
        <v>8352</v>
      </c>
      <c r="S2558" s="19">
        <f t="shared" si="198"/>
        <v>41222.991400462961</v>
      </c>
      <c r="T2558" s="19">
        <f t="shared" si="199"/>
        <v>41267.991400462961</v>
      </c>
      <c r="U2558">
        <f t="shared" si="200"/>
        <v>2012</v>
      </c>
    </row>
    <row r="2559" spans="1:21" ht="28.8" hidden="1" x14ac:dyDescent="0.3">
      <c r="A2559" s="8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  <c r="O2559">
        <f t="shared" si="196"/>
        <v>118</v>
      </c>
      <c r="P2559" s="13">
        <f t="shared" si="197"/>
        <v>29.61</v>
      </c>
      <c r="Q2559" s="15" t="s">
        <v>8323</v>
      </c>
      <c r="R2559" t="s">
        <v>8352</v>
      </c>
      <c r="S2559" s="19">
        <f t="shared" si="198"/>
        <v>41744.745208333334</v>
      </c>
      <c r="T2559" s="19">
        <f t="shared" si="199"/>
        <v>41774.745208333334</v>
      </c>
      <c r="U2559">
        <f t="shared" si="200"/>
        <v>2014</v>
      </c>
    </row>
    <row r="2560" spans="1:21" ht="43.2" x14ac:dyDescent="0.3">
      <c r="A2560" s="8">
        <v>2558</v>
      </c>
      <c r="B2560" s="9" t="s">
        <v>2558</v>
      </c>
      <c r="C2560" s="9" t="s">
        <v>6668</v>
      </c>
      <c r="D2560" s="10">
        <v>1250</v>
      </c>
      <c r="E2560" s="11">
        <v>1361</v>
      </c>
      <c r="F2560" s="8" t="s">
        <v>8218</v>
      </c>
      <c r="G2560" s="8" t="s">
        <v>8225</v>
      </c>
      <c r="H2560" s="8" t="s">
        <v>8247</v>
      </c>
      <c r="I2560" s="8">
        <v>1430488740</v>
      </c>
      <c r="J2560" s="8">
        <v>1427747906</v>
      </c>
      <c r="K2560" s="8" t="b">
        <v>0</v>
      </c>
      <c r="L2560" s="8">
        <v>18</v>
      </c>
      <c r="M2560" s="8" t="b">
        <v>1</v>
      </c>
      <c r="N2560" s="8" t="s">
        <v>8298</v>
      </c>
      <c r="O2560">
        <f t="shared" si="196"/>
        <v>109</v>
      </c>
      <c r="P2560" s="13">
        <f t="shared" si="197"/>
        <v>75.61</v>
      </c>
      <c r="Q2560" s="15" t="s">
        <v>8323</v>
      </c>
      <c r="R2560" t="s">
        <v>8352</v>
      </c>
      <c r="S2560" s="19">
        <f t="shared" si="198"/>
        <v>42093.860023148154</v>
      </c>
      <c r="T2560" s="19">
        <f t="shared" si="199"/>
        <v>42125.582638888889</v>
      </c>
      <c r="U2560">
        <f t="shared" si="200"/>
        <v>2015</v>
      </c>
    </row>
    <row r="2561" spans="1:21" ht="43.2" hidden="1" x14ac:dyDescent="0.3">
      <c r="A2561" s="8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  <c r="O2561">
        <f t="shared" si="196"/>
        <v>111</v>
      </c>
      <c r="P2561" s="13">
        <f t="shared" si="197"/>
        <v>35.6</v>
      </c>
      <c r="Q2561" s="15" t="s">
        <v>8323</v>
      </c>
      <c r="R2561" t="s">
        <v>8352</v>
      </c>
      <c r="S2561" s="19">
        <f t="shared" si="198"/>
        <v>40829.873657407406</v>
      </c>
      <c r="T2561" s="19">
        <f t="shared" si="199"/>
        <v>40862.817361111112</v>
      </c>
      <c r="U2561">
        <f t="shared" si="200"/>
        <v>2011</v>
      </c>
    </row>
    <row r="2562" spans="1:21" ht="43.2" x14ac:dyDescent="0.3">
      <c r="A2562" s="8">
        <v>2560</v>
      </c>
      <c r="B2562" s="9" t="s">
        <v>2560</v>
      </c>
      <c r="C2562" s="9" t="s">
        <v>6670</v>
      </c>
      <c r="D2562" s="10">
        <v>3000</v>
      </c>
      <c r="E2562" s="11">
        <v>3003</v>
      </c>
      <c r="F2562" s="8" t="s">
        <v>8218</v>
      </c>
      <c r="G2562" s="8" t="s">
        <v>8224</v>
      </c>
      <c r="H2562" s="8" t="s">
        <v>8246</v>
      </c>
      <c r="I2562" s="8">
        <v>1425682174</v>
      </c>
      <c r="J2562" s="8">
        <v>1423090174</v>
      </c>
      <c r="K2562" s="8" t="b">
        <v>0</v>
      </c>
      <c r="L2562" s="8">
        <v>21</v>
      </c>
      <c r="M2562" s="8" t="b">
        <v>1</v>
      </c>
      <c r="N2562" s="8" t="s">
        <v>8298</v>
      </c>
      <c r="O2562">
        <f t="shared" si="196"/>
        <v>100</v>
      </c>
      <c r="P2562" s="13">
        <f t="shared" si="197"/>
        <v>143</v>
      </c>
      <c r="Q2562" s="15" t="s">
        <v>8323</v>
      </c>
      <c r="R2562" t="s">
        <v>8352</v>
      </c>
      <c r="S2562" s="19">
        <f t="shared" si="198"/>
        <v>42039.951087962967</v>
      </c>
      <c r="T2562" s="19">
        <f t="shared" si="199"/>
        <v>42069.951087962967</v>
      </c>
      <c r="U2562">
        <f t="shared" si="200"/>
        <v>2015</v>
      </c>
    </row>
    <row r="2563" spans="1:21" ht="43.2" hidden="1" x14ac:dyDescent="0.3">
      <c r="A2563" s="8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  <c r="O2563">
        <f t="shared" ref="O2563:O2626" si="201">ROUND(E2563/D2563*100,0)</f>
        <v>0</v>
      </c>
      <c r="P2563" s="13">
        <f t="shared" ref="P2563:P2626" si="202">IFERROR(ROUND(E2563/L2563,2),0)</f>
        <v>0</v>
      </c>
      <c r="Q2563" s="15" t="s">
        <v>8334</v>
      </c>
      <c r="R2563" t="s">
        <v>8335</v>
      </c>
      <c r="S2563" s="19">
        <f t="shared" ref="S2563:S2626" si="203">(((J2563/60)/60)/24)+DATE(1970,1,1)</f>
        <v>42260.528807870374</v>
      </c>
      <c r="T2563" s="19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57.6" hidden="1" x14ac:dyDescent="0.3">
      <c r="A2564" s="8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  <c r="O2564">
        <f t="shared" si="201"/>
        <v>1</v>
      </c>
      <c r="P2564" s="13">
        <f t="shared" si="202"/>
        <v>25</v>
      </c>
      <c r="Q2564" s="15" t="s">
        <v>8334</v>
      </c>
      <c r="R2564" t="s">
        <v>8335</v>
      </c>
      <c r="S2564" s="19">
        <f t="shared" si="203"/>
        <v>42594.524756944447</v>
      </c>
      <c r="T2564" s="19">
        <f t="shared" si="204"/>
        <v>42654.524756944447</v>
      </c>
      <c r="U2564">
        <f t="shared" si="205"/>
        <v>2016</v>
      </c>
    </row>
    <row r="2565" spans="1:21" ht="28.8" hidden="1" x14ac:dyDescent="0.3">
      <c r="A2565" s="8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  <c r="O2565">
        <f t="shared" si="201"/>
        <v>0</v>
      </c>
      <c r="P2565" s="13">
        <f t="shared" si="202"/>
        <v>0</v>
      </c>
      <c r="Q2565" s="15" t="s">
        <v>8334</v>
      </c>
      <c r="R2565" t="s">
        <v>8335</v>
      </c>
      <c r="S2565" s="19">
        <f t="shared" si="203"/>
        <v>42155.139479166668</v>
      </c>
      <c r="T2565" s="19">
        <f t="shared" si="204"/>
        <v>42215.139479166668</v>
      </c>
      <c r="U2565">
        <f t="shared" si="205"/>
        <v>2015</v>
      </c>
    </row>
    <row r="2566" spans="1:21" ht="43.2" hidden="1" x14ac:dyDescent="0.3">
      <c r="A2566" s="8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  <c r="O2566">
        <f t="shared" si="201"/>
        <v>0</v>
      </c>
      <c r="P2566" s="13">
        <f t="shared" si="202"/>
        <v>0</v>
      </c>
      <c r="Q2566" s="15" t="s">
        <v>8334</v>
      </c>
      <c r="R2566" t="s">
        <v>8335</v>
      </c>
      <c r="S2566" s="19">
        <f t="shared" si="203"/>
        <v>41822.040497685186</v>
      </c>
      <c r="T2566" s="19">
        <f t="shared" si="204"/>
        <v>41852.040497685186</v>
      </c>
      <c r="U2566">
        <f t="shared" si="205"/>
        <v>2014</v>
      </c>
    </row>
    <row r="2567" spans="1:21" ht="43.2" hidden="1" x14ac:dyDescent="0.3">
      <c r="A2567" s="8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  <c r="O2567">
        <f t="shared" si="201"/>
        <v>1</v>
      </c>
      <c r="P2567" s="13">
        <f t="shared" si="202"/>
        <v>100</v>
      </c>
      <c r="Q2567" s="15" t="s">
        <v>8334</v>
      </c>
      <c r="R2567" t="s">
        <v>8335</v>
      </c>
      <c r="S2567" s="19">
        <f t="shared" si="203"/>
        <v>42440.650335648148</v>
      </c>
      <c r="T2567" s="19">
        <f t="shared" si="204"/>
        <v>42499.868055555555</v>
      </c>
      <c r="U2567">
        <f t="shared" si="205"/>
        <v>2016</v>
      </c>
    </row>
    <row r="2568" spans="1:21" ht="43.2" hidden="1" x14ac:dyDescent="0.3">
      <c r="A2568" s="8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  <c r="O2568">
        <f t="shared" si="201"/>
        <v>0</v>
      </c>
      <c r="P2568" s="13">
        <f t="shared" si="202"/>
        <v>0</v>
      </c>
      <c r="Q2568" s="15" t="s">
        <v>8334</v>
      </c>
      <c r="R2568" t="s">
        <v>8335</v>
      </c>
      <c r="S2568" s="19">
        <f t="shared" si="203"/>
        <v>41842.980879629627</v>
      </c>
      <c r="T2568" s="19">
        <f t="shared" si="204"/>
        <v>41872.980879629627</v>
      </c>
      <c r="U2568">
        <f t="shared" si="205"/>
        <v>2014</v>
      </c>
    </row>
    <row r="2569" spans="1:21" ht="43.2" hidden="1" x14ac:dyDescent="0.3">
      <c r="A2569" s="8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  <c r="O2569">
        <f t="shared" si="201"/>
        <v>0</v>
      </c>
      <c r="P2569" s="13">
        <f t="shared" si="202"/>
        <v>60</v>
      </c>
      <c r="Q2569" s="15" t="s">
        <v>8334</v>
      </c>
      <c r="R2569" t="s">
        <v>8335</v>
      </c>
      <c r="S2569" s="19">
        <f t="shared" si="203"/>
        <v>42087.878912037035</v>
      </c>
      <c r="T2569" s="19">
        <f t="shared" si="204"/>
        <v>42117.878912037035</v>
      </c>
      <c r="U2569">
        <f t="shared" si="205"/>
        <v>2015</v>
      </c>
    </row>
    <row r="2570" spans="1:21" ht="43.2" hidden="1" x14ac:dyDescent="0.3">
      <c r="A2570" s="8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  <c r="O2570">
        <f t="shared" si="201"/>
        <v>1</v>
      </c>
      <c r="P2570" s="13">
        <f t="shared" si="202"/>
        <v>50</v>
      </c>
      <c r="Q2570" s="15" t="s">
        <v>8334</v>
      </c>
      <c r="R2570" t="s">
        <v>8335</v>
      </c>
      <c r="S2570" s="19">
        <f t="shared" si="203"/>
        <v>42584.666597222225</v>
      </c>
      <c r="T2570" s="19">
        <f t="shared" si="204"/>
        <v>42614.666597222225</v>
      </c>
      <c r="U2570">
        <f t="shared" si="205"/>
        <v>2016</v>
      </c>
    </row>
    <row r="2571" spans="1:21" ht="43.2" hidden="1" x14ac:dyDescent="0.3">
      <c r="A2571" s="8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  <c r="O2571">
        <f t="shared" si="201"/>
        <v>2</v>
      </c>
      <c r="P2571" s="13">
        <f t="shared" si="202"/>
        <v>72.5</v>
      </c>
      <c r="Q2571" s="15" t="s">
        <v>8334</v>
      </c>
      <c r="R2571" t="s">
        <v>8335</v>
      </c>
      <c r="S2571" s="19">
        <f t="shared" si="203"/>
        <v>42234.105462962965</v>
      </c>
      <c r="T2571" s="19">
        <f t="shared" si="204"/>
        <v>42264.105462962965</v>
      </c>
      <c r="U2571">
        <f t="shared" si="205"/>
        <v>2015</v>
      </c>
    </row>
    <row r="2572" spans="1:21" ht="43.2" hidden="1" x14ac:dyDescent="0.3">
      <c r="A2572" s="8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  <c r="O2572">
        <f t="shared" si="201"/>
        <v>1</v>
      </c>
      <c r="P2572" s="13">
        <f t="shared" si="202"/>
        <v>29.5</v>
      </c>
      <c r="Q2572" s="15" t="s">
        <v>8334</v>
      </c>
      <c r="R2572" t="s">
        <v>8335</v>
      </c>
      <c r="S2572" s="19">
        <f t="shared" si="203"/>
        <v>42744.903182870374</v>
      </c>
      <c r="T2572" s="19">
        <f t="shared" si="204"/>
        <v>42774.903182870374</v>
      </c>
      <c r="U2572">
        <f t="shared" si="205"/>
        <v>2017</v>
      </c>
    </row>
    <row r="2573" spans="1:21" ht="43.2" hidden="1" x14ac:dyDescent="0.3">
      <c r="A2573" s="8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  <c r="O2573">
        <f t="shared" si="201"/>
        <v>0</v>
      </c>
      <c r="P2573" s="13">
        <f t="shared" si="202"/>
        <v>62.5</v>
      </c>
      <c r="Q2573" s="15" t="s">
        <v>8334</v>
      </c>
      <c r="R2573" t="s">
        <v>8335</v>
      </c>
      <c r="S2573" s="19">
        <f t="shared" si="203"/>
        <v>42449.341678240744</v>
      </c>
      <c r="T2573" s="19">
        <f t="shared" si="204"/>
        <v>42509.341678240744</v>
      </c>
      <c r="U2573">
        <f t="shared" si="205"/>
        <v>2016</v>
      </c>
    </row>
    <row r="2574" spans="1:21" ht="43.2" hidden="1" x14ac:dyDescent="0.3">
      <c r="A2574" s="8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  <c r="O2574">
        <f t="shared" si="201"/>
        <v>0</v>
      </c>
      <c r="P2574" s="13">
        <f t="shared" si="202"/>
        <v>0</v>
      </c>
      <c r="Q2574" s="15" t="s">
        <v>8334</v>
      </c>
      <c r="R2574" t="s">
        <v>8335</v>
      </c>
      <c r="S2574" s="19">
        <f t="shared" si="203"/>
        <v>42077.119409722218</v>
      </c>
      <c r="T2574" s="19">
        <f t="shared" si="204"/>
        <v>42107.119409722218</v>
      </c>
      <c r="U2574">
        <f t="shared" si="205"/>
        <v>2015</v>
      </c>
    </row>
    <row r="2575" spans="1:21" ht="43.2" hidden="1" x14ac:dyDescent="0.3">
      <c r="A2575" s="8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  <c r="O2575">
        <f t="shared" si="201"/>
        <v>0</v>
      </c>
      <c r="P2575" s="13">
        <f t="shared" si="202"/>
        <v>0</v>
      </c>
      <c r="Q2575" s="15" t="s">
        <v>8334</v>
      </c>
      <c r="R2575" t="s">
        <v>8335</v>
      </c>
      <c r="S2575" s="19">
        <f t="shared" si="203"/>
        <v>41829.592002314814</v>
      </c>
      <c r="T2575" s="19">
        <f t="shared" si="204"/>
        <v>41874.592002314814</v>
      </c>
      <c r="U2575">
        <f t="shared" si="205"/>
        <v>2014</v>
      </c>
    </row>
    <row r="2576" spans="1:21" ht="43.2" hidden="1" x14ac:dyDescent="0.3">
      <c r="A2576" s="8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  <c r="O2576">
        <f t="shared" si="201"/>
        <v>0</v>
      </c>
      <c r="P2576" s="13">
        <f t="shared" si="202"/>
        <v>0</v>
      </c>
      <c r="Q2576" s="15" t="s">
        <v>8334</v>
      </c>
      <c r="R2576" t="s">
        <v>8335</v>
      </c>
      <c r="S2576" s="19">
        <f t="shared" si="203"/>
        <v>42487.825752314813</v>
      </c>
      <c r="T2576" s="19">
        <f t="shared" si="204"/>
        <v>42508.825752314813</v>
      </c>
      <c r="U2576">
        <f t="shared" si="205"/>
        <v>2016</v>
      </c>
    </row>
    <row r="2577" spans="1:21" ht="43.2" hidden="1" x14ac:dyDescent="0.3">
      <c r="A2577" s="8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  <c r="O2577">
        <f t="shared" si="201"/>
        <v>0</v>
      </c>
      <c r="P2577" s="13">
        <f t="shared" si="202"/>
        <v>0</v>
      </c>
      <c r="Q2577" s="15" t="s">
        <v>8334</v>
      </c>
      <c r="R2577" t="s">
        <v>8335</v>
      </c>
      <c r="S2577" s="19">
        <f t="shared" si="203"/>
        <v>41986.108726851846</v>
      </c>
      <c r="T2577" s="19">
        <f t="shared" si="204"/>
        <v>42016.108726851846</v>
      </c>
      <c r="U2577">
        <f t="shared" si="205"/>
        <v>2014</v>
      </c>
    </row>
    <row r="2578" spans="1:21" ht="28.8" hidden="1" x14ac:dyDescent="0.3">
      <c r="A2578" s="8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  <c r="O2578">
        <f t="shared" si="201"/>
        <v>0</v>
      </c>
      <c r="P2578" s="13">
        <f t="shared" si="202"/>
        <v>0</v>
      </c>
      <c r="Q2578" s="15" t="s">
        <v>8334</v>
      </c>
      <c r="R2578" t="s">
        <v>8335</v>
      </c>
      <c r="S2578" s="19">
        <f t="shared" si="203"/>
        <v>42060.00980324074</v>
      </c>
      <c r="T2578" s="19">
        <f t="shared" si="204"/>
        <v>42104.968136574069</v>
      </c>
      <c r="U2578">
        <f t="shared" si="205"/>
        <v>2015</v>
      </c>
    </row>
    <row r="2579" spans="1:21" ht="43.2" hidden="1" x14ac:dyDescent="0.3">
      <c r="A2579" s="8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  <c r="O2579">
        <f t="shared" si="201"/>
        <v>0</v>
      </c>
      <c r="P2579" s="13">
        <f t="shared" si="202"/>
        <v>0</v>
      </c>
      <c r="Q2579" s="15" t="s">
        <v>8334</v>
      </c>
      <c r="R2579" t="s">
        <v>8335</v>
      </c>
      <c r="S2579" s="19">
        <f t="shared" si="203"/>
        <v>41830.820567129631</v>
      </c>
      <c r="T2579" s="19">
        <f t="shared" si="204"/>
        <v>41855.820567129631</v>
      </c>
      <c r="U2579">
        <f t="shared" si="205"/>
        <v>2014</v>
      </c>
    </row>
    <row r="2580" spans="1:21" ht="57.6" hidden="1" x14ac:dyDescent="0.3">
      <c r="A2580" s="8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  <c r="O2580">
        <f t="shared" si="201"/>
        <v>0</v>
      </c>
      <c r="P2580" s="13">
        <f t="shared" si="202"/>
        <v>0</v>
      </c>
      <c r="Q2580" s="15" t="s">
        <v>8334</v>
      </c>
      <c r="R2580" t="s">
        <v>8335</v>
      </c>
      <c r="S2580" s="19">
        <f t="shared" si="203"/>
        <v>42238.022905092599</v>
      </c>
      <c r="T2580" s="19">
        <f t="shared" si="204"/>
        <v>42286.708333333328</v>
      </c>
      <c r="U2580">
        <f t="shared" si="205"/>
        <v>2015</v>
      </c>
    </row>
    <row r="2581" spans="1:21" ht="43.2" hidden="1" x14ac:dyDescent="0.3">
      <c r="A2581" s="8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  <c r="O2581">
        <f t="shared" si="201"/>
        <v>0</v>
      </c>
      <c r="P2581" s="13">
        <f t="shared" si="202"/>
        <v>23.08</v>
      </c>
      <c r="Q2581" s="15" t="s">
        <v>8334</v>
      </c>
      <c r="R2581" t="s">
        <v>8335</v>
      </c>
      <c r="S2581" s="19">
        <f t="shared" si="203"/>
        <v>41837.829895833333</v>
      </c>
      <c r="T2581" s="19">
        <f t="shared" si="204"/>
        <v>41897.829895833333</v>
      </c>
      <c r="U2581">
        <f t="shared" si="205"/>
        <v>2014</v>
      </c>
    </row>
    <row r="2582" spans="1:21" ht="43.2" hidden="1" x14ac:dyDescent="0.3">
      <c r="A2582" s="8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  <c r="O2582">
        <f t="shared" si="201"/>
        <v>1</v>
      </c>
      <c r="P2582" s="13">
        <f t="shared" si="202"/>
        <v>25.5</v>
      </c>
      <c r="Q2582" s="15" t="s">
        <v>8334</v>
      </c>
      <c r="R2582" t="s">
        <v>8335</v>
      </c>
      <c r="S2582" s="19">
        <f t="shared" si="203"/>
        <v>42110.326423611114</v>
      </c>
      <c r="T2582" s="19">
        <f t="shared" si="204"/>
        <v>42140.125</v>
      </c>
      <c r="U2582">
        <f t="shared" si="205"/>
        <v>2015</v>
      </c>
    </row>
    <row r="2583" spans="1:21" ht="43.2" hidden="1" x14ac:dyDescent="0.3">
      <c r="A2583" s="8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  <c r="O2583">
        <f t="shared" si="201"/>
        <v>11</v>
      </c>
      <c r="P2583" s="13">
        <f t="shared" si="202"/>
        <v>48.18</v>
      </c>
      <c r="Q2583" s="15" t="s">
        <v>8334</v>
      </c>
      <c r="R2583" t="s">
        <v>8335</v>
      </c>
      <c r="S2583" s="19">
        <f t="shared" si="203"/>
        <v>42294.628449074073</v>
      </c>
      <c r="T2583" s="19">
        <f t="shared" si="204"/>
        <v>42324.670115740737</v>
      </c>
      <c r="U2583">
        <f t="shared" si="205"/>
        <v>2015</v>
      </c>
    </row>
    <row r="2584" spans="1:21" ht="28.8" hidden="1" x14ac:dyDescent="0.3">
      <c r="A2584" s="8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  <c r="O2584">
        <f t="shared" si="201"/>
        <v>0</v>
      </c>
      <c r="P2584" s="13">
        <f t="shared" si="202"/>
        <v>1</v>
      </c>
      <c r="Q2584" s="15" t="s">
        <v>8334</v>
      </c>
      <c r="R2584" t="s">
        <v>8335</v>
      </c>
      <c r="S2584" s="19">
        <f t="shared" si="203"/>
        <v>42642.988819444443</v>
      </c>
      <c r="T2584" s="19">
        <f t="shared" si="204"/>
        <v>42672.988819444443</v>
      </c>
      <c r="U2584">
        <f t="shared" si="205"/>
        <v>2016</v>
      </c>
    </row>
    <row r="2585" spans="1:21" ht="43.2" x14ac:dyDescent="0.3">
      <c r="A2585" s="8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  <c r="O2585">
        <f t="shared" si="201"/>
        <v>1</v>
      </c>
      <c r="P2585" s="13">
        <f t="shared" si="202"/>
        <v>1</v>
      </c>
      <c r="Q2585" s="15" t="s">
        <v>8334</v>
      </c>
      <c r="R2585" t="s">
        <v>8335</v>
      </c>
      <c r="S2585" s="19">
        <f t="shared" si="203"/>
        <v>42019.76944444445</v>
      </c>
      <c r="T2585" s="19">
        <f t="shared" si="204"/>
        <v>42079.727777777778</v>
      </c>
      <c r="U2585">
        <f t="shared" si="205"/>
        <v>2015</v>
      </c>
    </row>
    <row r="2586" spans="1:21" ht="28.8" hidden="1" x14ac:dyDescent="0.3">
      <c r="A2586" s="8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  <c r="O2586">
        <f t="shared" si="201"/>
        <v>0</v>
      </c>
      <c r="P2586" s="13">
        <f t="shared" si="202"/>
        <v>0</v>
      </c>
      <c r="Q2586" s="15" t="s">
        <v>8334</v>
      </c>
      <c r="R2586" t="s">
        <v>8335</v>
      </c>
      <c r="S2586" s="19">
        <f t="shared" si="203"/>
        <v>42140.173252314817</v>
      </c>
      <c r="T2586" s="19">
        <f t="shared" si="204"/>
        <v>42170.173252314817</v>
      </c>
      <c r="U2586">
        <f t="shared" si="205"/>
        <v>2015</v>
      </c>
    </row>
    <row r="2587" spans="1:21" ht="43.2" hidden="1" x14ac:dyDescent="0.3">
      <c r="A2587" s="8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  <c r="O2587">
        <f t="shared" si="201"/>
        <v>0</v>
      </c>
      <c r="P2587" s="13">
        <f t="shared" si="202"/>
        <v>50</v>
      </c>
      <c r="Q2587" s="15" t="s">
        <v>8334</v>
      </c>
      <c r="R2587" t="s">
        <v>8335</v>
      </c>
      <c r="S2587" s="19">
        <f t="shared" si="203"/>
        <v>41795.963333333333</v>
      </c>
      <c r="T2587" s="19">
        <f t="shared" si="204"/>
        <v>41825.963333333333</v>
      </c>
      <c r="U2587">
        <f t="shared" si="205"/>
        <v>2014</v>
      </c>
    </row>
    <row r="2588" spans="1:21" ht="28.8" x14ac:dyDescent="0.3">
      <c r="A2588" s="8">
        <v>2586</v>
      </c>
      <c r="B2588" s="9" t="s">
        <v>2586</v>
      </c>
      <c r="C2588" s="9" t="s">
        <v>6696</v>
      </c>
      <c r="D2588" s="10">
        <v>3000</v>
      </c>
      <c r="E2588" s="11">
        <v>5</v>
      </c>
      <c r="F2588" s="8" t="s">
        <v>8220</v>
      </c>
      <c r="G2588" s="8" t="s">
        <v>8224</v>
      </c>
      <c r="H2588" s="8" t="s">
        <v>8246</v>
      </c>
      <c r="I2588" s="8">
        <v>1451030136</v>
      </c>
      <c r="J2588" s="8">
        <v>1448438136</v>
      </c>
      <c r="K2588" s="8" t="b">
        <v>0</v>
      </c>
      <c r="L2588" s="8">
        <v>1</v>
      </c>
      <c r="M2588" s="8" t="b">
        <v>0</v>
      </c>
      <c r="N2588" s="8" t="s">
        <v>8282</v>
      </c>
      <c r="O2588">
        <f t="shared" si="201"/>
        <v>0</v>
      </c>
      <c r="P2588" s="13">
        <f t="shared" si="202"/>
        <v>5</v>
      </c>
      <c r="Q2588" s="15" t="s">
        <v>8334</v>
      </c>
      <c r="R2588" t="s">
        <v>8335</v>
      </c>
      <c r="S2588" s="19">
        <f t="shared" si="203"/>
        <v>42333.330277777779</v>
      </c>
      <c r="T2588" s="19">
        <f t="shared" si="204"/>
        <v>42363.330277777779</v>
      </c>
      <c r="U2588">
        <f t="shared" si="205"/>
        <v>2015</v>
      </c>
    </row>
    <row r="2589" spans="1:21" ht="43.2" hidden="1" x14ac:dyDescent="0.3">
      <c r="A2589" s="8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  <c r="O2589">
        <f t="shared" si="201"/>
        <v>2</v>
      </c>
      <c r="P2589" s="13">
        <f t="shared" si="202"/>
        <v>202.83</v>
      </c>
      <c r="Q2589" s="15" t="s">
        <v>8334</v>
      </c>
      <c r="R2589" t="s">
        <v>8335</v>
      </c>
      <c r="S2589" s="19">
        <f t="shared" si="203"/>
        <v>42338.675381944442</v>
      </c>
      <c r="T2589" s="19">
        <f t="shared" si="204"/>
        <v>42368.675381944442</v>
      </c>
      <c r="U2589">
        <f t="shared" si="205"/>
        <v>2015</v>
      </c>
    </row>
    <row r="2590" spans="1:21" ht="57.6" hidden="1" x14ac:dyDescent="0.3">
      <c r="A2590" s="8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  <c r="O2590">
        <f t="shared" si="201"/>
        <v>4</v>
      </c>
      <c r="P2590" s="13">
        <f t="shared" si="202"/>
        <v>29.13</v>
      </c>
      <c r="Q2590" s="15" t="s">
        <v>8334</v>
      </c>
      <c r="R2590" t="s">
        <v>8335</v>
      </c>
      <c r="S2590" s="19">
        <f t="shared" si="203"/>
        <v>42042.676226851851</v>
      </c>
      <c r="T2590" s="19">
        <f t="shared" si="204"/>
        <v>42094.551388888889</v>
      </c>
      <c r="U2590">
        <f t="shared" si="205"/>
        <v>2015</v>
      </c>
    </row>
    <row r="2591" spans="1:21" ht="43.2" hidden="1" x14ac:dyDescent="0.3">
      <c r="A2591" s="8">
        <v>2589</v>
      </c>
      <c r="B2591" s="9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  <c r="O2591">
        <f t="shared" si="201"/>
        <v>0</v>
      </c>
      <c r="P2591" s="13">
        <f t="shared" si="202"/>
        <v>5</v>
      </c>
      <c r="Q2591" s="15" t="s">
        <v>8334</v>
      </c>
      <c r="R2591" t="s">
        <v>8335</v>
      </c>
      <c r="S2591" s="19">
        <f t="shared" si="203"/>
        <v>42422.536192129628</v>
      </c>
      <c r="T2591" s="19">
        <f t="shared" si="204"/>
        <v>42452.494525462964</v>
      </c>
      <c r="U2591">
        <f t="shared" si="205"/>
        <v>2016</v>
      </c>
    </row>
    <row r="2592" spans="1:21" ht="43.2" x14ac:dyDescent="0.3">
      <c r="A2592" s="8">
        <v>2590</v>
      </c>
      <c r="B2592" s="9" t="s">
        <v>2590</v>
      </c>
      <c r="C2592" s="9" t="s">
        <v>6700</v>
      </c>
      <c r="D2592" s="10">
        <v>3000</v>
      </c>
      <c r="E2592" s="11">
        <v>0</v>
      </c>
      <c r="F2592" s="8" t="s">
        <v>8220</v>
      </c>
      <c r="G2592" s="8" t="s">
        <v>8225</v>
      </c>
      <c r="H2592" s="8" t="s">
        <v>8247</v>
      </c>
      <c r="I2592" s="8">
        <v>1453817297</v>
      </c>
      <c r="J2592" s="8">
        <v>1453212497</v>
      </c>
      <c r="K2592" s="8" t="b">
        <v>0</v>
      </c>
      <c r="L2592" s="8">
        <v>0</v>
      </c>
      <c r="M2592" s="8" t="b">
        <v>0</v>
      </c>
      <c r="N2592" s="8" t="s">
        <v>8282</v>
      </c>
      <c r="O2592">
        <f t="shared" si="201"/>
        <v>0</v>
      </c>
      <c r="P2592" s="13">
        <f t="shared" si="202"/>
        <v>0</v>
      </c>
      <c r="Q2592" s="15" t="s">
        <v>8334</v>
      </c>
      <c r="R2592" t="s">
        <v>8335</v>
      </c>
      <c r="S2592" s="19">
        <f t="shared" si="203"/>
        <v>42388.589085648149</v>
      </c>
      <c r="T2592" s="19">
        <f t="shared" si="204"/>
        <v>42395.589085648149</v>
      </c>
      <c r="U2592">
        <f t="shared" si="205"/>
        <v>2016</v>
      </c>
    </row>
    <row r="2593" spans="1:21" ht="43.2" x14ac:dyDescent="0.3">
      <c r="A2593" s="8">
        <v>2591</v>
      </c>
      <c r="B2593" s="9" t="s">
        <v>2591</v>
      </c>
      <c r="C2593" s="9" t="s">
        <v>6701</v>
      </c>
      <c r="D2593" s="10">
        <v>1500</v>
      </c>
      <c r="E2593" s="11">
        <v>26</v>
      </c>
      <c r="F2593" s="8" t="s">
        <v>8220</v>
      </c>
      <c r="G2593" s="8" t="s">
        <v>8223</v>
      </c>
      <c r="H2593" s="8" t="s">
        <v>8245</v>
      </c>
      <c r="I2593" s="8">
        <v>1457901924</v>
      </c>
      <c r="J2593" s="8">
        <v>1452721524</v>
      </c>
      <c r="K2593" s="8" t="b">
        <v>0</v>
      </c>
      <c r="L2593" s="8">
        <v>2</v>
      </c>
      <c r="M2593" s="8" t="b">
        <v>0</v>
      </c>
      <c r="N2593" s="8" t="s">
        <v>8282</v>
      </c>
      <c r="O2593">
        <f t="shared" si="201"/>
        <v>2</v>
      </c>
      <c r="P2593" s="13">
        <f t="shared" si="202"/>
        <v>13</v>
      </c>
      <c r="Q2593" s="15" t="s">
        <v>8334</v>
      </c>
      <c r="R2593" t="s">
        <v>8335</v>
      </c>
      <c r="S2593" s="19">
        <f t="shared" si="203"/>
        <v>42382.906527777777</v>
      </c>
      <c r="T2593" s="19">
        <f t="shared" si="204"/>
        <v>42442.864861111113</v>
      </c>
      <c r="U2593">
        <f t="shared" si="205"/>
        <v>2016</v>
      </c>
    </row>
    <row r="2594" spans="1:21" ht="57.6" hidden="1" x14ac:dyDescent="0.3">
      <c r="A2594" s="8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  <c r="O2594">
        <f t="shared" si="201"/>
        <v>0</v>
      </c>
      <c r="P2594" s="13">
        <f t="shared" si="202"/>
        <v>50</v>
      </c>
      <c r="Q2594" s="15" t="s">
        <v>8334</v>
      </c>
      <c r="R2594" t="s">
        <v>8335</v>
      </c>
      <c r="S2594" s="19">
        <f t="shared" si="203"/>
        <v>41887.801168981481</v>
      </c>
      <c r="T2594" s="19">
        <f t="shared" si="204"/>
        <v>41917.801168981481</v>
      </c>
      <c r="U2594">
        <f t="shared" si="205"/>
        <v>2014</v>
      </c>
    </row>
    <row r="2595" spans="1:21" ht="43.2" hidden="1" x14ac:dyDescent="0.3">
      <c r="A2595" s="8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  <c r="O2595">
        <f t="shared" si="201"/>
        <v>0</v>
      </c>
      <c r="P2595" s="13">
        <f t="shared" si="202"/>
        <v>0</v>
      </c>
      <c r="Q2595" s="15" t="s">
        <v>8334</v>
      </c>
      <c r="R2595" t="s">
        <v>8335</v>
      </c>
      <c r="S2595" s="19">
        <f t="shared" si="203"/>
        <v>42089.84520833334</v>
      </c>
      <c r="T2595" s="19">
        <f t="shared" si="204"/>
        <v>42119.84520833334</v>
      </c>
      <c r="U2595">
        <f t="shared" si="205"/>
        <v>2015</v>
      </c>
    </row>
    <row r="2596" spans="1:21" ht="43.2" hidden="1" x14ac:dyDescent="0.3">
      <c r="A2596" s="8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  <c r="O2596">
        <f t="shared" si="201"/>
        <v>0</v>
      </c>
      <c r="P2596" s="13">
        <f t="shared" si="202"/>
        <v>1</v>
      </c>
      <c r="Q2596" s="15" t="s">
        <v>8334</v>
      </c>
      <c r="R2596" t="s">
        <v>8335</v>
      </c>
      <c r="S2596" s="19">
        <f t="shared" si="203"/>
        <v>41828.967916666668</v>
      </c>
      <c r="T2596" s="19">
        <f t="shared" si="204"/>
        <v>41858.967916666668</v>
      </c>
      <c r="U2596">
        <f t="shared" si="205"/>
        <v>2014</v>
      </c>
    </row>
    <row r="2597" spans="1:21" ht="28.8" hidden="1" x14ac:dyDescent="0.3">
      <c r="A2597" s="8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  <c r="O2597">
        <f t="shared" si="201"/>
        <v>12</v>
      </c>
      <c r="P2597" s="13">
        <f t="shared" si="202"/>
        <v>96.05</v>
      </c>
      <c r="Q2597" s="15" t="s">
        <v>8334</v>
      </c>
      <c r="R2597" t="s">
        <v>8335</v>
      </c>
      <c r="S2597" s="19">
        <f t="shared" si="203"/>
        <v>42760.244212962964</v>
      </c>
      <c r="T2597" s="19">
        <f t="shared" si="204"/>
        <v>42790.244212962964</v>
      </c>
      <c r="U2597">
        <f t="shared" si="205"/>
        <v>2017</v>
      </c>
    </row>
    <row r="2598" spans="1:21" ht="43.2" hidden="1" x14ac:dyDescent="0.3">
      <c r="A2598" s="8">
        <v>2596</v>
      </c>
      <c r="B2598" s="9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  <c r="O2598">
        <f t="shared" si="201"/>
        <v>24</v>
      </c>
      <c r="P2598" s="13">
        <f t="shared" si="202"/>
        <v>305.77999999999997</v>
      </c>
      <c r="Q2598" s="15" t="s">
        <v>8334</v>
      </c>
      <c r="R2598" t="s">
        <v>8335</v>
      </c>
      <c r="S2598" s="19">
        <f t="shared" si="203"/>
        <v>41828.664456018516</v>
      </c>
      <c r="T2598" s="19">
        <f t="shared" si="204"/>
        <v>41858.664456018516</v>
      </c>
      <c r="U2598">
        <f t="shared" si="205"/>
        <v>2014</v>
      </c>
    </row>
    <row r="2599" spans="1:21" ht="43.2" x14ac:dyDescent="0.3">
      <c r="A2599" s="8">
        <v>2597</v>
      </c>
      <c r="B2599" s="9" t="s">
        <v>2597</v>
      </c>
      <c r="C2599" s="9" t="s">
        <v>6707</v>
      </c>
      <c r="D2599" s="10">
        <v>1500</v>
      </c>
      <c r="E2599" s="11">
        <v>85</v>
      </c>
      <c r="F2599" s="8" t="s">
        <v>8220</v>
      </c>
      <c r="G2599" s="8" t="s">
        <v>8224</v>
      </c>
      <c r="H2599" s="8" t="s">
        <v>8246</v>
      </c>
      <c r="I2599" s="8">
        <v>1466323917</v>
      </c>
      <c r="J2599" s="8">
        <v>1463731917</v>
      </c>
      <c r="K2599" s="8" t="b">
        <v>0</v>
      </c>
      <c r="L2599" s="8">
        <v>7</v>
      </c>
      <c r="M2599" s="8" t="b">
        <v>0</v>
      </c>
      <c r="N2599" s="8" t="s">
        <v>8282</v>
      </c>
      <c r="O2599">
        <f t="shared" si="201"/>
        <v>6</v>
      </c>
      <c r="P2599" s="13">
        <f t="shared" si="202"/>
        <v>12.14</v>
      </c>
      <c r="Q2599" s="15" t="s">
        <v>8334</v>
      </c>
      <c r="R2599" t="s">
        <v>8335</v>
      </c>
      <c r="S2599" s="19">
        <f t="shared" si="203"/>
        <v>42510.341631944444</v>
      </c>
      <c r="T2599" s="19">
        <f t="shared" si="204"/>
        <v>42540.341631944444</v>
      </c>
      <c r="U2599">
        <f t="shared" si="205"/>
        <v>2016</v>
      </c>
    </row>
    <row r="2600" spans="1:21" ht="43.2" x14ac:dyDescent="0.3">
      <c r="A2600" s="8">
        <v>2598</v>
      </c>
      <c r="B2600" s="9" t="s">
        <v>2598</v>
      </c>
      <c r="C2600" s="9" t="s">
        <v>6708</v>
      </c>
      <c r="D2600" s="10">
        <v>3000</v>
      </c>
      <c r="E2600" s="11">
        <v>1170</v>
      </c>
      <c r="F2600" s="8" t="s">
        <v>8220</v>
      </c>
      <c r="G2600" s="8" t="s">
        <v>8223</v>
      </c>
      <c r="H2600" s="8" t="s">
        <v>8245</v>
      </c>
      <c r="I2600" s="8">
        <v>1443039001</v>
      </c>
      <c r="J2600" s="8">
        <v>1440447001</v>
      </c>
      <c r="K2600" s="8" t="b">
        <v>0</v>
      </c>
      <c r="L2600" s="8">
        <v>14</v>
      </c>
      <c r="M2600" s="8" t="b">
        <v>0</v>
      </c>
      <c r="N2600" s="8" t="s">
        <v>8282</v>
      </c>
      <c r="O2600">
        <f t="shared" si="201"/>
        <v>39</v>
      </c>
      <c r="P2600" s="13">
        <f t="shared" si="202"/>
        <v>83.57</v>
      </c>
      <c r="Q2600" s="15" t="s">
        <v>8334</v>
      </c>
      <c r="R2600" t="s">
        <v>8335</v>
      </c>
      <c r="S2600" s="19">
        <f t="shared" si="203"/>
        <v>42240.840289351851</v>
      </c>
      <c r="T2600" s="19">
        <f t="shared" si="204"/>
        <v>42270.840289351851</v>
      </c>
      <c r="U2600">
        <f t="shared" si="205"/>
        <v>2015</v>
      </c>
    </row>
    <row r="2601" spans="1:21" ht="28.8" hidden="1" x14ac:dyDescent="0.3">
      <c r="A2601" s="8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  <c r="O2601">
        <f t="shared" si="201"/>
        <v>1</v>
      </c>
      <c r="P2601" s="13">
        <f t="shared" si="202"/>
        <v>18</v>
      </c>
      <c r="Q2601" s="15" t="s">
        <v>8334</v>
      </c>
      <c r="R2601" t="s">
        <v>8335</v>
      </c>
      <c r="S2601" s="19">
        <f t="shared" si="203"/>
        <v>41809.754016203704</v>
      </c>
      <c r="T2601" s="19">
        <f t="shared" si="204"/>
        <v>41854.754016203704</v>
      </c>
      <c r="U2601">
        <f t="shared" si="205"/>
        <v>2014</v>
      </c>
    </row>
    <row r="2602" spans="1:21" ht="43.2" hidden="1" x14ac:dyDescent="0.3">
      <c r="A2602" s="8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  <c r="O2602">
        <f t="shared" si="201"/>
        <v>7</v>
      </c>
      <c r="P2602" s="13">
        <f t="shared" si="202"/>
        <v>115.53</v>
      </c>
      <c r="Q2602" s="15" t="s">
        <v>8334</v>
      </c>
      <c r="R2602" t="s">
        <v>8335</v>
      </c>
      <c r="S2602" s="19">
        <f t="shared" si="203"/>
        <v>42394.900462962964</v>
      </c>
      <c r="T2602" s="19">
        <f t="shared" si="204"/>
        <v>42454.858796296292</v>
      </c>
      <c r="U2602">
        <f t="shared" si="205"/>
        <v>2016</v>
      </c>
    </row>
    <row r="2603" spans="1:21" ht="57.6" hidden="1" x14ac:dyDescent="0.3">
      <c r="A2603" s="8">
        <v>2601</v>
      </c>
      <c r="B2603" s="9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  <c r="O2603">
        <f t="shared" si="201"/>
        <v>661</v>
      </c>
      <c r="P2603" s="13">
        <f t="shared" si="202"/>
        <v>21.9</v>
      </c>
      <c r="Q2603" s="15" t="s">
        <v>8317</v>
      </c>
      <c r="R2603" t="s">
        <v>8353</v>
      </c>
      <c r="S2603" s="19">
        <f t="shared" si="203"/>
        <v>41150.902187499996</v>
      </c>
      <c r="T2603" s="19">
        <f t="shared" si="204"/>
        <v>41165.165972222225</v>
      </c>
      <c r="U2603">
        <f t="shared" si="205"/>
        <v>2012</v>
      </c>
    </row>
    <row r="2604" spans="1:21" ht="43.2" hidden="1" x14ac:dyDescent="0.3">
      <c r="A2604" s="8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  <c r="O2604">
        <f t="shared" si="201"/>
        <v>326</v>
      </c>
      <c r="P2604" s="13">
        <f t="shared" si="202"/>
        <v>80.02</v>
      </c>
      <c r="Q2604" s="15" t="s">
        <v>8317</v>
      </c>
      <c r="R2604" t="s">
        <v>8353</v>
      </c>
      <c r="S2604" s="19">
        <f t="shared" si="203"/>
        <v>41915.747314814813</v>
      </c>
      <c r="T2604" s="19">
        <f t="shared" si="204"/>
        <v>41955.888888888891</v>
      </c>
      <c r="U2604">
        <f t="shared" si="205"/>
        <v>2014</v>
      </c>
    </row>
    <row r="2605" spans="1:21" ht="28.8" x14ac:dyDescent="0.3">
      <c r="A2605" s="8">
        <v>2603</v>
      </c>
      <c r="B2605" s="9" t="s">
        <v>2603</v>
      </c>
      <c r="C2605" s="9" t="s">
        <v>6713</v>
      </c>
      <c r="D2605" s="10">
        <v>1750</v>
      </c>
      <c r="E2605" s="11">
        <v>1776</v>
      </c>
      <c r="F2605" s="8" t="s">
        <v>8218</v>
      </c>
      <c r="G2605" s="8" t="s">
        <v>8223</v>
      </c>
      <c r="H2605" s="8" t="s">
        <v>8245</v>
      </c>
      <c r="I2605" s="8">
        <v>1387835654</v>
      </c>
      <c r="J2605" s="8">
        <v>1386626054</v>
      </c>
      <c r="K2605" s="8" t="b">
        <v>1</v>
      </c>
      <c r="L2605" s="8">
        <v>50</v>
      </c>
      <c r="M2605" s="8" t="b">
        <v>1</v>
      </c>
      <c r="N2605" s="8" t="s">
        <v>8299</v>
      </c>
      <c r="O2605">
        <f t="shared" si="201"/>
        <v>101</v>
      </c>
      <c r="P2605" s="13">
        <f t="shared" si="202"/>
        <v>35.520000000000003</v>
      </c>
      <c r="Q2605" s="15" t="s">
        <v>8317</v>
      </c>
      <c r="R2605" t="s">
        <v>8353</v>
      </c>
      <c r="S2605" s="19">
        <f t="shared" si="203"/>
        <v>41617.912662037037</v>
      </c>
      <c r="T2605" s="19">
        <f t="shared" si="204"/>
        <v>41631.912662037037</v>
      </c>
      <c r="U2605">
        <f t="shared" si="205"/>
        <v>2013</v>
      </c>
    </row>
    <row r="2606" spans="1:21" ht="43.2" hidden="1" x14ac:dyDescent="0.3">
      <c r="A2606" s="8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  <c r="O2606">
        <f t="shared" si="201"/>
        <v>104</v>
      </c>
      <c r="P2606" s="13">
        <f t="shared" si="202"/>
        <v>64.930000000000007</v>
      </c>
      <c r="Q2606" s="15" t="s">
        <v>8317</v>
      </c>
      <c r="R2606" t="s">
        <v>8353</v>
      </c>
      <c r="S2606" s="19">
        <f t="shared" si="203"/>
        <v>40998.051192129627</v>
      </c>
      <c r="T2606" s="19">
        <f t="shared" si="204"/>
        <v>41028.051192129627</v>
      </c>
      <c r="U2606">
        <f t="shared" si="205"/>
        <v>2012</v>
      </c>
    </row>
    <row r="2607" spans="1:21" ht="43.2" hidden="1" x14ac:dyDescent="0.3">
      <c r="A2607" s="8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  <c r="O2607">
        <f t="shared" si="201"/>
        <v>107</v>
      </c>
      <c r="P2607" s="13">
        <f t="shared" si="202"/>
        <v>60.97</v>
      </c>
      <c r="Q2607" s="15" t="s">
        <v>8317</v>
      </c>
      <c r="R2607" t="s">
        <v>8353</v>
      </c>
      <c r="S2607" s="19">
        <f t="shared" si="203"/>
        <v>42508.541550925926</v>
      </c>
      <c r="T2607" s="19">
        <f t="shared" si="204"/>
        <v>42538.541550925926</v>
      </c>
      <c r="U2607">
        <f t="shared" si="205"/>
        <v>2016</v>
      </c>
    </row>
    <row r="2608" spans="1:21" ht="57.6" hidden="1" x14ac:dyDescent="0.3">
      <c r="A2608" s="8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  <c r="O2608">
        <f t="shared" si="201"/>
        <v>110</v>
      </c>
      <c r="P2608" s="13">
        <f t="shared" si="202"/>
        <v>31.44</v>
      </c>
      <c r="Q2608" s="15" t="s">
        <v>8317</v>
      </c>
      <c r="R2608" t="s">
        <v>8353</v>
      </c>
      <c r="S2608" s="19">
        <f t="shared" si="203"/>
        <v>41726.712754629632</v>
      </c>
      <c r="T2608" s="19">
        <f t="shared" si="204"/>
        <v>41758.712754629632</v>
      </c>
      <c r="U2608">
        <f t="shared" si="205"/>
        <v>2014</v>
      </c>
    </row>
    <row r="2609" spans="1:21" ht="43.2" hidden="1" x14ac:dyDescent="0.3">
      <c r="A2609" s="8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  <c r="O2609">
        <f t="shared" si="201"/>
        <v>408</v>
      </c>
      <c r="P2609" s="13">
        <f t="shared" si="202"/>
        <v>81.95</v>
      </c>
      <c r="Q2609" s="15" t="s">
        <v>8317</v>
      </c>
      <c r="R2609" t="s">
        <v>8353</v>
      </c>
      <c r="S2609" s="19">
        <f t="shared" si="203"/>
        <v>42184.874675925923</v>
      </c>
      <c r="T2609" s="19">
        <f t="shared" si="204"/>
        <v>42228.083333333328</v>
      </c>
      <c r="U2609">
        <f t="shared" si="205"/>
        <v>2015</v>
      </c>
    </row>
    <row r="2610" spans="1:21" ht="43.2" hidden="1" x14ac:dyDescent="0.3">
      <c r="A2610" s="8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  <c r="O2610">
        <f t="shared" si="201"/>
        <v>224</v>
      </c>
      <c r="P2610" s="13">
        <f t="shared" si="202"/>
        <v>58.93</v>
      </c>
      <c r="Q2610" s="15" t="s">
        <v>8317</v>
      </c>
      <c r="R2610" t="s">
        <v>8353</v>
      </c>
      <c r="S2610" s="19">
        <f t="shared" si="203"/>
        <v>42767.801712962959</v>
      </c>
      <c r="T2610" s="19">
        <f t="shared" si="204"/>
        <v>42809</v>
      </c>
      <c r="U2610">
        <f t="shared" si="205"/>
        <v>2017</v>
      </c>
    </row>
    <row r="2611" spans="1:21" ht="57.6" hidden="1" x14ac:dyDescent="0.3">
      <c r="A2611" s="8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  <c r="O2611">
        <f t="shared" si="201"/>
        <v>304</v>
      </c>
      <c r="P2611" s="13">
        <f t="shared" si="202"/>
        <v>157.29</v>
      </c>
      <c r="Q2611" s="15" t="s">
        <v>8317</v>
      </c>
      <c r="R2611" t="s">
        <v>8353</v>
      </c>
      <c r="S2611" s="19">
        <f t="shared" si="203"/>
        <v>41075.237858796296</v>
      </c>
      <c r="T2611" s="19">
        <f t="shared" si="204"/>
        <v>41105.237858796296</v>
      </c>
      <c r="U2611">
        <f t="shared" si="205"/>
        <v>2012</v>
      </c>
    </row>
    <row r="2612" spans="1:21" ht="43.2" hidden="1" x14ac:dyDescent="0.3">
      <c r="A2612" s="8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  <c r="O2612">
        <f t="shared" si="201"/>
        <v>141</v>
      </c>
      <c r="P2612" s="13">
        <f t="shared" si="202"/>
        <v>55.76</v>
      </c>
      <c r="Q2612" s="15" t="s">
        <v>8317</v>
      </c>
      <c r="R2612" t="s">
        <v>8353</v>
      </c>
      <c r="S2612" s="19">
        <f t="shared" si="203"/>
        <v>42564.881076388891</v>
      </c>
      <c r="T2612" s="19">
        <f t="shared" si="204"/>
        <v>42604.290972222225</v>
      </c>
      <c r="U2612">
        <f t="shared" si="205"/>
        <v>2016</v>
      </c>
    </row>
    <row r="2613" spans="1:21" ht="57.6" hidden="1" x14ac:dyDescent="0.3">
      <c r="A2613" s="8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  <c r="O2613">
        <f t="shared" si="201"/>
        <v>2791</v>
      </c>
      <c r="P2613" s="13">
        <f t="shared" si="202"/>
        <v>83.8</v>
      </c>
      <c r="Q2613" s="15" t="s">
        <v>8317</v>
      </c>
      <c r="R2613" t="s">
        <v>8353</v>
      </c>
      <c r="S2613" s="19">
        <f t="shared" si="203"/>
        <v>42704.335810185185</v>
      </c>
      <c r="T2613" s="19">
        <f t="shared" si="204"/>
        <v>42737.957638888889</v>
      </c>
      <c r="U2613">
        <f t="shared" si="205"/>
        <v>2016</v>
      </c>
    </row>
    <row r="2614" spans="1:21" ht="43.2" hidden="1" x14ac:dyDescent="0.3">
      <c r="A2614" s="8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  <c r="O2614">
        <f t="shared" si="201"/>
        <v>172</v>
      </c>
      <c r="P2614" s="13">
        <f t="shared" si="202"/>
        <v>58.42</v>
      </c>
      <c r="Q2614" s="15" t="s">
        <v>8317</v>
      </c>
      <c r="R2614" t="s">
        <v>8353</v>
      </c>
      <c r="S2614" s="19">
        <f t="shared" si="203"/>
        <v>41982.143171296295</v>
      </c>
      <c r="T2614" s="19">
        <f t="shared" si="204"/>
        <v>42013.143171296295</v>
      </c>
      <c r="U2614">
        <f t="shared" si="205"/>
        <v>2014</v>
      </c>
    </row>
    <row r="2615" spans="1:21" ht="43.2" hidden="1" x14ac:dyDescent="0.3">
      <c r="A2615" s="8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  <c r="O2615">
        <f t="shared" si="201"/>
        <v>101</v>
      </c>
      <c r="P2615" s="13">
        <f t="shared" si="202"/>
        <v>270.57</v>
      </c>
      <c r="Q2615" s="15" t="s">
        <v>8317</v>
      </c>
      <c r="R2615" t="s">
        <v>8353</v>
      </c>
      <c r="S2615" s="19">
        <f t="shared" si="203"/>
        <v>41143.81821759259</v>
      </c>
      <c r="T2615" s="19">
        <f t="shared" si="204"/>
        <v>41173.81821759259</v>
      </c>
      <c r="U2615">
        <f t="shared" si="205"/>
        <v>2012</v>
      </c>
    </row>
    <row r="2616" spans="1:21" ht="43.2" hidden="1" x14ac:dyDescent="0.3">
      <c r="A2616" s="8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  <c r="O2616">
        <f t="shared" si="201"/>
        <v>102</v>
      </c>
      <c r="P2616" s="13">
        <f t="shared" si="202"/>
        <v>107.1</v>
      </c>
      <c r="Q2616" s="15" t="s">
        <v>8317</v>
      </c>
      <c r="R2616" t="s">
        <v>8353</v>
      </c>
      <c r="S2616" s="19">
        <f t="shared" si="203"/>
        <v>41730.708472222221</v>
      </c>
      <c r="T2616" s="19">
        <f t="shared" si="204"/>
        <v>41759.208333333336</v>
      </c>
      <c r="U2616">
        <f t="shared" si="205"/>
        <v>2014</v>
      </c>
    </row>
    <row r="2617" spans="1:21" ht="43.2" x14ac:dyDescent="0.3">
      <c r="A2617" s="8">
        <v>2615</v>
      </c>
      <c r="B2617" s="9" t="s">
        <v>2615</v>
      </c>
      <c r="C2617" s="9" t="s">
        <v>6725</v>
      </c>
      <c r="D2617" s="10">
        <v>2001</v>
      </c>
      <c r="E2617" s="11">
        <v>3397</v>
      </c>
      <c r="F2617" s="8" t="s">
        <v>8218</v>
      </c>
      <c r="G2617" s="8" t="s">
        <v>8224</v>
      </c>
      <c r="H2617" s="8" t="s">
        <v>8246</v>
      </c>
      <c r="I2617" s="8">
        <v>1462017600</v>
      </c>
      <c r="J2617" s="8">
        <v>1458820564</v>
      </c>
      <c r="K2617" s="8" t="b">
        <v>0</v>
      </c>
      <c r="L2617" s="8">
        <v>72</v>
      </c>
      <c r="M2617" s="8" t="b">
        <v>1</v>
      </c>
      <c r="N2617" s="8" t="s">
        <v>8299</v>
      </c>
      <c r="O2617">
        <f t="shared" si="201"/>
        <v>170</v>
      </c>
      <c r="P2617" s="13">
        <f t="shared" si="202"/>
        <v>47.18</v>
      </c>
      <c r="Q2617" s="15" t="s">
        <v>8317</v>
      </c>
      <c r="R2617" t="s">
        <v>8353</v>
      </c>
      <c r="S2617" s="19">
        <f t="shared" si="203"/>
        <v>42453.49726851852</v>
      </c>
      <c r="T2617" s="19">
        <f t="shared" si="204"/>
        <v>42490.5</v>
      </c>
      <c r="U2617">
        <f t="shared" si="205"/>
        <v>2016</v>
      </c>
    </row>
    <row r="2618" spans="1:21" ht="43.2" hidden="1" x14ac:dyDescent="0.3">
      <c r="A2618" s="8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  <c r="O2618">
        <f t="shared" si="201"/>
        <v>115</v>
      </c>
      <c r="P2618" s="13">
        <f t="shared" si="202"/>
        <v>120.31</v>
      </c>
      <c r="Q2618" s="15" t="s">
        <v>8317</v>
      </c>
      <c r="R2618" t="s">
        <v>8353</v>
      </c>
      <c r="S2618" s="19">
        <f t="shared" si="203"/>
        <v>42211.99454861111</v>
      </c>
      <c r="T2618" s="19">
        <f t="shared" si="204"/>
        <v>42241.99454861111</v>
      </c>
      <c r="U2618">
        <f t="shared" si="205"/>
        <v>2015</v>
      </c>
    </row>
    <row r="2619" spans="1:21" ht="43.2" hidden="1" x14ac:dyDescent="0.3">
      <c r="A2619" s="8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  <c r="O2619">
        <f t="shared" si="201"/>
        <v>878</v>
      </c>
      <c r="P2619" s="13">
        <f t="shared" si="202"/>
        <v>27.6</v>
      </c>
      <c r="Q2619" s="15" t="s">
        <v>8317</v>
      </c>
      <c r="R2619" t="s">
        <v>8353</v>
      </c>
      <c r="S2619" s="19">
        <f t="shared" si="203"/>
        <v>41902.874432870369</v>
      </c>
      <c r="T2619" s="19">
        <f t="shared" si="204"/>
        <v>41932.874432870369</v>
      </c>
      <c r="U2619">
        <f t="shared" si="205"/>
        <v>2014</v>
      </c>
    </row>
    <row r="2620" spans="1:21" ht="28.8" hidden="1" x14ac:dyDescent="0.3">
      <c r="A2620" s="8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  <c r="O2620">
        <f t="shared" si="201"/>
        <v>105</v>
      </c>
      <c r="P2620" s="13">
        <f t="shared" si="202"/>
        <v>205.3</v>
      </c>
      <c r="Q2620" s="15" t="s">
        <v>8317</v>
      </c>
      <c r="R2620" t="s">
        <v>8353</v>
      </c>
      <c r="S2620" s="19">
        <f t="shared" si="203"/>
        <v>42279.792372685188</v>
      </c>
      <c r="T2620" s="19">
        <f t="shared" si="204"/>
        <v>42339.834039351852</v>
      </c>
      <c r="U2620">
        <f t="shared" si="205"/>
        <v>2015</v>
      </c>
    </row>
    <row r="2621" spans="1:21" ht="43.2" x14ac:dyDescent="0.3">
      <c r="A2621" s="8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  <c r="O2621">
        <f t="shared" si="201"/>
        <v>188</v>
      </c>
      <c r="P2621" s="13">
        <f t="shared" si="202"/>
        <v>35.549999999999997</v>
      </c>
      <c r="Q2621" s="15" t="s">
        <v>8317</v>
      </c>
      <c r="R2621" t="s">
        <v>8353</v>
      </c>
      <c r="S2621" s="19">
        <f t="shared" si="203"/>
        <v>42273.884305555555</v>
      </c>
      <c r="T2621" s="19">
        <f t="shared" si="204"/>
        <v>42300.458333333328</v>
      </c>
      <c r="U2621">
        <f t="shared" si="205"/>
        <v>2015</v>
      </c>
    </row>
    <row r="2622" spans="1:21" ht="43.2" hidden="1" x14ac:dyDescent="0.3">
      <c r="A2622" s="8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  <c r="O2622">
        <f t="shared" si="201"/>
        <v>144</v>
      </c>
      <c r="P2622" s="13">
        <f t="shared" si="202"/>
        <v>74.64</v>
      </c>
      <c r="Q2622" s="15" t="s">
        <v>8317</v>
      </c>
      <c r="R2622" t="s">
        <v>8353</v>
      </c>
      <c r="S2622" s="19">
        <f t="shared" si="203"/>
        <v>42251.16715277778</v>
      </c>
      <c r="T2622" s="19">
        <f t="shared" si="204"/>
        <v>42288.041666666672</v>
      </c>
      <c r="U2622">
        <f t="shared" si="205"/>
        <v>2015</v>
      </c>
    </row>
    <row r="2623" spans="1:21" ht="43.2" hidden="1" x14ac:dyDescent="0.3">
      <c r="A2623" s="8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  <c r="O2623">
        <f t="shared" si="201"/>
        <v>146</v>
      </c>
      <c r="P2623" s="13">
        <f t="shared" si="202"/>
        <v>47.06</v>
      </c>
      <c r="Q2623" s="15" t="s">
        <v>8317</v>
      </c>
      <c r="R2623" t="s">
        <v>8353</v>
      </c>
      <c r="S2623" s="19">
        <f t="shared" si="203"/>
        <v>42115.74754629629</v>
      </c>
      <c r="T2623" s="19">
        <f t="shared" si="204"/>
        <v>42145.74754629629</v>
      </c>
      <c r="U2623">
        <f t="shared" si="205"/>
        <v>2015</v>
      </c>
    </row>
    <row r="2624" spans="1:21" ht="43.2" x14ac:dyDescent="0.3">
      <c r="A2624" s="8">
        <v>2622</v>
      </c>
      <c r="B2624" s="9" t="s">
        <v>2622</v>
      </c>
      <c r="C2624" s="9" t="s">
        <v>6732</v>
      </c>
      <c r="D2624" s="10">
        <v>1500</v>
      </c>
      <c r="E2624" s="11">
        <v>1967.76</v>
      </c>
      <c r="F2624" s="8" t="s">
        <v>8218</v>
      </c>
      <c r="G2624" s="8" t="s">
        <v>8236</v>
      </c>
      <c r="H2624" s="8" t="s">
        <v>8248</v>
      </c>
      <c r="I2624" s="8">
        <v>1483120216</v>
      </c>
      <c r="J2624" s="8">
        <v>1479232216</v>
      </c>
      <c r="K2624" s="8" t="b">
        <v>0</v>
      </c>
      <c r="L2624" s="8">
        <v>74</v>
      </c>
      <c r="M2624" s="8" t="b">
        <v>1</v>
      </c>
      <c r="N2624" s="8" t="s">
        <v>8299</v>
      </c>
      <c r="O2624">
        <f t="shared" si="201"/>
        <v>131</v>
      </c>
      <c r="P2624" s="13">
        <f t="shared" si="202"/>
        <v>26.59</v>
      </c>
      <c r="Q2624" s="15" t="s">
        <v>8317</v>
      </c>
      <c r="R2624" t="s">
        <v>8353</v>
      </c>
      <c r="S2624" s="19">
        <f t="shared" si="203"/>
        <v>42689.74324074074</v>
      </c>
      <c r="T2624" s="19">
        <f t="shared" si="204"/>
        <v>42734.74324074074</v>
      </c>
      <c r="U2624">
        <f t="shared" si="205"/>
        <v>2016</v>
      </c>
    </row>
    <row r="2625" spans="1:21" ht="43.2" x14ac:dyDescent="0.3">
      <c r="A2625" s="8">
        <v>2623</v>
      </c>
      <c r="B2625" s="9" t="s">
        <v>2623</v>
      </c>
      <c r="C2625" s="9" t="s">
        <v>6733</v>
      </c>
      <c r="D2625" s="10">
        <v>2000</v>
      </c>
      <c r="E2625" s="11">
        <v>2280</v>
      </c>
      <c r="F2625" s="8" t="s">
        <v>8218</v>
      </c>
      <c r="G2625" s="8" t="s">
        <v>8223</v>
      </c>
      <c r="H2625" s="8" t="s">
        <v>8245</v>
      </c>
      <c r="I2625" s="8">
        <v>1480658966</v>
      </c>
      <c r="J2625" s="8">
        <v>1479449366</v>
      </c>
      <c r="K2625" s="8" t="b">
        <v>0</v>
      </c>
      <c r="L2625" s="8">
        <v>62</v>
      </c>
      <c r="M2625" s="8" t="b">
        <v>1</v>
      </c>
      <c r="N2625" s="8" t="s">
        <v>8299</v>
      </c>
      <c r="O2625">
        <f t="shared" si="201"/>
        <v>114</v>
      </c>
      <c r="P2625" s="13">
        <f t="shared" si="202"/>
        <v>36.770000000000003</v>
      </c>
      <c r="Q2625" s="15" t="s">
        <v>8317</v>
      </c>
      <c r="R2625" t="s">
        <v>8353</v>
      </c>
      <c r="S2625" s="19">
        <f t="shared" si="203"/>
        <v>42692.256550925929</v>
      </c>
      <c r="T2625" s="19">
        <f t="shared" si="204"/>
        <v>42706.256550925929</v>
      </c>
      <c r="U2625">
        <f t="shared" si="205"/>
        <v>2016</v>
      </c>
    </row>
    <row r="2626" spans="1:21" ht="43.2" hidden="1" x14ac:dyDescent="0.3">
      <c r="A2626" s="8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  <c r="O2626">
        <f t="shared" si="201"/>
        <v>1379</v>
      </c>
      <c r="P2626" s="13">
        <f t="shared" si="202"/>
        <v>31.82</v>
      </c>
      <c r="Q2626" s="15" t="s">
        <v>8317</v>
      </c>
      <c r="R2626" t="s">
        <v>8353</v>
      </c>
      <c r="S2626" s="19">
        <f t="shared" si="203"/>
        <v>41144.42155092593</v>
      </c>
      <c r="T2626" s="19">
        <f t="shared" si="204"/>
        <v>41165.42155092593</v>
      </c>
      <c r="U2626">
        <f t="shared" si="205"/>
        <v>2012</v>
      </c>
    </row>
    <row r="2627" spans="1:21" ht="57.6" hidden="1" x14ac:dyDescent="0.3">
      <c r="A2627" s="8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  <c r="O2627">
        <f t="shared" ref="O2627:O2690" si="206">ROUND(E2627/D2627*100,0)</f>
        <v>956</v>
      </c>
      <c r="P2627" s="13">
        <f t="shared" ref="P2627:P2690" si="207">IFERROR(ROUND(E2627/L2627,2),0)</f>
        <v>27.58</v>
      </c>
      <c r="Q2627" s="15" t="s">
        <v>8317</v>
      </c>
      <c r="R2627" t="s">
        <v>8353</v>
      </c>
      <c r="S2627" s="19">
        <f t="shared" ref="S2627:S2690" si="208">(((J2627/60)/60)/24)+DATE(1970,1,1)</f>
        <v>42658.810277777782</v>
      </c>
      <c r="T2627" s="19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3.2" x14ac:dyDescent="0.3">
      <c r="A2628" s="8">
        <v>2626</v>
      </c>
      <c r="B2628" s="9" t="s">
        <v>2626</v>
      </c>
      <c r="C2628" s="9" t="s">
        <v>6736</v>
      </c>
      <c r="D2628" s="10">
        <v>2500</v>
      </c>
      <c r="E2628" s="11">
        <v>2800</v>
      </c>
      <c r="F2628" s="8" t="s">
        <v>8218</v>
      </c>
      <c r="G2628" s="8" t="s">
        <v>8223</v>
      </c>
      <c r="H2628" s="8" t="s">
        <v>8245</v>
      </c>
      <c r="I2628" s="8">
        <v>1433343869</v>
      </c>
      <c r="J2628" s="8">
        <v>1430751869</v>
      </c>
      <c r="K2628" s="8" t="b">
        <v>0</v>
      </c>
      <c r="L2628" s="8">
        <v>50</v>
      </c>
      <c r="M2628" s="8" t="b">
        <v>1</v>
      </c>
      <c r="N2628" s="8" t="s">
        <v>8299</v>
      </c>
      <c r="O2628">
        <f t="shared" si="206"/>
        <v>112</v>
      </c>
      <c r="P2628" s="13">
        <f t="shared" si="207"/>
        <v>56</v>
      </c>
      <c r="Q2628" s="15" t="s">
        <v>8317</v>
      </c>
      <c r="R2628" t="s">
        <v>8353</v>
      </c>
      <c r="S2628" s="19">
        <f t="shared" si="208"/>
        <v>42128.628113425926</v>
      </c>
      <c r="T2628" s="19">
        <f t="shared" si="209"/>
        <v>42158.628113425926</v>
      </c>
      <c r="U2628">
        <f t="shared" si="210"/>
        <v>2015</v>
      </c>
    </row>
    <row r="2629" spans="1:21" ht="43.2" hidden="1" x14ac:dyDescent="0.3">
      <c r="A2629" s="8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  <c r="O2629">
        <f t="shared" si="206"/>
        <v>647</v>
      </c>
      <c r="P2629" s="13">
        <f t="shared" si="207"/>
        <v>21.56</v>
      </c>
      <c r="Q2629" s="15" t="s">
        <v>8317</v>
      </c>
      <c r="R2629" t="s">
        <v>8353</v>
      </c>
      <c r="S2629" s="19">
        <f t="shared" si="208"/>
        <v>42304.829409722224</v>
      </c>
      <c r="T2629" s="19">
        <f t="shared" si="209"/>
        <v>42334.871076388896</v>
      </c>
      <c r="U2629">
        <f t="shared" si="210"/>
        <v>2015</v>
      </c>
    </row>
    <row r="2630" spans="1:21" ht="43.2" hidden="1" x14ac:dyDescent="0.3">
      <c r="A2630" s="8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  <c r="O2630">
        <f t="shared" si="206"/>
        <v>110</v>
      </c>
      <c r="P2630" s="13">
        <f t="shared" si="207"/>
        <v>44.1</v>
      </c>
      <c r="Q2630" s="15" t="s">
        <v>8317</v>
      </c>
      <c r="R2630" t="s">
        <v>8353</v>
      </c>
      <c r="S2630" s="19">
        <f t="shared" si="208"/>
        <v>41953.966053240743</v>
      </c>
      <c r="T2630" s="19">
        <f t="shared" si="209"/>
        <v>41973.966053240743</v>
      </c>
      <c r="U2630">
        <f t="shared" si="210"/>
        <v>2014</v>
      </c>
    </row>
    <row r="2631" spans="1:21" ht="28.8" hidden="1" x14ac:dyDescent="0.3">
      <c r="A2631" s="8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  <c r="O2631">
        <f t="shared" si="206"/>
        <v>128</v>
      </c>
      <c r="P2631" s="13">
        <f t="shared" si="207"/>
        <v>63.87</v>
      </c>
      <c r="Q2631" s="15" t="s">
        <v>8317</v>
      </c>
      <c r="R2631" t="s">
        <v>8353</v>
      </c>
      <c r="S2631" s="19">
        <f t="shared" si="208"/>
        <v>42108.538449074069</v>
      </c>
      <c r="T2631" s="19">
        <f t="shared" si="209"/>
        <v>42138.538449074069</v>
      </c>
      <c r="U2631">
        <f t="shared" si="210"/>
        <v>2015</v>
      </c>
    </row>
    <row r="2632" spans="1:21" ht="43.2" x14ac:dyDescent="0.3">
      <c r="A2632" s="8">
        <v>2630</v>
      </c>
      <c r="B2632" s="9" t="s">
        <v>2630</v>
      </c>
      <c r="C2632" s="9" t="s">
        <v>6740</v>
      </c>
      <c r="D2632" s="10">
        <v>2000</v>
      </c>
      <c r="E2632" s="11">
        <v>3158</v>
      </c>
      <c r="F2632" s="8" t="s">
        <v>8218</v>
      </c>
      <c r="G2632" s="8" t="s">
        <v>8225</v>
      </c>
      <c r="H2632" s="8" t="s">
        <v>8247</v>
      </c>
      <c r="I2632" s="8">
        <v>1467280800</v>
      </c>
      <c r="J2632" s="8">
        <v>1464921112</v>
      </c>
      <c r="K2632" s="8" t="b">
        <v>0</v>
      </c>
      <c r="L2632" s="8">
        <v>81</v>
      </c>
      <c r="M2632" s="8" t="b">
        <v>1</v>
      </c>
      <c r="N2632" s="8" t="s">
        <v>8299</v>
      </c>
      <c r="O2632">
        <f t="shared" si="206"/>
        <v>158</v>
      </c>
      <c r="P2632" s="13">
        <f t="shared" si="207"/>
        <v>38.99</v>
      </c>
      <c r="Q2632" s="15" t="s">
        <v>8317</v>
      </c>
      <c r="R2632" t="s">
        <v>8353</v>
      </c>
      <c r="S2632" s="19">
        <f t="shared" si="208"/>
        <v>42524.105462962965</v>
      </c>
      <c r="T2632" s="19">
        <f t="shared" si="209"/>
        <v>42551.416666666672</v>
      </c>
      <c r="U2632">
        <f t="shared" si="210"/>
        <v>2016</v>
      </c>
    </row>
    <row r="2633" spans="1:21" ht="43.2" hidden="1" x14ac:dyDescent="0.3">
      <c r="A2633" s="8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  <c r="O2633">
        <f t="shared" si="206"/>
        <v>115</v>
      </c>
      <c r="P2633" s="13">
        <f t="shared" si="207"/>
        <v>80.19</v>
      </c>
      <c r="Q2633" s="15" t="s">
        <v>8317</v>
      </c>
      <c r="R2633" t="s">
        <v>8353</v>
      </c>
      <c r="S2633" s="19">
        <f t="shared" si="208"/>
        <v>42218.169293981482</v>
      </c>
      <c r="T2633" s="19">
        <f t="shared" si="209"/>
        <v>42246.169293981482</v>
      </c>
      <c r="U2633">
        <f t="shared" si="210"/>
        <v>2015</v>
      </c>
    </row>
    <row r="2634" spans="1:21" ht="43.2" x14ac:dyDescent="0.3">
      <c r="A2634" s="8">
        <v>2632</v>
      </c>
      <c r="B2634" s="9" t="s">
        <v>2632</v>
      </c>
      <c r="C2634" s="9" t="s">
        <v>6742</v>
      </c>
      <c r="D2634" s="10">
        <v>1070</v>
      </c>
      <c r="E2634" s="11">
        <v>1466</v>
      </c>
      <c r="F2634" s="8" t="s">
        <v>8218</v>
      </c>
      <c r="G2634" s="8" t="s">
        <v>8223</v>
      </c>
      <c r="H2634" s="8" t="s">
        <v>8245</v>
      </c>
      <c r="I2634" s="8">
        <v>1464485339</v>
      </c>
      <c r="J2634" s="8">
        <v>1462325339</v>
      </c>
      <c r="K2634" s="8" t="b">
        <v>0</v>
      </c>
      <c r="L2634" s="8">
        <v>42</v>
      </c>
      <c r="M2634" s="8" t="b">
        <v>1</v>
      </c>
      <c r="N2634" s="8" t="s">
        <v>8299</v>
      </c>
      <c r="O2634">
        <f t="shared" si="206"/>
        <v>137</v>
      </c>
      <c r="P2634" s="13">
        <f t="shared" si="207"/>
        <v>34.9</v>
      </c>
      <c r="Q2634" s="15" t="s">
        <v>8317</v>
      </c>
      <c r="R2634" t="s">
        <v>8353</v>
      </c>
      <c r="S2634" s="19">
        <f t="shared" si="208"/>
        <v>42494.061793981484</v>
      </c>
      <c r="T2634" s="19">
        <f t="shared" si="209"/>
        <v>42519.061793981484</v>
      </c>
      <c r="U2634">
        <f t="shared" si="210"/>
        <v>2016</v>
      </c>
    </row>
    <row r="2635" spans="1:21" ht="43.2" hidden="1" x14ac:dyDescent="0.3">
      <c r="A2635" s="8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  <c r="O2635">
        <f t="shared" si="206"/>
        <v>355</v>
      </c>
      <c r="P2635" s="13">
        <f t="shared" si="207"/>
        <v>89.1</v>
      </c>
      <c r="Q2635" s="15" t="s">
        <v>8317</v>
      </c>
      <c r="R2635" t="s">
        <v>8353</v>
      </c>
      <c r="S2635" s="19">
        <f t="shared" si="208"/>
        <v>41667.823287037041</v>
      </c>
      <c r="T2635" s="19">
        <f t="shared" si="209"/>
        <v>41697.958333333336</v>
      </c>
      <c r="U2635">
        <f t="shared" si="210"/>
        <v>2014</v>
      </c>
    </row>
    <row r="2636" spans="1:21" ht="43.2" hidden="1" x14ac:dyDescent="0.3">
      <c r="A2636" s="8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  <c r="O2636">
        <f t="shared" si="206"/>
        <v>106</v>
      </c>
      <c r="P2636" s="13">
        <f t="shared" si="207"/>
        <v>39.44</v>
      </c>
      <c r="Q2636" s="15" t="s">
        <v>8317</v>
      </c>
      <c r="R2636" t="s">
        <v>8353</v>
      </c>
      <c r="S2636" s="19">
        <f t="shared" si="208"/>
        <v>42612.656493055561</v>
      </c>
      <c r="T2636" s="19">
        <f t="shared" si="209"/>
        <v>42642.656493055561</v>
      </c>
      <c r="U2636">
        <f t="shared" si="210"/>
        <v>2016</v>
      </c>
    </row>
    <row r="2637" spans="1:21" ht="43.2" hidden="1" x14ac:dyDescent="0.3">
      <c r="A2637" s="8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  <c r="O2637">
        <f t="shared" si="206"/>
        <v>100</v>
      </c>
      <c r="P2637" s="13">
        <f t="shared" si="207"/>
        <v>136.9</v>
      </c>
      <c r="Q2637" s="15" t="s">
        <v>8317</v>
      </c>
      <c r="R2637" t="s">
        <v>8353</v>
      </c>
      <c r="S2637" s="19">
        <f t="shared" si="208"/>
        <v>42037.950937500005</v>
      </c>
      <c r="T2637" s="19">
        <f t="shared" si="209"/>
        <v>42072.909270833334</v>
      </c>
      <c r="U2637">
        <f t="shared" si="210"/>
        <v>2015</v>
      </c>
    </row>
    <row r="2638" spans="1:21" ht="57.6" x14ac:dyDescent="0.3">
      <c r="A2638" s="8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  <c r="O2638">
        <f t="shared" si="206"/>
        <v>187</v>
      </c>
      <c r="P2638" s="13">
        <f t="shared" si="207"/>
        <v>37.46</v>
      </c>
      <c r="Q2638" s="15" t="s">
        <v>8317</v>
      </c>
      <c r="R2638" t="s">
        <v>8353</v>
      </c>
      <c r="S2638" s="19">
        <f t="shared" si="208"/>
        <v>42636.614745370374</v>
      </c>
      <c r="T2638" s="19">
        <f t="shared" si="209"/>
        <v>42659.041666666672</v>
      </c>
      <c r="U2638">
        <f t="shared" si="210"/>
        <v>2016</v>
      </c>
    </row>
    <row r="2639" spans="1:21" ht="28.8" hidden="1" x14ac:dyDescent="0.3">
      <c r="A2639" s="8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  <c r="O2639">
        <f t="shared" si="206"/>
        <v>166</v>
      </c>
      <c r="P2639" s="13">
        <f t="shared" si="207"/>
        <v>31.96</v>
      </c>
      <c r="Q2639" s="15" t="s">
        <v>8317</v>
      </c>
      <c r="R2639" t="s">
        <v>8353</v>
      </c>
      <c r="S2639" s="19">
        <f t="shared" si="208"/>
        <v>42639.549479166672</v>
      </c>
      <c r="T2639" s="19">
        <f t="shared" si="209"/>
        <v>42655.549479166672</v>
      </c>
      <c r="U2639">
        <f t="shared" si="210"/>
        <v>2016</v>
      </c>
    </row>
    <row r="2640" spans="1:21" ht="43.2" hidden="1" x14ac:dyDescent="0.3">
      <c r="A2640" s="8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  <c r="O2640">
        <f t="shared" si="206"/>
        <v>102</v>
      </c>
      <c r="P2640" s="13">
        <f t="shared" si="207"/>
        <v>25.21</v>
      </c>
      <c r="Q2640" s="15" t="s">
        <v>8317</v>
      </c>
      <c r="R2640" t="s">
        <v>8353</v>
      </c>
      <c r="S2640" s="19">
        <f t="shared" si="208"/>
        <v>41989.913136574076</v>
      </c>
      <c r="T2640" s="19">
        <f t="shared" si="209"/>
        <v>42019.913136574076</v>
      </c>
      <c r="U2640">
        <f t="shared" si="210"/>
        <v>2014</v>
      </c>
    </row>
    <row r="2641" spans="1:21" ht="43.2" hidden="1" x14ac:dyDescent="0.3">
      <c r="A2641" s="8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  <c r="O2641">
        <f t="shared" si="206"/>
        <v>164</v>
      </c>
      <c r="P2641" s="13">
        <f t="shared" si="207"/>
        <v>10.039999999999999</v>
      </c>
      <c r="Q2641" s="15" t="s">
        <v>8317</v>
      </c>
      <c r="R2641" t="s">
        <v>8353</v>
      </c>
      <c r="S2641" s="19">
        <f t="shared" si="208"/>
        <v>42024.86513888889</v>
      </c>
      <c r="T2641" s="19">
        <f t="shared" si="209"/>
        <v>42054.86513888889</v>
      </c>
      <c r="U2641">
        <f t="shared" si="210"/>
        <v>2015</v>
      </c>
    </row>
    <row r="2642" spans="1:21" ht="57.6" x14ac:dyDescent="0.3">
      <c r="A2642" s="8">
        <v>2640</v>
      </c>
      <c r="B2642" s="9" t="s">
        <v>2640</v>
      </c>
      <c r="C2642" s="9" t="s">
        <v>6750</v>
      </c>
      <c r="D2642" s="10">
        <v>3000</v>
      </c>
      <c r="E2642" s="11">
        <v>3170</v>
      </c>
      <c r="F2642" s="8" t="s">
        <v>8218</v>
      </c>
      <c r="G2642" s="8" t="s">
        <v>8223</v>
      </c>
      <c r="H2642" s="8" t="s">
        <v>8245</v>
      </c>
      <c r="I2642" s="8">
        <v>1433735474</v>
      </c>
      <c r="J2642" s="8">
        <v>1428551474</v>
      </c>
      <c r="K2642" s="8" t="b">
        <v>0</v>
      </c>
      <c r="L2642" s="8">
        <v>69</v>
      </c>
      <c r="M2642" s="8" t="b">
        <v>1</v>
      </c>
      <c r="N2642" s="8" t="s">
        <v>8299</v>
      </c>
      <c r="O2642">
        <f t="shared" si="206"/>
        <v>106</v>
      </c>
      <c r="P2642" s="13">
        <f t="shared" si="207"/>
        <v>45.94</v>
      </c>
      <c r="Q2642" s="15" t="s">
        <v>8317</v>
      </c>
      <c r="R2642" t="s">
        <v>8353</v>
      </c>
      <c r="S2642" s="19">
        <f t="shared" si="208"/>
        <v>42103.160578703704</v>
      </c>
      <c r="T2642" s="19">
        <f t="shared" si="209"/>
        <v>42163.160578703704</v>
      </c>
      <c r="U2642">
        <f t="shared" si="210"/>
        <v>2015</v>
      </c>
    </row>
    <row r="2643" spans="1:21" ht="28.8" x14ac:dyDescent="0.3">
      <c r="A2643" s="8">
        <v>2641</v>
      </c>
      <c r="B2643" s="9" t="s">
        <v>2641</v>
      </c>
      <c r="C2643" s="9" t="s">
        <v>6751</v>
      </c>
      <c r="D2643" s="10">
        <v>1500</v>
      </c>
      <c r="E2643" s="11">
        <v>15</v>
      </c>
      <c r="F2643" s="8" t="s">
        <v>8220</v>
      </c>
      <c r="G2643" s="8" t="s">
        <v>8223</v>
      </c>
      <c r="H2643" s="8" t="s">
        <v>8245</v>
      </c>
      <c r="I2643" s="8">
        <v>1410811740</v>
      </c>
      <c r="J2643" s="8">
        <v>1409341863</v>
      </c>
      <c r="K2643" s="8" t="b">
        <v>0</v>
      </c>
      <c r="L2643" s="8">
        <v>1</v>
      </c>
      <c r="M2643" s="8" t="b">
        <v>0</v>
      </c>
      <c r="N2643" s="8" t="s">
        <v>8299</v>
      </c>
      <c r="O2643">
        <f t="shared" si="206"/>
        <v>1</v>
      </c>
      <c r="P2643" s="13">
        <f t="shared" si="207"/>
        <v>15</v>
      </c>
      <c r="Q2643" s="15" t="s">
        <v>8317</v>
      </c>
      <c r="R2643" t="s">
        <v>8353</v>
      </c>
      <c r="S2643" s="19">
        <f t="shared" si="208"/>
        <v>41880.827118055553</v>
      </c>
      <c r="T2643" s="19">
        <f t="shared" si="209"/>
        <v>41897.839583333334</v>
      </c>
      <c r="U2643">
        <f t="shared" si="210"/>
        <v>2014</v>
      </c>
    </row>
    <row r="2644" spans="1:21" ht="57.6" hidden="1" x14ac:dyDescent="0.3">
      <c r="A2644" s="8">
        <v>2642</v>
      </c>
      <c r="B2644" s="9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  <c r="O2644">
        <f t="shared" si="206"/>
        <v>0</v>
      </c>
      <c r="P2644" s="13">
        <f t="shared" si="207"/>
        <v>0</v>
      </c>
      <c r="Q2644" s="15" t="s">
        <v>8317</v>
      </c>
      <c r="R2644" t="s">
        <v>8353</v>
      </c>
      <c r="S2644" s="19">
        <f t="shared" si="208"/>
        <v>42536.246620370366</v>
      </c>
      <c r="T2644" s="19">
        <f t="shared" si="209"/>
        <v>42566.289583333331</v>
      </c>
      <c r="U2644">
        <f t="shared" si="210"/>
        <v>2016</v>
      </c>
    </row>
    <row r="2645" spans="1:21" ht="43.2" hidden="1" x14ac:dyDescent="0.3">
      <c r="A2645" s="8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  <c r="O2645">
        <f t="shared" si="206"/>
        <v>34</v>
      </c>
      <c r="P2645" s="13">
        <f t="shared" si="207"/>
        <v>223.58</v>
      </c>
      <c r="Q2645" s="15" t="s">
        <v>8317</v>
      </c>
      <c r="R2645" t="s">
        <v>8353</v>
      </c>
      <c r="S2645" s="19">
        <f t="shared" si="208"/>
        <v>42689.582349537035</v>
      </c>
      <c r="T2645" s="19">
        <f t="shared" si="209"/>
        <v>42725.332638888889</v>
      </c>
      <c r="U2645">
        <f t="shared" si="210"/>
        <v>2016</v>
      </c>
    </row>
    <row r="2646" spans="1:21" ht="43.2" hidden="1" x14ac:dyDescent="0.3">
      <c r="A2646" s="8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  <c r="O2646">
        <f t="shared" si="206"/>
        <v>2</v>
      </c>
      <c r="P2646" s="13">
        <f t="shared" si="207"/>
        <v>39.479999999999997</v>
      </c>
      <c r="Q2646" s="15" t="s">
        <v>8317</v>
      </c>
      <c r="R2646" t="s">
        <v>8353</v>
      </c>
      <c r="S2646" s="19">
        <f t="shared" si="208"/>
        <v>42774.792071759264</v>
      </c>
      <c r="T2646" s="19">
        <f t="shared" si="209"/>
        <v>42804.792071759264</v>
      </c>
      <c r="U2646">
        <f t="shared" si="210"/>
        <v>2017</v>
      </c>
    </row>
    <row r="2647" spans="1:21" ht="43.2" hidden="1" x14ac:dyDescent="0.3">
      <c r="A2647" s="8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  <c r="O2647">
        <f t="shared" si="206"/>
        <v>11</v>
      </c>
      <c r="P2647" s="13">
        <f t="shared" si="207"/>
        <v>91.3</v>
      </c>
      <c r="Q2647" s="15" t="s">
        <v>8317</v>
      </c>
      <c r="R2647" t="s">
        <v>8353</v>
      </c>
      <c r="S2647" s="19">
        <f t="shared" si="208"/>
        <v>41921.842627314814</v>
      </c>
      <c r="T2647" s="19">
        <f t="shared" si="209"/>
        <v>41951.884293981479</v>
      </c>
      <c r="U2647">
        <f t="shared" si="210"/>
        <v>2014</v>
      </c>
    </row>
    <row r="2648" spans="1:21" ht="43.2" hidden="1" x14ac:dyDescent="0.3">
      <c r="A2648" s="8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  <c r="O2648">
        <f t="shared" si="206"/>
        <v>8</v>
      </c>
      <c r="P2648" s="13">
        <f t="shared" si="207"/>
        <v>78.67</v>
      </c>
      <c r="Q2648" s="15" t="s">
        <v>8317</v>
      </c>
      <c r="R2648" t="s">
        <v>8353</v>
      </c>
      <c r="S2648" s="19">
        <f t="shared" si="208"/>
        <v>42226.313298611116</v>
      </c>
      <c r="T2648" s="19">
        <f t="shared" si="209"/>
        <v>42256.313298611116</v>
      </c>
      <c r="U2648">
        <f t="shared" si="210"/>
        <v>2015</v>
      </c>
    </row>
    <row r="2649" spans="1:21" ht="43.2" x14ac:dyDescent="0.3">
      <c r="A2649" s="8">
        <v>2647</v>
      </c>
      <c r="B2649" s="9" t="s">
        <v>2647</v>
      </c>
      <c r="C2649" s="9" t="s">
        <v>6757</v>
      </c>
      <c r="D2649" s="10">
        <v>2500</v>
      </c>
      <c r="E2649" s="11">
        <v>36</v>
      </c>
      <c r="F2649" s="8" t="s">
        <v>8219</v>
      </c>
      <c r="G2649" s="8" t="s">
        <v>8228</v>
      </c>
      <c r="H2649" s="8" t="s">
        <v>8250</v>
      </c>
      <c r="I2649" s="8">
        <v>1439533019</v>
      </c>
      <c r="J2649" s="8">
        <v>1436941019</v>
      </c>
      <c r="K2649" s="8" t="b">
        <v>0</v>
      </c>
      <c r="L2649" s="8">
        <v>3</v>
      </c>
      <c r="M2649" s="8" t="b">
        <v>0</v>
      </c>
      <c r="N2649" s="8" t="s">
        <v>8299</v>
      </c>
      <c r="O2649">
        <f t="shared" si="206"/>
        <v>1</v>
      </c>
      <c r="P2649" s="13">
        <f t="shared" si="207"/>
        <v>12</v>
      </c>
      <c r="Q2649" s="15" t="s">
        <v>8317</v>
      </c>
      <c r="R2649" t="s">
        <v>8353</v>
      </c>
      <c r="S2649" s="19">
        <f t="shared" si="208"/>
        <v>42200.261793981481</v>
      </c>
      <c r="T2649" s="19">
        <f t="shared" si="209"/>
        <v>42230.261793981481</v>
      </c>
      <c r="U2649">
        <f t="shared" si="210"/>
        <v>2015</v>
      </c>
    </row>
    <row r="2650" spans="1:21" ht="57.6" hidden="1" x14ac:dyDescent="0.3">
      <c r="A2650" s="8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  <c r="O2650">
        <f t="shared" si="206"/>
        <v>1</v>
      </c>
      <c r="P2650" s="13">
        <f t="shared" si="207"/>
        <v>17.670000000000002</v>
      </c>
      <c r="Q2650" s="15" t="s">
        <v>8317</v>
      </c>
      <c r="R2650" t="s">
        <v>8353</v>
      </c>
      <c r="S2650" s="19">
        <f t="shared" si="208"/>
        <v>42408.714814814812</v>
      </c>
      <c r="T2650" s="19">
        <f t="shared" si="209"/>
        <v>42438.714814814812</v>
      </c>
      <c r="U2650">
        <f t="shared" si="210"/>
        <v>2016</v>
      </c>
    </row>
    <row r="2651" spans="1:21" ht="28.8" hidden="1" x14ac:dyDescent="0.3">
      <c r="A2651" s="8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  <c r="O2651">
        <f t="shared" si="206"/>
        <v>0</v>
      </c>
      <c r="P2651" s="13">
        <f t="shared" si="207"/>
        <v>41.33</v>
      </c>
      <c r="Q2651" s="15" t="s">
        <v>8317</v>
      </c>
      <c r="R2651" t="s">
        <v>8353</v>
      </c>
      <c r="S2651" s="19">
        <f t="shared" si="208"/>
        <v>42341.99700231482</v>
      </c>
      <c r="T2651" s="19">
        <f t="shared" si="209"/>
        <v>42401.99700231482</v>
      </c>
      <c r="U2651">
        <f t="shared" si="210"/>
        <v>2015</v>
      </c>
    </row>
    <row r="2652" spans="1:21" ht="57.6" hidden="1" x14ac:dyDescent="0.3">
      <c r="A2652" s="8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  <c r="O2652">
        <f t="shared" si="206"/>
        <v>1</v>
      </c>
      <c r="P2652" s="13">
        <f t="shared" si="207"/>
        <v>71.599999999999994</v>
      </c>
      <c r="Q2652" s="15" t="s">
        <v>8317</v>
      </c>
      <c r="R2652" t="s">
        <v>8353</v>
      </c>
      <c r="S2652" s="19">
        <f t="shared" si="208"/>
        <v>42695.624340277776</v>
      </c>
      <c r="T2652" s="19">
        <f t="shared" si="209"/>
        <v>42725.624340277776</v>
      </c>
      <c r="U2652">
        <f t="shared" si="210"/>
        <v>2016</v>
      </c>
    </row>
    <row r="2653" spans="1:21" ht="43.2" hidden="1" x14ac:dyDescent="0.3">
      <c r="A2653" s="8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  <c r="O2653">
        <f t="shared" si="206"/>
        <v>2</v>
      </c>
      <c r="P2653" s="13">
        <f t="shared" si="207"/>
        <v>307.82</v>
      </c>
      <c r="Q2653" s="15" t="s">
        <v>8317</v>
      </c>
      <c r="R2653" t="s">
        <v>8353</v>
      </c>
      <c r="S2653" s="19">
        <f t="shared" si="208"/>
        <v>42327.805659722217</v>
      </c>
      <c r="T2653" s="19">
        <f t="shared" si="209"/>
        <v>42355.805659722217</v>
      </c>
      <c r="U2653">
        <f t="shared" si="210"/>
        <v>2015</v>
      </c>
    </row>
    <row r="2654" spans="1:21" ht="43.2" hidden="1" x14ac:dyDescent="0.3">
      <c r="A2654" s="8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  <c r="O2654">
        <f t="shared" si="206"/>
        <v>1</v>
      </c>
      <c r="P2654" s="13">
        <f t="shared" si="207"/>
        <v>80.45</v>
      </c>
      <c r="Q2654" s="15" t="s">
        <v>8317</v>
      </c>
      <c r="R2654" t="s">
        <v>8353</v>
      </c>
      <c r="S2654" s="19">
        <f t="shared" si="208"/>
        <v>41953.158854166672</v>
      </c>
      <c r="T2654" s="19">
        <f t="shared" si="209"/>
        <v>41983.158854166672</v>
      </c>
      <c r="U2654">
        <f t="shared" si="210"/>
        <v>2014</v>
      </c>
    </row>
    <row r="2655" spans="1:21" ht="43.2" hidden="1" x14ac:dyDescent="0.3">
      <c r="A2655" s="8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  <c r="O2655">
        <f t="shared" si="206"/>
        <v>12</v>
      </c>
      <c r="P2655" s="13">
        <f t="shared" si="207"/>
        <v>83.94</v>
      </c>
      <c r="Q2655" s="15" t="s">
        <v>8317</v>
      </c>
      <c r="R2655" t="s">
        <v>8353</v>
      </c>
      <c r="S2655" s="19">
        <f t="shared" si="208"/>
        <v>41771.651932870373</v>
      </c>
      <c r="T2655" s="19">
        <f t="shared" si="209"/>
        <v>41803.166666666664</v>
      </c>
      <c r="U2655">
        <f t="shared" si="210"/>
        <v>2014</v>
      </c>
    </row>
    <row r="2656" spans="1:21" ht="43.2" hidden="1" x14ac:dyDescent="0.3">
      <c r="A2656" s="8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  <c r="O2656">
        <f t="shared" si="206"/>
        <v>0</v>
      </c>
      <c r="P2656" s="13">
        <f t="shared" si="207"/>
        <v>8.5</v>
      </c>
      <c r="Q2656" s="15" t="s">
        <v>8317</v>
      </c>
      <c r="R2656" t="s">
        <v>8353</v>
      </c>
      <c r="S2656" s="19">
        <f t="shared" si="208"/>
        <v>42055.600995370376</v>
      </c>
      <c r="T2656" s="19">
        <f t="shared" si="209"/>
        <v>42115.559328703705</v>
      </c>
      <c r="U2656">
        <f t="shared" si="210"/>
        <v>2015</v>
      </c>
    </row>
    <row r="2657" spans="1:21" hidden="1" x14ac:dyDescent="0.3">
      <c r="A2657" s="8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  <c r="O2657">
        <f t="shared" si="206"/>
        <v>21</v>
      </c>
      <c r="P2657" s="13">
        <f t="shared" si="207"/>
        <v>73.37</v>
      </c>
      <c r="Q2657" s="15" t="s">
        <v>8317</v>
      </c>
      <c r="R2657" t="s">
        <v>8353</v>
      </c>
      <c r="S2657" s="19">
        <f t="shared" si="208"/>
        <v>42381.866284722222</v>
      </c>
      <c r="T2657" s="19">
        <f t="shared" si="209"/>
        <v>42409.833333333328</v>
      </c>
      <c r="U2657">
        <f t="shared" si="210"/>
        <v>2016</v>
      </c>
    </row>
    <row r="2658" spans="1:21" ht="28.8" hidden="1" x14ac:dyDescent="0.3">
      <c r="A2658" s="8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  <c r="O2658">
        <f t="shared" si="206"/>
        <v>11</v>
      </c>
      <c r="P2658" s="13">
        <f t="shared" si="207"/>
        <v>112.86</v>
      </c>
      <c r="Q2658" s="15" t="s">
        <v>8317</v>
      </c>
      <c r="R2658" t="s">
        <v>8353</v>
      </c>
      <c r="S2658" s="19">
        <f t="shared" si="208"/>
        <v>42767.688518518517</v>
      </c>
      <c r="T2658" s="19">
        <f t="shared" si="209"/>
        <v>42806.791666666672</v>
      </c>
      <c r="U2658">
        <f t="shared" si="210"/>
        <v>2017</v>
      </c>
    </row>
    <row r="2659" spans="1:21" ht="43.2" hidden="1" x14ac:dyDescent="0.3">
      <c r="A2659" s="8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  <c r="O2659">
        <f t="shared" si="206"/>
        <v>19</v>
      </c>
      <c r="P2659" s="13">
        <f t="shared" si="207"/>
        <v>95.28</v>
      </c>
      <c r="Q2659" s="15" t="s">
        <v>8317</v>
      </c>
      <c r="R2659" t="s">
        <v>8353</v>
      </c>
      <c r="S2659" s="19">
        <f t="shared" si="208"/>
        <v>42551.928854166668</v>
      </c>
      <c r="T2659" s="19">
        <f t="shared" si="209"/>
        <v>42585.0625</v>
      </c>
      <c r="U2659">
        <f t="shared" si="210"/>
        <v>2016</v>
      </c>
    </row>
    <row r="2660" spans="1:21" ht="43.2" hidden="1" x14ac:dyDescent="0.3">
      <c r="A2660" s="8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  <c r="O2660">
        <f t="shared" si="206"/>
        <v>0</v>
      </c>
      <c r="P2660" s="13">
        <f t="shared" si="207"/>
        <v>22.75</v>
      </c>
      <c r="Q2660" s="15" t="s">
        <v>8317</v>
      </c>
      <c r="R2660" t="s">
        <v>8353</v>
      </c>
      <c r="S2660" s="19">
        <f t="shared" si="208"/>
        <v>42551.884189814817</v>
      </c>
      <c r="T2660" s="19">
        <f t="shared" si="209"/>
        <v>42581.884189814817</v>
      </c>
      <c r="U2660">
        <f t="shared" si="210"/>
        <v>2016</v>
      </c>
    </row>
    <row r="2661" spans="1:21" hidden="1" x14ac:dyDescent="0.3">
      <c r="A2661" s="8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  <c r="O2661">
        <f t="shared" si="206"/>
        <v>3</v>
      </c>
      <c r="P2661" s="13">
        <f t="shared" si="207"/>
        <v>133.30000000000001</v>
      </c>
      <c r="Q2661" s="15" t="s">
        <v>8317</v>
      </c>
      <c r="R2661" t="s">
        <v>8353</v>
      </c>
      <c r="S2661" s="19">
        <f t="shared" si="208"/>
        <v>42082.069560185191</v>
      </c>
      <c r="T2661" s="19">
        <f t="shared" si="209"/>
        <v>42112.069560185191</v>
      </c>
      <c r="U2661">
        <f t="shared" si="210"/>
        <v>2015</v>
      </c>
    </row>
    <row r="2662" spans="1:21" ht="57.6" hidden="1" x14ac:dyDescent="0.3">
      <c r="A2662" s="8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  <c r="O2662">
        <f t="shared" si="206"/>
        <v>0</v>
      </c>
      <c r="P2662" s="13">
        <f t="shared" si="207"/>
        <v>3.8</v>
      </c>
      <c r="Q2662" s="15" t="s">
        <v>8317</v>
      </c>
      <c r="R2662" t="s">
        <v>8353</v>
      </c>
      <c r="S2662" s="19">
        <f t="shared" si="208"/>
        <v>42272.713171296295</v>
      </c>
      <c r="T2662" s="19">
        <f t="shared" si="209"/>
        <v>42332.754837962959</v>
      </c>
      <c r="U2662">
        <f t="shared" si="210"/>
        <v>2015</v>
      </c>
    </row>
    <row r="2663" spans="1:21" ht="43.2" hidden="1" x14ac:dyDescent="0.3">
      <c r="A2663" s="8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  <c r="O2663">
        <f t="shared" si="206"/>
        <v>103</v>
      </c>
      <c r="P2663" s="13">
        <f t="shared" si="207"/>
        <v>85.75</v>
      </c>
      <c r="Q2663" s="15" t="s">
        <v>8317</v>
      </c>
      <c r="R2663" t="s">
        <v>8354</v>
      </c>
      <c r="S2663" s="19">
        <f t="shared" si="208"/>
        <v>41542.958449074074</v>
      </c>
      <c r="T2663" s="19">
        <f t="shared" si="209"/>
        <v>41572.958449074074</v>
      </c>
      <c r="U2663">
        <f t="shared" si="210"/>
        <v>2013</v>
      </c>
    </row>
    <row r="2664" spans="1:21" ht="43.2" hidden="1" x14ac:dyDescent="0.3">
      <c r="A2664" s="8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  <c r="O2664">
        <f t="shared" si="206"/>
        <v>107</v>
      </c>
      <c r="P2664" s="13">
        <f t="shared" si="207"/>
        <v>267</v>
      </c>
      <c r="Q2664" s="15" t="s">
        <v>8317</v>
      </c>
      <c r="R2664" t="s">
        <v>8354</v>
      </c>
      <c r="S2664" s="19">
        <f t="shared" si="208"/>
        <v>42207.746678240743</v>
      </c>
      <c r="T2664" s="19">
        <f t="shared" si="209"/>
        <v>42237.746678240743</v>
      </c>
      <c r="U2664">
        <f t="shared" si="210"/>
        <v>2015</v>
      </c>
    </row>
    <row r="2665" spans="1:21" ht="43.2" hidden="1" x14ac:dyDescent="0.3">
      <c r="A2665" s="8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  <c r="O2665">
        <f t="shared" si="206"/>
        <v>105</v>
      </c>
      <c r="P2665" s="13">
        <f t="shared" si="207"/>
        <v>373.56</v>
      </c>
      <c r="Q2665" s="15" t="s">
        <v>8317</v>
      </c>
      <c r="R2665" t="s">
        <v>8354</v>
      </c>
      <c r="S2665" s="19">
        <f t="shared" si="208"/>
        <v>42222.622766203705</v>
      </c>
      <c r="T2665" s="19">
        <f t="shared" si="209"/>
        <v>42251.625</v>
      </c>
      <c r="U2665">
        <f t="shared" si="210"/>
        <v>2015</v>
      </c>
    </row>
    <row r="2666" spans="1:21" ht="43.2" hidden="1" x14ac:dyDescent="0.3">
      <c r="A2666" s="8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  <c r="O2666">
        <f t="shared" si="206"/>
        <v>103</v>
      </c>
      <c r="P2666" s="13">
        <f t="shared" si="207"/>
        <v>174.04</v>
      </c>
      <c r="Q2666" s="15" t="s">
        <v>8317</v>
      </c>
      <c r="R2666" t="s">
        <v>8354</v>
      </c>
      <c r="S2666" s="19">
        <f t="shared" si="208"/>
        <v>42313.02542824074</v>
      </c>
      <c r="T2666" s="19">
        <f t="shared" si="209"/>
        <v>42347.290972222225</v>
      </c>
      <c r="U2666">
        <f t="shared" si="210"/>
        <v>2015</v>
      </c>
    </row>
    <row r="2667" spans="1:21" ht="43.2" x14ac:dyDescent="0.3">
      <c r="A2667" s="8">
        <v>2665</v>
      </c>
      <c r="B2667" s="9" t="s">
        <v>2665</v>
      </c>
      <c r="C2667" s="9" t="s">
        <v>6775</v>
      </c>
      <c r="D2667" s="10">
        <v>3500</v>
      </c>
      <c r="E2667" s="11">
        <v>4310</v>
      </c>
      <c r="F2667" s="8" t="s">
        <v>8218</v>
      </c>
      <c r="G2667" s="8" t="s">
        <v>8223</v>
      </c>
      <c r="H2667" s="8" t="s">
        <v>8245</v>
      </c>
      <c r="I2667" s="8">
        <v>1430774974</v>
      </c>
      <c r="J2667" s="8">
        <v>1426886974</v>
      </c>
      <c r="K2667" s="8" t="b">
        <v>0</v>
      </c>
      <c r="L2667" s="8">
        <v>46</v>
      </c>
      <c r="M2667" s="8" t="b">
        <v>1</v>
      </c>
      <c r="N2667" s="8" t="s">
        <v>8300</v>
      </c>
      <c r="O2667">
        <f t="shared" si="206"/>
        <v>123</v>
      </c>
      <c r="P2667" s="13">
        <f t="shared" si="207"/>
        <v>93.7</v>
      </c>
      <c r="Q2667" s="15" t="s">
        <v>8317</v>
      </c>
      <c r="R2667" t="s">
        <v>8354</v>
      </c>
      <c r="S2667" s="19">
        <f t="shared" si="208"/>
        <v>42083.895532407405</v>
      </c>
      <c r="T2667" s="19">
        <f t="shared" si="209"/>
        <v>42128.895532407405</v>
      </c>
      <c r="U2667">
        <f t="shared" si="210"/>
        <v>2015</v>
      </c>
    </row>
    <row r="2668" spans="1:21" ht="43.2" hidden="1" x14ac:dyDescent="0.3">
      <c r="A2668" s="8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  <c r="O2668">
        <f t="shared" si="206"/>
        <v>159</v>
      </c>
      <c r="P2668" s="13">
        <f t="shared" si="207"/>
        <v>77.33</v>
      </c>
      <c r="Q2668" s="15" t="s">
        <v>8317</v>
      </c>
      <c r="R2668" t="s">
        <v>8354</v>
      </c>
      <c r="S2668" s="19">
        <f t="shared" si="208"/>
        <v>42235.764340277776</v>
      </c>
      <c r="T2668" s="19">
        <f t="shared" si="209"/>
        <v>42272.875</v>
      </c>
      <c r="U2668">
        <f t="shared" si="210"/>
        <v>2015</v>
      </c>
    </row>
    <row r="2669" spans="1:21" ht="57.6" x14ac:dyDescent="0.3">
      <c r="A2669" s="8">
        <v>2667</v>
      </c>
      <c r="B2669" s="9" t="s">
        <v>2667</v>
      </c>
      <c r="C2669" s="9" t="s">
        <v>6777</v>
      </c>
      <c r="D2669" s="10">
        <v>1500</v>
      </c>
      <c r="E2669" s="11">
        <v>1660</v>
      </c>
      <c r="F2669" s="8" t="s">
        <v>8218</v>
      </c>
      <c r="G2669" s="8" t="s">
        <v>8223</v>
      </c>
      <c r="H2669" s="8" t="s">
        <v>8245</v>
      </c>
      <c r="I2669" s="8">
        <v>1455142416</v>
      </c>
      <c r="J2669" s="8">
        <v>1452550416</v>
      </c>
      <c r="K2669" s="8" t="b">
        <v>0</v>
      </c>
      <c r="L2669" s="8">
        <v>18</v>
      </c>
      <c r="M2669" s="8" t="b">
        <v>1</v>
      </c>
      <c r="N2669" s="8" t="s">
        <v>8300</v>
      </c>
      <c r="O2669">
        <f t="shared" si="206"/>
        <v>111</v>
      </c>
      <c r="P2669" s="13">
        <f t="shared" si="207"/>
        <v>92.22</v>
      </c>
      <c r="Q2669" s="15" t="s">
        <v>8317</v>
      </c>
      <c r="R2669" t="s">
        <v>8354</v>
      </c>
      <c r="S2669" s="19">
        <f t="shared" si="208"/>
        <v>42380.926111111112</v>
      </c>
      <c r="T2669" s="19">
        <f t="shared" si="209"/>
        <v>42410.926111111112</v>
      </c>
      <c r="U2669">
        <f t="shared" si="210"/>
        <v>2016</v>
      </c>
    </row>
    <row r="2670" spans="1:21" ht="28.8" x14ac:dyDescent="0.3">
      <c r="A2670" s="8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  <c r="O2670">
        <f t="shared" si="206"/>
        <v>171</v>
      </c>
      <c r="P2670" s="13">
        <f t="shared" si="207"/>
        <v>60.96</v>
      </c>
      <c r="Q2670" s="15" t="s">
        <v>8317</v>
      </c>
      <c r="R2670" t="s">
        <v>8354</v>
      </c>
      <c r="S2670" s="19">
        <f t="shared" si="208"/>
        <v>42275.588715277772</v>
      </c>
      <c r="T2670" s="19">
        <f t="shared" si="209"/>
        <v>42317.60555555555</v>
      </c>
      <c r="U2670">
        <f t="shared" si="210"/>
        <v>2015</v>
      </c>
    </row>
    <row r="2671" spans="1:21" ht="43.2" hidden="1" x14ac:dyDescent="0.3">
      <c r="A2671" s="8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  <c r="O2671">
        <f t="shared" si="206"/>
        <v>125</v>
      </c>
      <c r="P2671" s="13">
        <f t="shared" si="207"/>
        <v>91</v>
      </c>
      <c r="Q2671" s="15" t="s">
        <v>8317</v>
      </c>
      <c r="R2671" t="s">
        <v>8354</v>
      </c>
      <c r="S2671" s="19">
        <f t="shared" si="208"/>
        <v>42319.035833333335</v>
      </c>
      <c r="T2671" s="19">
        <f t="shared" si="209"/>
        <v>42379.035833333335</v>
      </c>
      <c r="U2671">
        <f t="shared" si="210"/>
        <v>2015</v>
      </c>
    </row>
    <row r="2672" spans="1:21" ht="43.2" hidden="1" x14ac:dyDescent="0.3">
      <c r="A2672" s="8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  <c r="O2672">
        <f t="shared" si="206"/>
        <v>6</v>
      </c>
      <c r="P2672" s="13">
        <f t="shared" si="207"/>
        <v>41.58</v>
      </c>
      <c r="Q2672" s="15" t="s">
        <v>8317</v>
      </c>
      <c r="R2672" t="s">
        <v>8354</v>
      </c>
      <c r="S2672" s="19">
        <f t="shared" si="208"/>
        <v>41821.020601851851</v>
      </c>
      <c r="T2672" s="19">
        <f t="shared" si="209"/>
        <v>41849.020601851851</v>
      </c>
      <c r="U2672">
        <f t="shared" si="210"/>
        <v>2014</v>
      </c>
    </row>
    <row r="2673" spans="1:21" ht="43.2" hidden="1" x14ac:dyDescent="0.3">
      <c r="A2673" s="8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  <c r="O2673">
        <f t="shared" si="206"/>
        <v>11</v>
      </c>
      <c r="P2673" s="13">
        <f t="shared" si="207"/>
        <v>33.76</v>
      </c>
      <c r="Q2673" s="15" t="s">
        <v>8317</v>
      </c>
      <c r="R2673" t="s">
        <v>8354</v>
      </c>
      <c r="S2673" s="19">
        <f t="shared" si="208"/>
        <v>41962.749027777783</v>
      </c>
      <c r="T2673" s="19">
        <f t="shared" si="209"/>
        <v>41992.818055555559</v>
      </c>
      <c r="U2673">
        <f t="shared" si="210"/>
        <v>2014</v>
      </c>
    </row>
    <row r="2674" spans="1:21" ht="43.2" hidden="1" x14ac:dyDescent="0.3">
      <c r="A2674" s="8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  <c r="O2674">
        <f t="shared" si="206"/>
        <v>33</v>
      </c>
      <c r="P2674" s="13">
        <f t="shared" si="207"/>
        <v>70.62</v>
      </c>
      <c r="Q2674" s="15" t="s">
        <v>8317</v>
      </c>
      <c r="R2674" t="s">
        <v>8354</v>
      </c>
      <c r="S2674" s="19">
        <f t="shared" si="208"/>
        <v>42344.884143518517</v>
      </c>
      <c r="T2674" s="19">
        <f t="shared" si="209"/>
        <v>42366.25</v>
      </c>
      <c r="U2674">
        <f t="shared" si="210"/>
        <v>2015</v>
      </c>
    </row>
    <row r="2675" spans="1:21" ht="43.2" hidden="1" x14ac:dyDescent="0.3">
      <c r="A2675" s="8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  <c r="O2675">
        <f t="shared" si="206"/>
        <v>28</v>
      </c>
      <c r="P2675" s="13">
        <f t="shared" si="207"/>
        <v>167.15</v>
      </c>
      <c r="Q2675" s="15" t="s">
        <v>8317</v>
      </c>
      <c r="R2675" t="s">
        <v>8354</v>
      </c>
      <c r="S2675" s="19">
        <f t="shared" si="208"/>
        <v>41912.541655092595</v>
      </c>
      <c r="T2675" s="19">
        <f t="shared" si="209"/>
        <v>41941.947916666664</v>
      </c>
      <c r="U2675">
        <f t="shared" si="210"/>
        <v>2014</v>
      </c>
    </row>
    <row r="2676" spans="1:21" ht="57.6" hidden="1" x14ac:dyDescent="0.3">
      <c r="A2676" s="8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  <c r="O2676">
        <f t="shared" si="206"/>
        <v>63</v>
      </c>
      <c r="P2676" s="13">
        <f t="shared" si="207"/>
        <v>128.62</v>
      </c>
      <c r="Q2676" s="15" t="s">
        <v>8317</v>
      </c>
      <c r="R2676" t="s">
        <v>8354</v>
      </c>
      <c r="S2676" s="19">
        <f t="shared" si="208"/>
        <v>42529.632754629631</v>
      </c>
      <c r="T2676" s="19">
        <f t="shared" si="209"/>
        <v>42556.207638888889</v>
      </c>
      <c r="U2676">
        <f t="shared" si="210"/>
        <v>2016</v>
      </c>
    </row>
    <row r="2677" spans="1:21" ht="57.6" hidden="1" x14ac:dyDescent="0.3">
      <c r="A2677" s="8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  <c r="O2677">
        <f t="shared" si="206"/>
        <v>8</v>
      </c>
      <c r="P2677" s="13">
        <f t="shared" si="207"/>
        <v>65.41</v>
      </c>
      <c r="Q2677" s="15" t="s">
        <v>8317</v>
      </c>
      <c r="R2677" t="s">
        <v>8354</v>
      </c>
      <c r="S2677" s="19">
        <f t="shared" si="208"/>
        <v>41923.857511574075</v>
      </c>
      <c r="T2677" s="19">
        <f t="shared" si="209"/>
        <v>41953.899178240739</v>
      </c>
      <c r="U2677">
        <f t="shared" si="210"/>
        <v>2014</v>
      </c>
    </row>
    <row r="2678" spans="1:21" ht="43.2" x14ac:dyDescent="0.3">
      <c r="A2678" s="8">
        <v>2676</v>
      </c>
      <c r="B2678" s="9" t="s">
        <v>2676</v>
      </c>
      <c r="C2678" s="9" t="s">
        <v>6786</v>
      </c>
      <c r="D2678" s="10">
        <v>2100</v>
      </c>
      <c r="E2678" s="11">
        <v>1058</v>
      </c>
      <c r="F2678" s="8" t="s">
        <v>8220</v>
      </c>
      <c r="G2678" s="8" t="s">
        <v>8228</v>
      </c>
      <c r="H2678" s="8" t="s">
        <v>8250</v>
      </c>
      <c r="I2678" s="8">
        <v>1463929174</v>
      </c>
      <c r="J2678" s="8">
        <v>1461337174</v>
      </c>
      <c r="K2678" s="8" t="b">
        <v>0</v>
      </c>
      <c r="L2678" s="8">
        <v>9</v>
      </c>
      <c r="M2678" s="8" t="b">
        <v>0</v>
      </c>
      <c r="N2678" s="8" t="s">
        <v>8300</v>
      </c>
      <c r="O2678">
        <f t="shared" si="206"/>
        <v>50</v>
      </c>
      <c r="P2678" s="13">
        <f t="shared" si="207"/>
        <v>117.56</v>
      </c>
      <c r="Q2678" s="15" t="s">
        <v>8317</v>
      </c>
      <c r="R2678" t="s">
        <v>8354</v>
      </c>
      <c r="S2678" s="19">
        <f t="shared" si="208"/>
        <v>42482.624699074076</v>
      </c>
      <c r="T2678" s="19">
        <f t="shared" si="209"/>
        <v>42512.624699074076</v>
      </c>
      <c r="U2678">
        <f t="shared" si="210"/>
        <v>2016</v>
      </c>
    </row>
    <row r="2679" spans="1:21" ht="43.2" hidden="1" x14ac:dyDescent="0.3">
      <c r="A2679" s="8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  <c r="O2679">
        <f t="shared" si="206"/>
        <v>18</v>
      </c>
      <c r="P2679" s="13">
        <f t="shared" si="207"/>
        <v>126.48</v>
      </c>
      <c r="Q2679" s="15" t="s">
        <v>8317</v>
      </c>
      <c r="R2679" t="s">
        <v>8354</v>
      </c>
      <c r="S2679" s="19">
        <f t="shared" si="208"/>
        <v>41793.029432870368</v>
      </c>
      <c r="T2679" s="19">
        <f t="shared" si="209"/>
        <v>41823.029432870368</v>
      </c>
      <c r="U2679">
        <f t="shared" si="210"/>
        <v>2014</v>
      </c>
    </row>
    <row r="2680" spans="1:21" ht="43.2" hidden="1" x14ac:dyDescent="0.3">
      <c r="A2680" s="8">
        <v>2678</v>
      </c>
      <c r="B2680" s="9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  <c r="O2680">
        <f t="shared" si="206"/>
        <v>0</v>
      </c>
      <c r="P2680" s="13">
        <f t="shared" si="207"/>
        <v>550</v>
      </c>
      <c r="Q2680" s="15" t="s">
        <v>8317</v>
      </c>
      <c r="R2680" t="s">
        <v>8354</v>
      </c>
      <c r="S2680" s="19">
        <f t="shared" si="208"/>
        <v>42241.798206018517</v>
      </c>
      <c r="T2680" s="19">
        <f t="shared" si="209"/>
        <v>42271.798206018517</v>
      </c>
      <c r="U2680">
        <f t="shared" si="210"/>
        <v>2015</v>
      </c>
    </row>
    <row r="2681" spans="1:21" ht="57.6" hidden="1" x14ac:dyDescent="0.3">
      <c r="A2681" s="8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  <c r="O2681">
        <f t="shared" si="206"/>
        <v>0</v>
      </c>
      <c r="P2681" s="13">
        <f t="shared" si="207"/>
        <v>44</v>
      </c>
      <c r="Q2681" s="15" t="s">
        <v>8317</v>
      </c>
      <c r="R2681" t="s">
        <v>8354</v>
      </c>
      <c r="S2681" s="19">
        <f t="shared" si="208"/>
        <v>42033.001087962963</v>
      </c>
      <c r="T2681" s="19">
        <f t="shared" si="209"/>
        <v>42063.001087962963</v>
      </c>
      <c r="U2681">
        <f t="shared" si="210"/>
        <v>2015</v>
      </c>
    </row>
    <row r="2682" spans="1:21" hidden="1" x14ac:dyDescent="0.3">
      <c r="A2682" s="8">
        <v>2680</v>
      </c>
      <c r="B2682" s="9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  <c r="O2682">
        <f t="shared" si="206"/>
        <v>1</v>
      </c>
      <c r="P2682" s="13">
        <f t="shared" si="207"/>
        <v>69</v>
      </c>
      <c r="Q2682" s="15" t="s">
        <v>8317</v>
      </c>
      <c r="R2682" t="s">
        <v>8354</v>
      </c>
      <c r="S2682" s="19">
        <f t="shared" si="208"/>
        <v>42436.211701388893</v>
      </c>
      <c r="T2682" s="19">
        <f t="shared" si="209"/>
        <v>42466.170034722221</v>
      </c>
      <c r="U2682">
        <f t="shared" si="210"/>
        <v>2016</v>
      </c>
    </row>
    <row r="2683" spans="1:21" ht="43.2" hidden="1" x14ac:dyDescent="0.3">
      <c r="A2683" s="8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  <c r="O2683">
        <f t="shared" si="206"/>
        <v>1</v>
      </c>
      <c r="P2683" s="13">
        <f t="shared" si="207"/>
        <v>27.5</v>
      </c>
      <c r="Q2683" s="15" t="s">
        <v>8334</v>
      </c>
      <c r="R2683" t="s">
        <v>8335</v>
      </c>
      <c r="S2683" s="19">
        <f t="shared" si="208"/>
        <v>41805.895254629628</v>
      </c>
      <c r="T2683" s="19">
        <f t="shared" si="209"/>
        <v>41830.895254629628</v>
      </c>
      <c r="U2683">
        <f t="shared" si="210"/>
        <v>2014</v>
      </c>
    </row>
    <row r="2684" spans="1:21" ht="43.2" hidden="1" x14ac:dyDescent="0.3">
      <c r="A2684" s="8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  <c r="O2684">
        <f t="shared" si="206"/>
        <v>28</v>
      </c>
      <c r="P2684" s="13">
        <f t="shared" si="207"/>
        <v>84.9</v>
      </c>
      <c r="Q2684" s="15" t="s">
        <v>8334</v>
      </c>
      <c r="R2684" t="s">
        <v>8335</v>
      </c>
      <c r="S2684" s="19">
        <f t="shared" si="208"/>
        <v>41932.871990740743</v>
      </c>
      <c r="T2684" s="19">
        <f t="shared" si="209"/>
        <v>41965.249305555553</v>
      </c>
      <c r="U2684">
        <f t="shared" si="210"/>
        <v>2014</v>
      </c>
    </row>
    <row r="2685" spans="1:21" ht="43.2" hidden="1" x14ac:dyDescent="0.3">
      <c r="A2685" s="8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  <c r="O2685">
        <f t="shared" si="206"/>
        <v>0</v>
      </c>
      <c r="P2685" s="13">
        <f t="shared" si="207"/>
        <v>12</v>
      </c>
      <c r="Q2685" s="15" t="s">
        <v>8334</v>
      </c>
      <c r="R2685" t="s">
        <v>8335</v>
      </c>
      <c r="S2685" s="19">
        <f t="shared" si="208"/>
        <v>42034.75509259259</v>
      </c>
      <c r="T2685" s="19">
        <f t="shared" si="209"/>
        <v>42064.75509259259</v>
      </c>
      <c r="U2685">
        <f t="shared" si="210"/>
        <v>2015</v>
      </c>
    </row>
    <row r="2686" spans="1:21" ht="43.2" hidden="1" x14ac:dyDescent="0.3">
      <c r="A2686" s="8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  <c r="O2686">
        <f t="shared" si="206"/>
        <v>1</v>
      </c>
      <c r="P2686" s="13">
        <f t="shared" si="207"/>
        <v>200</v>
      </c>
      <c r="Q2686" s="15" t="s">
        <v>8334</v>
      </c>
      <c r="R2686" t="s">
        <v>8335</v>
      </c>
      <c r="S2686" s="19">
        <f t="shared" si="208"/>
        <v>41820.914641203701</v>
      </c>
      <c r="T2686" s="19">
        <f t="shared" si="209"/>
        <v>41860.914641203701</v>
      </c>
      <c r="U2686">
        <f t="shared" si="210"/>
        <v>2014</v>
      </c>
    </row>
    <row r="2687" spans="1:21" ht="43.2" hidden="1" x14ac:dyDescent="0.3">
      <c r="A2687" s="8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  <c r="O2687">
        <f t="shared" si="206"/>
        <v>0</v>
      </c>
      <c r="P2687" s="13">
        <f t="shared" si="207"/>
        <v>10</v>
      </c>
      <c r="Q2687" s="15" t="s">
        <v>8334</v>
      </c>
      <c r="R2687" t="s">
        <v>8335</v>
      </c>
      <c r="S2687" s="19">
        <f t="shared" si="208"/>
        <v>42061.69594907407</v>
      </c>
      <c r="T2687" s="19">
        <f t="shared" si="209"/>
        <v>42121.654282407413</v>
      </c>
      <c r="U2687">
        <f t="shared" si="210"/>
        <v>2015</v>
      </c>
    </row>
    <row r="2688" spans="1:21" ht="43.2" hidden="1" x14ac:dyDescent="0.3">
      <c r="A2688" s="8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  <c r="O2688">
        <f t="shared" si="206"/>
        <v>0</v>
      </c>
      <c r="P2688" s="13">
        <f t="shared" si="207"/>
        <v>0</v>
      </c>
      <c r="Q2688" s="15" t="s">
        <v>8334</v>
      </c>
      <c r="R2688" t="s">
        <v>8335</v>
      </c>
      <c r="S2688" s="19">
        <f t="shared" si="208"/>
        <v>41892.974803240737</v>
      </c>
      <c r="T2688" s="19">
        <f t="shared" si="209"/>
        <v>41912.974803240737</v>
      </c>
      <c r="U2688">
        <f t="shared" si="210"/>
        <v>2014</v>
      </c>
    </row>
    <row r="2689" spans="1:21" ht="43.2" hidden="1" x14ac:dyDescent="0.3">
      <c r="A2689" s="8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  <c r="O2689">
        <f t="shared" si="206"/>
        <v>0</v>
      </c>
      <c r="P2689" s="13">
        <f t="shared" si="207"/>
        <v>0</v>
      </c>
      <c r="Q2689" s="15" t="s">
        <v>8334</v>
      </c>
      <c r="R2689" t="s">
        <v>8335</v>
      </c>
      <c r="S2689" s="19">
        <f t="shared" si="208"/>
        <v>42154.64025462963</v>
      </c>
      <c r="T2689" s="19">
        <f t="shared" si="209"/>
        <v>42184.64025462963</v>
      </c>
      <c r="U2689">
        <f t="shared" si="210"/>
        <v>2015</v>
      </c>
    </row>
    <row r="2690" spans="1:21" ht="28.8" hidden="1" x14ac:dyDescent="0.3">
      <c r="A2690" s="8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  <c r="O2690">
        <f t="shared" si="206"/>
        <v>0</v>
      </c>
      <c r="P2690" s="13">
        <f t="shared" si="207"/>
        <v>5.29</v>
      </c>
      <c r="Q2690" s="15" t="s">
        <v>8334</v>
      </c>
      <c r="R2690" t="s">
        <v>8335</v>
      </c>
      <c r="S2690" s="19">
        <f t="shared" si="208"/>
        <v>42028.118865740747</v>
      </c>
      <c r="T2690" s="19">
        <f t="shared" si="209"/>
        <v>42059.125</v>
      </c>
      <c r="U2690">
        <f t="shared" si="210"/>
        <v>2015</v>
      </c>
    </row>
    <row r="2691" spans="1:21" ht="43.2" hidden="1" x14ac:dyDescent="0.3">
      <c r="A2691" s="8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  <c r="O2691">
        <f t="shared" ref="O2691:O2754" si="211">ROUND(E2691/D2691*100,0)</f>
        <v>0</v>
      </c>
      <c r="P2691" s="13">
        <f t="shared" ref="P2691:P2754" si="212">IFERROR(ROUND(E2691/L2691,2),0)</f>
        <v>1</v>
      </c>
      <c r="Q2691" s="15" t="s">
        <v>8334</v>
      </c>
      <c r="R2691" t="s">
        <v>8335</v>
      </c>
      <c r="S2691" s="19">
        <f t="shared" ref="S2691:S2754" si="213">(((J2691/60)/60)/24)+DATE(1970,1,1)</f>
        <v>42551.961689814809</v>
      </c>
      <c r="T2691" s="19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57.6" hidden="1" x14ac:dyDescent="0.3">
      <c r="A2692" s="8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  <c r="O2692">
        <f t="shared" si="211"/>
        <v>11</v>
      </c>
      <c r="P2692" s="13">
        <f t="shared" si="212"/>
        <v>72.760000000000005</v>
      </c>
      <c r="Q2692" s="15" t="s">
        <v>8334</v>
      </c>
      <c r="R2692" t="s">
        <v>8335</v>
      </c>
      <c r="S2692" s="19">
        <f t="shared" si="213"/>
        <v>42113.105046296296</v>
      </c>
      <c r="T2692" s="19">
        <f t="shared" si="214"/>
        <v>42158.105046296296</v>
      </c>
      <c r="U2692">
        <f t="shared" si="215"/>
        <v>2015</v>
      </c>
    </row>
    <row r="2693" spans="1:21" ht="28.8" hidden="1" x14ac:dyDescent="0.3">
      <c r="A2693" s="8">
        <v>2691</v>
      </c>
      <c r="B2693" s="9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  <c r="O2693">
        <f t="shared" si="211"/>
        <v>0</v>
      </c>
      <c r="P2693" s="13">
        <f t="shared" si="212"/>
        <v>17.5</v>
      </c>
      <c r="Q2693" s="15" t="s">
        <v>8334</v>
      </c>
      <c r="R2693" t="s">
        <v>8335</v>
      </c>
      <c r="S2693" s="19">
        <f t="shared" si="213"/>
        <v>42089.724039351851</v>
      </c>
      <c r="T2693" s="19">
        <f t="shared" si="214"/>
        <v>42134.724039351851</v>
      </c>
      <c r="U2693">
        <f t="shared" si="215"/>
        <v>2015</v>
      </c>
    </row>
    <row r="2694" spans="1:21" ht="43.2" x14ac:dyDescent="0.3">
      <c r="A2694" s="8">
        <v>2692</v>
      </c>
      <c r="B2694" s="9" t="s">
        <v>2692</v>
      </c>
      <c r="C2694" s="9" t="s">
        <v>6802</v>
      </c>
      <c r="D2694" s="10">
        <v>3500</v>
      </c>
      <c r="E2694" s="11">
        <v>25</v>
      </c>
      <c r="F2694" s="8" t="s">
        <v>8220</v>
      </c>
      <c r="G2694" s="8" t="s">
        <v>8223</v>
      </c>
      <c r="H2694" s="8" t="s">
        <v>8245</v>
      </c>
      <c r="I2694" s="8">
        <v>1427266860</v>
      </c>
      <c r="J2694" s="8">
        <v>1424678460</v>
      </c>
      <c r="K2694" s="8" t="b">
        <v>0</v>
      </c>
      <c r="L2694" s="8">
        <v>1</v>
      </c>
      <c r="M2694" s="8" t="b">
        <v>0</v>
      </c>
      <c r="N2694" s="8" t="s">
        <v>8282</v>
      </c>
      <c r="O2694">
        <f t="shared" si="211"/>
        <v>1</v>
      </c>
      <c r="P2694" s="13">
        <f t="shared" si="212"/>
        <v>25</v>
      </c>
      <c r="Q2694" s="15" t="s">
        <v>8334</v>
      </c>
      <c r="R2694" t="s">
        <v>8335</v>
      </c>
      <c r="S2694" s="19">
        <f t="shared" si="213"/>
        <v>42058.334027777775</v>
      </c>
      <c r="T2694" s="19">
        <f t="shared" si="214"/>
        <v>42088.292361111111</v>
      </c>
      <c r="U2694">
        <f t="shared" si="215"/>
        <v>2015</v>
      </c>
    </row>
    <row r="2695" spans="1:21" ht="43.2" hidden="1" x14ac:dyDescent="0.3">
      <c r="A2695" s="8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  <c r="O2695">
        <f t="shared" si="211"/>
        <v>1</v>
      </c>
      <c r="P2695" s="13">
        <f t="shared" si="212"/>
        <v>13.33</v>
      </c>
      <c r="Q2695" s="15" t="s">
        <v>8334</v>
      </c>
      <c r="R2695" t="s">
        <v>8335</v>
      </c>
      <c r="S2695" s="19">
        <f t="shared" si="213"/>
        <v>41834.138495370367</v>
      </c>
      <c r="T2695" s="19">
        <f t="shared" si="214"/>
        <v>41864.138495370367</v>
      </c>
      <c r="U2695">
        <f t="shared" si="215"/>
        <v>2014</v>
      </c>
    </row>
    <row r="2696" spans="1:21" ht="57.6" hidden="1" x14ac:dyDescent="0.3">
      <c r="A2696" s="8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  <c r="O2696">
        <f t="shared" si="211"/>
        <v>0</v>
      </c>
      <c r="P2696" s="13">
        <f t="shared" si="212"/>
        <v>1</v>
      </c>
      <c r="Q2696" s="15" t="s">
        <v>8334</v>
      </c>
      <c r="R2696" t="s">
        <v>8335</v>
      </c>
      <c r="S2696" s="19">
        <f t="shared" si="213"/>
        <v>41878.140497685185</v>
      </c>
      <c r="T2696" s="19">
        <f t="shared" si="214"/>
        <v>41908.140497685185</v>
      </c>
      <c r="U2696">
        <f t="shared" si="215"/>
        <v>2014</v>
      </c>
    </row>
    <row r="2697" spans="1:21" ht="43.2" hidden="1" x14ac:dyDescent="0.3">
      <c r="A2697" s="8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  <c r="O2697">
        <f t="shared" si="211"/>
        <v>0</v>
      </c>
      <c r="P2697" s="13">
        <f t="shared" si="212"/>
        <v>23.67</v>
      </c>
      <c r="Q2697" s="15" t="s">
        <v>8334</v>
      </c>
      <c r="R2697" t="s">
        <v>8335</v>
      </c>
      <c r="S2697" s="19">
        <f t="shared" si="213"/>
        <v>42048.181921296295</v>
      </c>
      <c r="T2697" s="19">
        <f t="shared" si="214"/>
        <v>42108.14025462963</v>
      </c>
      <c r="U2697">
        <f t="shared" si="215"/>
        <v>2015</v>
      </c>
    </row>
    <row r="2698" spans="1:21" ht="57.6" hidden="1" x14ac:dyDescent="0.3">
      <c r="A2698" s="8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  <c r="O2698">
        <f t="shared" si="211"/>
        <v>6</v>
      </c>
      <c r="P2698" s="13">
        <f t="shared" si="212"/>
        <v>89.21</v>
      </c>
      <c r="Q2698" s="15" t="s">
        <v>8334</v>
      </c>
      <c r="R2698" t="s">
        <v>8335</v>
      </c>
      <c r="S2698" s="19">
        <f t="shared" si="213"/>
        <v>41964.844444444447</v>
      </c>
      <c r="T2698" s="19">
        <f t="shared" si="214"/>
        <v>41998.844444444447</v>
      </c>
      <c r="U2698">
        <f t="shared" si="215"/>
        <v>2014</v>
      </c>
    </row>
    <row r="2699" spans="1:21" ht="43.2" hidden="1" x14ac:dyDescent="0.3">
      <c r="A2699" s="8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  <c r="O2699">
        <f t="shared" si="211"/>
        <v>26</v>
      </c>
      <c r="P2699" s="13">
        <f t="shared" si="212"/>
        <v>116.56</v>
      </c>
      <c r="Q2699" s="15" t="s">
        <v>8334</v>
      </c>
      <c r="R2699" t="s">
        <v>8335</v>
      </c>
      <c r="S2699" s="19">
        <f t="shared" si="213"/>
        <v>42187.940081018518</v>
      </c>
      <c r="T2699" s="19">
        <f t="shared" si="214"/>
        <v>42218.916666666672</v>
      </c>
      <c r="U2699">
        <f t="shared" si="215"/>
        <v>2015</v>
      </c>
    </row>
    <row r="2700" spans="1:21" ht="43.2" hidden="1" x14ac:dyDescent="0.3">
      <c r="A2700" s="8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  <c r="O2700">
        <f t="shared" si="211"/>
        <v>0</v>
      </c>
      <c r="P2700" s="13">
        <f t="shared" si="212"/>
        <v>13.01</v>
      </c>
      <c r="Q2700" s="15" t="s">
        <v>8334</v>
      </c>
      <c r="R2700" t="s">
        <v>8335</v>
      </c>
      <c r="S2700" s="19">
        <f t="shared" si="213"/>
        <v>41787.898240740738</v>
      </c>
      <c r="T2700" s="19">
        <f t="shared" si="214"/>
        <v>41817.898240740738</v>
      </c>
      <c r="U2700">
        <f t="shared" si="215"/>
        <v>2014</v>
      </c>
    </row>
    <row r="2701" spans="1:21" ht="43.2" hidden="1" x14ac:dyDescent="0.3">
      <c r="A2701" s="8">
        <v>2699</v>
      </c>
      <c r="B2701" s="9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  <c r="O2701">
        <f t="shared" si="211"/>
        <v>0</v>
      </c>
      <c r="P2701" s="13">
        <f t="shared" si="212"/>
        <v>0</v>
      </c>
      <c r="Q2701" s="15" t="s">
        <v>8334</v>
      </c>
      <c r="R2701" t="s">
        <v>8335</v>
      </c>
      <c r="S2701" s="19">
        <f t="shared" si="213"/>
        <v>41829.896562499998</v>
      </c>
      <c r="T2701" s="19">
        <f t="shared" si="214"/>
        <v>41859.896562499998</v>
      </c>
      <c r="U2701">
        <f t="shared" si="215"/>
        <v>2014</v>
      </c>
    </row>
    <row r="2702" spans="1:21" ht="43.2" hidden="1" x14ac:dyDescent="0.3">
      <c r="A2702" s="8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  <c r="O2702">
        <f t="shared" si="211"/>
        <v>1</v>
      </c>
      <c r="P2702" s="13">
        <f t="shared" si="212"/>
        <v>17.5</v>
      </c>
      <c r="Q2702" s="15" t="s">
        <v>8334</v>
      </c>
      <c r="R2702" t="s">
        <v>8335</v>
      </c>
      <c r="S2702" s="19">
        <f t="shared" si="213"/>
        <v>41870.87467592593</v>
      </c>
      <c r="T2702" s="19">
        <f t="shared" si="214"/>
        <v>41900.87467592593</v>
      </c>
      <c r="U2702">
        <f t="shared" si="215"/>
        <v>2014</v>
      </c>
    </row>
    <row r="2703" spans="1:21" ht="43.2" x14ac:dyDescent="0.3">
      <c r="A2703" s="8">
        <v>2701</v>
      </c>
      <c r="B2703" s="9" t="s">
        <v>2701</v>
      </c>
      <c r="C2703" s="9" t="s">
        <v>6811</v>
      </c>
      <c r="D2703" s="10">
        <v>3400</v>
      </c>
      <c r="E2703" s="11">
        <v>1570</v>
      </c>
      <c r="F2703" s="8" t="s">
        <v>8221</v>
      </c>
      <c r="G2703" s="8" t="s">
        <v>8240</v>
      </c>
      <c r="H2703" s="8" t="s">
        <v>8248</v>
      </c>
      <c r="I2703" s="8">
        <v>1491586534</v>
      </c>
      <c r="J2703" s="8">
        <v>1488911734</v>
      </c>
      <c r="K2703" s="8" t="b">
        <v>0</v>
      </c>
      <c r="L2703" s="8">
        <v>46</v>
      </c>
      <c r="M2703" s="8" t="b">
        <v>0</v>
      </c>
      <c r="N2703" s="8" t="s">
        <v>8301</v>
      </c>
      <c r="O2703">
        <f t="shared" si="211"/>
        <v>46</v>
      </c>
      <c r="P2703" s="13">
        <f t="shared" si="212"/>
        <v>34.130000000000003</v>
      </c>
      <c r="Q2703" s="15" t="s">
        <v>8315</v>
      </c>
      <c r="R2703" t="s">
        <v>8355</v>
      </c>
      <c r="S2703" s="19">
        <f t="shared" si="213"/>
        <v>42801.774699074071</v>
      </c>
      <c r="T2703" s="19">
        <f t="shared" si="214"/>
        <v>42832.733032407406</v>
      </c>
      <c r="U2703">
        <f t="shared" si="215"/>
        <v>2017</v>
      </c>
    </row>
    <row r="2704" spans="1:21" ht="43.2" hidden="1" x14ac:dyDescent="0.3">
      <c r="A2704" s="8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  <c r="O2704">
        <f t="shared" si="211"/>
        <v>34</v>
      </c>
      <c r="P2704" s="13">
        <f t="shared" si="212"/>
        <v>132.35</v>
      </c>
      <c r="Q2704" s="15" t="s">
        <v>8315</v>
      </c>
      <c r="R2704" t="s">
        <v>8355</v>
      </c>
      <c r="S2704" s="19">
        <f t="shared" si="213"/>
        <v>42800.801817129628</v>
      </c>
      <c r="T2704" s="19">
        <f t="shared" si="214"/>
        <v>42830.760150462964</v>
      </c>
      <c r="U2704">
        <f t="shared" si="215"/>
        <v>2017</v>
      </c>
    </row>
    <row r="2705" spans="1:21" ht="28.8" hidden="1" x14ac:dyDescent="0.3">
      <c r="A2705" s="8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  <c r="O2705">
        <f t="shared" si="211"/>
        <v>104</v>
      </c>
      <c r="P2705" s="13">
        <f t="shared" si="212"/>
        <v>922.22</v>
      </c>
      <c r="Q2705" s="15" t="s">
        <v>8315</v>
      </c>
      <c r="R2705" t="s">
        <v>8355</v>
      </c>
      <c r="S2705" s="19">
        <f t="shared" si="213"/>
        <v>42756.690162037034</v>
      </c>
      <c r="T2705" s="19">
        <f t="shared" si="214"/>
        <v>42816.648495370369</v>
      </c>
      <c r="U2705">
        <f t="shared" si="215"/>
        <v>2017</v>
      </c>
    </row>
    <row r="2706" spans="1:21" ht="43.2" hidden="1" x14ac:dyDescent="0.3">
      <c r="A2706" s="8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  <c r="O2706">
        <f t="shared" si="211"/>
        <v>6</v>
      </c>
      <c r="P2706" s="13">
        <f t="shared" si="212"/>
        <v>163.57</v>
      </c>
      <c r="Q2706" s="15" t="s">
        <v>8315</v>
      </c>
      <c r="R2706" t="s">
        <v>8355</v>
      </c>
      <c r="S2706" s="19">
        <f t="shared" si="213"/>
        <v>42787.862430555557</v>
      </c>
      <c r="T2706" s="19">
        <f t="shared" si="214"/>
        <v>42830.820763888885</v>
      </c>
      <c r="U2706">
        <f t="shared" si="215"/>
        <v>2017</v>
      </c>
    </row>
    <row r="2707" spans="1:21" ht="28.8" hidden="1" x14ac:dyDescent="0.3">
      <c r="A2707" s="8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  <c r="O2707">
        <f t="shared" si="211"/>
        <v>11</v>
      </c>
      <c r="P2707" s="13">
        <f t="shared" si="212"/>
        <v>217.38</v>
      </c>
      <c r="Q2707" s="15" t="s">
        <v>8315</v>
      </c>
      <c r="R2707" t="s">
        <v>8355</v>
      </c>
      <c r="S2707" s="19">
        <f t="shared" si="213"/>
        <v>42773.916180555556</v>
      </c>
      <c r="T2707" s="19">
        <f t="shared" si="214"/>
        <v>42818.874513888892</v>
      </c>
      <c r="U2707">
        <f t="shared" si="215"/>
        <v>2017</v>
      </c>
    </row>
    <row r="2708" spans="1:21" ht="43.2" hidden="1" x14ac:dyDescent="0.3">
      <c r="A2708" s="8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  <c r="O2708">
        <f t="shared" si="211"/>
        <v>112</v>
      </c>
      <c r="P2708" s="13">
        <f t="shared" si="212"/>
        <v>149.44</v>
      </c>
      <c r="Q2708" s="15" t="s">
        <v>8315</v>
      </c>
      <c r="R2708" t="s">
        <v>8355</v>
      </c>
      <c r="S2708" s="19">
        <f t="shared" si="213"/>
        <v>41899.294942129629</v>
      </c>
      <c r="T2708" s="19">
        <f t="shared" si="214"/>
        <v>41928.290972222225</v>
      </c>
      <c r="U2708">
        <f t="shared" si="215"/>
        <v>2014</v>
      </c>
    </row>
    <row r="2709" spans="1:21" ht="43.2" hidden="1" x14ac:dyDescent="0.3">
      <c r="A2709" s="8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  <c r="O2709">
        <f t="shared" si="211"/>
        <v>351</v>
      </c>
      <c r="P2709" s="13">
        <f t="shared" si="212"/>
        <v>71.239999999999995</v>
      </c>
      <c r="Q2709" s="15" t="s">
        <v>8315</v>
      </c>
      <c r="R2709" t="s">
        <v>8355</v>
      </c>
      <c r="S2709" s="19">
        <f t="shared" si="213"/>
        <v>41391.782905092594</v>
      </c>
      <c r="T2709" s="19">
        <f t="shared" si="214"/>
        <v>41421.290972222225</v>
      </c>
      <c r="U2709">
        <f t="shared" si="215"/>
        <v>2013</v>
      </c>
    </row>
    <row r="2710" spans="1:21" ht="43.2" hidden="1" x14ac:dyDescent="0.3">
      <c r="A2710" s="8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  <c r="O2710">
        <f t="shared" si="211"/>
        <v>233</v>
      </c>
      <c r="P2710" s="13">
        <f t="shared" si="212"/>
        <v>44.46</v>
      </c>
      <c r="Q2710" s="15" t="s">
        <v>8315</v>
      </c>
      <c r="R2710" t="s">
        <v>8355</v>
      </c>
      <c r="S2710" s="19">
        <f t="shared" si="213"/>
        <v>42512.698217592595</v>
      </c>
      <c r="T2710" s="19">
        <f t="shared" si="214"/>
        <v>42572.698217592595</v>
      </c>
      <c r="U2710">
        <f t="shared" si="215"/>
        <v>2016</v>
      </c>
    </row>
    <row r="2711" spans="1:21" ht="43.2" hidden="1" x14ac:dyDescent="0.3">
      <c r="A2711" s="8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  <c r="O2711">
        <f t="shared" si="211"/>
        <v>102</v>
      </c>
      <c r="P2711" s="13">
        <f t="shared" si="212"/>
        <v>164.94</v>
      </c>
      <c r="Q2711" s="15" t="s">
        <v>8315</v>
      </c>
      <c r="R2711" t="s">
        <v>8355</v>
      </c>
      <c r="S2711" s="19">
        <f t="shared" si="213"/>
        <v>42612.149780092594</v>
      </c>
      <c r="T2711" s="19">
        <f t="shared" si="214"/>
        <v>42647.165972222225</v>
      </c>
      <c r="U2711">
        <f t="shared" si="215"/>
        <v>2016</v>
      </c>
    </row>
    <row r="2712" spans="1:21" ht="28.8" hidden="1" x14ac:dyDescent="0.3">
      <c r="A2712" s="8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  <c r="O2712">
        <f t="shared" si="211"/>
        <v>154</v>
      </c>
      <c r="P2712" s="13">
        <f t="shared" si="212"/>
        <v>84.87</v>
      </c>
      <c r="Q2712" s="15" t="s">
        <v>8315</v>
      </c>
      <c r="R2712" t="s">
        <v>8355</v>
      </c>
      <c r="S2712" s="19">
        <f t="shared" si="213"/>
        <v>41828.229490740741</v>
      </c>
      <c r="T2712" s="19">
        <f t="shared" si="214"/>
        <v>41860.083333333336</v>
      </c>
      <c r="U2712">
        <f t="shared" si="215"/>
        <v>2014</v>
      </c>
    </row>
    <row r="2713" spans="1:21" ht="43.2" x14ac:dyDescent="0.3">
      <c r="A2713" s="8">
        <v>2711</v>
      </c>
      <c r="B2713" s="9" t="s">
        <v>2711</v>
      </c>
      <c r="C2713" s="9" t="s">
        <v>6821</v>
      </c>
      <c r="D2713" s="10">
        <v>3910</v>
      </c>
      <c r="E2713" s="11">
        <v>3938</v>
      </c>
      <c r="F2713" s="8" t="s">
        <v>8218</v>
      </c>
      <c r="G2713" s="8" t="s">
        <v>8224</v>
      </c>
      <c r="H2713" s="8" t="s">
        <v>8246</v>
      </c>
      <c r="I2713" s="8">
        <v>1403301660</v>
      </c>
      <c r="J2713" s="8">
        <v>1400694790</v>
      </c>
      <c r="K2713" s="8" t="b">
        <v>1</v>
      </c>
      <c r="L2713" s="8">
        <v>73</v>
      </c>
      <c r="M2713" s="8" t="b">
        <v>1</v>
      </c>
      <c r="N2713" s="8" t="s">
        <v>8301</v>
      </c>
      <c r="O2713">
        <f t="shared" si="211"/>
        <v>101</v>
      </c>
      <c r="P2713" s="13">
        <f t="shared" si="212"/>
        <v>53.95</v>
      </c>
      <c r="Q2713" s="15" t="s">
        <v>8315</v>
      </c>
      <c r="R2713" t="s">
        <v>8355</v>
      </c>
      <c r="S2713" s="19">
        <f t="shared" si="213"/>
        <v>41780.745254629634</v>
      </c>
      <c r="T2713" s="19">
        <f t="shared" si="214"/>
        <v>41810.917361111111</v>
      </c>
      <c r="U2713">
        <f t="shared" si="215"/>
        <v>2014</v>
      </c>
    </row>
    <row r="2714" spans="1:21" ht="43.2" hidden="1" x14ac:dyDescent="0.3">
      <c r="A2714" s="8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  <c r="O2714">
        <f t="shared" si="211"/>
        <v>131</v>
      </c>
      <c r="P2714" s="13">
        <f t="shared" si="212"/>
        <v>50.53</v>
      </c>
      <c r="Q2714" s="15" t="s">
        <v>8315</v>
      </c>
      <c r="R2714" t="s">
        <v>8355</v>
      </c>
      <c r="S2714" s="19">
        <f t="shared" si="213"/>
        <v>41432.062037037038</v>
      </c>
      <c r="T2714" s="19">
        <f t="shared" si="214"/>
        <v>41468.75</v>
      </c>
      <c r="U2714">
        <f t="shared" si="215"/>
        <v>2013</v>
      </c>
    </row>
    <row r="2715" spans="1:21" ht="43.2" hidden="1" x14ac:dyDescent="0.3">
      <c r="A2715" s="8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  <c r="O2715">
        <f t="shared" si="211"/>
        <v>102</v>
      </c>
      <c r="P2715" s="13">
        <f t="shared" si="212"/>
        <v>108</v>
      </c>
      <c r="Q2715" s="15" t="s">
        <v>8315</v>
      </c>
      <c r="R2715" t="s">
        <v>8355</v>
      </c>
      <c r="S2715" s="19">
        <f t="shared" si="213"/>
        <v>42322.653749999998</v>
      </c>
      <c r="T2715" s="19">
        <f t="shared" si="214"/>
        <v>42362.653749999998</v>
      </c>
      <c r="U2715">
        <f t="shared" si="215"/>
        <v>2015</v>
      </c>
    </row>
    <row r="2716" spans="1:21" ht="28.8" hidden="1" x14ac:dyDescent="0.3">
      <c r="A2716" s="8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  <c r="O2716">
        <f t="shared" si="211"/>
        <v>116</v>
      </c>
      <c r="P2716" s="13">
        <f t="shared" si="212"/>
        <v>95.37</v>
      </c>
      <c r="Q2716" s="15" t="s">
        <v>8315</v>
      </c>
      <c r="R2716" t="s">
        <v>8355</v>
      </c>
      <c r="S2716" s="19">
        <f t="shared" si="213"/>
        <v>42629.655046296291</v>
      </c>
      <c r="T2716" s="19">
        <f t="shared" si="214"/>
        <v>42657.958333333328</v>
      </c>
      <c r="U2716">
        <f t="shared" si="215"/>
        <v>2016</v>
      </c>
    </row>
    <row r="2717" spans="1:21" ht="43.2" hidden="1" x14ac:dyDescent="0.3">
      <c r="A2717" s="8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  <c r="O2717">
        <f t="shared" si="211"/>
        <v>265</v>
      </c>
      <c r="P2717" s="13">
        <f t="shared" si="212"/>
        <v>57.63</v>
      </c>
      <c r="Q2717" s="15" t="s">
        <v>8315</v>
      </c>
      <c r="R2717" t="s">
        <v>8355</v>
      </c>
      <c r="S2717" s="19">
        <f t="shared" si="213"/>
        <v>42387.398472222223</v>
      </c>
      <c r="T2717" s="19">
        <f t="shared" si="214"/>
        <v>42421.398472222223</v>
      </c>
      <c r="U2717">
        <f t="shared" si="215"/>
        <v>2016</v>
      </c>
    </row>
    <row r="2718" spans="1:21" ht="72" hidden="1" x14ac:dyDescent="0.3">
      <c r="A2718" s="8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  <c r="O2718">
        <f t="shared" si="211"/>
        <v>120</v>
      </c>
      <c r="P2718" s="13">
        <f t="shared" si="212"/>
        <v>64.16</v>
      </c>
      <c r="Q2718" s="15" t="s">
        <v>8315</v>
      </c>
      <c r="R2718" t="s">
        <v>8355</v>
      </c>
      <c r="S2718" s="19">
        <f t="shared" si="213"/>
        <v>42255.333252314813</v>
      </c>
      <c r="T2718" s="19">
        <f t="shared" si="214"/>
        <v>42285.333252314813</v>
      </c>
      <c r="U2718">
        <f t="shared" si="215"/>
        <v>2015</v>
      </c>
    </row>
    <row r="2719" spans="1:21" ht="43.2" hidden="1" x14ac:dyDescent="0.3">
      <c r="A2719" s="8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  <c r="O2719">
        <f t="shared" si="211"/>
        <v>120</v>
      </c>
      <c r="P2719" s="13">
        <f t="shared" si="212"/>
        <v>92.39</v>
      </c>
      <c r="Q2719" s="15" t="s">
        <v>8315</v>
      </c>
      <c r="R2719" t="s">
        <v>8355</v>
      </c>
      <c r="S2719" s="19">
        <f t="shared" si="213"/>
        <v>41934.914918981485</v>
      </c>
      <c r="T2719" s="19">
        <f t="shared" si="214"/>
        <v>41979.956585648149</v>
      </c>
      <c r="U2719">
        <f t="shared" si="215"/>
        <v>2014</v>
      </c>
    </row>
    <row r="2720" spans="1:21" ht="43.2" hidden="1" x14ac:dyDescent="0.3">
      <c r="A2720" s="8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  <c r="O2720">
        <f t="shared" si="211"/>
        <v>104</v>
      </c>
      <c r="P2720" s="13">
        <f t="shared" si="212"/>
        <v>125.98</v>
      </c>
      <c r="Q2720" s="15" t="s">
        <v>8315</v>
      </c>
      <c r="R2720" t="s">
        <v>8355</v>
      </c>
      <c r="S2720" s="19">
        <f t="shared" si="213"/>
        <v>42465.596585648149</v>
      </c>
      <c r="T2720" s="19">
        <f t="shared" si="214"/>
        <v>42493.958333333328</v>
      </c>
      <c r="U2720">
        <f t="shared" si="215"/>
        <v>2016</v>
      </c>
    </row>
    <row r="2721" spans="1:21" ht="43.2" hidden="1" x14ac:dyDescent="0.3">
      <c r="A2721" s="8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  <c r="O2721">
        <f t="shared" si="211"/>
        <v>109</v>
      </c>
      <c r="P2721" s="13">
        <f t="shared" si="212"/>
        <v>94.64</v>
      </c>
      <c r="Q2721" s="15" t="s">
        <v>8315</v>
      </c>
      <c r="R2721" t="s">
        <v>8355</v>
      </c>
      <c r="S2721" s="19">
        <f t="shared" si="213"/>
        <v>42418.031180555554</v>
      </c>
      <c r="T2721" s="19">
        <f t="shared" si="214"/>
        <v>42477.989513888882</v>
      </c>
      <c r="U2721">
        <f t="shared" si="215"/>
        <v>2016</v>
      </c>
    </row>
    <row r="2722" spans="1:21" ht="43.2" hidden="1" x14ac:dyDescent="0.3">
      <c r="A2722" s="8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  <c r="O2722">
        <f t="shared" si="211"/>
        <v>118</v>
      </c>
      <c r="P2722" s="13">
        <f t="shared" si="212"/>
        <v>170.7</v>
      </c>
      <c r="Q2722" s="15" t="s">
        <v>8315</v>
      </c>
      <c r="R2722" t="s">
        <v>8355</v>
      </c>
      <c r="S2722" s="19">
        <f t="shared" si="213"/>
        <v>42655.465891203698</v>
      </c>
      <c r="T2722" s="19">
        <f t="shared" si="214"/>
        <v>42685.507557870369</v>
      </c>
      <c r="U2722">
        <f t="shared" si="215"/>
        <v>2016</v>
      </c>
    </row>
    <row r="2723" spans="1:21" ht="43.2" hidden="1" x14ac:dyDescent="0.3">
      <c r="A2723" s="8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  <c r="O2723">
        <f t="shared" si="211"/>
        <v>1462</v>
      </c>
      <c r="P2723" s="13">
        <f t="shared" si="212"/>
        <v>40.76</v>
      </c>
      <c r="Q2723" s="15" t="s">
        <v>8317</v>
      </c>
      <c r="R2723" t="s">
        <v>8347</v>
      </c>
      <c r="S2723" s="19">
        <f t="shared" si="213"/>
        <v>41493.543958333335</v>
      </c>
      <c r="T2723" s="19">
        <f t="shared" si="214"/>
        <v>41523.791666666664</v>
      </c>
      <c r="U2723">
        <f t="shared" si="215"/>
        <v>2013</v>
      </c>
    </row>
    <row r="2724" spans="1:21" ht="43.2" hidden="1" x14ac:dyDescent="0.3">
      <c r="A2724" s="8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  <c r="O2724">
        <f t="shared" si="211"/>
        <v>253</v>
      </c>
      <c r="P2724" s="13">
        <f t="shared" si="212"/>
        <v>68.25</v>
      </c>
      <c r="Q2724" s="15" t="s">
        <v>8317</v>
      </c>
      <c r="R2724" t="s">
        <v>8347</v>
      </c>
      <c r="S2724" s="19">
        <f t="shared" si="213"/>
        <v>42704.857094907406</v>
      </c>
      <c r="T2724" s="19">
        <f t="shared" si="214"/>
        <v>42764.857094907406</v>
      </c>
      <c r="U2724">
        <f t="shared" si="215"/>
        <v>2016</v>
      </c>
    </row>
    <row r="2725" spans="1:21" ht="43.2" hidden="1" x14ac:dyDescent="0.3">
      <c r="A2725" s="8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  <c r="O2725">
        <f t="shared" si="211"/>
        <v>140</v>
      </c>
      <c r="P2725" s="13">
        <f t="shared" si="212"/>
        <v>95.49</v>
      </c>
      <c r="Q2725" s="15" t="s">
        <v>8317</v>
      </c>
      <c r="R2725" t="s">
        <v>8347</v>
      </c>
      <c r="S2725" s="19">
        <f t="shared" si="213"/>
        <v>41944.83898148148</v>
      </c>
      <c r="T2725" s="19">
        <f t="shared" si="214"/>
        <v>42004.880648148144</v>
      </c>
      <c r="U2725">
        <f t="shared" si="215"/>
        <v>2014</v>
      </c>
    </row>
    <row r="2726" spans="1:21" ht="43.2" x14ac:dyDescent="0.3">
      <c r="A2726" s="8">
        <v>2724</v>
      </c>
      <c r="B2726" s="9" t="s">
        <v>2724</v>
      </c>
      <c r="C2726" s="9" t="s">
        <v>6834</v>
      </c>
      <c r="D2726" s="10">
        <v>2468</v>
      </c>
      <c r="E2726" s="11">
        <v>7326.88</v>
      </c>
      <c r="F2726" s="8" t="s">
        <v>8218</v>
      </c>
      <c r="G2726" s="8" t="s">
        <v>8224</v>
      </c>
      <c r="H2726" s="8" t="s">
        <v>8246</v>
      </c>
      <c r="I2726" s="8">
        <v>1439625059</v>
      </c>
      <c r="J2726" s="8">
        <v>1436860259</v>
      </c>
      <c r="K2726" s="8" t="b">
        <v>0</v>
      </c>
      <c r="L2726" s="8">
        <v>1019</v>
      </c>
      <c r="M2726" s="8" t="b">
        <v>1</v>
      </c>
      <c r="N2726" s="8" t="s">
        <v>8293</v>
      </c>
      <c r="O2726">
        <f t="shared" si="211"/>
        <v>297</v>
      </c>
      <c r="P2726" s="13">
        <f t="shared" si="212"/>
        <v>7.19</v>
      </c>
      <c r="Q2726" s="15" t="s">
        <v>8317</v>
      </c>
      <c r="R2726" t="s">
        <v>8347</v>
      </c>
      <c r="S2726" s="19">
        <f t="shared" si="213"/>
        <v>42199.32707175926</v>
      </c>
      <c r="T2726" s="19">
        <f t="shared" si="214"/>
        <v>42231.32707175926</v>
      </c>
      <c r="U2726">
        <f t="shared" si="215"/>
        <v>2015</v>
      </c>
    </row>
    <row r="2727" spans="1:21" ht="43.2" hidden="1" x14ac:dyDescent="0.3">
      <c r="A2727" s="8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  <c r="O2727">
        <f t="shared" si="211"/>
        <v>145</v>
      </c>
      <c r="P2727" s="13">
        <f t="shared" si="212"/>
        <v>511.65</v>
      </c>
      <c r="Q2727" s="15" t="s">
        <v>8317</v>
      </c>
      <c r="R2727" t="s">
        <v>8347</v>
      </c>
      <c r="S2727" s="19">
        <f t="shared" si="213"/>
        <v>42745.744618055556</v>
      </c>
      <c r="T2727" s="19">
        <f t="shared" si="214"/>
        <v>42795.744618055556</v>
      </c>
      <c r="U2727">
        <f t="shared" si="215"/>
        <v>2017</v>
      </c>
    </row>
    <row r="2728" spans="1:21" hidden="1" x14ac:dyDescent="0.3">
      <c r="A2728" s="8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  <c r="O2728">
        <f t="shared" si="211"/>
        <v>106</v>
      </c>
      <c r="P2728" s="13">
        <f t="shared" si="212"/>
        <v>261.75</v>
      </c>
      <c r="Q2728" s="15" t="s">
        <v>8317</v>
      </c>
      <c r="R2728" t="s">
        <v>8347</v>
      </c>
      <c r="S2728" s="19">
        <f t="shared" si="213"/>
        <v>42452.579988425925</v>
      </c>
      <c r="T2728" s="19">
        <f t="shared" si="214"/>
        <v>42482.579988425925</v>
      </c>
      <c r="U2728">
        <f t="shared" si="215"/>
        <v>2016</v>
      </c>
    </row>
    <row r="2729" spans="1:21" ht="43.2" hidden="1" x14ac:dyDescent="0.3">
      <c r="A2729" s="8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  <c r="O2729">
        <f t="shared" si="211"/>
        <v>493</v>
      </c>
      <c r="P2729" s="13">
        <f t="shared" si="212"/>
        <v>69.760000000000005</v>
      </c>
      <c r="Q2729" s="15" t="s">
        <v>8317</v>
      </c>
      <c r="R2729" t="s">
        <v>8347</v>
      </c>
      <c r="S2729" s="19">
        <f t="shared" si="213"/>
        <v>42198.676655092597</v>
      </c>
      <c r="T2729" s="19">
        <f t="shared" si="214"/>
        <v>42223.676655092597</v>
      </c>
      <c r="U2729">
        <f t="shared" si="215"/>
        <v>2015</v>
      </c>
    </row>
    <row r="2730" spans="1:21" ht="28.8" hidden="1" x14ac:dyDescent="0.3">
      <c r="A2730" s="8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  <c r="O2730">
        <f t="shared" si="211"/>
        <v>202</v>
      </c>
      <c r="P2730" s="13">
        <f t="shared" si="212"/>
        <v>77.23</v>
      </c>
      <c r="Q2730" s="15" t="s">
        <v>8317</v>
      </c>
      <c r="R2730" t="s">
        <v>8347</v>
      </c>
      <c r="S2730" s="19">
        <f t="shared" si="213"/>
        <v>42333.59993055556</v>
      </c>
      <c r="T2730" s="19">
        <f t="shared" si="214"/>
        <v>42368.59993055556</v>
      </c>
      <c r="U2730">
        <f t="shared" si="215"/>
        <v>2015</v>
      </c>
    </row>
    <row r="2731" spans="1:21" ht="28.8" hidden="1" x14ac:dyDescent="0.3">
      <c r="A2731" s="8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  <c r="O2731">
        <f t="shared" si="211"/>
        <v>104</v>
      </c>
      <c r="P2731" s="13">
        <f t="shared" si="212"/>
        <v>340.57</v>
      </c>
      <c r="Q2731" s="15" t="s">
        <v>8317</v>
      </c>
      <c r="R2731" t="s">
        <v>8347</v>
      </c>
      <c r="S2731" s="19">
        <f t="shared" si="213"/>
        <v>42095.240706018521</v>
      </c>
      <c r="T2731" s="19">
        <f t="shared" si="214"/>
        <v>42125.240706018521</v>
      </c>
      <c r="U2731">
        <f t="shared" si="215"/>
        <v>2015</v>
      </c>
    </row>
    <row r="2732" spans="1:21" ht="43.2" hidden="1" x14ac:dyDescent="0.3">
      <c r="A2732" s="8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  <c r="O2732">
        <f t="shared" si="211"/>
        <v>170</v>
      </c>
      <c r="P2732" s="13">
        <f t="shared" si="212"/>
        <v>67.42</v>
      </c>
      <c r="Q2732" s="15" t="s">
        <v>8317</v>
      </c>
      <c r="R2732" t="s">
        <v>8347</v>
      </c>
      <c r="S2732" s="19">
        <f t="shared" si="213"/>
        <v>41351.541377314818</v>
      </c>
      <c r="T2732" s="19">
        <f t="shared" si="214"/>
        <v>41386.541377314818</v>
      </c>
      <c r="U2732">
        <f t="shared" si="215"/>
        <v>2013</v>
      </c>
    </row>
    <row r="2733" spans="1:21" ht="57.6" hidden="1" x14ac:dyDescent="0.3">
      <c r="A2733" s="8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  <c r="O2733">
        <f t="shared" si="211"/>
        <v>104</v>
      </c>
      <c r="P2733" s="13">
        <f t="shared" si="212"/>
        <v>845.7</v>
      </c>
      <c r="Q2733" s="15" t="s">
        <v>8317</v>
      </c>
      <c r="R2733" t="s">
        <v>8347</v>
      </c>
      <c r="S2733" s="19">
        <f t="shared" si="213"/>
        <v>41872.525717592594</v>
      </c>
      <c r="T2733" s="19">
        <f t="shared" si="214"/>
        <v>41930.166666666664</v>
      </c>
      <c r="U2733">
        <f t="shared" si="215"/>
        <v>2014</v>
      </c>
    </row>
    <row r="2734" spans="1:21" ht="43.2" hidden="1" x14ac:dyDescent="0.3">
      <c r="A2734" s="8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  <c r="O2734">
        <f t="shared" si="211"/>
        <v>118</v>
      </c>
      <c r="P2734" s="13">
        <f t="shared" si="212"/>
        <v>97.19</v>
      </c>
      <c r="Q2734" s="15" t="s">
        <v>8317</v>
      </c>
      <c r="R2734" t="s">
        <v>8347</v>
      </c>
      <c r="S2734" s="19">
        <f t="shared" si="213"/>
        <v>41389.808194444442</v>
      </c>
      <c r="T2734" s="19">
        <f t="shared" si="214"/>
        <v>41422</v>
      </c>
      <c r="U2734">
        <f t="shared" si="215"/>
        <v>2013</v>
      </c>
    </row>
    <row r="2735" spans="1:21" ht="43.2" hidden="1" x14ac:dyDescent="0.3">
      <c r="A2735" s="8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  <c r="O2735">
        <f t="shared" si="211"/>
        <v>108</v>
      </c>
      <c r="P2735" s="13">
        <f t="shared" si="212"/>
        <v>451.84</v>
      </c>
      <c r="Q2735" s="15" t="s">
        <v>8317</v>
      </c>
      <c r="R2735" t="s">
        <v>8347</v>
      </c>
      <c r="S2735" s="19">
        <f t="shared" si="213"/>
        <v>42044.272847222222</v>
      </c>
      <c r="T2735" s="19">
        <f t="shared" si="214"/>
        <v>42104.231180555551</v>
      </c>
      <c r="U2735">
        <f t="shared" si="215"/>
        <v>2015</v>
      </c>
    </row>
    <row r="2736" spans="1:21" ht="43.2" hidden="1" x14ac:dyDescent="0.3">
      <c r="A2736" s="8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  <c r="O2736">
        <f t="shared" si="211"/>
        <v>2260300</v>
      </c>
      <c r="P2736" s="13">
        <f t="shared" si="212"/>
        <v>138.66999999999999</v>
      </c>
      <c r="Q2736" s="15" t="s">
        <v>8317</v>
      </c>
      <c r="R2736" t="s">
        <v>8347</v>
      </c>
      <c r="S2736" s="19">
        <f t="shared" si="213"/>
        <v>42626.668888888889</v>
      </c>
      <c r="T2736" s="19">
        <f t="shared" si="214"/>
        <v>42656.915972222225</v>
      </c>
      <c r="U2736">
        <f t="shared" si="215"/>
        <v>2016</v>
      </c>
    </row>
    <row r="2737" spans="1:21" ht="43.2" hidden="1" x14ac:dyDescent="0.3">
      <c r="A2737" s="8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  <c r="O2737">
        <f t="shared" si="211"/>
        <v>978</v>
      </c>
      <c r="P2737" s="13">
        <f t="shared" si="212"/>
        <v>21.64</v>
      </c>
      <c r="Q2737" s="15" t="s">
        <v>8317</v>
      </c>
      <c r="R2737" t="s">
        <v>8347</v>
      </c>
      <c r="S2737" s="19">
        <f t="shared" si="213"/>
        <v>41316.120949074073</v>
      </c>
      <c r="T2737" s="19">
        <f t="shared" si="214"/>
        <v>41346.833333333336</v>
      </c>
      <c r="U2737">
        <f t="shared" si="215"/>
        <v>2013</v>
      </c>
    </row>
    <row r="2738" spans="1:21" ht="57.6" hidden="1" x14ac:dyDescent="0.3">
      <c r="A2738" s="8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  <c r="O2738">
        <f t="shared" si="211"/>
        <v>123</v>
      </c>
      <c r="P2738" s="13">
        <f t="shared" si="212"/>
        <v>169.52</v>
      </c>
      <c r="Q2738" s="15" t="s">
        <v>8317</v>
      </c>
      <c r="R2738" t="s">
        <v>8347</v>
      </c>
      <c r="S2738" s="19">
        <f t="shared" si="213"/>
        <v>41722.666354166664</v>
      </c>
      <c r="T2738" s="19">
        <f t="shared" si="214"/>
        <v>41752.666354166664</v>
      </c>
      <c r="U2738">
        <f t="shared" si="215"/>
        <v>2014</v>
      </c>
    </row>
    <row r="2739" spans="1:21" ht="43.2" hidden="1" x14ac:dyDescent="0.3">
      <c r="A2739" s="8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  <c r="O2739">
        <f t="shared" si="211"/>
        <v>246</v>
      </c>
      <c r="P2739" s="13">
        <f t="shared" si="212"/>
        <v>161.88</v>
      </c>
      <c r="Q2739" s="15" t="s">
        <v>8317</v>
      </c>
      <c r="R2739" t="s">
        <v>8347</v>
      </c>
      <c r="S2739" s="19">
        <f t="shared" si="213"/>
        <v>41611.917673611111</v>
      </c>
      <c r="T2739" s="19">
        <f t="shared" si="214"/>
        <v>41654.791666666664</v>
      </c>
      <c r="U2739">
        <f t="shared" si="215"/>
        <v>2013</v>
      </c>
    </row>
    <row r="2740" spans="1:21" ht="43.2" hidden="1" x14ac:dyDescent="0.3">
      <c r="A2740" s="8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  <c r="O2740">
        <f t="shared" si="211"/>
        <v>148</v>
      </c>
      <c r="P2740" s="13">
        <f t="shared" si="212"/>
        <v>493.13</v>
      </c>
      <c r="Q2740" s="15" t="s">
        <v>8317</v>
      </c>
      <c r="R2740" t="s">
        <v>8347</v>
      </c>
      <c r="S2740" s="19">
        <f t="shared" si="213"/>
        <v>42620.143564814818</v>
      </c>
      <c r="T2740" s="19">
        <f t="shared" si="214"/>
        <v>42680.143564814818</v>
      </c>
      <c r="U2740">
        <f t="shared" si="215"/>
        <v>2016</v>
      </c>
    </row>
    <row r="2741" spans="1:21" ht="43.2" x14ac:dyDescent="0.3">
      <c r="A2741" s="8">
        <v>2739</v>
      </c>
      <c r="B2741" s="9" t="s">
        <v>2739</v>
      </c>
      <c r="C2741" s="9" t="s">
        <v>6849</v>
      </c>
      <c r="D2741" s="10">
        <v>1100</v>
      </c>
      <c r="E2741" s="11">
        <v>4225</v>
      </c>
      <c r="F2741" s="8" t="s">
        <v>8218</v>
      </c>
      <c r="G2741" s="8" t="s">
        <v>8224</v>
      </c>
      <c r="H2741" s="8" t="s">
        <v>8246</v>
      </c>
      <c r="I2741" s="8">
        <v>1399324717</v>
      </c>
      <c r="J2741" s="8">
        <v>1395436717</v>
      </c>
      <c r="K2741" s="8" t="b">
        <v>0</v>
      </c>
      <c r="L2741" s="8">
        <v>191</v>
      </c>
      <c r="M2741" s="8" t="b">
        <v>1</v>
      </c>
      <c r="N2741" s="8" t="s">
        <v>8293</v>
      </c>
      <c r="O2741">
        <f t="shared" si="211"/>
        <v>384</v>
      </c>
      <c r="P2741" s="13">
        <f t="shared" si="212"/>
        <v>22.12</v>
      </c>
      <c r="Q2741" s="15" t="s">
        <v>8317</v>
      </c>
      <c r="R2741" t="s">
        <v>8347</v>
      </c>
      <c r="S2741" s="19">
        <f t="shared" si="213"/>
        <v>41719.887928240743</v>
      </c>
      <c r="T2741" s="19">
        <f t="shared" si="214"/>
        <v>41764.887928240743</v>
      </c>
      <c r="U2741">
        <f t="shared" si="215"/>
        <v>2014</v>
      </c>
    </row>
    <row r="2742" spans="1:21" ht="43.2" hidden="1" x14ac:dyDescent="0.3">
      <c r="A2742" s="8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  <c r="O2742">
        <f t="shared" si="211"/>
        <v>103</v>
      </c>
      <c r="P2742" s="13">
        <f t="shared" si="212"/>
        <v>18.239999999999998</v>
      </c>
      <c r="Q2742" s="15" t="s">
        <v>8317</v>
      </c>
      <c r="R2742" t="s">
        <v>8347</v>
      </c>
      <c r="S2742" s="19">
        <f t="shared" si="213"/>
        <v>42045.031851851847</v>
      </c>
      <c r="T2742" s="19">
        <f t="shared" si="214"/>
        <v>42074.99018518519</v>
      </c>
      <c r="U2742">
        <f t="shared" si="215"/>
        <v>2015</v>
      </c>
    </row>
    <row r="2743" spans="1:21" ht="28.8" hidden="1" x14ac:dyDescent="0.3">
      <c r="A2743" s="8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  <c r="O2743">
        <f t="shared" si="211"/>
        <v>0</v>
      </c>
      <c r="P2743" s="13">
        <f t="shared" si="212"/>
        <v>8.75</v>
      </c>
      <c r="Q2743" s="15" t="s">
        <v>8320</v>
      </c>
      <c r="R2743" t="s">
        <v>8356</v>
      </c>
      <c r="S2743" s="19">
        <f t="shared" si="213"/>
        <v>41911.657430555555</v>
      </c>
      <c r="T2743" s="19">
        <f t="shared" si="214"/>
        <v>41932.088194444441</v>
      </c>
      <c r="U2743">
        <f t="shared" si="215"/>
        <v>2014</v>
      </c>
    </row>
    <row r="2744" spans="1:21" ht="43.2" x14ac:dyDescent="0.3">
      <c r="A2744" s="8">
        <v>2742</v>
      </c>
      <c r="B2744" s="9" t="s">
        <v>2742</v>
      </c>
      <c r="C2744" s="9" t="s">
        <v>6852</v>
      </c>
      <c r="D2744" s="10">
        <v>2500</v>
      </c>
      <c r="E2744" s="11">
        <v>731</v>
      </c>
      <c r="F2744" s="8" t="s">
        <v>8220</v>
      </c>
      <c r="G2744" s="8" t="s">
        <v>8223</v>
      </c>
      <c r="H2744" s="8" t="s">
        <v>8245</v>
      </c>
      <c r="I2744" s="8">
        <v>1337102187</v>
      </c>
      <c r="J2744" s="8">
        <v>1335892587</v>
      </c>
      <c r="K2744" s="8" t="b">
        <v>0</v>
      </c>
      <c r="L2744" s="8">
        <v>18</v>
      </c>
      <c r="M2744" s="8" t="b">
        <v>0</v>
      </c>
      <c r="N2744" s="8" t="s">
        <v>8302</v>
      </c>
      <c r="O2744">
        <f t="shared" si="211"/>
        <v>29</v>
      </c>
      <c r="P2744" s="13">
        <f t="shared" si="212"/>
        <v>40.61</v>
      </c>
      <c r="Q2744" s="15" t="s">
        <v>8320</v>
      </c>
      <c r="R2744" t="s">
        <v>8356</v>
      </c>
      <c r="S2744" s="19">
        <f t="shared" si="213"/>
        <v>41030.719756944447</v>
      </c>
      <c r="T2744" s="19">
        <f t="shared" si="214"/>
        <v>41044.719756944447</v>
      </c>
      <c r="U2744">
        <f t="shared" si="215"/>
        <v>2012</v>
      </c>
    </row>
    <row r="2745" spans="1:21" ht="57.6" hidden="1" x14ac:dyDescent="0.3">
      <c r="A2745" s="8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  <c r="O2745">
        <f t="shared" si="211"/>
        <v>0</v>
      </c>
      <c r="P2745" s="13">
        <f t="shared" si="212"/>
        <v>0</v>
      </c>
      <c r="Q2745" s="15" t="s">
        <v>8320</v>
      </c>
      <c r="R2745" t="s">
        <v>8356</v>
      </c>
      <c r="S2745" s="19">
        <f t="shared" si="213"/>
        <v>42632.328784722224</v>
      </c>
      <c r="T2745" s="19">
        <f t="shared" si="214"/>
        <v>42662.328784722224</v>
      </c>
      <c r="U2745">
        <f t="shared" si="215"/>
        <v>2016</v>
      </c>
    </row>
    <row r="2746" spans="1:21" ht="43.2" hidden="1" x14ac:dyDescent="0.3">
      <c r="A2746" s="8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  <c r="O2746">
        <f t="shared" si="211"/>
        <v>5</v>
      </c>
      <c r="P2746" s="13">
        <f t="shared" si="212"/>
        <v>37.950000000000003</v>
      </c>
      <c r="Q2746" s="15" t="s">
        <v>8320</v>
      </c>
      <c r="R2746" t="s">
        <v>8356</v>
      </c>
      <c r="S2746" s="19">
        <f t="shared" si="213"/>
        <v>40938.062476851854</v>
      </c>
      <c r="T2746" s="19">
        <f t="shared" si="214"/>
        <v>40968.062476851854</v>
      </c>
      <c r="U2746">
        <f t="shared" si="215"/>
        <v>2012</v>
      </c>
    </row>
    <row r="2747" spans="1:21" ht="43.2" hidden="1" x14ac:dyDescent="0.3">
      <c r="A2747" s="8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  <c r="O2747">
        <f t="shared" si="211"/>
        <v>22</v>
      </c>
      <c r="P2747" s="13">
        <f t="shared" si="212"/>
        <v>35.729999999999997</v>
      </c>
      <c r="Q2747" s="15" t="s">
        <v>8320</v>
      </c>
      <c r="R2747" t="s">
        <v>8356</v>
      </c>
      <c r="S2747" s="19">
        <f t="shared" si="213"/>
        <v>41044.988055555557</v>
      </c>
      <c r="T2747" s="19">
        <f t="shared" si="214"/>
        <v>41104.988055555557</v>
      </c>
      <c r="U2747">
        <f t="shared" si="215"/>
        <v>2012</v>
      </c>
    </row>
    <row r="2748" spans="1:21" ht="43.2" x14ac:dyDescent="0.3">
      <c r="A2748" s="8">
        <v>2746</v>
      </c>
      <c r="B2748" s="9" t="s">
        <v>2746</v>
      </c>
      <c r="C2748" s="9" t="s">
        <v>6856</v>
      </c>
      <c r="D2748" s="10">
        <v>3000</v>
      </c>
      <c r="E2748" s="11">
        <v>801</v>
      </c>
      <c r="F2748" s="8" t="s">
        <v>8220</v>
      </c>
      <c r="G2748" s="8" t="s">
        <v>8223</v>
      </c>
      <c r="H2748" s="8" t="s">
        <v>8245</v>
      </c>
      <c r="I2748" s="8">
        <v>1409337911</v>
      </c>
      <c r="J2748" s="8">
        <v>1406745911</v>
      </c>
      <c r="K2748" s="8" t="b">
        <v>0</v>
      </c>
      <c r="L2748" s="8">
        <v>19</v>
      </c>
      <c r="M2748" s="8" t="b">
        <v>0</v>
      </c>
      <c r="N2748" s="8" t="s">
        <v>8302</v>
      </c>
      <c r="O2748">
        <f t="shared" si="211"/>
        <v>27</v>
      </c>
      <c r="P2748" s="13">
        <f t="shared" si="212"/>
        <v>42.16</v>
      </c>
      <c r="Q2748" s="15" t="s">
        <v>8320</v>
      </c>
      <c r="R2748" t="s">
        <v>8356</v>
      </c>
      <c r="S2748" s="19">
        <f t="shared" si="213"/>
        <v>41850.781377314815</v>
      </c>
      <c r="T2748" s="19">
        <f t="shared" si="214"/>
        <v>41880.781377314815</v>
      </c>
      <c r="U2748">
        <f t="shared" si="215"/>
        <v>2014</v>
      </c>
    </row>
    <row r="2749" spans="1:21" ht="43.2" hidden="1" x14ac:dyDescent="0.3">
      <c r="A2749" s="8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  <c r="O2749">
        <f t="shared" si="211"/>
        <v>28</v>
      </c>
      <c r="P2749" s="13">
        <f t="shared" si="212"/>
        <v>35</v>
      </c>
      <c r="Q2749" s="15" t="s">
        <v>8320</v>
      </c>
      <c r="R2749" t="s">
        <v>8356</v>
      </c>
      <c r="S2749" s="19">
        <f t="shared" si="213"/>
        <v>41044.64811342593</v>
      </c>
      <c r="T2749" s="19">
        <f t="shared" si="214"/>
        <v>41076.131944444445</v>
      </c>
      <c r="U2749">
        <f t="shared" si="215"/>
        <v>2012</v>
      </c>
    </row>
    <row r="2750" spans="1:21" ht="43.2" hidden="1" x14ac:dyDescent="0.3">
      <c r="A2750" s="8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  <c r="O2750">
        <f t="shared" si="211"/>
        <v>1</v>
      </c>
      <c r="P2750" s="13">
        <f t="shared" si="212"/>
        <v>13.25</v>
      </c>
      <c r="Q2750" s="15" t="s">
        <v>8320</v>
      </c>
      <c r="R2750" t="s">
        <v>8356</v>
      </c>
      <c r="S2750" s="19">
        <f t="shared" si="213"/>
        <v>42585.7106712963</v>
      </c>
      <c r="T2750" s="19">
        <f t="shared" si="214"/>
        <v>42615.7106712963</v>
      </c>
      <c r="U2750">
        <f t="shared" si="215"/>
        <v>2016</v>
      </c>
    </row>
    <row r="2751" spans="1:21" ht="28.8" hidden="1" x14ac:dyDescent="0.3">
      <c r="A2751" s="8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  <c r="O2751">
        <f t="shared" si="211"/>
        <v>1</v>
      </c>
      <c r="P2751" s="13">
        <f t="shared" si="212"/>
        <v>55</v>
      </c>
      <c r="Q2751" s="15" t="s">
        <v>8320</v>
      </c>
      <c r="R2751" t="s">
        <v>8356</v>
      </c>
      <c r="S2751" s="19">
        <f t="shared" si="213"/>
        <v>42068.799039351856</v>
      </c>
      <c r="T2751" s="19">
        <f t="shared" si="214"/>
        <v>42098.757372685184</v>
      </c>
      <c r="U2751">
        <f t="shared" si="215"/>
        <v>2015</v>
      </c>
    </row>
    <row r="2752" spans="1:21" ht="43.2" x14ac:dyDescent="0.3">
      <c r="A2752" s="8">
        <v>2750</v>
      </c>
      <c r="B2752" s="9" t="s">
        <v>2750</v>
      </c>
      <c r="C2752" s="9" t="s">
        <v>6860</v>
      </c>
      <c r="D2752" s="10">
        <v>1999</v>
      </c>
      <c r="E2752" s="11">
        <v>0</v>
      </c>
      <c r="F2752" s="8" t="s">
        <v>8220</v>
      </c>
      <c r="G2752" s="8" t="s">
        <v>8223</v>
      </c>
      <c r="H2752" s="8" t="s">
        <v>8245</v>
      </c>
      <c r="I2752" s="8">
        <v>1341086400</v>
      </c>
      <c r="J2752" s="8">
        <v>1340055345</v>
      </c>
      <c r="K2752" s="8" t="b">
        <v>0</v>
      </c>
      <c r="L2752" s="8">
        <v>0</v>
      </c>
      <c r="M2752" s="8" t="b">
        <v>0</v>
      </c>
      <c r="N2752" s="8" t="s">
        <v>8302</v>
      </c>
      <c r="O2752">
        <f t="shared" si="211"/>
        <v>0</v>
      </c>
      <c r="P2752" s="13">
        <f t="shared" si="212"/>
        <v>0</v>
      </c>
      <c r="Q2752" s="15" t="s">
        <v>8320</v>
      </c>
      <c r="R2752" t="s">
        <v>8356</v>
      </c>
      <c r="S2752" s="19">
        <f t="shared" si="213"/>
        <v>41078.899826388886</v>
      </c>
      <c r="T2752" s="19">
        <f t="shared" si="214"/>
        <v>41090.833333333336</v>
      </c>
      <c r="U2752">
        <f t="shared" si="215"/>
        <v>2012</v>
      </c>
    </row>
    <row r="2753" spans="1:21" ht="43.2" x14ac:dyDescent="0.3">
      <c r="A2753" s="8">
        <v>2751</v>
      </c>
      <c r="B2753" s="9" t="s">
        <v>2751</v>
      </c>
      <c r="C2753" s="9" t="s">
        <v>6861</v>
      </c>
      <c r="D2753" s="10">
        <v>3274</v>
      </c>
      <c r="E2753" s="11">
        <v>0</v>
      </c>
      <c r="F2753" s="8" t="s">
        <v>8220</v>
      </c>
      <c r="G2753" s="8" t="s">
        <v>8223</v>
      </c>
      <c r="H2753" s="8" t="s">
        <v>8245</v>
      </c>
      <c r="I2753" s="8">
        <v>1403039842</v>
      </c>
      <c r="J2753" s="8">
        <v>1397855842</v>
      </c>
      <c r="K2753" s="8" t="b">
        <v>0</v>
      </c>
      <c r="L2753" s="8">
        <v>0</v>
      </c>
      <c r="M2753" s="8" t="b">
        <v>0</v>
      </c>
      <c r="N2753" s="8" t="s">
        <v>8302</v>
      </c>
      <c r="O2753">
        <f t="shared" si="211"/>
        <v>0</v>
      </c>
      <c r="P2753" s="13">
        <f t="shared" si="212"/>
        <v>0</v>
      </c>
      <c r="Q2753" s="15" t="s">
        <v>8320</v>
      </c>
      <c r="R2753" t="s">
        <v>8356</v>
      </c>
      <c r="S2753" s="19">
        <f t="shared" si="213"/>
        <v>41747.887060185189</v>
      </c>
      <c r="T2753" s="19">
        <f t="shared" si="214"/>
        <v>41807.887060185189</v>
      </c>
      <c r="U2753">
        <f t="shared" si="215"/>
        <v>2014</v>
      </c>
    </row>
    <row r="2754" spans="1:21" ht="43.2" x14ac:dyDescent="0.3">
      <c r="A2754" s="8">
        <v>2752</v>
      </c>
      <c r="B2754" s="9" t="s">
        <v>2752</v>
      </c>
      <c r="C2754" s="9" t="s">
        <v>6862</v>
      </c>
      <c r="D2754" s="10">
        <v>4800</v>
      </c>
      <c r="E2754" s="11">
        <v>550</v>
      </c>
      <c r="F2754" s="8" t="s">
        <v>8220</v>
      </c>
      <c r="G2754" s="8" t="s">
        <v>8223</v>
      </c>
      <c r="H2754" s="8" t="s">
        <v>8245</v>
      </c>
      <c r="I2754" s="8">
        <v>1324232504</v>
      </c>
      <c r="J2754" s="8">
        <v>1320776504</v>
      </c>
      <c r="K2754" s="8" t="b">
        <v>0</v>
      </c>
      <c r="L2754" s="8">
        <v>14</v>
      </c>
      <c r="M2754" s="8" t="b">
        <v>0</v>
      </c>
      <c r="N2754" s="8" t="s">
        <v>8302</v>
      </c>
      <c r="O2754">
        <f t="shared" si="211"/>
        <v>11</v>
      </c>
      <c r="P2754" s="13">
        <f t="shared" si="212"/>
        <v>39.29</v>
      </c>
      <c r="Q2754" s="15" t="s">
        <v>8320</v>
      </c>
      <c r="R2754" t="s">
        <v>8356</v>
      </c>
      <c r="S2754" s="19">
        <f t="shared" si="213"/>
        <v>40855.765092592592</v>
      </c>
      <c r="T2754" s="19">
        <f t="shared" si="214"/>
        <v>40895.765092592592</v>
      </c>
      <c r="U2754">
        <f t="shared" si="215"/>
        <v>2011</v>
      </c>
    </row>
    <row r="2755" spans="1:21" ht="43.2" x14ac:dyDescent="0.3">
      <c r="A2755" s="8">
        <v>2753</v>
      </c>
      <c r="B2755" s="9" t="s">
        <v>2753</v>
      </c>
      <c r="C2755" s="9" t="s">
        <v>6863</v>
      </c>
      <c r="D2755" s="10">
        <v>2000</v>
      </c>
      <c r="E2755" s="11">
        <v>380</v>
      </c>
      <c r="F2755" s="8" t="s">
        <v>8220</v>
      </c>
      <c r="G2755" s="8" t="s">
        <v>8223</v>
      </c>
      <c r="H2755" s="8" t="s">
        <v>8245</v>
      </c>
      <c r="I2755" s="8">
        <v>1346017023</v>
      </c>
      <c r="J2755" s="8">
        <v>1343425023</v>
      </c>
      <c r="K2755" s="8" t="b">
        <v>0</v>
      </c>
      <c r="L2755" s="8">
        <v>8</v>
      </c>
      <c r="M2755" s="8" t="b">
        <v>0</v>
      </c>
      <c r="N2755" s="8" t="s">
        <v>8302</v>
      </c>
      <c r="O2755">
        <f t="shared" ref="O2755:O2818" si="216">ROUND(E2755/D2755*100,0)</f>
        <v>19</v>
      </c>
      <c r="P2755" s="13">
        <f t="shared" ref="P2755:P2818" si="217">IFERROR(ROUND(E2755/L2755,2),0)</f>
        <v>47.5</v>
      </c>
      <c r="Q2755" s="15" t="s">
        <v>8320</v>
      </c>
      <c r="R2755" t="s">
        <v>8356</v>
      </c>
      <c r="S2755" s="19">
        <f t="shared" ref="S2755:S2818" si="218">(((J2755/60)/60)/24)+DATE(1970,1,1)</f>
        <v>41117.900729166664</v>
      </c>
      <c r="T2755" s="19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3.2" hidden="1" x14ac:dyDescent="0.3">
      <c r="A2756" s="8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  <c r="O2756">
        <f t="shared" si="216"/>
        <v>0</v>
      </c>
      <c r="P2756" s="13">
        <f t="shared" si="217"/>
        <v>0</v>
      </c>
      <c r="Q2756" s="15" t="s">
        <v>8320</v>
      </c>
      <c r="R2756" t="s">
        <v>8356</v>
      </c>
      <c r="S2756" s="19">
        <f t="shared" si="218"/>
        <v>41863.636006944449</v>
      </c>
      <c r="T2756" s="19">
        <f t="shared" si="219"/>
        <v>41893.636006944449</v>
      </c>
      <c r="U2756">
        <f t="shared" si="220"/>
        <v>2014</v>
      </c>
    </row>
    <row r="2757" spans="1:21" ht="43.2" hidden="1" x14ac:dyDescent="0.3">
      <c r="A2757" s="8">
        <v>2755</v>
      </c>
      <c r="B2757" s="9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  <c r="O2757">
        <f t="shared" si="216"/>
        <v>52</v>
      </c>
      <c r="P2757" s="13">
        <f t="shared" si="217"/>
        <v>17.329999999999998</v>
      </c>
      <c r="Q2757" s="15" t="s">
        <v>8320</v>
      </c>
      <c r="R2757" t="s">
        <v>8356</v>
      </c>
      <c r="S2757" s="19">
        <f t="shared" si="218"/>
        <v>42072.790821759263</v>
      </c>
      <c r="T2757" s="19">
        <f t="shared" si="219"/>
        <v>42102.790821759263</v>
      </c>
      <c r="U2757">
        <f t="shared" si="220"/>
        <v>2015</v>
      </c>
    </row>
    <row r="2758" spans="1:21" ht="43.2" hidden="1" x14ac:dyDescent="0.3">
      <c r="A2758" s="8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  <c r="O2758">
        <f t="shared" si="216"/>
        <v>10</v>
      </c>
      <c r="P2758" s="13">
        <f t="shared" si="217"/>
        <v>31.76</v>
      </c>
      <c r="Q2758" s="15" t="s">
        <v>8320</v>
      </c>
      <c r="R2758" t="s">
        <v>8356</v>
      </c>
      <c r="S2758" s="19">
        <f t="shared" si="218"/>
        <v>41620.90047453704</v>
      </c>
      <c r="T2758" s="19">
        <f t="shared" si="219"/>
        <v>41650.90047453704</v>
      </c>
      <c r="U2758">
        <f t="shared" si="220"/>
        <v>2013</v>
      </c>
    </row>
    <row r="2759" spans="1:21" ht="28.8" x14ac:dyDescent="0.3">
      <c r="A2759" s="8">
        <v>2757</v>
      </c>
      <c r="B2759" s="9" t="s">
        <v>2757</v>
      </c>
      <c r="C2759" s="9" t="s">
        <v>6867</v>
      </c>
      <c r="D2759" s="10">
        <v>1500</v>
      </c>
      <c r="E2759" s="11">
        <v>10</v>
      </c>
      <c r="F2759" s="8" t="s">
        <v>8220</v>
      </c>
      <c r="G2759" s="8" t="s">
        <v>8223</v>
      </c>
      <c r="H2759" s="8" t="s">
        <v>8245</v>
      </c>
      <c r="I2759" s="8">
        <v>1470498332</v>
      </c>
      <c r="J2759" s="8">
        <v>1469202332</v>
      </c>
      <c r="K2759" s="8" t="b">
        <v>0</v>
      </c>
      <c r="L2759" s="8">
        <v>2</v>
      </c>
      <c r="M2759" s="8" t="b">
        <v>0</v>
      </c>
      <c r="N2759" s="8" t="s">
        <v>8302</v>
      </c>
      <c r="O2759">
        <f t="shared" si="216"/>
        <v>1</v>
      </c>
      <c r="P2759" s="13">
        <f t="shared" si="217"/>
        <v>5</v>
      </c>
      <c r="Q2759" s="15" t="s">
        <v>8320</v>
      </c>
      <c r="R2759" t="s">
        <v>8356</v>
      </c>
      <c r="S2759" s="19">
        <f t="shared" si="218"/>
        <v>42573.65662037037</v>
      </c>
      <c r="T2759" s="19">
        <f t="shared" si="219"/>
        <v>42588.65662037037</v>
      </c>
      <c r="U2759">
        <f t="shared" si="220"/>
        <v>2016</v>
      </c>
    </row>
    <row r="2760" spans="1:21" ht="57.6" x14ac:dyDescent="0.3">
      <c r="A2760" s="8">
        <v>2758</v>
      </c>
      <c r="B2760" s="9" t="s">
        <v>2758</v>
      </c>
      <c r="C2760" s="9" t="s">
        <v>6868</v>
      </c>
      <c r="D2760" s="10">
        <v>2000</v>
      </c>
      <c r="E2760" s="11">
        <v>234</v>
      </c>
      <c r="F2760" s="8" t="s">
        <v>8220</v>
      </c>
      <c r="G2760" s="8" t="s">
        <v>8225</v>
      </c>
      <c r="H2760" s="8" t="s">
        <v>8247</v>
      </c>
      <c r="I2760" s="8">
        <v>1476095783</v>
      </c>
      <c r="J2760" s="8">
        <v>1474886183</v>
      </c>
      <c r="K2760" s="8" t="b">
        <v>0</v>
      </c>
      <c r="L2760" s="8">
        <v>6</v>
      </c>
      <c r="M2760" s="8" t="b">
        <v>0</v>
      </c>
      <c r="N2760" s="8" t="s">
        <v>8302</v>
      </c>
      <c r="O2760">
        <f t="shared" si="216"/>
        <v>12</v>
      </c>
      <c r="P2760" s="13">
        <f t="shared" si="217"/>
        <v>39</v>
      </c>
      <c r="Q2760" s="15" t="s">
        <v>8320</v>
      </c>
      <c r="R2760" t="s">
        <v>8356</v>
      </c>
      <c r="S2760" s="19">
        <f t="shared" si="218"/>
        <v>42639.441932870366</v>
      </c>
      <c r="T2760" s="19">
        <f t="shared" si="219"/>
        <v>42653.441932870366</v>
      </c>
      <c r="U2760">
        <f t="shared" si="220"/>
        <v>2016</v>
      </c>
    </row>
    <row r="2761" spans="1:21" ht="43.2" x14ac:dyDescent="0.3">
      <c r="A2761" s="8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  <c r="O2761">
        <f t="shared" si="216"/>
        <v>11</v>
      </c>
      <c r="P2761" s="13">
        <f t="shared" si="217"/>
        <v>52.5</v>
      </c>
      <c r="Q2761" s="15" t="s">
        <v>8320</v>
      </c>
      <c r="R2761" t="s">
        <v>8356</v>
      </c>
      <c r="S2761" s="19">
        <f t="shared" si="218"/>
        <v>42524.36650462963</v>
      </c>
      <c r="T2761" s="19">
        <f t="shared" si="219"/>
        <v>42567.36650462963</v>
      </c>
      <c r="U2761">
        <f t="shared" si="220"/>
        <v>2016</v>
      </c>
    </row>
    <row r="2762" spans="1:21" ht="43.2" hidden="1" x14ac:dyDescent="0.3">
      <c r="A2762" s="8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  <c r="O2762">
        <f t="shared" si="216"/>
        <v>0</v>
      </c>
      <c r="P2762" s="13">
        <f t="shared" si="217"/>
        <v>0</v>
      </c>
      <c r="Q2762" s="15" t="s">
        <v>8320</v>
      </c>
      <c r="R2762" t="s">
        <v>8356</v>
      </c>
      <c r="S2762" s="19">
        <f t="shared" si="218"/>
        <v>41415.461319444446</v>
      </c>
      <c r="T2762" s="19">
        <f t="shared" si="219"/>
        <v>41445.461319444446</v>
      </c>
      <c r="U2762">
        <f t="shared" si="220"/>
        <v>2013</v>
      </c>
    </row>
    <row r="2763" spans="1:21" ht="28.8" hidden="1" x14ac:dyDescent="0.3">
      <c r="A2763" s="8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  <c r="O2763">
        <f t="shared" si="216"/>
        <v>1</v>
      </c>
      <c r="P2763" s="13">
        <f t="shared" si="217"/>
        <v>9</v>
      </c>
      <c r="Q2763" s="15" t="s">
        <v>8320</v>
      </c>
      <c r="R2763" t="s">
        <v>8356</v>
      </c>
      <c r="S2763" s="19">
        <f t="shared" si="218"/>
        <v>41247.063576388886</v>
      </c>
      <c r="T2763" s="19">
        <f t="shared" si="219"/>
        <v>41277.063576388886</v>
      </c>
      <c r="U2763">
        <f t="shared" si="220"/>
        <v>2012</v>
      </c>
    </row>
    <row r="2764" spans="1:21" ht="43.2" x14ac:dyDescent="0.3">
      <c r="A2764" s="8">
        <v>2762</v>
      </c>
      <c r="B2764" s="9" t="s">
        <v>2762</v>
      </c>
      <c r="C2764" s="9" t="s">
        <v>6872</v>
      </c>
      <c r="D2764" s="10">
        <v>3250</v>
      </c>
      <c r="E2764" s="11">
        <v>25</v>
      </c>
      <c r="F2764" s="8" t="s">
        <v>8220</v>
      </c>
      <c r="G2764" s="8" t="s">
        <v>8223</v>
      </c>
      <c r="H2764" s="8" t="s">
        <v>8245</v>
      </c>
      <c r="I2764" s="8">
        <v>1332114795</v>
      </c>
      <c r="J2764" s="8">
        <v>1326934395</v>
      </c>
      <c r="K2764" s="8" t="b">
        <v>0</v>
      </c>
      <c r="L2764" s="8">
        <v>1</v>
      </c>
      <c r="M2764" s="8" t="b">
        <v>0</v>
      </c>
      <c r="N2764" s="8" t="s">
        <v>8302</v>
      </c>
      <c r="O2764">
        <f t="shared" si="216"/>
        <v>1</v>
      </c>
      <c r="P2764" s="13">
        <f t="shared" si="217"/>
        <v>25</v>
      </c>
      <c r="Q2764" s="15" t="s">
        <v>8320</v>
      </c>
      <c r="R2764" t="s">
        <v>8356</v>
      </c>
      <c r="S2764" s="19">
        <f t="shared" si="218"/>
        <v>40927.036979166667</v>
      </c>
      <c r="T2764" s="19">
        <f t="shared" si="219"/>
        <v>40986.995312500003</v>
      </c>
      <c r="U2764">
        <f t="shared" si="220"/>
        <v>2012</v>
      </c>
    </row>
    <row r="2765" spans="1:21" ht="28.8" hidden="1" x14ac:dyDescent="0.3">
      <c r="A2765" s="8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  <c r="O2765">
        <f t="shared" si="216"/>
        <v>0</v>
      </c>
      <c r="P2765" s="13">
        <f t="shared" si="217"/>
        <v>30</v>
      </c>
      <c r="Q2765" s="15" t="s">
        <v>8320</v>
      </c>
      <c r="R2765" t="s">
        <v>8356</v>
      </c>
      <c r="S2765" s="19">
        <f t="shared" si="218"/>
        <v>41373.579675925925</v>
      </c>
      <c r="T2765" s="19">
        <f t="shared" si="219"/>
        <v>41418.579675925925</v>
      </c>
      <c r="U2765">
        <f t="shared" si="220"/>
        <v>2013</v>
      </c>
    </row>
    <row r="2766" spans="1:21" ht="43.2" x14ac:dyDescent="0.3">
      <c r="A2766" s="8">
        <v>2764</v>
      </c>
      <c r="B2766" s="9" t="s">
        <v>2764</v>
      </c>
      <c r="C2766" s="9" t="s">
        <v>6874</v>
      </c>
      <c r="D2766" s="10">
        <v>4000</v>
      </c>
      <c r="E2766" s="11">
        <v>45</v>
      </c>
      <c r="F2766" s="8" t="s">
        <v>8220</v>
      </c>
      <c r="G2766" s="8" t="s">
        <v>8223</v>
      </c>
      <c r="H2766" s="8" t="s">
        <v>8245</v>
      </c>
      <c r="I2766" s="8">
        <v>1338404400</v>
      </c>
      <c r="J2766" s="8">
        <v>1335855631</v>
      </c>
      <c r="K2766" s="8" t="b">
        <v>0</v>
      </c>
      <c r="L2766" s="8">
        <v>4</v>
      </c>
      <c r="M2766" s="8" t="b">
        <v>0</v>
      </c>
      <c r="N2766" s="8" t="s">
        <v>8302</v>
      </c>
      <c r="O2766">
        <f t="shared" si="216"/>
        <v>1</v>
      </c>
      <c r="P2766" s="13">
        <f t="shared" si="217"/>
        <v>11.25</v>
      </c>
      <c r="Q2766" s="15" t="s">
        <v>8320</v>
      </c>
      <c r="R2766" t="s">
        <v>8356</v>
      </c>
      <c r="S2766" s="19">
        <f t="shared" si="218"/>
        <v>41030.292025462964</v>
      </c>
      <c r="T2766" s="19">
        <f t="shared" si="219"/>
        <v>41059.791666666664</v>
      </c>
      <c r="U2766">
        <f t="shared" si="220"/>
        <v>2012</v>
      </c>
    </row>
    <row r="2767" spans="1:21" ht="43.2" x14ac:dyDescent="0.3">
      <c r="A2767" s="8">
        <v>2765</v>
      </c>
      <c r="B2767" s="9" t="s">
        <v>2765</v>
      </c>
      <c r="C2767" s="9" t="s">
        <v>6875</v>
      </c>
      <c r="D2767" s="10">
        <v>4000</v>
      </c>
      <c r="E2767" s="11">
        <v>0</v>
      </c>
      <c r="F2767" s="8" t="s">
        <v>8220</v>
      </c>
      <c r="G2767" s="8" t="s">
        <v>8223</v>
      </c>
      <c r="H2767" s="8" t="s">
        <v>8245</v>
      </c>
      <c r="I2767" s="8">
        <v>1351432428</v>
      </c>
      <c r="J2767" s="8">
        <v>1350050028</v>
      </c>
      <c r="K2767" s="8" t="b">
        <v>0</v>
      </c>
      <c r="L2767" s="8">
        <v>0</v>
      </c>
      <c r="M2767" s="8" t="b">
        <v>0</v>
      </c>
      <c r="N2767" s="8" t="s">
        <v>8302</v>
      </c>
      <c r="O2767">
        <f t="shared" si="216"/>
        <v>0</v>
      </c>
      <c r="P2767" s="13">
        <f t="shared" si="217"/>
        <v>0</v>
      </c>
      <c r="Q2767" s="15" t="s">
        <v>8320</v>
      </c>
      <c r="R2767" t="s">
        <v>8356</v>
      </c>
      <c r="S2767" s="19">
        <f t="shared" si="218"/>
        <v>41194.579027777778</v>
      </c>
      <c r="T2767" s="19">
        <f t="shared" si="219"/>
        <v>41210.579027777778</v>
      </c>
      <c r="U2767">
        <f t="shared" si="220"/>
        <v>2012</v>
      </c>
    </row>
    <row r="2768" spans="1:21" ht="43.2" hidden="1" x14ac:dyDescent="0.3">
      <c r="A2768" s="8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  <c r="O2768">
        <f t="shared" si="216"/>
        <v>2</v>
      </c>
      <c r="P2768" s="13">
        <f t="shared" si="217"/>
        <v>25</v>
      </c>
      <c r="Q2768" s="15" t="s">
        <v>8320</v>
      </c>
      <c r="R2768" t="s">
        <v>8356</v>
      </c>
      <c r="S2768" s="19">
        <f t="shared" si="218"/>
        <v>40736.668032407404</v>
      </c>
      <c r="T2768" s="19">
        <f t="shared" si="219"/>
        <v>40766.668032407404</v>
      </c>
      <c r="U2768">
        <f t="shared" si="220"/>
        <v>2011</v>
      </c>
    </row>
    <row r="2769" spans="1:21" ht="43.2" x14ac:dyDescent="0.3">
      <c r="A2769" s="8">
        <v>2767</v>
      </c>
      <c r="B2769" s="9" t="s">
        <v>2767</v>
      </c>
      <c r="C2769" s="9" t="s">
        <v>6877</v>
      </c>
      <c r="D2769" s="10">
        <v>4000</v>
      </c>
      <c r="E2769" s="11">
        <v>34</v>
      </c>
      <c r="F2769" s="8" t="s">
        <v>8220</v>
      </c>
      <c r="G2769" s="8" t="s">
        <v>8228</v>
      </c>
      <c r="H2769" s="8" t="s">
        <v>8250</v>
      </c>
      <c r="I2769" s="8">
        <v>1439766050</v>
      </c>
      <c r="J2769" s="8">
        <v>1434582050</v>
      </c>
      <c r="K2769" s="8" t="b">
        <v>0</v>
      </c>
      <c r="L2769" s="8">
        <v>3</v>
      </c>
      <c r="M2769" s="8" t="b">
        <v>0</v>
      </c>
      <c r="N2769" s="8" t="s">
        <v>8302</v>
      </c>
      <c r="O2769">
        <f t="shared" si="216"/>
        <v>1</v>
      </c>
      <c r="P2769" s="13">
        <f t="shared" si="217"/>
        <v>11.33</v>
      </c>
      <c r="Q2769" s="15" t="s">
        <v>8320</v>
      </c>
      <c r="R2769" t="s">
        <v>8356</v>
      </c>
      <c r="S2769" s="19">
        <f t="shared" si="218"/>
        <v>42172.958912037036</v>
      </c>
      <c r="T2769" s="19">
        <f t="shared" si="219"/>
        <v>42232.958912037036</v>
      </c>
      <c r="U2769">
        <f t="shared" si="220"/>
        <v>2015</v>
      </c>
    </row>
    <row r="2770" spans="1:21" ht="43.2" hidden="1" x14ac:dyDescent="0.3">
      <c r="A2770" s="8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  <c r="O2770">
        <f t="shared" si="216"/>
        <v>14</v>
      </c>
      <c r="P2770" s="13">
        <f t="shared" si="217"/>
        <v>29.47</v>
      </c>
      <c r="Q2770" s="15" t="s">
        <v>8320</v>
      </c>
      <c r="R2770" t="s">
        <v>8356</v>
      </c>
      <c r="S2770" s="19">
        <f t="shared" si="218"/>
        <v>40967.614849537036</v>
      </c>
      <c r="T2770" s="19">
        <f t="shared" si="219"/>
        <v>40997.573182870372</v>
      </c>
      <c r="U2770">
        <f t="shared" si="220"/>
        <v>2012</v>
      </c>
    </row>
    <row r="2771" spans="1:21" ht="43.2" hidden="1" x14ac:dyDescent="0.3">
      <c r="A2771" s="8">
        <v>2769</v>
      </c>
      <c r="B2771" s="9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  <c r="O2771">
        <f t="shared" si="216"/>
        <v>0</v>
      </c>
      <c r="P2771" s="13">
        <f t="shared" si="217"/>
        <v>1</v>
      </c>
      <c r="Q2771" s="15" t="s">
        <v>8320</v>
      </c>
      <c r="R2771" t="s">
        <v>8356</v>
      </c>
      <c r="S2771" s="19">
        <f t="shared" si="218"/>
        <v>41745.826273148145</v>
      </c>
      <c r="T2771" s="19">
        <f t="shared" si="219"/>
        <v>41795.826273148145</v>
      </c>
      <c r="U2771">
        <f t="shared" si="220"/>
        <v>2014</v>
      </c>
    </row>
    <row r="2772" spans="1:21" ht="43.2" hidden="1" x14ac:dyDescent="0.3">
      <c r="A2772" s="8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  <c r="O2772">
        <f t="shared" si="216"/>
        <v>10</v>
      </c>
      <c r="P2772" s="13">
        <f t="shared" si="217"/>
        <v>63.1</v>
      </c>
      <c r="Q2772" s="15" t="s">
        <v>8320</v>
      </c>
      <c r="R2772" t="s">
        <v>8356</v>
      </c>
      <c r="S2772" s="19">
        <f t="shared" si="218"/>
        <v>41686.705208333333</v>
      </c>
      <c r="T2772" s="19">
        <f t="shared" si="219"/>
        <v>41716.663541666669</v>
      </c>
      <c r="U2772">
        <f t="shared" si="220"/>
        <v>2014</v>
      </c>
    </row>
    <row r="2773" spans="1:21" ht="43.2" hidden="1" x14ac:dyDescent="0.3">
      <c r="A2773" s="8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  <c r="O2773">
        <f t="shared" si="216"/>
        <v>0</v>
      </c>
      <c r="P2773" s="13">
        <f t="shared" si="217"/>
        <v>0</v>
      </c>
      <c r="Q2773" s="15" t="s">
        <v>8320</v>
      </c>
      <c r="R2773" t="s">
        <v>8356</v>
      </c>
      <c r="S2773" s="19">
        <f t="shared" si="218"/>
        <v>41257.531712962962</v>
      </c>
      <c r="T2773" s="19">
        <f t="shared" si="219"/>
        <v>41306.708333333336</v>
      </c>
      <c r="U2773">
        <f t="shared" si="220"/>
        <v>2012</v>
      </c>
    </row>
    <row r="2774" spans="1:21" ht="43.2" hidden="1" x14ac:dyDescent="0.3">
      <c r="A2774" s="8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  <c r="O2774">
        <f t="shared" si="216"/>
        <v>0</v>
      </c>
      <c r="P2774" s="13">
        <f t="shared" si="217"/>
        <v>0</v>
      </c>
      <c r="Q2774" s="15" t="s">
        <v>8320</v>
      </c>
      <c r="R2774" t="s">
        <v>8356</v>
      </c>
      <c r="S2774" s="19">
        <f t="shared" si="218"/>
        <v>41537.869143518517</v>
      </c>
      <c r="T2774" s="19">
        <f t="shared" si="219"/>
        <v>41552.869143518517</v>
      </c>
      <c r="U2774">
        <f t="shared" si="220"/>
        <v>2013</v>
      </c>
    </row>
    <row r="2775" spans="1:21" ht="43.2" hidden="1" x14ac:dyDescent="0.3">
      <c r="A2775" s="8">
        <v>2773</v>
      </c>
      <c r="B2775" s="9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  <c r="O2775">
        <f t="shared" si="216"/>
        <v>0</v>
      </c>
      <c r="P2775" s="13">
        <f t="shared" si="217"/>
        <v>1</v>
      </c>
      <c r="Q2775" s="15" t="s">
        <v>8320</v>
      </c>
      <c r="R2775" t="s">
        <v>8356</v>
      </c>
      <c r="S2775" s="19">
        <f t="shared" si="218"/>
        <v>42474.86482638889</v>
      </c>
      <c r="T2775" s="19">
        <f t="shared" si="219"/>
        <v>42484.86482638889</v>
      </c>
      <c r="U2775">
        <f t="shared" si="220"/>
        <v>2016</v>
      </c>
    </row>
    <row r="2776" spans="1:21" ht="43.2" x14ac:dyDescent="0.3">
      <c r="A2776" s="8">
        <v>2774</v>
      </c>
      <c r="B2776" s="9" t="s">
        <v>2774</v>
      </c>
      <c r="C2776" s="9" t="s">
        <v>6884</v>
      </c>
      <c r="D2776" s="10">
        <v>4000</v>
      </c>
      <c r="E2776" s="11">
        <v>570</v>
      </c>
      <c r="F2776" s="8" t="s">
        <v>8220</v>
      </c>
      <c r="G2776" s="8" t="s">
        <v>8223</v>
      </c>
      <c r="H2776" s="8" t="s">
        <v>8245</v>
      </c>
      <c r="I2776" s="8">
        <v>1362711728</v>
      </c>
      <c r="J2776" s="8">
        <v>1360119728</v>
      </c>
      <c r="K2776" s="8" t="b">
        <v>0</v>
      </c>
      <c r="L2776" s="8">
        <v>13</v>
      </c>
      <c r="M2776" s="8" t="b">
        <v>0</v>
      </c>
      <c r="N2776" s="8" t="s">
        <v>8302</v>
      </c>
      <c r="O2776">
        <f t="shared" si="216"/>
        <v>14</v>
      </c>
      <c r="P2776" s="13">
        <f t="shared" si="217"/>
        <v>43.85</v>
      </c>
      <c r="Q2776" s="15" t="s">
        <v>8320</v>
      </c>
      <c r="R2776" t="s">
        <v>8356</v>
      </c>
      <c r="S2776" s="19">
        <f t="shared" si="218"/>
        <v>41311.126481481479</v>
      </c>
      <c r="T2776" s="19">
        <f t="shared" si="219"/>
        <v>41341.126481481479</v>
      </c>
      <c r="U2776">
        <f t="shared" si="220"/>
        <v>2013</v>
      </c>
    </row>
    <row r="2777" spans="1:21" ht="43.2" hidden="1" x14ac:dyDescent="0.3">
      <c r="A2777" s="8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  <c r="O2777">
        <f t="shared" si="216"/>
        <v>3</v>
      </c>
      <c r="P2777" s="13">
        <f t="shared" si="217"/>
        <v>75</v>
      </c>
      <c r="Q2777" s="15" t="s">
        <v>8320</v>
      </c>
      <c r="R2777" t="s">
        <v>8356</v>
      </c>
      <c r="S2777" s="19">
        <f t="shared" si="218"/>
        <v>40863.013356481482</v>
      </c>
      <c r="T2777" s="19">
        <f t="shared" si="219"/>
        <v>40893.013356481482</v>
      </c>
      <c r="U2777">
        <f t="shared" si="220"/>
        <v>2011</v>
      </c>
    </row>
    <row r="2778" spans="1:21" ht="57.6" hidden="1" x14ac:dyDescent="0.3">
      <c r="A2778" s="8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  <c r="O2778">
        <f t="shared" si="216"/>
        <v>8</v>
      </c>
      <c r="P2778" s="13">
        <f t="shared" si="217"/>
        <v>45.97</v>
      </c>
      <c r="Q2778" s="15" t="s">
        <v>8320</v>
      </c>
      <c r="R2778" t="s">
        <v>8356</v>
      </c>
      <c r="S2778" s="19">
        <f t="shared" si="218"/>
        <v>42136.297175925924</v>
      </c>
      <c r="T2778" s="19">
        <f t="shared" si="219"/>
        <v>42167.297175925924</v>
      </c>
      <c r="U2778">
        <f t="shared" si="220"/>
        <v>2015</v>
      </c>
    </row>
    <row r="2779" spans="1:21" ht="43.2" x14ac:dyDescent="0.3">
      <c r="A2779" s="8">
        <v>2777</v>
      </c>
      <c r="B2779" s="9" t="s">
        <v>2777</v>
      </c>
      <c r="C2779" s="9" t="s">
        <v>6887</v>
      </c>
      <c r="D2779" s="10">
        <v>3000</v>
      </c>
      <c r="E2779" s="11">
        <v>10</v>
      </c>
      <c r="F2779" s="8" t="s">
        <v>8220</v>
      </c>
      <c r="G2779" s="8" t="s">
        <v>8223</v>
      </c>
      <c r="H2779" s="8" t="s">
        <v>8245</v>
      </c>
      <c r="I2779" s="8">
        <v>1437149004</v>
      </c>
      <c r="J2779" s="8">
        <v>1434557004</v>
      </c>
      <c r="K2779" s="8" t="b">
        <v>0</v>
      </c>
      <c r="L2779" s="8">
        <v>1</v>
      </c>
      <c r="M2779" s="8" t="b">
        <v>0</v>
      </c>
      <c r="N2779" s="8" t="s">
        <v>8302</v>
      </c>
      <c r="O2779">
        <f t="shared" si="216"/>
        <v>0</v>
      </c>
      <c r="P2779" s="13">
        <f t="shared" si="217"/>
        <v>10</v>
      </c>
      <c r="Q2779" s="15" t="s">
        <v>8320</v>
      </c>
      <c r="R2779" t="s">
        <v>8356</v>
      </c>
      <c r="S2779" s="19">
        <f t="shared" si="218"/>
        <v>42172.669027777782</v>
      </c>
      <c r="T2779" s="19">
        <f t="shared" si="219"/>
        <v>42202.669027777782</v>
      </c>
      <c r="U2779">
        <f t="shared" si="220"/>
        <v>2015</v>
      </c>
    </row>
    <row r="2780" spans="1:21" ht="57.6" hidden="1" x14ac:dyDescent="0.3">
      <c r="A2780" s="8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  <c r="O2780">
        <f t="shared" si="216"/>
        <v>26</v>
      </c>
      <c r="P2780" s="13">
        <f t="shared" si="217"/>
        <v>93.67</v>
      </c>
      <c r="Q2780" s="15" t="s">
        <v>8320</v>
      </c>
      <c r="R2780" t="s">
        <v>8356</v>
      </c>
      <c r="S2780" s="19">
        <f t="shared" si="218"/>
        <v>41846.978078703702</v>
      </c>
      <c r="T2780" s="19">
        <f t="shared" si="219"/>
        <v>41876.978078703702</v>
      </c>
      <c r="U2780">
        <f t="shared" si="220"/>
        <v>2014</v>
      </c>
    </row>
    <row r="2781" spans="1:21" ht="43.2" x14ac:dyDescent="0.3">
      <c r="A2781" s="8">
        <v>2779</v>
      </c>
      <c r="B2781" s="9" t="s">
        <v>2779</v>
      </c>
      <c r="C2781" s="9" t="s">
        <v>6889</v>
      </c>
      <c r="D2781" s="10">
        <v>2500</v>
      </c>
      <c r="E2781" s="11">
        <v>53</v>
      </c>
      <c r="F2781" s="8" t="s">
        <v>8220</v>
      </c>
      <c r="G2781" s="8" t="s">
        <v>8223</v>
      </c>
      <c r="H2781" s="8" t="s">
        <v>8245</v>
      </c>
      <c r="I2781" s="8">
        <v>1448204621</v>
      </c>
      <c r="J2781" s="8">
        <v>1445609021</v>
      </c>
      <c r="K2781" s="8" t="b">
        <v>0</v>
      </c>
      <c r="L2781" s="8">
        <v>1</v>
      </c>
      <c r="M2781" s="8" t="b">
        <v>0</v>
      </c>
      <c r="N2781" s="8" t="s">
        <v>8302</v>
      </c>
      <c r="O2781">
        <f t="shared" si="216"/>
        <v>2</v>
      </c>
      <c r="P2781" s="13">
        <f t="shared" si="217"/>
        <v>53</v>
      </c>
      <c r="Q2781" s="15" t="s">
        <v>8320</v>
      </c>
      <c r="R2781" t="s">
        <v>8356</v>
      </c>
      <c r="S2781" s="19">
        <f t="shared" si="218"/>
        <v>42300.585891203707</v>
      </c>
      <c r="T2781" s="19">
        <f t="shared" si="219"/>
        <v>42330.627557870372</v>
      </c>
      <c r="U2781">
        <f t="shared" si="220"/>
        <v>2015</v>
      </c>
    </row>
    <row r="2782" spans="1:21" ht="28.8" hidden="1" x14ac:dyDescent="0.3">
      <c r="A2782" s="8">
        <v>2780</v>
      </c>
      <c r="B2782" s="9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  <c r="O2782">
        <f t="shared" si="216"/>
        <v>0</v>
      </c>
      <c r="P2782" s="13">
        <f t="shared" si="217"/>
        <v>0</v>
      </c>
      <c r="Q2782" s="15" t="s">
        <v>8320</v>
      </c>
      <c r="R2782" t="s">
        <v>8356</v>
      </c>
      <c r="S2782" s="19">
        <f t="shared" si="218"/>
        <v>42774.447777777779</v>
      </c>
      <c r="T2782" s="19">
        <f t="shared" si="219"/>
        <v>42804.447777777779</v>
      </c>
      <c r="U2782">
        <f t="shared" si="220"/>
        <v>2017</v>
      </c>
    </row>
    <row r="2783" spans="1:21" ht="43.2" x14ac:dyDescent="0.3">
      <c r="A2783" s="8">
        <v>2781</v>
      </c>
      <c r="B2783" s="9" t="s">
        <v>2781</v>
      </c>
      <c r="C2783" s="9" t="s">
        <v>6891</v>
      </c>
      <c r="D2783" s="10">
        <v>1250</v>
      </c>
      <c r="E2783" s="11">
        <v>1316</v>
      </c>
      <c r="F2783" s="8" t="s">
        <v>8218</v>
      </c>
      <c r="G2783" s="8" t="s">
        <v>8223</v>
      </c>
      <c r="H2783" s="8" t="s">
        <v>8245</v>
      </c>
      <c r="I2783" s="8">
        <v>1423724400</v>
      </c>
      <c r="J2783" s="8">
        <v>1421274954</v>
      </c>
      <c r="K2783" s="8" t="b">
        <v>0</v>
      </c>
      <c r="L2783" s="8">
        <v>28</v>
      </c>
      <c r="M2783" s="8" t="b">
        <v>1</v>
      </c>
      <c r="N2783" s="8" t="s">
        <v>8269</v>
      </c>
      <c r="O2783">
        <f t="shared" si="216"/>
        <v>105</v>
      </c>
      <c r="P2783" s="13">
        <f t="shared" si="217"/>
        <v>47</v>
      </c>
      <c r="Q2783" s="15" t="s">
        <v>8315</v>
      </c>
      <c r="R2783" t="s">
        <v>8316</v>
      </c>
      <c r="S2783" s="19">
        <f t="shared" si="218"/>
        <v>42018.94159722222</v>
      </c>
      <c r="T2783" s="19">
        <f t="shared" si="219"/>
        <v>42047.291666666672</v>
      </c>
      <c r="U2783">
        <f t="shared" si="220"/>
        <v>2015</v>
      </c>
    </row>
    <row r="2784" spans="1:21" ht="28.8" x14ac:dyDescent="0.3">
      <c r="A2784" s="8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  <c r="O2784">
        <f t="shared" si="216"/>
        <v>120</v>
      </c>
      <c r="P2784" s="13">
        <f t="shared" si="217"/>
        <v>66.67</v>
      </c>
      <c r="Q2784" s="15" t="s">
        <v>8315</v>
      </c>
      <c r="R2784" t="s">
        <v>8316</v>
      </c>
      <c r="S2784" s="19">
        <f t="shared" si="218"/>
        <v>42026.924976851849</v>
      </c>
      <c r="T2784" s="19">
        <f t="shared" si="219"/>
        <v>42052.207638888889</v>
      </c>
      <c r="U2784">
        <f t="shared" si="220"/>
        <v>2015</v>
      </c>
    </row>
    <row r="2785" spans="1:21" ht="43.2" x14ac:dyDescent="0.3">
      <c r="A2785" s="8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  <c r="O2785">
        <f t="shared" si="216"/>
        <v>115</v>
      </c>
      <c r="P2785" s="13">
        <f t="shared" si="217"/>
        <v>18.77</v>
      </c>
      <c r="Q2785" s="15" t="s">
        <v>8315</v>
      </c>
      <c r="R2785" t="s">
        <v>8316</v>
      </c>
      <c r="S2785" s="19">
        <f t="shared" si="218"/>
        <v>42103.535254629634</v>
      </c>
      <c r="T2785" s="19">
        <f t="shared" si="219"/>
        <v>42117.535254629634</v>
      </c>
      <c r="U2785">
        <f t="shared" si="220"/>
        <v>2015</v>
      </c>
    </row>
    <row r="2786" spans="1:21" ht="43.2" hidden="1" x14ac:dyDescent="0.3">
      <c r="A2786" s="8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  <c r="O2786">
        <f t="shared" si="216"/>
        <v>119</v>
      </c>
      <c r="P2786" s="13">
        <f t="shared" si="217"/>
        <v>66.11</v>
      </c>
      <c r="Q2786" s="15" t="s">
        <v>8315</v>
      </c>
      <c r="R2786" t="s">
        <v>8316</v>
      </c>
      <c r="S2786" s="19">
        <f t="shared" si="218"/>
        <v>41920.787534722222</v>
      </c>
      <c r="T2786" s="19">
        <f t="shared" si="219"/>
        <v>41941.787534722222</v>
      </c>
      <c r="U2786">
        <f t="shared" si="220"/>
        <v>2014</v>
      </c>
    </row>
    <row r="2787" spans="1:21" ht="43.2" hidden="1" x14ac:dyDescent="0.3">
      <c r="A2787" s="8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  <c r="O2787">
        <f t="shared" si="216"/>
        <v>105</v>
      </c>
      <c r="P2787" s="13">
        <f t="shared" si="217"/>
        <v>36.86</v>
      </c>
      <c r="Q2787" s="15" t="s">
        <v>8315</v>
      </c>
      <c r="R2787" t="s">
        <v>8316</v>
      </c>
      <c r="S2787" s="19">
        <f t="shared" si="218"/>
        <v>42558.189432870371</v>
      </c>
      <c r="T2787" s="19">
        <f t="shared" si="219"/>
        <v>42587.875</v>
      </c>
      <c r="U2787">
        <f t="shared" si="220"/>
        <v>2016</v>
      </c>
    </row>
    <row r="2788" spans="1:21" ht="28.8" x14ac:dyDescent="0.3">
      <c r="A2788" s="8">
        <v>2786</v>
      </c>
      <c r="B2788" s="9" t="s">
        <v>2786</v>
      </c>
      <c r="C2788" s="9" t="s">
        <v>6896</v>
      </c>
      <c r="D2788" s="10">
        <v>2500</v>
      </c>
      <c r="E2788" s="11">
        <v>2946</v>
      </c>
      <c r="F2788" s="8" t="s">
        <v>8218</v>
      </c>
      <c r="G2788" s="8" t="s">
        <v>8224</v>
      </c>
      <c r="H2788" s="8" t="s">
        <v>8246</v>
      </c>
      <c r="I2788" s="8">
        <v>1404913180</v>
      </c>
      <c r="J2788" s="8">
        <v>1403703580</v>
      </c>
      <c r="K2788" s="8" t="b">
        <v>0</v>
      </c>
      <c r="L2788" s="8">
        <v>74</v>
      </c>
      <c r="M2788" s="8" t="b">
        <v>1</v>
      </c>
      <c r="N2788" s="8" t="s">
        <v>8269</v>
      </c>
      <c r="O2788">
        <f t="shared" si="216"/>
        <v>118</v>
      </c>
      <c r="P2788" s="13">
        <f t="shared" si="217"/>
        <v>39.81</v>
      </c>
      <c r="Q2788" s="15" t="s">
        <v>8315</v>
      </c>
      <c r="R2788" t="s">
        <v>8316</v>
      </c>
      <c r="S2788" s="19">
        <f t="shared" si="218"/>
        <v>41815.569212962961</v>
      </c>
      <c r="T2788" s="19">
        <f t="shared" si="219"/>
        <v>41829.569212962961</v>
      </c>
      <c r="U2788">
        <f t="shared" si="220"/>
        <v>2014</v>
      </c>
    </row>
    <row r="2789" spans="1:21" ht="43.2" x14ac:dyDescent="0.3">
      <c r="A2789" s="8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  <c r="O2789">
        <f t="shared" si="216"/>
        <v>120</v>
      </c>
      <c r="P2789" s="13">
        <f t="shared" si="217"/>
        <v>31.5</v>
      </c>
      <c r="Q2789" s="15" t="s">
        <v>8315</v>
      </c>
      <c r="R2789" t="s">
        <v>8316</v>
      </c>
      <c r="S2789" s="19">
        <f t="shared" si="218"/>
        <v>41808.198518518519</v>
      </c>
      <c r="T2789" s="19">
        <f t="shared" si="219"/>
        <v>41838.198518518519</v>
      </c>
      <c r="U2789">
        <f t="shared" si="220"/>
        <v>2014</v>
      </c>
    </row>
    <row r="2790" spans="1:21" ht="43.2" x14ac:dyDescent="0.3">
      <c r="A2790" s="8">
        <v>2788</v>
      </c>
      <c r="B2790" s="9" t="s">
        <v>2788</v>
      </c>
      <c r="C2790" s="9" t="s">
        <v>6898</v>
      </c>
      <c r="D2790" s="10">
        <v>2000</v>
      </c>
      <c r="E2790" s="11">
        <v>2050</v>
      </c>
      <c r="F2790" s="8" t="s">
        <v>8218</v>
      </c>
      <c r="G2790" s="8" t="s">
        <v>8223</v>
      </c>
      <c r="H2790" s="8" t="s">
        <v>8245</v>
      </c>
      <c r="I2790" s="8">
        <v>1469811043</v>
      </c>
      <c r="J2790" s="8">
        <v>1467219043</v>
      </c>
      <c r="K2790" s="8" t="b">
        <v>0</v>
      </c>
      <c r="L2790" s="8">
        <v>20</v>
      </c>
      <c r="M2790" s="8" t="b">
        <v>1</v>
      </c>
      <c r="N2790" s="8" t="s">
        <v>8269</v>
      </c>
      <c r="O2790">
        <f t="shared" si="216"/>
        <v>103</v>
      </c>
      <c r="P2790" s="13">
        <f t="shared" si="217"/>
        <v>102.5</v>
      </c>
      <c r="Q2790" s="15" t="s">
        <v>8315</v>
      </c>
      <c r="R2790" t="s">
        <v>8316</v>
      </c>
      <c r="S2790" s="19">
        <f t="shared" si="218"/>
        <v>42550.701886574068</v>
      </c>
      <c r="T2790" s="19">
        <f t="shared" si="219"/>
        <v>42580.701886574068</v>
      </c>
      <c r="U2790">
        <f t="shared" si="220"/>
        <v>2016</v>
      </c>
    </row>
    <row r="2791" spans="1:21" ht="28.8" x14ac:dyDescent="0.3">
      <c r="A2791" s="8">
        <v>2789</v>
      </c>
      <c r="B2791" s="9" t="s">
        <v>2789</v>
      </c>
      <c r="C2791" s="9" t="s">
        <v>6899</v>
      </c>
      <c r="D2791" s="10">
        <v>3000</v>
      </c>
      <c r="E2791" s="11">
        <v>3035</v>
      </c>
      <c r="F2791" s="8" t="s">
        <v>8218</v>
      </c>
      <c r="G2791" s="8" t="s">
        <v>8223</v>
      </c>
      <c r="H2791" s="8" t="s">
        <v>8245</v>
      </c>
      <c r="I2791" s="8">
        <v>1426132800</v>
      </c>
      <c r="J2791" s="8">
        <v>1424477934</v>
      </c>
      <c r="K2791" s="8" t="b">
        <v>0</v>
      </c>
      <c r="L2791" s="8">
        <v>24</v>
      </c>
      <c r="M2791" s="8" t="b">
        <v>1</v>
      </c>
      <c r="N2791" s="8" t="s">
        <v>8269</v>
      </c>
      <c r="O2791">
        <f t="shared" si="216"/>
        <v>101</v>
      </c>
      <c r="P2791" s="13">
        <f t="shared" si="217"/>
        <v>126.46</v>
      </c>
      <c r="Q2791" s="15" t="s">
        <v>8315</v>
      </c>
      <c r="R2791" t="s">
        <v>8316</v>
      </c>
      <c r="S2791" s="19">
        <f t="shared" si="218"/>
        <v>42056.013124999998</v>
      </c>
      <c r="T2791" s="19">
        <f t="shared" si="219"/>
        <v>42075.166666666672</v>
      </c>
      <c r="U2791">
        <f t="shared" si="220"/>
        <v>2015</v>
      </c>
    </row>
    <row r="2792" spans="1:21" ht="43.2" x14ac:dyDescent="0.3">
      <c r="A2792" s="8">
        <v>2790</v>
      </c>
      <c r="B2792" s="9" t="s">
        <v>2790</v>
      </c>
      <c r="C2792" s="9" t="s">
        <v>6900</v>
      </c>
      <c r="D2792" s="10">
        <v>3000</v>
      </c>
      <c r="E2792" s="11">
        <v>3160</v>
      </c>
      <c r="F2792" s="8" t="s">
        <v>8218</v>
      </c>
      <c r="G2792" s="8" t="s">
        <v>8223</v>
      </c>
      <c r="H2792" s="8" t="s">
        <v>8245</v>
      </c>
      <c r="I2792" s="8">
        <v>1423693903</v>
      </c>
      <c r="J2792" s="8">
        <v>1421101903</v>
      </c>
      <c r="K2792" s="8" t="b">
        <v>0</v>
      </c>
      <c r="L2792" s="8">
        <v>66</v>
      </c>
      <c r="M2792" s="8" t="b">
        <v>1</v>
      </c>
      <c r="N2792" s="8" t="s">
        <v>8269</v>
      </c>
      <c r="O2792">
        <f t="shared" si="216"/>
        <v>105</v>
      </c>
      <c r="P2792" s="13">
        <f t="shared" si="217"/>
        <v>47.88</v>
      </c>
      <c r="Q2792" s="15" t="s">
        <v>8315</v>
      </c>
      <c r="R2792" t="s">
        <v>8316</v>
      </c>
      <c r="S2792" s="19">
        <f t="shared" si="218"/>
        <v>42016.938692129625</v>
      </c>
      <c r="T2792" s="19">
        <f t="shared" si="219"/>
        <v>42046.938692129625</v>
      </c>
      <c r="U2792">
        <f t="shared" si="220"/>
        <v>2015</v>
      </c>
    </row>
    <row r="2793" spans="1:21" ht="43.2" x14ac:dyDescent="0.3">
      <c r="A2793" s="8">
        <v>2791</v>
      </c>
      <c r="B2793" s="9" t="s">
        <v>2791</v>
      </c>
      <c r="C2793" s="9" t="s">
        <v>6901</v>
      </c>
      <c r="D2793" s="10">
        <v>2000</v>
      </c>
      <c r="E2793" s="11">
        <v>2050</v>
      </c>
      <c r="F2793" s="8" t="s">
        <v>8218</v>
      </c>
      <c r="G2793" s="8" t="s">
        <v>8223</v>
      </c>
      <c r="H2793" s="8" t="s">
        <v>8245</v>
      </c>
      <c r="I2793" s="8">
        <v>1473393600</v>
      </c>
      <c r="J2793" s="8">
        <v>1470778559</v>
      </c>
      <c r="K2793" s="8" t="b">
        <v>0</v>
      </c>
      <c r="L2793" s="8">
        <v>28</v>
      </c>
      <c r="M2793" s="8" t="b">
        <v>1</v>
      </c>
      <c r="N2793" s="8" t="s">
        <v>8269</v>
      </c>
      <c r="O2793">
        <f t="shared" si="216"/>
        <v>103</v>
      </c>
      <c r="P2793" s="13">
        <f t="shared" si="217"/>
        <v>73.209999999999994</v>
      </c>
      <c r="Q2793" s="15" t="s">
        <v>8315</v>
      </c>
      <c r="R2793" t="s">
        <v>8316</v>
      </c>
      <c r="S2793" s="19">
        <f t="shared" si="218"/>
        <v>42591.899988425925</v>
      </c>
      <c r="T2793" s="19">
        <f t="shared" si="219"/>
        <v>42622.166666666672</v>
      </c>
      <c r="U2793">
        <f t="shared" si="220"/>
        <v>2016</v>
      </c>
    </row>
    <row r="2794" spans="1:21" ht="43.2" x14ac:dyDescent="0.3">
      <c r="A2794" s="8">
        <v>2792</v>
      </c>
      <c r="B2794" s="9" t="s">
        <v>2792</v>
      </c>
      <c r="C2794" s="9" t="s">
        <v>6902</v>
      </c>
      <c r="D2794" s="10">
        <v>2000</v>
      </c>
      <c r="E2794" s="11">
        <v>2152</v>
      </c>
      <c r="F2794" s="8" t="s">
        <v>8218</v>
      </c>
      <c r="G2794" s="8" t="s">
        <v>8223</v>
      </c>
      <c r="H2794" s="8" t="s">
        <v>8245</v>
      </c>
      <c r="I2794" s="8">
        <v>1439357559</v>
      </c>
      <c r="J2794" s="8">
        <v>1435469559</v>
      </c>
      <c r="K2794" s="8" t="b">
        <v>0</v>
      </c>
      <c r="L2794" s="8">
        <v>24</v>
      </c>
      <c r="M2794" s="8" t="b">
        <v>1</v>
      </c>
      <c r="N2794" s="8" t="s">
        <v>8269</v>
      </c>
      <c r="O2794">
        <f t="shared" si="216"/>
        <v>108</v>
      </c>
      <c r="P2794" s="13">
        <f t="shared" si="217"/>
        <v>89.67</v>
      </c>
      <c r="Q2794" s="15" t="s">
        <v>8315</v>
      </c>
      <c r="R2794" t="s">
        <v>8316</v>
      </c>
      <c r="S2794" s="19">
        <f t="shared" si="218"/>
        <v>42183.231006944443</v>
      </c>
      <c r="T2794" s="19">
        <f t="shared" si="219"/>
        <v>42228.231006944443</v>
      </c>
      <c r="U2794">
        <f t="shared" si="220"/>
        <v>2015</v>
      </c>
    </row>
    <row r="2795" spans="1:21" ht="57.6" hidden="1" x14ac:dyDescent="0.3">
      <c r="A2795" s="8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  <c r="O2795">
        <f t="shared" si="216"/>
        <v>111</v>
      </c>
      <c r="P2795" s="13">
        <f t="shared" si="217"/>
        <v>151.46</v>
      </c>
      <c r="Q2795" s="15" t="s">
        <v>8315</v>
      </c>
      <c r="R2795" t="s">
        <v>8316</v>
      </c>
      <c r="S2795" s="19">
        <f t="shared" si="218"/>
        <v>42176.419039351851</v>
      </c>
      <c r="T2795" s="19">
        <f t="shared" si="219"/>
        <v>42206.419039351851</v>
      </c>
      <c r="U2795">
        <f t="shared" si="220"/>
        <v>2015</v>
      </c>
    </row>
    <row r="2796" spans="1:21" ht="57.6" hidden="1" x14ac:dyDescent="0.3">
      <c r="A2796" s="8">
        <v>2794</v>
      </c>
      <c r="B2796" s="9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  <c r="O2796">
        <f t="shared" si="216"/>
        <v>150</v>
      </c>
      <c r="P2796" s="13">
        <f t="shared" si="217"/>
        <v>25</v>
      </c>
      <c r="Q2796" s="15" t="s">
        <v>8315</v>
      </c>
      <c r="R2796" t="s">
        <v>8316</v>
      </c>
      <c r="S2796" s="19">
        <f t="shared" si="218"/>
        <v>42416.691655092596</v>
      </c>
      <c r="T2796" s="19">
        <f t="shared" si="219"/>
        <v>42432.791666666672</v>
      </c>
      <c r="U2796">
        <f t="shared" si="220"/>
        <v>2016</v>
      </c>
    </row>
    <row r="2797" spans="1:21" ht="43.2" hidden="1" x14ac:dyDescent="0.3">
      <c r="A2797" s="8">
        <v>2795</v>
      </c>
      <c r="B2797" s="9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  <c r="O2797">
        <f t="shared" si="216"/>
        <v>104</v>
      </c>
      <c r="P2797" s="13">
        <f t="shared" si="217"/>
        <v>36.5</v>
      </c>
      <c r="Q2797" s="15" t="s">
        <v>8315</v>
      </c>
      <c r="R2797" t="s">
        <v>8316</v>
      </c>
      <c r="S2797" s="19">
        <f t="shared" si="218"/>
        <v>41780.525937500002</v>
      </c>
      <c r="T2797" s="19">
        <f t="shared" si="219"/>
        <v>41796.958333333336</v>
      </c>
      <c r="U2797">
        <f t="shared" si="220"/>
        <v>2014</v>
      </c>
    </row>
    <row r="2798" spans="1:21" ht="43.2" hidden="1" x14ac:dyDescent="0.3">
      <c r="A2798" s="8">
        <v>2796</v>
      </c>
      <c r="B2798" s="9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  <c r="O2798">
        <f t="shared" si="216"/>
        <v>116</v>
      </c>
      <c r="P2798" s="13">
        <f t="shared" si="217"/>
        <v>44</v>
      </c>
      <c r="Q2798" s="15" t="s">
        <v>8315</v>
      </c>
      <c r="R2798" t="s">
        <v>8316</v>
      </c>
      <c r="S2798" s="19">
        <f t="shared" si="218"/>
        <v>41795.528101851851</v>
      </c>
      <c r="T2798" s="19">
        <f t="shared" si="219"/>
        <v>41825.528101851851</v>
      </c>
      <c r="U2798">
        <f t="shared" si="220"/>
        <v>2014</v>
      </c>
    </row>
    <row r="2799" spans="1:21" ht="43.2" hidden="1" x14ac:dyDescent="0.3">
      <c r="A2799" s="8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  <c r="O2799">
        <f t="shared" si="216"/>
        <v>103</v>
      </c>
      <c r="P2799" s="13">
        <f t="shared" si="217"/>
        <v>87.36</v>
      </c>
      <c r="Q2799" s="15" t="s">
        <v>8315</v>
      </c>
      <c r="R2799" t="s">
        <v>8316</v>
      </c>
      <c r="S2799" s="19">
        <f t="shared" si="218"/>
        <v>41798.94027777778</v>
      </c>
      <c r="T2799" s="19">
        <f t="shared" si="219"/>
        <v>41828.94027777778</v>
      </c>
      <c r="U2799">
        <f t="shared" si="220"/>
        <v>2014</v>
      </c>
    </row>
    <row r="2800" spans="1:21" ht="43.2" hidden="1" x14ac:dyDescent="0.3">
      <c r="A2800" s="8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  <c r="O2800">
        <f t="shared" si="216"/>
        <v>101</v>
      </c>
      <c r="P2800" s="13">
        <f t="shared" si="217"/>
        <v>36.47</v>
      </c>
      <c r="Q2800" s="15" t="s">
        <v>8315</v>
      </c>
      <c r="R2800" t="s">
        <v>8316</v>
      </c>
      <c r="S2800" s="19">
        <f t="shared" si="218"/>
        <v>42201.675011574072</v>
      </c>
      <c r="T2800" s="19">
        <f t="shared" si="219"/>
        <v>42216.666666666672</v>
      </c>
      <c r="U2800">
        <f t="shared" si="220"/>
        <v>2015</v>
      </c>
    </row>
    <row r="2801" spans="1:21" ht="43.2" hidden="1" x14ac:dyDescent="0.3">
      <c r="A2801" s="8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  <c r="O2801">
        <f t="shared" si="216"/>
        <v>117</v>
      </c>
      <c r="P2801" s="13">
        <f t="shared" si="217"/>
        <v>44.86</v>
      </c>
      <c r="Q2801" s="15" t="s">
        <v>8315</v>
      </c>
      <c r="R2801" t="s">
        <v>8316</v>
      </c>
      <c r="S2801" s="19">
        <f t="shared" si="218"/>
        <v>42507.264699074076</v>
      </c>
      <c r="T2801" s="19">
        <f t="shared" si="219"/>
        <v>42538.666666666672</v>
      </c>
      <c r="U2801">
        <f t="shared" si="220"/>
        <v>2016</v>
      </c>
    </row>
    <row r="2802" spans="1:21" ht="43.2" x14ac:dyDescent="0.3">
      <c r="A2802" s="8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  <c r="O2802">
        <f t="shared" si="216"/>
        <v>133</v>
      </c>
      <c r="P2802" s="13">
        <f t="shared" si="217"/>
        <v>42.9</v>
      </c>
      <c r="Q2802" s="15" t="s">
        <v>8315</v>
      </c>
      <c r="R2802" t="s">
        <v>8316</v>
      </c>
      <c r="S2802" s="19">
        <f t="shared" si="218"/>
        <v>41948.552847222221</v>
      </c>
      <c r="T2802" s="19">
        <f t="shared" si="219"/>
        <v>42008.552847222221</v>
      </c>
      <c r="U2802">
        <f t="shared" si="220"/>
        <v>2014</v>
      </c>
    </row>
    <row r="2803" spans="1:21" ht="43.2" hidden="1" x14ac:dyDescent="0.3">
      <c r="A2803" s="8">
        <v>2801</v>
      </c>
      <c r="B2803" s="9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  <c r="O2803">
        <f t="shared" si="216"/>
        <v>133</v>
      </c>
      <c r="P2803" s="13">
        <f t="shared" si="217"/>
        <v>51.23</v>
      </c>
      <c r="Q2803" s="15" t="s">
        <v>8315</v>
      </c>
      <c r="R2803" t="s">
        <v>8316</v>
      </c>
      <c r="S2803" s="19">
        <f t="shared" si="218"/>
        <v>41900.243159722224</v>
      </c>
      <c r="T2803" s="19">
        <f t="shared" si="219"/>
        <v>41922.458333333336</v>
      </c>
      <c r="U2803">
        <f t="shared" si="220"/>
        <v>2014</v>
      </c>
    </row>
    <row r="2804" spans="1:21" ht="43.2" x14ac:dyDescent="0.3">
      <c r="A2804" s="8">
        <v>2802</v>
      </c>
      <c r="B2804" s="9" t="s">
        <v>2802</v>
      </c>
      <c r="C2804" s="9" t="s">
        <v>6912</v>
      </c>
      <c r="D2804" s="10">
        <v>3000</v>
      </c>
      <c r="E2804" s="11">
        <v>3055</v>
      </c>
      <c r="F2804" s="8" t="s">
        <v>8218</v>
      </c>
      <c r="G2804" s="8" t="s">
        <v>8224</v>
      </c>
      <c r="H2804" s="8" t="s">
        <v>8246</v>
      </c>
      <c r="I2804" s="8">
        <v>1438875107</v>
      </c>
      <c r="J2804" s="8">
        <v>1436283107</v>
      </c>
      <c r="K2804" s="8" t="b">
        <v>0</v>
      </c>
      <c r="L2804" s="8">
        <v>90</v>
      </c>
      <c r="M2804" s="8" t="b">
        <v>1</v>
      </c>
      <c r="N2804" s="8" t="s">
        <v>8269</v>
      </c>
      <c r="O2804">
        <f t="shared" si="216"/>
        <v>102</v>
      </c>
      <c r="P2804" s="13">
        <f t="shared" si="217"/>
        <v>33.94</v>
      </c>
      <c r="Q2804" s="15" t="s">
        <v>8315</v>
      </c>
      <c r="R2804" t="s">
        <v>8316</v>
      </c>
      <c r="S2804" s="19">
        <f t="shared" si="218"/>
        <v>42192.64707175926</v>
      </c>
      <c r="T2804" s="19">
        <f t="shared" si="219"/>
        <v>42222.64707175926</v>
      </c>
      <c r="U2804">
        <f t="shared" si="220"/>
        <v>2015</v>
      </c>
    </row>
    <row r="2805" spans="1:21" ht="43.2" hidden="1" x14ac:dyDescent="0.3">
      <c r="A2805" s="8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  <c r="O2805">
        <f t="shared" si="216"/>
        <v>128</v>
      </c>
      <c r="P2805" s="13">
        <f t="shared" si="217"/>
        <v>90.74</v>
      </c>
      <c r="Q2805" s="15" t="s">
        <v>8315</v>
      </c>
      <c r="R2805" t="s">
        <v>8316</v>
      </c>
      <c r="S2805" s="19">
        <f t="shared" si="218"/>
        <v>42158.065694444449</v>
      </c>
      <c r="T2805" s="19">
        <f t="shared" si="219"/>
        <v>42201</v>
      </c>
      <c r="U2805">
        <f t="shared" si="220"/>
        <v>2015</v>
      </c>
    </row>
    <row r="2806" spans="1:21" ht="43.2" x14ac:dyDescent="0.3">
      <c r="A2806" s="8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  <c r="O2806">
        <f t="shared" si="216"/>
        <v>115</v>
      </c>
      <c r="P2806" s="13">
        <f t="shared" si="217"/>
        <v>50</v>
      </c>
      <c r="Q2806" s="15" t="s">
        <v>8315</v>
      </c>
      <c r="R2806" t="s">
        <v>8316</v>
      </c>
      <c r="S2806" s="19">
        <f t="shared" si="218"/>
        <v>41881.453587962962</v>
      </c>
      <c r="T2806" s="19">
        <f t="shared" si="219"/>
        <v>41911.453587962962</v>
      </c>
      <c r="U2806">
        <f t="shared" si="220"/>
        <v>2014</v>
      </c>
    </row>
    <row r="2807" spans="1:21" ht="57.6" hidden="1" x14ac:dyDescent="0.3">
      <c r="A2807" s="8">
        <v>2805</v>
      </c>
      <c r="B2807" s="9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  <c r="O2807">
        <f t="shared" si="216"/>
        <v>110</v>
      </c>
      <c r="P2807" s="13">
        <f t="shared" si="217"/>
        <v>24.44</v>
      </c>
      <c r="Q2807" s="15" t="s">
        <v>8315</v>
      </c>
      <c r="R2807" t="s">
        <v>8316</v>
      </c>
      <c r="S2807" s="19">
        <f t="shared" si="218"/>
        <v>42213.505474537036</v>
      </c>
      <c r="T2807" s="19">
        <f t="shared" si="219"/>
        <v>42238.505474537036</v>
      </c>
      <c r="U2807">
        <f t="shared" si="220"/>
        <v>2015</v>
      </c>
    </row>
    <row r="2808" spans="1:21" ht="43.2" x14ac:dyDescent="0.3">
      <c r="A2808" s="8">
        <v>2806</v>
      </c>
      <c r="B2808" s="9" t="s">
        <v>2806</v>
      </c>
      <c r="C2808" s="9" t="s">
        <v>6916</v>
      </c>
      <c r="D2808" s="10">
        <v>3000</v>
      </c>
      <c r="E2808" s="11">
        <v>3363</v>
      </c>
      <c r="F2808" s="8" t="s">
        <v>8218</v>
      </c>
      <c r="G2808" s="8" t="s">
        <v>8224</v>
      </c>
      <c r="H2808" s="8" t="s">
        <v>8246</v>
      </c>
      <c r="I2808" s="8">
        <v>1438772400</v>
      </c>
      <c r="J2808" s="8">
        <v>1435645490</v>
      </c>
      <c r="K2808" s="8" t="b">
        <v>0</v>
      </c>
      <c r="L2808" s="8">
        <v>76</v>
      </c>
      <c r="M2808" s="8" t="b">
        <v>1</v>
      </c>
      <c r="N2808" s="8" t="s">
        <v>8269</v>
      </c>
      <c r="O2808">
        <f t="shared" si="216"/>
        <v>112</v>
      </c>
      <c r="P2808" s="13">
        <f t="shared" si="217"/>
        <v>44.25</v>
      </c>
      <c r="Q2808" s="15" t="s">
        <v>8315</v>
      </c>
      <c r="R2808" t="s">
        <v>8316</v>
      </c>
      <c r="S2808" s="19">
        <f t="shared" si="218"/>
        <v>42185.267245370371</v>
      </c>
      <c r="T2808" s="19">
        <f t="shared" si="219"/>
        <v>42221.458333333328</v>
      </c>
      <c r="U2808">
        <f t="shared" si="220"/>
        <v>2015</v>
      </c>
    </row>
    <row r="2809" spans="1:21" hidden="1" x14ac:dyDescent="0.3">
      <c r="A2809" s="8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  <c r="O2809">
        <f t="shared" si="216"/>
        <v>126</v>
      </c>
      <c r="P2809" s="13">
        <f t="shared" si="217"/>
        <v>67.739999999999995</v>
      </c>
      <c r="Q2809" s="15" t="s">
        <v>8315</v>
      </c>
      <c r="R2809" t="s">
        <v>8316</v>
      </c>
      <c r="S2809" s="19">
        <f t="shared" si="218"/>
        <v>42154.873124999998</v>
      </c>
      <c r="T2809" s="19">
        <f t="shared" si="219"/>
        <v>42184.873124999998</v>
      </c>
      <c r="U2809">
        <f t="shared" si="220"/>
        <v>2015</v>
      </c>
    </row>
    <row r="2810" spans="1:21" ht="43.2" x14ac:dyDescent="0.3">
      <c r="A2810" s="8">
        <v>2808</v>
      </c>
      <c r="B2810" s="9" t="s">
        <v>2808</v>
      </c>
      <c r="C2810" s="9" t="s">
        <v>6918</v>
      </c>
      <c r="D2810" s="10">
        <v>4500</v>
      </c>
      <c r="E2810" s="11">
        <v>4511</v>
      </c>
      <c r="F2810" s="8" t="s">
        <v>8218</v>
      </c>
      <c r="G2810" s="8" t="s">
        <v>8223</v>
      </c>
      <c r="H2810" s="8" t="s">
        <v>8245</v>
      </c>
      <c r="I2810" s="8">
        <v>1440274735</v>
      </c>
      <c r="J2810" s="8">
        <v>1437682735</v>
      </c>
      <c r="K2810" s="8" t="b">
        <v>0</v>
      </c>
      <c r="L2810" s="8">
        <v>69</v>
      </c>
      <c r="M2810" s="8" t="b">
        <v>1</v>
      </c>
      <c r="N2810" s="8" t="s">
        <v>8269</v>
      </c>
      <c r="O2810">
        <f t="shared" si="216"/>
        <v>100</v>
      </c>
      <c r="P2810" s="13">
        <f t="shared" si="217"/>
        <v>65.38</v>
      </c>
      <c r="Q2810" s="15" t="s">
        <v>8315</v>
      </c>
      <c r="R2810" t="s">
        <v>8316</v>
      </c>
      <c r="S2810" s="19">
        <f t="shared" si="218"/>
        <v>42208.84646990741</v>
      </c>
      <c r="T2810" s="19">
        <f t="shared" si="219"/>
        <v>42238.84646990741</v>
      </c>
      <c r="U2810">
        <f t="shared" si="220"/>
        <v>2015</v>
      </c>
    </row>
    <row r="2811" spans="1:21" ht="43.2" x14ac:dyDescent="0.3">
      <c r="A2811" s="8">
        <v>2809</v>
      </c>
      <c r="B2811" s="9" t="s">
        <v>2809</v>
      </c>
      <c r="C2811" s="9" t="s">
        <v>6919</v>
      </c>
      <c r="D2811" s="10">
        <v>2500</v>
      </c>
      <c r="E2811" s="11">
        <v>2560</v>
      </c>
      <c r="F2811" s="8" t="s">
        <v>8218</v>
      </c>
      <c r="G2811" s="8" t="s">
        <v>8223</v>
      </c>
      <c r="H2811" s="8" t="s">
        <v>8245</v>
      </c>
      <c r="I2811" s="8">
        <v>1459348740</v>
      </c>
      <c r="J2811" s="8">
        <v>1458647725</v>
      </c>
      <c r="K2811" s="8" t="b">
        <v>0</v>
      </c>
      <c r="L2811" s="8">
        <v>21</v>
      </c>
      <c r="M2811" s="8" t="b">
        <v>1</v>
      </c>
      <c r="N2811" s="8" t="s">
        <v>8269</v>
      </c>
      <c r="O2811">
        <f t="shared" si="216"/>
        <v>102</v>
      </c>
      <c r="P2811" s="13">
        <f t="shared" si="217"/>
        <v>121.9</v>
      </c>
      <c r="Q2811" s="15" t="s">
        <v>8315</v>
      </c>
      <c r="R2811" t="s">
        <v>8316</v>
      </c>
      <c r="S2811" s="19">
        <f t="shared" si="218"/>
        <v>42451.496817129635</v>
      </c>
      <c r="T2811" s="19">
        <f t="shared" si="219"/>
        <v>42459.610416666663</v>
      </c>
      <c r="U2811">
        <f t="shared" si="220"/>
        <v>2016</v>
      </c>
    </row>
    <row r="2812" spans="1:21" ht="43.2" x14ac:dyDescent="0.3">
      <c r="A2812" s="8">
        <v>2810</v>
      </c>
      <c r="B2812" s="9" t="s">
        <v>2810</v>
      </c>
      <c r="C2812" s="9" t="s">
        <v>6920</v>
      </c>
      <c r="D2812" s="10">
        <v>2500</v>
      </c>
      <c r="E2812" s="11">
        <v>2705</v>
      </c>
      <c r="F2812" s="8" t="s">
        <v>8218</v>
      </c>
      <c r="G2812" s="8" t="s">
        <v>8223</v>
      </c>
      <c r="H2812" s="8" t="s">
        <v>8245</v>
      </c>
      <c r="I2812" s="8">
        <v>1401595140</v>
      </c>
      <c r="J2812" s="8">
        <v>1398828064</v>
      </c>
      <c r="K2812" s="8" t="b">
        <v>0</v>
      </c>
      <c r="L2812" s="8">
        <v>57</v>
      </c>
      <c r="M2812" s="8" t="b">
        <v>1</v>
      </c>
      <c r="N2812" s="8" t="s">
        <v>8269</v>
      </c>
      <c r="O2812">
        <f t="shared" si="216"/>
        <v>108</v>
      </c>
      <c r="P2812" s="13">
        <f t="shared" si="217"/>
        <v>47.46</v>
      </c>
      <c r="Q2812" s="15" t="s">
        <v>8315</v>
      </c>
      <c r="R2812" t="s">
        <v>8316</v>
      </c>
      <c r="S2812" s="19">
        <f t="shared" si="218"/>
        <v>41759.13962962963</v>
      </c>
      <c r="T2812" s="19">
        <f t="shared" si="219"/>
        <v>41791.165972222225</v>
      </c>
      <c r="U2812">
        <f t="shared" si="220"/>
        <v>2014</v>
      </c>
    </row>
    <row r="2813" spans="1:21" ht="43.2" hidden="1" x14ac:dyDescent="0.3">
      <c r="A2813" s="8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  <c r="O2813">
        <f t="shared" si="216"/>
        <v>100</v>
      </c>
      <c r="P2813" s="13">
        <f t="shared" si="217"/>
        <v>92.84</v>
      </c>
      <c r="Q2813" s="15" t="s">
        <v>8315</v>
      </c>
      <c r="R2813" t="s">
        <v>8316</v>
      </c>
      <c r="S2813" s="19">
        <f t="shared" si="218"/>
        <v>42028.496562500004</v>
      </c>
      <c r="T2813" s="19">
        <f t="shared" si="219"/>
        <v>42058.496562500004</v>
      </c>
      <c r="U2813">
        <f t="shared" si="220"/>
        <v>2015</v>
      </c>
    </row>
    <row r="2814" spans="1:21" ht="43.2" hidden="1" x14ac:dyDescent="0.3">
      <c r="A2814" s="8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  <c r="O2814">
        <f t="shared" si="216"/>
        <v>113</v>
      </c>
      <c r="P2814" s="13">
        <f t="shared" si="217"/>
        <v>68.25</v>
      </c>
      <c r="Q2814" s="15" t="s">
        <v>8315</v>
      </c>
      <c r="R2814" t="s">
        <v>8316</v>
      </c>
      <c r="S2814" s="19">
        <f t="shared" si="218"/>
        <v>42054.74418981481</v>
      </c>
      <c r="T2814" s="19">
        <f t="shared" si="219"/>
        <v>42100.166666666672</v>
      </c>
      <c r="U2814">
        <f t="shared" si="220"/>
        <v>2015</v>
      </c>
    </row>
    <row r="2815" spans="1:21" ht="43.2" x14ac:dyDescent="0.3">
      <c r="A2815" s="8">
        <v>2813</v>
      </c>
      <c r="B2815" s="9" t="s">
        <v>2813</v>
      </c>
      <c r="C2815" s="9" t="s">
        <v>6923</v>
      </c>
      <c r="D2815" s="10">
        <v>2800</v>
      </c>
      <c r="E2815" s="11">
        <v>3572.12</v>
      </c>
      <c r="F2815" s="8" t="s">
        <v>8218</v>
      </c>
      <c r="G2815" s="8" t="s">
        <v>8223</v>
      </c>
      <c r="H2815" s="8" t="s">
        <v>8245</v>
      </c>
      <c r="I2815" s="8">
        <v>1481737761</v>
      </c>
      <c r="J2815" s="8">
        <v>1479577761</v>
      </c>
      <c r="K2815" s="8" t="b">
        <v>0</v>
      </c>
      <c r="L2815" s="8">
        <v>96</v>
      </c>
      <c r="M2815" s="8" t="b">
        <v>1</v>
      </c>
      <c r="N2815" s="8" t="s">
        <v>8269</v>
      </c>
      <c r="O2815">
        <f t="shared" si="216"/>
        <v>128</v>
      </c>
      <c r="P2815" s="13">
        <f t="shared" si="217"/>
        <v>37.21</v>
      </c>
      <c r="Q2815" s="15" t="s">
        <v>8315</v>
      </c>
      <c r="R2815" t="s">
        <v>8316</v>
      </c>
      <c r="S2815" s="19">
        <f t="shared" si="218"/>
        <v>42693.742604166662</v>
      </c>
      <c r="T2815" s="19">
        <f t="shared" si="219"/>
        <v>42718.742604166662</v>
      </c>
      <c r="U2815">
        <f t="shared" si="220"/>
        <v>2016</v>
      </c>
    </row>
    <row r="2816" spans="1:21" ht="43.2" x14ac:dyDescent="0.3">
      <c r="A2816" s="8">
        <v>2814</v>
      </c>
      <c r="B2816" s="9" t="s">
        <v>2814</v>
      </c>
      <c r="C2816" s="9" t="s">
        <v>6924</v>
      </c>
      <c r="D2816" s="10">
        <v>1500</v>
      </c>
      <c r="E2816" s="11">
        <v>1616</v>
      </c>
      <c r="F2816" s="8" t="s">
        <v>8218</v>
      </c>
      <c r="G2816" s="8" t="s">
        <v>8224</v>
      </c>
      <c r="H2816" s="8" t="s">
        <v>8246</v>
      </c>
      <c r="I2816" s="8">
        <v>1431164115</v>
      </c>
      <c r="J2816" s="8">
        <v>1428572115</v>
      </c>
      <c r="K2816" s="8" t="b">
        <v>0</v>
      </c>
      <c r="L2816" s="8">
        <v>64</v>
      </c>
      <c r="M2816" s="8" t="b">
        <v>1</v>
      </c>
      <c r="N2816" s="8" t="s">
        <v>8269</v>
      </c>
      <c r="O2816">
        <f t="shared" si="216"/>
        <v>108</v>
      </c>
      <c r="P2816" s="13">
        <f t="shared" si="217"/>
        <v>25.25</v>
      </c>
      <c r="Q2816" s="15" t="s">
        <v>8315</v>
      </c>
      <c r="R2816" t="s">
        <v>8316</v>
      </c>
      <c r="S2816" s="19">
        <f t="shared" si="218"/>
        <v>42103.399479166663</v>
      </c>
      <c r="T2816" s="19">
        <f t="shared" si="219"/>
        <v>42133.399479166663</v>
      </c>
      <c r="U2816">
        <f t="shared" si="220"/>
        <v>2015</v>
      </c>
    </row>
    <row r="2817" spans="1:21" ht="43.2" hidden="1" x14ac:dyDescent="0.3">
      <c r="A2817" s="8">
        <v>2815</v>
      </c>
      <c r="B2817" s="9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  <c r="O2817">
        <f t="shared" si="216"/>
        <v>242</v>
      </c>
      <c r="P2817" s="13">
        <f t="shared" si="217"/>
        <v>43.21</v>
      </c>
      <c r="Q2817" s="15" t="s">
        <v>8315</v>
      </c>
      <c r="R2817" t="s">
        <v>8316</v>
      </c>
      <c r="S2817" s="19">
        <f t="shared" si="218"/>
        <v>42559.776724537034</v>
      </c>
      <c r="T2817" s="19">
        <f t="shared" si="219"/>
        <v>42589.776724537034</v>
      </c>
      <c r="U2817">
        <f t="shared" si="220"/>
        <v>2016</v>
      </c>
    </row>
    <row r="2818" spans="1:21" ht="43.2" x14ac:dyDescent="0.3">
      <c r="A2818" s="8">
        <v>2816</v>
      </c>
      <c r="B2818" s="9" t="s">
        <v>2816</v>
      </c>
      <c r="C2818" s="9" t="s">
        <v>6926</v>
      </c>
      <c r="D2818" s="10">
        <v>3000</v>
      </c>
      <c r="E2818" s="11">
        <v>4247</v>
      </c>
      <c r="F2818" s="8" t="s">
        <v>8218</v>
      </c>
      <c r="G2818" s="8" t="s">
        <v>8224</v>
      </c>
      <c r="H2818" s="8" t="s">
        <v>8246</v>
      </c>
      <c r="I2818" s="8">
        <v>1438531200</v>
      </c>
      <c r="J2818" s="8">
        <v>1435921992</v>
      </c>
      <c r="K2818" s="8" t="b">
        <v>0</v>
      </c>
      <c r="L2818" s="8">
        <v>169</v>
      </c>
      <c r="M2818" s="8" t="b">
        <v>1</v>
      </c>
      <c r="N2818" s="8" t="s">
        <v>8269</v>
      </c>
      <c r="O2818">
        <f t="shared" si="216"/>
        <v>142</v>
      </c>
      <c r="P2818" s="13">
        <f t="shared" si="217"/>
        <v>25.13</v>
      </c>
      <c r="Q2818" s="15" t="s">
        <v>8315</v>
      </c>
      <c r="R2818" t="s">
        <v>8316</v>
      </c>
      <c r="S2818" s="19">
        <f t="shared" si="218"/>
        <v>42188.467499999999</v>
      </c>
      <c r="T2818" s="19">
        <f t="shared" si="219"/>
        <v>42218.666666666672</v>
      </c>
      <c r="U2818">
        <f t="shared" si="220"/>
        <v>2015</v>
      </c>
    </row>
    <row r="2819" spans="1:21" ht="43.2" hidden="1" x14ac:dyDescent="0.3">
      <c r="A2819" s="8">
        <v>2817</v>
      </c>
      <c r="B2819" s="9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  <c r="O2819">
        <f t="shared" ref="O2819:O2882" si="221">ROUND(E2819/D2819*100,0)</f>
        <v>130</v>
      </c>
      <c r="P2819" s="13">
        <f t="shared" ref="P2819:P2882" si="222">IFERROR(ROUND(E2819/L2819,2),0)</f>
        <v>23.64</v>
      </c>
      <c r="Q2819" s="15" t="s">
        <v>8315</v>
      </c>
      <c r="R2819" t="s">
        <v>8316</v>
      </c>
      <c r="S2819" s="19">
        <f t="shared" ref="S2819:S2882" si="223">(((J2819/60)/60)/24)+DATE(1970,1,1)</f>
        <v>42023.634976851856</v>
      </c>
      <c r="T2819" s="19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3.2" hidden="1" x14ac:dyDescent="0.3">
      <c r="A2820" s="8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  <c r="O2820">
        <f t="shared" si="221"/>
        <v>106</v>
      </c>
      <c r="P2820" s="13">
        <f t="shared" si="222"/>
        <v>103.95</v>
      </c>
      <c r="Q2820" s="15" t="s">
        <v>8315</v>
      </c>
      <c r="R2820" t="s">
        <v>8316</v>
      </c>
      <c r="S2820" s="19">
        <f t="shared" si="223"/>
        <v>42250.598217592589</v>
      </c>
      <c r="T2820" s="19">
        <f t="shared" si="224"/>
        <v>42270.598217592589</v>
      </c>
      <c r="U2820">
        <f t="shared" si="225"/>
        <v>2015</v>
      </c>
    </row>
    <row r="2821" spans="1:21" ht="43.2" hidden="1" x14ac:dyDescent="0.3">
      <c r="A2821" s="8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  <c r="O2821">
        <f t="shared" si="221"/>
        <v>105</v>
      </c>
      <c r="P2821" s="13">
        <f t="shared" si="222"/>
        <v>50.38</v>
      </c>
      <c r="Q2821" s="15" t="s">
        <v>8315</v>
      </c>
      <c r="R2821" t="s">
        <v>8316</v>
      </c>
      <c r="S2821" s="19">
        <f t="shared" si="223"/>
        <v>42139.525567129633</v>
      </c>
      <c r="T2821" s="19">
        <f t="shared" si="224"/>
        <v>42169.525567129633</v>
      </c>
      <c r="U2821">
        <f t="shared" si="225"/>
        <v>2015</v>
      </c>
    </row>
    <row r="2822" spans="1:21" ht="43.2" hidden="1" x14ac:dyDescent="0.3">
      <c r="A2822" s="8">
        <v>2820</v>
      </c>
      <c r="B2822" s="9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  <c r="O2822">
        <f t="shared" si="221"/>
        <v>136</v>
      </c>
      <c r="P2822" s="13">
        <f t="shared" si="222"/>
        <v>13.6</v>
      </c>
      <c r="Q2822" s="15" t="s">
        <v>8315</v>
      </c>
      <c r="R2822" t="s">
        <v>8316</v>
      </c>
      <c r="S2822" s="19">
        <f t="shared" si="223"/>
        <v>42401.610983796301</v>
      </c>
      <c r="T2822" s="19">
        <f t="shared" si="224"/>
        <v>42426</v>
      </c>
      <c r="U2822">
        <f t="shared" si="225"/>
        <v>2016</v>
      </c>
    </row>
    <row r="2823" spans="1:21" ht="57.6" x14ac:dyDescent="0.3">
      <c r="A2823" s="8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  <c r="O2823">
        <f t="shared" si="221"/>
        <v>100</v>
      </c>
      <c r="P2823" s="13">
        <f t="shared" si="222"/>
        <v>28.57</v>
      </c>
      <c r="Q2823" s="15" t="s">
        <v>8315</v>
      </c>
      <c r="R2823" t="s">
        <v>8316</v>
      </c>
      <c r="S2823" s="19">
        <f t="shared" si="223"/>
        <v>41875.922858796301</v>
      </c>
      <c r="T2823" s="19">
        <f t="shared" si="224"/>
        <v>41905.922858796301</v>
      </c>
      <c r="U2823">
        <f t="shared" si="225"/>
        <v>2014</v>
      </c>
    </row>
    <row r="2824" spans="1:21" ht="57.6" hidden="1" x14ac:dyDescent="0.3">
      <c r="A2824" s="8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  <c r="O2824">
        <f t="shared" si="221"/>
        <v>100</v>
      </c>
      <c r="P2824" s="13">
        <f t="shared" si="222"/>
        <v>63.83</v>
      </c>
      <c r="Q2824" s="15" t="s">
        <v>8315</v>
      </c>
      <c r="R2824" t="s">
        <v>8316</v>
      </c>
      <c r="S2824" s="19">
        <f t="shared" si="223"/>
        <v>42060.683935185181</v>
      </c>
      <c r="T2824" s="19">
        <f t="shared" si="224"/>
        <v>42090.642268518524</v>
      </c>
      <c r="U2824">
        <f t="shared" si="225"/>
        <v>2015</v>
      </c>
    </row>
    <row r="2825" spans="1:21" ht="57.6" hidden="1" x14ac:dyDescent="0.3">
      <c r="A2825" s="8">
        <v>2823</v>
      </c>
      <c r="B2825" s="9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  <c r="O2825">
        <f t="shared" si="221"/>
        <v>124</v>
      </c>
      <c r="P2825" s="13">
        <f t="shared" si="222"/>
        <v>8.86</v>
      </c>
      <c r="Q2825" s="15" t="s">
        <v>8315</v>
      </c>
      <c r="R2825" t="s">
        <v>8316</v>
      </c>
      <c r="S2825" s="19">
        <f t="shared" si="223"/>
        <v>42067.011643518519</v>
      </c>
      <c r="T2825" s="19">
        <f t="shared" si="224"/>
        <v>42094.957638888889</v>
      </c>
      <c r="U2825">
        <f t="shared" si="225"/>
        <v>2015</v>
      </c>
    </row>
    <row r="2826" spans="1:21" ht="43.2" hidden="1" x14ac:dyDescent="0.3">
      <c r="A2826" s="8">
        <v>2824</v>
      </c>
      <c r="B2826" s="9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  <c r="O2826">
        <f t="shared" si="221"/>
        <v>117</v>
      </c>
      <c r="P2826" s="13">
        <f t="shared" si="222"/>
        <v>50.67</v>
      </c>
      <c r="Q2826" s="15" t="s">
        <v>8315</v>
      </c>
      <c r="R2826" t="s">
        <v>8316</v>
      </c>
      <c r="S2826" s="19">
        <f t="shared" si="223"/>
        <v>42136.270787037036</v>
      </c>
      <c r="T2826" s="19">
        <f t="shared" si="224"/>
        <v>42168.071527777778</v>
      </c>
      <c r="U2826">
        <f t="shared" si="225"/>
        <v>2015</v>
      </c>
    </row>
    <row r="2827" spans="1:21" ht="57.6" x14ac:dyDescent="0.3">
      <c r="A2827" s="8">
        <v>2825</v>
      </c>
      <c r="B2827" s="9" t="s">
        <v>2825</v>
      </c>
      <c r="C2827" s="9" t="s">
        <v>6935</v>
      </c>
      <c r="D2827" s="10">
        <v>3000</v>
      </c>
      <c r="E2827" s="11">
        <v>3100</v>
      </c>
      <c r="F2827" s="8" t="s">
        <v>8218</v>
      </c>
      <c r="G2827" s="8" t="s">
        <v>8224</v>
      </c>
      <c r="H2827" s="8" t="s">
        <v>8246</v>
      </c>
      <c r="I2827" s="8">
        <v>1449255686</v>
      </c>
      <c r="J2827" s="8">
        <v>1446663686</v>
      </c>
      <c r="K2827" s="8" t="b">
        <v>0</v>
      </c>
      <c r="L2827" s="8">
        <v>51</v>
      </c>
      <c r="M2827" s="8" t="b">
        <v>1</v>
      </c>
      <c r="N2827" s="8" t="s">
        <v>8269</v>
      </c>
      <c r="O2827">
        <f t="shared" si="221"/>
        <v>103</v>
      </c>
      <c r="P2827" s="13">
        <f t="shared" si="222"/>
        <v>60.78</v>
      </c>
      <c r="Q2827" s="15" t="s">
        <v>8315</v>
      </c>
      <c r="R2827" t="s">
        <v>8316</v>
      </c>
      <c r="S2827" s="19">
        <f t="shared" si="223"/>
        <v>42312.792662037042</v>
      </c>
      <c r="T2827" s="19">
        <f t="shared" si="224"/>
        <v>42342.792662037042</v>
      </c>
      <c r="U2827">
        <f t="shared" si="225"/>
        <v>2015</v>
      </c>
    </row>
    <row r="2828" spans="1:21" ht="57.6" x14ac:dyDescent="0.3">
      <c r="A2828" s="8">
        <v>2826</v>
      </c>
      <c r="B2828" s="9" t="s">
        <v>2826</v>
      </c>
      <c r="C2828" s="9" t="s">
        <v>6936</v>
      </c>
      <c r="D2828" s="10">
        <v>2000</v>
      </c>
      <c r="E2828" s="11">
        <v>2155</v>
      </c>
      <c r="F2828" s="8" t="s">
        <v>8218</v>
      </c>
      <c r="G2828" s="8" t="s">
        <v>8223</v>
      </c>
      <c r="H2828" s="8" t="s">
        <v>8245</v>
      </c>
      <c r="I2828" s="8">
        <v>1436511600</v>
      </c>
      <c r="J2828" s="8">
        <v>1434415812</v>
      </c>
      <c r="K2828" s="8" t="b">
        <v>0</v>
      </c>
      <c r="L2828" s="8">
        <v>19</v>
      </c>
      <c r="M2828" s="8" t="b">
        <v>1</v>
      </c>
      <c r="N2828" s="8" t="s">
        <v>8269</v>
      </c>
      <c r="O2828">
        <f t="shared" si="221"/>
        <v>108</v>
      </c>
      <c r="P2828" s="13">
        <f t="shared" si="222"/>
        <v>113.42</v>
      </c>
      <c r="Q2828" s="15" t="s">
        <v>8315</v>
      </c>
      <c r="R2828" t="s">
        <v>8316</v>
      </c>
      <c r="S2828" s="19">
        <f t="shared" si="223"/>
        <v>42171.034861111111</v>
      </c>
      <c r="T2828" s="19">
        <f t="shared" si="224"/>
        <v>42195.291666666672</v>
      </c>
      <c r="U2828">
        <f t="shared" si="225"/>
        <v>2015</v>
      </c>
    </row>
    <row r="2829" spans="1:21" ht="57.6" x14ac:dyDescent="0.3">
      <c r="A2829" s="8">
        <v>2827</v>
      </c>
      <c r="B2829" s="9" t="s">
        <v>2827</v>
      </c>
      <c r="C2829" s="9" t="s">
        <v>6937</v>
      </c>
      <c r="D2829" s="10">
        <v>2000</v>
      </c>
      <c r="E2829" s="11">
        <v>2405</v>
      </c>
      <c r="F2829" s="8" t="s">
        <v>8218</v>
      </c>
      <c r="G2829" s="8" t="s">
        <v>8223</v>
      </c>
      <c r="H2829" s="8" t="s">
        <v>8245</v>
      </c>
      <c r="I2829" s="8">
        <v>1464971400</v>
      </c>
      <c r="J2829" s="8">
        <v>1462379066</v>
      </c>
      <c r="K2829" s="8" t="b">
        <v>0</v>
      </c>
      <c r="L2829" s="8">
        <v>23</v>
      </c>
      <c r="M2829" s="8" t="b">
        <v>1</v>
      </c>
      <c r="N2829" s="8" t="s">
        <v>8269</v>
      </c>
      <c r="O2829">
        <f t="shared" si="221"/>
        <v>120</v>
      </c>
      <c r="P2829" s="13">
        <f t="shared" si="222"/>
        <v>104.57</v>
      </c>
      <c r="Q2829" s="15" t="s">
        <v>8315</v>
      </c>
      <c r="R2829" t="s">
        <v>8316</v>
      </c>
      <c r="S2829" s="19">
        <f t="shared" si="223"/>
        <v>42494.683634259258</v>
      </c>
      <c r="T2829" s="19">
        <f t="shared" si="224"/>
        <v>42524.6875</v>
      </c>
      <c r="U2829">
        <f t="shared" si="225"/>
        <v>2016</v>
      </c>
    </row>
    <row r="2830" spans="1:21" ht="43.2" hidden="1" x14ac:dyDescent="0.3">
      <c r="A2830" s="8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  <c r="O2830">
        <f t="shared" si="221"/>
        <v>100</v>
      </c>
      <c r="P2830" s="13">
        <f t="shared" si="222"/>
        <v>98.31</v>
      </c>
      <c r="Q2830" s="15" t="s">
        <v>8315</v>
      </c>
      <c r="R2830" t="s">
        <v>8316</v>
      </c>
      <c r="S2830" s="19">
        <f t="shared" si="223"/>
        <v>42254.264687499999</v>
      </c>
      <c r="T2830" s="19">
        <f t="shared" si="224"/>
        <v>42279.958333333328</v>
      </c>
      <c r="U2830">
        <f t="shared" si="225"/>
        <v>2015</v>
      </c>
    </row>
    <row r="2831" spans="1:21" ht="43.2" x14ac:dyDescent="0.3">
      <c r="A2831" s="8">
        <v>2829</v>
      </c>
      <c r="B2831" s="9" t="s">
        <v>2829</v>
      </c>
      <c r="C2831" s="9" t="s">
        <v>6939</v>
      </c>
      <c r="D2831" s="10">
        <v>2500</v>
      </c>
      <c r="E2831" s="11">
        <v>2663</v>
      </c>
      <c r="F2831" s="8" t="s">
        <v>8218</v>
      </c>
      <c r="G2831" s="8" t="s">
        <v>8224</v>
      </c>
      <c r="H2831" s="8" t="s">
        <v>8246</v>
      </c>
      <c r="I2831" s="8">
        <v>1464863118</v>
      </c>
      <c r="J2831" s="8">
        <v>1462443918</v>
      </c>
      <c r="K2831" s="8" t="b">
        <v>0</v>
      </c>
      <c r="L2831" s="8">
        <v>76</v>
      </c>
      <c r="M2831" s="8" t="b">
        <v>1</v>
      </c>
      <c r="N2831" s="8" t="s">
        <v>8269</v>
      </c>
      <c r="O2831">
        <f t="shared" si="221"/>
        <v>107</v>
      </c>
      <c r="P2831" s="13">
        <f t="shared" si="222"/>
        <v>35.04</v>
      </c>
      <c r="Q2831" s="15" t="s">
        <v>8315</v>
      </c>
      <c r="R2831" t="s">
        <v>8316</v>
      </c>
      <c r="S2831" s="19">
        <f t="shared" si="223"/>
        <v>42495.434236111112</v>
      </c>
      <c r="T2831" s="19">
        <f t="shared" si="224"/>
        <v>42523.434236111112</v>
      </c>
      <c r="U2831">
        <f t="shared" si="225"/>
        <v>2016</v>
      </c>
    </row>
    <row r="2832" spans="1:21" ht="28.8" x14ac:dyDescent="0.3">
      <c r="A2832" s="8">
        <v>2830</v>
      </c>
      <c r="B2832" s="9" t="s">
        <v>2830</v>
      </c>
      <c r="C2832" s="9" t="s">
        <v>6940</v>
      </c>
      <c r="D2832" s="10">
        <v>3000</v>
      </c>
      <c r="E2832" s="11">
        <v>3000</v>
      </c>
      <c r="F2832" s="8" t="s">
        <v>8218</v>
      </c>
      <c r="G2832" s="8" t="s">
        <v>8223</v>
      </c>
      <c r="H2832" s="8" t="s">
        <v>8245</v>
      </c>
      <c r="I2832" s="8">
        <v>1399867140</v>
      </c>
      <c r="J2832" s="8">
        <v>1398802148</v>
      </c>
      <c r="K2832" s="8" t="b">
        <v>0</v>
      </c>
      <c r="L2832" s="8">
        <v>11</v>
      </c>
      <c r="M2832" s="8" t="b">
        <v>1</v>
      </c>
      <c r="N2832" s="8" t="s">
        <v>8269</v>
      </c>
      <c r="O2832">
        <f t="shared" si="221"/>
        <v>100</v>
      </c>
      <c r="P2832" s="13">
        <f t="shared" si="222"/>
        <v>272.73</v>
      </c>
      <c r="Q2832" s="15" t="s">
        <v>8315</v>
      </c>
      <c r="R2832" t="s">
        <v>8316</v>
      </c>
      <c r="S2832" s="19">
        <f t="shared" si="223"/>
        <v>41758.839675925927</v>
      </c>
      <c r="T2832" s="19">
        <f t="shared" si="224"/>
        <v>41771.165972222225</v>
      </c>
      <c r="U2832">
        <f t="shared" si="225"/>
        <v>2014</v>
      </c>
    </row>
    <row r="2833" spans="1:21" ht="43.2" x14ac:dyDescent="0.3">
      <c r="A2833" s="8">
        <v>2831</v>
      </c>
      <c r="B2833" s="9" t="s">
        <v>2831</v>
      </c>
      <c r="C2833" s="9" t="s">
        <v>6941</v>
      </c>
      <c r="D2833" s="10">
        <v>3000</v>
      </c>
      <c r="E2833" s="11">
        <v>3320</v>
      </c>
      <c r="F2833" s="8" t="s">
        <v>8218</v>
      </c>
      <c r="G2833" s="8" t="s">
        <v>8223</v>
      </c>
      <c r="H2833" s="8" t="s">
        <v>8245</v>
      </c>
      <c r="I2833" s="8">
        <v>1437076070</v>
      </c>
      <c r="J2833" s="8">
        <v>1434484070</v>
      </c>
      <c r="K2833" s="8" t="b">
        <v>0</v>
      </c>
      <c r="L2833" s="8">
        <v>52</v>
      </c>
      <c r="M2833" s="8" t="b">
        <v>1</v>
      </c>
      <c r="N2833" s="8" t="s">
        <v>8269</v>
      </c>
      <c r="O2833">
        <f t="shared" si="221"/>
        <v>111</v>
      </c>
      <c r="P2833" s="13">
        <f t="shared" si="222"/>
        <v>63.85</v>
      </c>
      <c r="Q2833" s="15" t="s">
        <v>8315</v>
      </c>
      <c r="R2833" t="s">
        <v>8316</v>
      </c>
      <c r="S2833" s="19">
        <f t="shared" si="223"/>
        <v>42171.824884259258</v>
      </c>
      <c r="T2833" s="19">
        <f t="shared" si="224"/>
        <v>42201.824884259258</v>
      </c>
      <c r="U2833">
        <f t="shared" si="225"/>
        <v>2015</v>
      </c>
    </row>
    <row r="2834" spans="1:21" ht="43.2" x14ac:dyDescent="0.3">
      <c r="A2834" s="8">
        <v>2832</v>
      </c>
      <c r="B2834" s="9" t="s">
        <v>2832</v>
      </c>
      <c r="C2834" s="9" t="s">
        <v>6942</v>
      </c>
      <c r="D2834" s="10">
        <v>2500</v>
      </c>
      <c r="E2834" s="11">
        <v>2867.99</v>
      </c>
      <c r="F2834" s="8" t="s">
        <v>8218</v>
      </c>
      <c r="G2834" s="8" t="s">
        <v>8224</v>
      </c>
      <c r="H2834" s="8" t="s">
        <v>8246</v>
      </c>
      <c r="I2834" s="8">
        <v>1416780000</v>
      </c>
      <c r="J2834" s="8">
        <v>1414342894</v>
      </c>
      <c r="K2834" s="8" t="b">
        <v>0</v>
      </c>
      <c r="L2834" s="8">
        <v>95</v>
      </c>
      <c r="M2834" s="8" t="b">
        <v>1</v>
      </c>
      <c r="N2834" s="8" t="s">
        <v>8269</v>
      </c>
      <c r="O2834">
        <f t="shared" si="221"/>
        <v>115</v>
      </c>
      <c r="P2834" s="13">
        <f t="shared" si="222"/>
        <v>30.19</v>
      </c>
      <c r="Q2834" s="15" t="s">
        <v>8315</v>
      </c>
      <c r="R2834" t="s">
        <v>8316</v>
      </c>
      <c r="S2834" s="19">
        <f t="shared" si="223"/>
        <v>41938.709421296298</v>
      </c>
      <c r="T2834" s="19">
        <f t="shared" si="224"/>
        <v>41966.916666666672</v>
      </c>
      <c r="U2834">
        <f t="shared" si="225"/>
        <v>2014</v>
      </c>
    </row>
    <row r="2835" spans="1:21" x14ac:dyDescent="0.3">
      <c r="A2835" s="8">
        <v>2833</v>
      </c>
      <c r="B2835" s="9" t="s">
        <v>2833</v>
      </c>
      <c r="C2835" s="9" t="s">
        <v>6943</v>
      </c>
      <c r="D2835" s="10">
        <v>2700</v>
      </c>
      <c r="E2835" s="11">
        <v>2923</v>
      </c>
      <c r="F2835" s="8" t="s">
        <v>8218</v>
      </c>
      <c r="G2835" s="8" t="s">
        <v>8223</v>
      </c>
      <c r="H2835" s="8" t="s">
        <v>8245</v>
      </c>
      <c r="I2835" s="8">
        <v>1444528800</v>
      </c>
      <c r="J2835" s="8">
        <v>1442804633</v>
      </c>
      <c r="K2835" s="8" t="b">
        <v>0</v>
      </c>
      <c r="L2835" s="8">
        <v>35</v>
      </c>
      <c r="M2835" s="8" t="b">
        <v>1</v>
      </c>
      <c r="N2835" s="8" t="s">
        <v>8269</v>
      </c>
      <c r="O2835">
        <f t="shared" si="221"/>
        <v>108</v>
      </c>
      <c r="P2835" s="13">
        <f t="shared" si="222"/>
        <v>83.51</v>
      </c>
      <c r="Q2835" s="15" t="s">
        <v>8315</v>
      </c>
      <c r="R2835" t="s">
        <v>8316</v>
      </c>
      <c r="S2835" s="19">
        <f t="shared" si="223"/>
        <v>42268.127696759257</v>
      </c>
      <c r="T2835" s="19">
        <f t="shared" si="224"/>
        <v>42288.083333333328</v>
      </c>
      <c r="U2835">
        <f t="shared" si="225"/>
        <v>2015</v>
      </c>
    </row>
    <row r="2836" spans="1:21" ht="43.2" hidden="1" x14ac:dyDescent="0.3">
      <c r="A2836" s="8">
        <v>2834</v>
      </c>
      <c r="B2836" s="9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  <c r="O2836">
        <f t="shared" si="221"/>
        <v>170</v>
      </c>
      <c r="P2836" s="13">
        <f t="shared" si="222"/>
        <v>64.760000000000005</v>
      </c>
      <c r="Q2836" s="15" t="s">
        <v>8315</v>
      </c>
      <c r="R2836" t="s">
        <v>8316</v>
      </c>
      <c r="S2836" s="19">
        <f t="shared" si="223"/>
        <v>42019.959837962961</v>
      </c>
      <c r="T2836" s="19">
        <f t="shared" si="224"/>
        <v>42034.959837962961</v>
      </c>
      <c r="U2836">
        <f t="shared" si="225"/>
        <v>2015</v>
      </c>
    </row>
    <row r="2837" spans="1:21" ht="43.2" x14ac:dyDescent="0.3">
      <c r="A2837" s="8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  <c r="O2837">
        <f t="shared" si="221"/>
        <v>187</v>
      </c>
      <c r="P2837" s="13">
        <f t="shared" si="222"/>
        <v>20.12</v>
      </c>
      <c r="Q2837" s="15" t="s">
        <v>8315</v>
      </c>
      <c r="R2837" t="s">
        <v>8316</v>
      </c>
      <c r="S2837" s="19">
        <f t="shared" si="223"/>
        <v>42313.703900462962</v>
      </c>
      <c r="T2837" s="19">
        <f t="shared" si="224"/>
        <v>42343</v>
      </c>
      <c r="U2837">
        <f t="shared" si="225"/>
        <v>2015</v>
      </c>
    </row>
    <row r="2838" spans="1:21" ht="57.6" hidden="1" x14ac:dyDescent="0.3">
      <c r="A2838" s="8">
        <v>2836</v>
      </c>
      <c r="B2838" s="9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  <c r="O2838">
        <f t="shared" si="221"/>
        <v>108</v>
      </c>
      <c r="P2838" s="13">
        <f t="shared" si="222"/>
        <v>44.09</v>
      </c>
      <c r="Q2838" s="15" t="s">
        <v>8315</v>
      </c>
      <c r="R2838" t="s">
        <v>8316</v>
      </c>
      <c r="S2838" s="19">
        <f t="shared" si="223"/>
        <v>42746.261782407411</v>
      </c>
      <c r="T2838" s="19">
        <f t="shared" si="224"/>
        <v>42784.207638888889</v>
      </c>
      <c r="U2838">
        <f t="shared" si="225"/>
        <v>2017</v>
      </c>
    </row>
    <row r="2839" spans="1:21" ht="57.6" hidden="1" x14ac:dyDescent="0.3">
      <c r="A2839" s="8">
        <v>2837</v>
      </c>
      <c r="B2839" s="9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  <c r="O2839">
        <f t="shared" si="221"/>
        <v>100</v>
      </c>
      <c r="P2839" s="13">
        <f t="shared" si="222"/>
        <v>40.479999999999997</v>
      </c>
      <c r="Q2839" s="15" t="s">
        <v>8315</v>
      </c>
      <c r="R2839" t="s">
        <v>8316</v>
      </c>
      <c r="S2839" s="19">
        <f t="shared" si="223"/>
        <v>42307.908379629633</v>
      </c>
      <c r="T2839" s="19">
        <f t="shared" si="224"/>
        <v>42347.950046296297</v>
      </c>
      <c r="U2839">
        <f t="shared" si="225"/>
        <v>2015</v>
      </c>
    </row>
    <row r="2840" spans="1:21" ht="43.2" x14ac:dyDescent="0.3">
      <c r="A2840" s="8">
        <v>2838</v>
      </c>
      <c r="B2840" s="9" t="s">
        <v>2838</v>
      </c>
      <c r="C2840" s="9" t="s">
        <v>6948</v>
      </c>
      <c r="D2840" s="10">
        <v>2000</v>
      </c>
      <c r="E2840" s="11">
        <v>2405</v>
      </c>
      <c r="F2840" s="8" t="s">
        <v>8218</v>
      </c>
      <c r="G2840" s="8" t="s">
        <v>8223</v>
      </c>
      <c r="H2840" s="8" t="s">
        <v>8245</v>
      </c>
      <c r="I2840" s="8">
        <v>1407967200</v>
      </c>
      <c r="J2840" s="8">
        <v>1406039696</v>
      </c>
      <c r="K2840" s="8" t="b">
        <v>0</v>
      </c>
      <c r="L2840" s="8">
        <v>54</v>
      </c>
      <c r="M2840" s="8" t="b">
        <v>1</v>
      </c>
      <c r="N2840" s="8" t="s">
        <v>8269</v>
      </c>
      <c r="O2840">
        <f t="shared" si="221"/>
        <v>120</v>
      </c>
      <c r="P2840" s="13">
        <f t="shared" si="222"/>
        <v>44.54</v>
      </c>
      <c r="Q2840" s="15" t="s">
        <v>8315</v>
      </c>
      <c r="R2840" t="s">
        <v>8316</v>
      </c>
      <c r="S2840" s="19">
        <f t="shared" si="223"/>
        <v>41842.607592592591</v>
      </c>
      <c r="T2840" s="19">
        <f t="shared" si="224"/>
        <v>41864.916666666664</v>
      </c>
      <c r="U2840">
        <f t="shared" si="225"/>
        <v>2014</v>
      </c>
    </row>
    <row r="2841" spans="1:21" ht="43.2" x14ac:dyDescent="0.3">
      <c r="A2841" s="8">
        <v>2839</v>
      </c>
      <c r="B2841" s="9" t="s">
        <v>2839</v>
      </c>
      <c r="C2841" s="9" t="s">
        <v>6949</v>
      </c>
      <c r="D2841" s="10">
        <v>3500</v>
      </c>
      <c r="E2841" s="11">
        <v>3900</v>
      </c>
      <c r="F2841" s="8" t="s">
        <v>8218</v>
      </c>
      <c r="G2841" s="8" t="s">
        <v>8223</v>
      </c>
      <c r="H2841" s="8" t="s">
        <v>8245</v>
      </c>
      <c r="I2841" s="8">
        <v>1408942740</v>
      </c>
      <c r="J2841" s="8">
        <v>1406958354</v>
      </c>
      <c r="K2841" s="8" t="b">
        <v>0</v>
      </c>
      <c r="L2841" s="8">
        <v>31</v>
      </c>
      <c r="M2841" s="8" t="b">
        <v>1</v>
      </c>
      <c r="N2841" s="8" t="s">
        <v>8269</v>
      </c>
      <c r="O2841">
        <f t="shared" si="221"/>
        <v>111</v>
      </c>
      <c r="P2841" s="13">
        <f t="shared" si="222"/>
        <v>125.81</v>
      </c>
      <c r="Q2841" s="15" t="s">
        <v>8315</v>
      </c>
      <c r="R2841" t="s">
        <v>8316</v>
      </c>
      <c r="S2841" s="19">
        <f t="shared" si="223"/>
        <v>41853.240208333329</v>
      </c>
      <c r="T2841" s="19">
        <f t="shared" si="224"/>
        <v>41876.207638888889</v>
      </c>
      <c r="U2841">
        <f t="shared" si="225"/>
        <v>2014</v>
      </c>
    </row>
    <row r="2842" spans="1:21" ht="57.6" x14ac:dyDescent="0.3">
      <c r="A2842" s="8">
        <v>2840</v>
      </c>
      <c r="B2842" s="9" t="s">
        <v>2840</v>
      </c>
      <c r="C2842" s="9" t="s">
        <v>6950</v>
      </c>
      <c r="D2842" s="10">
        <v>2500</v>
      </c>
      <c r="E2842" s="11">
        <v>2600</v>
      </c>
      <c r="F2842" s="8" t="s">
        <v>8218</v>
      </c>
      <c r="G2842" s="8" t="s">
        <v>8224</v>
      </c>
      <c r="H2842" s="8" t="s">
        <v>8246</v>
      </c>
      <c r="I2842" s="8">
        <v>1426698000</v>
      </c>
      <c r="J2842" s="8">
        <v>1424825479</v>
      </c>
      <c r="K2842" s="8" t="b">
        <v>0</v>
      </c>
      <c r="L2842" s="8">
        <v>132</v>
      </c>
      <c r="M2842" s="8" t="b">
        <v>1</v>
      </c>
      <c r="N2842" s="8" t="s">
        <v>8269</v>
      </c>
      <c r="O2842">
        <f t="shared" si="221"/>
        <v>104</v>
      </c>
      <c r="P2842" s="13">
        <f t="shared" si="222"/>
        <v>19.7</v>
      </c>
      <c r="Q2842" s="15" t="s">
        <v>8315</v>
      </c>
      <c r="R2842" t="s">
        <v>8316</v>
      </c>
      <c r="S2842" s="19">
        <f t="shared" si="223"/>
        <v>42060.035636574074</v>
      </c>
      <c r="T2842" s="19">
        <f t="shared" si="224"/>
        <v>42081.708333333328</v>
      </c>
      <c r="U2842">
        <f t="shared" si="225"/>
        <v>2015</v>
      </c>
    </row>
    <row r="2843" spans="1:21" ht="43.2" x14ac:dyDescent="0.3">
      <c r="A2843" s="8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  <c r="O2843">
        <f t="shared" si="221"/>
        <v>1</v>
      </c>
      <c r="P2843" s="13">
        <f t="shared" si="222"/>
        <v>10</v>
      </c>
      <c r="Q2843" s="15" t="s">
        <v>8315</v>
      </c>
      <c r="R2843" t="s">
        <v>8316</v>
      </c>
      <c r="S2843" s="19">
        <f t="shared" si="223"/>
        <v>42291.739548611105</v>
      </c>
      <c r="T2843" s="19">
        <f t="shared" si="224"/>
        <v>42351.781215277777</v>
      </c>
      <c r="U2843">
        <f t="shared" si="225"/>
        <v>2015</v>
      </c>
    </row>
    <row r="2844" spans="1:21" ht="43.2" x14ac:dyDescent="0.3">
      <c r="A2844" s="8">
        <v>2842</v>
      </c>
      <c r="B2844" s="9" t="s">
        <v>2842</v>
      </c>
      <c r="C2844" s="9" t="s">
        <v>6952</v>
      </c>
      <c r="D2844" s="10">
        <v>1500</v>
      </c>
      <c r="E2844" s="11">
        <v>0</v>
      </c>
      <c r="F2844" s="8" t="s">
        <v>8220</v>
      </c>
      <c r="G2844" s="8" t="s">
        <v>8224</v>
      </c>
      <c r="H2844" s="8" t="s">
        <v>8246</v>
      </c>
      <c r="I2844" s="8">
        <v>1403348400</v>
      </c>
      <c r="J2844" s="8">
        <v>1401058295</v>
      </c>
      <c r="K2844" s="8" t="b">
        <v>0</v>
      </c>
      <c r="L2844" s="8">
        <v>0</v>
      </c>
      <c r="M2844" s="8" t="b">
        <v>0</v>
      </c>
      <c r="N2844" s="8" t="s">
        <v>8269</v>
      </c>
      <c r="O2844">
        <f t="shared" si="221"/>
        <v>0</v>
      </c>
      <c r="P2844" s="13">
        <f t="shared" si="222"/>
        <v>0</v>
      </c>
      <c r="Q2844" s="15" t="s">
        <v>8315</v>
      </c>
      <c r="R2844" t="s">
        <v>8316</v>
      </c>
      <c r="S2844" s="19">
        <f t="shared" si="223"/>
        <v>41784.952488425923</v>
      </c>
      <c r="T2844" s="19">
        <f t="shared" si="224"/>
        <v>41811.458333333336</v>
      </c>
      <c r="U2844">
        <f t="shared" si="225"/>
        <v>2014</v>
      </c>
    </row>
    <row r="2845" spans="1:21" ht="43.2" x14ac:dyDescent="0.3">
      <c r="A2845" s="8">
        <v>2843</v>
      </c>
      <c r="B2845" s="9" t="s">
        <v>2843</v>
      </c>
      <c r="C2845" s="9" t="s">
        <v>6953</v>
      </c>
      <c r="D2845" s="10">
        <v>1200</v>
      </c>
      <c r="E2845" s="11">
        <v>0</v>
      </c>
      <c r="F2845" s="8" t="s">
        <v>8220</v>
      </c>
      <c r="G2845" s="8" t="s">
        <v>8223</v>
      </c>
      <c r="H2845" s="8" t="s">
        <v>8245</v>
      </c>
      <c r="I2845" s="8">
        <v>1465790400</v>
      </c>
      <c r="J2845" s="8">
        <v>1462210950</v>
      </c>
      <c r="K2845" s="8" t="b">
        <v>0</v>
      </c>
      <c r="L2845" s="8">
        <v>0</v>
      </c>
      <c r="M2845" s="8" t="b">
        <v>0</v>
      </c>
      <c r="N2845" s="8" t="s">
        <v>8269</v>
      </c>
      <c r="O2845">
        <f t="shared" si="221"/>
        <v>0</v>
      </c>
      <c r="P2845" s="13">
        <f t="shared" si="222"/>
        <v>0</v>
      </c>
      <c r="Q2845" s="15" t="s">
        <v>8315</v>
      </c>
      <c r="R2845" t="s">
        <v>8316</v>
      </c>
      <c r="S2845" s="19">
        <f t="shared" si="223"/>
        <v>42492.737847222219</v>
      </c>
      <c r="T2845" s="19">
        <f t="shared" si="224"/>
        <v>42534.166666666672</v>
      </c>
      <c r="U2845">
        <f t="shared" si="225"/>
        <v>2016</v>
      </c>
    </row>
    <row r="2846" spans="1:21" ht="43.2" hidden="1" x14ac:dyDescent="0.3">
      <c r="A2846" s="8">
        <v>2844</v>
      </c>
      <c r="B2846" s="9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  <c r="O2846">
        <f t="shared" si="221"/>
        <v>5</v>
      </c>
      <c r="P2846" s="13">
        <f t="shared" si="222"/>
        <v>30</v>
      </c>
      <c r="Q2846" s="15" t="s">
        <v>8315</v>
      </c>
      <c r="R2846" t="s">
        <v>8316</v>
      </c>
      <c r="S2846" s="19">
        <f t="shared" si="223"/>
        <v>42709.546064814815</v>
      </c>
      <c r="T2846" s="19">
        <f t="shared" si="224"/>
        <v>42739.546064814815</v>
      </c>
      <c r="U2846">
        <f t="shared" si="225"/>
        <v>2016</v>
      </c>
    </row>
    <row r="2847" spans="1:21" ht="43.2" hidden="1" x14ac:dyDescent="0.3">
      <c r="A2847" s="8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  <c r="O2847">
        <f t="shared" si="221"/>
        <v>32</v>
      </c>
      <c r="P2847" s="13">
        <f t="shared" si="222"/>
        <v>60.67</v>
      </c>
      <c r="Q2847" s="15" t="s">
        <v>8315</v>
      </c>
      <c r="R2847" t="s">
        <v>8316</v>
      </c>
      <c r="S2847" s="19">
        <f t="shared" si="223"/>
        <v>42103.016585648147</v>
      </c>
      <c r="T2847" s="19">
        <f t="shared" si="224"/>
        <v>42163.016585648147</v>
      </c>
      <c r="U2847">
        <f t="shared" si="225"/>
        <v>2015</v>
      </c>
    </row>
    <row r="2848" spans="1:21" ht="57.6" hidden="1" x14ac:dyDescent="0.3">
      <c r="A2848" s="8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  <c r="O2848">
        <f t="shared" si="221"/>
        <v>0</v>
      </c>
      <c r="P2848" s="13">
        <f t="shared" si="222"/>
        <v>0</v>
      </c>
      <c r="Q2848" s="15" t="s">
        <v>8315</v>
      </c>
      <c r="R2848" t="s">
        <v>8316</v>
      </c>
      <c r="S2848" s="19">
        <f t="shared" si="223"/>
        <v>42108.692060185189</v>
      </c>
      <c r="T2848" s="19">
        <f t="shared" si="224"/>
        <v>42153.692060185189</v>
      </c>
      <c r="U2848">
        <f t="shared" si="225"/>
        <v>2015</v>
      </c>
    </row>
    <row r="2849" spans="1:21" ht="43.2" x14ac:dyDescent="0.3">
      <c r="A2849" s="8">
        <v>2847</v>
      </c>
      <c r="B2849" s="9" t="s">
        <v>2847</v>
      </c>
      <c r="C2849" s="9" t="s">
        <v>6957</v>
      </c>
      <c r="D2849" s="10">
        <v>2000</v>
      </c>
      <c r="E2849" s="11">
        <v>0</v>
      </c>
      <c r="F2849" s="8" t="s">
        <v>8220</v>
      </c>
      <c r="G2849" s="8" t="s">
        <v>8223</v>
      </c>
      <c r="H2849" s="8" t="s">
        <v>8245</v>
      </c>
      <c r="I2849" s="8">
        <v>1464031265</v>
      </c>
      <c r="J2849" s="8">
        <v>1458847265</v>
      </c>
      <c r="K2849" s="8" t="b">
        <v>0</v>
      </c>
      <c r="L2849" s="8">
        <v>0</v>
      </c>
      <c r="M2849" s="8" t="b">
        <v>0</v>
      </c>
      <c r="N2849" s="8" t="s">
        <v>8269</v>
      </c>
      <c r="O2849">
        <f t="shared" si="221"/>
        <v>0</v>
      </c>
      <c r="P2849" s="13">
        <f t="shared" si="222"/>
        <v>0</v>
      </c>
      <c r="Q2849" s="15" t="s">
        <v>8315</v>
      </c>
      <c r="R2849" t="s">
        <v>8316</v>
      </c>
      <c r="S2849" s="19">
        <f t="shared" si="223"/>
        <v>42453.806307870371</v>
      </c>
      <c r="T2849" s="19">
        <f t="shared" si="224"/>
        <v>42513.806307870371</v>
      </c>
      <c r="U2849">
        <f t="shared" si="225"/>
        <v>2016</v>
      </c>
    </row>
    <row r="2850" spans="1:21" ht="57.6" hidden="1" x14ac:dyDescent="0.3">
      <c r="A2850" s="8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  <c r="O2850">
        <f t="shared" si="221"/>
        <v>0</v>
      </c>
      <c r="P2850" s="13">
        <f t="shared" si="222"/>
        <v>23.33</v>
      </c>
      <c r="Q2850" s="15" t="s">
        <v>8315</v>
      </c>
      <c r="R2850" t="s">
        <v>8316</v>
      </c>
      <c r="S2850" s="19">
        <f t="shared" si="223"/>
        <v>42123.648831018523</v>
      </c>
      <c r="T2850" s="19">
        <f t="shared" si="224"/>
        <v>42153.648831018523</v>
      </c>
      <c r="U2850">
        <f t="shared" si="225"/>
        <v>2015</v>
      </c>
    </row>
    <row r="2851" spans="1:21" ht="43.2" hidden="1" x14ac:dyDescent="0.3">
      <c r="A2851" s="8">
        <v>2849</v>
      </c>
      <c r="B2851" s="9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  <c r="O2851">
        <f t="shared" si="221"/>
        <v>1</v>
      </c>
      <c r="P2851" s="13">
        <f t="shared" si="222"/>
        <v>5</v>
      </c>
      <c r="Q2851" s="15" t="s">
        <v>8315</v>
      </c>
      <c r="R2851" t="s">
        <v>8316</v>
      </c>
      <c r="S2851" s="19">
        <f t="shared" si="223"/>
        <v>42453.428240740745</v>
      </c>
      <c r="T2851" s="19">
        <f t="shared" si="224"/>
        <v>42483.428240740745</v>
      </c>
      <c r="U2851">
        <f t="shared" si="225"/>
        <v>2016</v>
      </c>
    </row>
    <row r="2852" spans="1:21" ht="43.2" hidden="1" x14ac:dyDescent="0.3">
      <c r="A2852" s="8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  <c r="O2852">
        <f t="shared" si="221"/>
        <v>4</v>
      </c>
      <c r="P2852" s="13">
        <f t="shared" si="222"/>
        <v>23.92</v>
      </c>
      <c r="Q2852" s="15" t="s">
        <v>8315</v>
      </c>
      <c r="R2852" t="s">
        <v>8316</v>
      </c>
      <c r="S2852" s="19">
        <f t="shared" si="223"/>
        <v>41858.007071759261</v>
      </c>
      <c r="T2852" s="19">
        <f t="shared" si="224"/>
        <v>41888.007071759261</v>
      </c>
      <c r="U2852">
        <f t="shared" si="225"/>
        <v>2014</v>
      </c>
    </row>
    <row r="2853" spans="1:21" ht="43.2" x14ac:dyDescent="0.3">
      <c r="A2853" s="8">
        <v>2851</v>
      </c>
      <c r="B2853" s="9" t="s">
        <v>2851</v>
      </c>
      <c r="C2853" s="9" t="s">
        <v>6961</v>
      </c>
      <c r="D2853" s="10">
        <v>4500</v>
      </c>
      <c r="E2853" s="11">
        <v>0</v>
      </c>
      <c r="F2853" s="8" t="s">
        <v>8220</v>
      </c>
      <c r="G2853" s="8" t="s">
        <v>8240</v>
      </c>
      <c r="H2853" s="8" t="s">
        <v>8248</v>
      </c>
      <c r="I2853" s="8">
        <v>1454109420</v>
      </c>
      <c r="J2853" s="8">
        <v>1453334629</v>
      </c>
      <c r="K2853" s="8" t="b">
        <v>0</v>
      </c>
      <c r="L2853" s="8">
        <v>0</v>
      </c>
      <c r="M2853" s="8" t="b">
        <v>0</v>
      </c>
      <c r="N2853" s="8" t="s">
        <v>8269</v>
      </c>
      <c r="O2853">
        <f t="shared" si="221"/>
        <v>0</v>
      </c>
      <c r="P2853" s="13">
        <f t="shared" si="222"/>
        <v>0</v>
      </c>
      <c r="Q2853" s="15" t="s">
        <v>8315</v>
      </c>
      <c r="R2853" t="s">
        <v>8316</v>
      </c>
      <c r="S2853" s="19">
        <f t="shared" si="223"/>
        <v>42390.002650462964</v>
      </c>
      <c r="T2853" s="19">
        <f t="shared" si="224"/>
        <v>42398.970138888893</v>
      </c>
      <c r="U2853">
        <f t="shared" si="225"/>
        <v>2016</v>
      </c>
    </row>
    <row r="2854" spans="1:21" ht="43.2" hidden="1" x14ac:dyDescent="0.3">
      <c r="A2854" s="8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  <c r="O2854">
        <f t="shared" si="221"/>
        <v>2</v>
      </c>
      <c r="P2854" s="13">
        <f t="shared" si="222"/>
        <v>15.83</v>
      </c>
      <c r="Q2854" s="15" t="s">
        <v>8315</v>
      </c>
      <c r="R2854" t="s">
        <v>8316</v>
      </c>
      <c r="S2854" s="19">
        <f t="shared" si="223"/>
        <v>41781.045173611114</v>
      </c>
      <c r="T2854" s="19">
        <f t="shared" si="224"/>
        <v>41811.045173611114</v>
      </c>
      <c r="U2854">
        <f t="shared" si="225"/>
        <v>2014</v>
      </c>
    </row>
    <row r="2855" spans="1:21" ht="43.2" hidden="1" x14ac:dyDescent="0.3">
      <c r="A2855" s="8">
        <v>2853</v>
      </c>
      <c r="B2855" s="9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  <c r="O2855">
        <f t="shared" si="221"/>
        <v>0</v>
      </c>
      <c r="P2855" s="13">
        <f t="shared" si="222"/>
        <v>0</v>
      </c>
      <c r="Q2855" s="15" t="s">
        <v>8315</v>
      </c>
      <c r="R2855" t="s">
        <v>8316</v>
      </c>
      <c r="S2855" s="19">
        <f t="shared" si="223"/>
        <v>41836.190937499996</v>
      </c>
      <c r="T2855" s="19">
        <f t="shared" si="224"/>
        <v>41896.190937499996</v>
      </c>
      <c r="U2855">
        <f t="shared" si="225"/>
        <v>2014</v>
      </c>
    </row>
    <row r="2856" spans="1:21" ht="43.2" x14ac:dyDescent="0.3">
      <c r="A2856" s="8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  <c r="O2856">
        <f t="shared" si="221"/>
        <v>42</v>
      </c>
      <c r="P2856" s="13">
        <f t="shared" si="222"/>
        <v>29.79</v>
      </c>
      <c r="Q2856" s="15" t="s">
        <v>8315</v>
      </c>
      <c r="R2856" t="s">
        <v>8316</v>
      </c>
      <c r="S2856" s="19">
        <f t="shared" si="223"/>
        <v>42111.71665509259</v>
      </c>
      <c r="T2856" s="19">
        <f t="shared" si="224"/>
        <v>42131.71665509259</v>
      </c>
      <c r="U2856">
        <f t="shared" si="225"/>
        <v>2015</v>
      </c>
    </row>
    <row r="2857" spans="1:21" ht="57.6" hidden="1" x14ac:dyDescent="0.3">
      <c r="A2857" s="8">
        <v>2855</v>
      </c>
      <c r="B2857" s="9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  <c r="O2857">
        <f t="shared" si="221"/>
        <v>50</v>
      </c>
      <c r="P2857" s="13">
        <f t="shared" si="222"/>
        <v>60</v>
      </c>
      <c r="Q2857" s="15" t="s">
        <v>8315</v>
      </c>
      <c r="R2857" t="s">
        <v>8316</v>
      </c>
      <c r="S2857" s="19">
        <f t="shared" si="223"/>
        <v>42370.007766203707</v>
      </c>
      <c r="T2857" s="19">
        <f t="shared" si="224"/>
        <v>42398.981944444444</v>
      </c>
      <c r="U2857">
        <f t="shared" si="225"/>
        <v>2016</v>
      </c>
    </row>
    <row r="2858" spans="1:21" ht="43.2" x14ac:dyDescent="0.3">
      <c r="A2858" s="8">
        <v>2856</v>
      </c>
      <c r="B2858" s="9" t="s">
        <v>2856</v>
      </c>
      <c r="C2858" s="9" t="s">
        <v>6966</v>
      </c>
      <c r="D2858" s="10">
        <v>3000</v>
      </c>
      <c r="E2858" s="11">
        <v>146</v>
      </c>
      <c r="F2858" s="8" t="s">
        <v>8220</v>
      </c>
      <c r="G2858" s="8" t="s">
        <v>8223</v>
      </c>
      <c r="H2858" s="8" t="s">
        <v>8245</v>
      </c>
      <c r="I2858" s="8">
        <v>1439069640</v>
      </c>
      <c r="J2858" s="8">
        <v>1433897647</v>
      </c>
      <c r="K2858" s="8" t="b">
        <v>0</v>
      </c>
      <c r="L2858" s="8">
        <v>6</v>
      </c>
      <c r="M2858" s="8" t="b">
        <v>0</v>
      </c>
      <c r="N2858" s="8" t="s">
        <v>8269</v>
      </c>
      <c r="O2858">
        <f t="shared" si="221"/>
        <v>5</v>
      </c>
      <c r="P2858" s="13">
        <f t="shared" si="222"/>
        <v>24.33</v>
      </c>
      <c r="Q2858" s="15" t="s">
        <v>8315</v>
      </c>
      <c r="R2858" t="s">
        <v>8316</v>
      </c>
      <c r="S2858" s="19">
        <f t="shared" si="223"/>
        <v>42165.037581018521</v>
      </c>
      <c r="T2858" s="19">
        <f t="shared" si="224"/>
        <v>42224.898611111115</v>
      </c>
      <c r="U2858">
        <f t="shared" si="225"/>
        <v>2015</v>
      </c>
    </row>
    <row r="2859" spans="1:21" ht="57.6" hidden="1" x14ac:dyDescent="0.3">
      <c r="A2859" s="8">
        <v>2857</v>
      </c>
      <c r="B2859" s="9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  <c r="O2859">
        <f t="shared" si="221"/>
        <v>20</v>
      </c>
      <c r="P2859" s="13">
        <f t="shared" si="222"/>
        <v>500</v>
      </c>
      <c r="Q2859" s="15" t="s">
        <v>8315</v>
      </c>
      <c r="R2859" t="s">
        <v>8316</v>
      </c>
      <c r="S2859" s="19">
        <f t="shared" si="223"/>
        <v>42726.920081018514</v>
      </c>
      <c r="T2859" s="19">
        <f t="shared" si="224"/>
        <v>42786.75</v>
      </c>
      <c r="U2859">
        <f t="shared" si="225"/>
        <v>2016</v>
      </c>
    </row>
    <row r="2860" spans="1:21" ht="43.2" x14ac:dyDescent="0.3">
      <c r="A2860" s="8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  <c r="O2860">
        <f t="shared" si="221"/>
        <v>0</v>
      </c>
      <c r="P2860" s="13">
        <f t="shared" si="222"/>
        <v>0</v>
      </c>
      <c r="Q2860" s="15" t="s">
        <v>8315</v>
      </c>
      <c r="R2860" t="s">
        <v>8316</v>
      </c>
      <c r="S2860" s="19">
        <f t="shared" si="223"/>
        <v>41954.545081018514</v>
      </c>
      <c r="T2860" s="19">
        <f t="shared" si="224"/>
        <v>41978.477777777778</v>
      </c>
      <c r="U2860">
        <f t="shared" si="225"/>
        <v>2014</v>
      </c>
    </row>
    <row r="2861" spans="1:21" ht="43.2" x14ac:dyDescent="0.3">
      <c r="A2861" s="8">
        <v>2859</v>
      </c>
      <c r="B2861" s="9" t="s">
        <v>2859</v>
      </c>
      <c r="C2861" s="9" t="s">
        <v>6969</v>
      </c>
      <c r="D2861" s="10">
        <v>2000</v>
      </c>
      <c r="E2861" s="11">
        <v>35</v>
      </c>
      <c r="F2861" s="8" t="s">
        <v>8220</v>
      </c>
      <c r="G2861" s="8" t="s">
        <v>8225</v>
      </c>
      <c r="H2861" s="8" t="s">
        <v>8247</v>
      </c>
      <c r="I2861" s="8">
        <v>1444984904</v>
      </c>
      <c r="J2861" s="8">
        <v>1439800904</v>
      </c>
      <c r="K2861" s="8" t="b">
        <v>0</v>
      </c>
      <c r="L2861" s="8">
        <v>1</v>
      </c>
      <c r="M2861" s="8" t="b">
        <v>0</v>
      </c>
      <c r="N2861" s="8" t="s">
        <v>8269</v>
      </c>
      <c r="O2861">
        <f t="shared" si="221"/>
        <v>2</v>
      </c>
      <c r="P2861" s="13">
        <f t="shared" si="222"/>
        <v>35</v>
      </c>
      <c r="Q2861" s="15" t="s">
        <v>8315</v>
      </c>
      <c r="R2861" t="s">
        <v>8316</v>
      </c>
      <c r="S2861" s="19">
        <f t="shared" si="223"/>
        <v>42233.362314814818</v>
      </c>
      <c r="T2861" s="19">
        <f t="shared" si="224"/>
        <v>42293.362314814818</v>
      </c>
      <c r="U2861">
        <f t="shared" si="225"/>
        <v>2015</v>
      </c>
    </row>
    <row r="2862" spans="1:21" ht="57.6" x14ac:dyDescent="0.3">
      <c r="A2862" s="8">
        <v>2860</v>
      </c>
      <c r="B2862" s="9" t="s">
        <v>2860</v>
      </c>
      <c r="C2862" s="9" t="s">
        <v>6970</v>
      </c>
      <c r="D2862" s="10">
        <v>4000</v>
      </c>
      <c r="E2862" s="11">
        <v>266</v>
      </c>
      <c r="F2862" s="8" t="s">
        <v>8220</v>
      </c>
      <c r="G2862" s="8" t="s">
        <v>8223</v>
      </c>
      <c r="H2862" s="8" t="s">
        <v>8245</v>
      </c>
      <c r="I2862" s="8">
        <v>1466363576</v>
      </c>
      <c r="J2862" s="8">
        <v>1461179576</v>
      </c>
      <c r="K2862" s="8" t="b">
        <v>0</v>
      </c>
      <c r="L2862" s="8">
        <v>9</v>
      </c>
      <c r="M2862" s="8" t="b">
        <v>0</v>
      </c>
      <c r="N2862" s="8" t="s">
        <v>8269</v>
      </c>
      <c r="O2862">
        <f t="shared" si="221"/>
        <v>7</v>
      </c>
      <c r="P2862" s="13">
        <f t="shared" si="222"/>
        <v>29.56</v>
      </c>
      <c r="Q2862" s="15" t="s">
        <v>8315</v>
      </c>
      <c r="R2862" t="s">
        <v>8316</v>
      </c>
      <c r="S2862" s="19">
        <f t="shared" si="223"/>
        <v>42480.800648148142</v>
      </c>
      <c r="T2862" s="19">
        <f t="shared" si="224"/>
        <v>42540.800648148142</v>
      </c>
      <c r="U2862">
        <f t="shared" si="225"/>
        <v>2016</v>
      </c>
    </row>
    <row r="2863" spans="1:21" ht="43.2" hidden="1" x14ac:dyDescent="0.3">
      <c r="A2863" s="8">
        <v>2861</v>
      </c>
      <c r="B2863" s="9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  <c r="O2863">
        <f t="shared" si="221"/>
        <v>32</v>
      </c>
      <c r="P2863" s="13">
        <f t="shared" si="222"/>
        <v>26.67</v>
      </c>
      <c r="Q2863" s="15" t="s">
        <v>8315</v>
      </c>
      <c r="R2863" t="s">
        <v>8316</v>
      </c>
      <c r="S2863" s="19">
        <f t="shared" si="223"/>
        <v>42257.590833333335</v>
      </c>
      <c r="T2863" s="19">
        <f t="shared" si="224"/>
        <v>42271.590833333335</v>
      </c>
      <c r="U2863">
        <f t="shared" si="225"/>
        <v>2015</v>
      </c>
    </row>
    <row r="2864" spans="1:21" ht="43.2" hidden="1" x14ac:dyDescent="0.3">
      <c r="A2864" s="8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  <c r="O2864">
        <f t="shared" si="221"/>
        <v>0</v>
      </c>
      <c r="P2864" s="13">
        <f t="shared" si="222"/>
        <v>18.329999999999998</v>
      </c>
      <c r="Q2864" s="15" t="s">
        <v>8315</v>
      </c>
      <c r="R2864" t="s">
        <v>8316</v>
      </c>
      <c r="S2864" s="19">
        <f t="shared" si="223"/>
        <v>41784.789687500001</v>
      </c>
      <c r="T2864" s="19">
        <f t="shared" si="224"/>
        <v>41814.789687500001</v>
      </c>
      <c r="U2864">
        <f t="shared" si="225"/>
        <v>2014</v>
      </c>
    </row>
    <row r="2865" spans="1:21" ht="43.2" hidden="1" x14ac:dyDescent="0.3">
      <c r="A2865" s="8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  <c r="O2865">
        <f t="shared" si="221"/>
        <v>0</v>
      </c>
      <c r="P2865" s="13">
        <f t="shared" si="222"/>
        <v>20</v>
      </c>
      <c r="Q2865" s="15" t="s">
        <v>8315</v>
      </c>
      <c r="R2865" t="s">
        <v>8316</v>
      </c>
      <c r="S2865" s="19">
        <f t="shared" si="223"/>
        <v>41831.675034722226</v>
      </c>
      <c r="T2865" s="19">
        <f t="shared" si="224"/>
        <v>41891.675034722226</v>
      </c>
      <c r="U2865">
        <f t="shared" si="225"/>
        <v>2014</v>
      </c>
    </row>
    <row r="2866" spans="1:21" x14ac:dyDescent="0.3">
      <c r="A2866" s="8">
        <v>2864</v>
      </c>
      <c r="B2866" s="9" t="s">
        <v>2864</v>
      </c>
      <c r="C2866" s="9" t="s">
        <v>6974</v>
      </c>
      <c r="D2866" s="10">
        <v>2500</v>
      </c>
      <c r="E2866" s="11">
        <v>40</v>
      </c>
      <c r="F2866" s="8" t="s">
        <v>8220</v>
      </c>
      <c r="G2866" s="8" t="s">
        <v>8224</v>
      </c>
      <c r="H2866" s="8" t="s">
        <v>8246</v>
      </c>
      <c r="I2866" s="8">
        <v>1437139080</v>
      </c>
      <c r="J2866" s="8">
        <v>1434552207</v>
      </c>
      <c r="K2866" s="8" t="b">
        <v>0</v>
      </c>
      <c r="L2866" s="8">
        <v>3</v>
      </c>
      <c r="M2866" s="8" t="b">
        <v>0</v>
      </c>
      <c r="N2866" s="8" t="s">
        <v>8269</v>
      </c>
      <c r="O2866">
        <f t="shared" si="221"/>
        <v>2</v>
      </c>
      <c r="P2866" s="13">
        <f t="shared" si="222"/>
        <v>13.33</v>
      </c>
      <c r="Q2866" s="15" t="s">
        <v>8315</v>
      </c>
      <c r="R2866" t="s">
        <v>8316</v>
      </c>
      <c r="S2866" s="19">
        <f t="shared" si="223"/>
        <v>42172.613506944443</v>
      </c>
      <c r="T2866" s="19">
        <f t="shared" si="224"/>
        <v>42202.554166666669</v>
      </c>
      <c r="U2866">
        <f t="shared" si="225"/>
        <v>2015</v>
      </c>
    </row>
    <row r="2867" spans="1:21" ht="43.2" x14ac:dyDescent="0.3">
      <c r="A2867" s="8">
        <v>2865</v>
      </c>
      <c r="B2867" s="9" t="s">
        <v>2865</v>
      </c>
      <c r="C2867" s="9" t="s">
        <v>6975</v>
      </c>
      <c r="D2867" s="10">
        <v>2888</v>
      </c>
      <c r="E2867" s="11">
        <v>0</v>
      </c>
      <c r="F2867" s="8" t="s">
        <v>8220</v>
      </c>
      <c r="G2867" s="8" t="s">
        <v>8223</v>
      </c>
      <c r="H2867" s="8" t="s">
        <v>8245</v>
      </c>
      <c r="I2867" s="8">
        <v>1420512259</v>
      </c>
      <c r="J2867" s="8">
        <v>1415328259</v>
      </c>
      <c r="K2867" s="8" t="b">
        <v>0</v>
      </c>
      <c r="L2867" s="8">
        <v>0</v>
      </c>
      <c r="M2867" s="8" t="b">
        <v>0</v>
      </c>
      <c r="N2867" s="8" t="s">
        <v>8269</v>
      </c>
      <c r="O2867">
        <f t="shared" si="221"/>
        <v>0</v>
      </c>
      <c r="P2867" s="13">
        <f t="shared" si="222"/>
        <v>0</v>
      </c>
      <c r="Q2867" s="15" t="s">
        <v>8315</v>
      </c>
      <c r="R2867" t="s">
        <v>8316</v>
      </c>
      <c r="S2867" s="19">
        <f t="shared" si="223"/>
        <v>41950.114108796297</v>
      </c>
      <c r="T2867" s="19">
        <f t="shared" si="224"/>
        <v>42010.114108796297</v>
      </c>
      <c r="U2867">
        <f t="shared" si="225"/>
        <v>2014</v>
      </c>
    </row>
    <row r="2868" spans="1:21" ht="43.2" hidden="1" x14ac:dyDescent="0.3">
      <c r="A2868" s="8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  <c r="O2868">
        <f t="shared" si="221"/>
        <v>1</v>
      </c>
      <c r="P2868" s="13">
        <f t="shared" si="222"/>
        <v>22.5</v>
      </c>
      <c r="Q2868" s="15" t="s">
        <v>8315</v>
      </c>
      <c r="R2868" t="s">
        <v>8316</v>
      </c>
      <c r="S2868" s="19">
        <f t="shared" si="223"/>
        <v>42627.955104166671</v>
      </c>
      <c r="T2868" s="19">
        <f t="shared" si="224"/>
        <v>42657.916666666672</v>
      </c>
      <c r="U2868">
        <f t="shared" si="225"/>
        <v>2016</v>
      </c>
    </row>
    <row r="2869" spans="1:21" ht="57.6" x14ac:dyDescent="0.3">
      <c r="A2869" s="8">
        <v>2867</v>
      </c>
      <c r="B2869" s="9" t="s">
        <v>2867</v>
      </c>
      <c r="C2869" s="9" t="s">
        <v>6977</v>
      </c>
      <c r="D2869" s="10">
        <v>2500</v>
      </c>
      <c r="E2869" s="11">
        <v>504</v>
      </c>
      <c r="F2869" s="8" t="s">
        <v>8220</v>
      </c>
      <c r="G2869" s="8" t="s">
        <v>8223</v>
      </c>
      <c r="H2869" s="8" t="s">
        <v>8245</v>
      </c>
      <c r="I2869" s="8">
        <v>1467604800</v>
      </c>
      <c r="J2869" s="8">
        <v>1465533672</v>
      </c>
      <c r="K2869" s="8" t="b">
        <v>0</v>
      </c>
      <c r="L2869" s="8">
        <v>10</v>
      </c>
      <c r="M2869" s="8" t="b">
        <v>0</v>
      </c>
      <c r="N2869" s="8" t="s">
        <v>8269</v>
      </c>
      <c r="O2869">
        <f t="shared" si="221"/>
        <v>20</v>
      </c>
      <c r="P2869" s="13">
        <f t="shared" si="222"/>
        <v>50.4</v>
      </c>
      <c r="Q2869" s="15" t="s">
        <v>8315</v>
      </c>
      <c r="R2869" t="s">
        <v>8316</v>
      </c>
      <c r="S2869" s="19">
        <f t="shared" si="223"/>
        <v>42531.195277777777</v>
      </c>
      <c r="T2869" s="19">
        <f t="shared" si="224"/>
        <v>42555.166666666672</v>
      </c>
      <c r="U2869">
        <f t="shared" si="225"/>
        <v>2016</v>
      </c>
    </row>
    <row r="2870" spans="1:21" ht="57.6" hidden="1" x14ac:dyDescent="0.3">
      <c r="A2870" s="8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  <c r="O2870">
        <f t="shared" si="221"/>
        <v>42</v>
      </c>
      <c r="P2870" s="13">
        <f t="shared" si="222"/>
        <v>105.03</v>
      </c>
      <c r="Q2870" s="15" t="s">
        <v>8315</v>
      </c>
      <c r="R2870" t="s">
        <v>8316</v>
      </c>
      <c r="S2870" s="19">
        <f t="shared" si="223"/>
        <v>42618.827013888891</v>
      </c>
      <c r="T2870" s="19">
        <f t="shared" si="224"/>
        <v>42648.827013888891</v>
      </c>
      <c r="U2870">
        <f t="shared" si="225"/>
        <v>2016</v>
      </c>
    </row>
    <row r="2871" spans="1:21" ht="57.6" hidden="1" x14ac:dyDescent="0.3">
      <c r="A2871" s="8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  <c r="O2871">
        <f t="shared" si="221"/>
        <v>1</v>
      </c>
      <c r="P2871" s="13">
        <f t="shared" si="222"/>
        <v>35.4</v>
      </c>
      <c r="Q2871" s="15" t="s">
        <v>8315</v>
      </c>
      <c r="R2871" t="s">
        <v>8316</v>
      </c>
      <c r="S2871" s="19">
        <f t="shared" si="223"/>
        <v>42540.593530092592</v>
      </c>
      <c r="T2871" s="19">
        <f t="shared" si="224"/>
        <v>42570.593530092592</v>
      </c>
      <c r="U2871">
        <f t="shared" si="225"/>
        <v>2016</v>
      </c>
    </row>
    <row r="2872" spans="1:21" ht="57.6" hidden="1" x14ac:dyDescent="0.3">
      <c r="A2872" s="8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  <c r="O2872">
        <f t="shared" si="221"/>
        <v>15</v>
      </c>
      <c r="P2872" s="13">
        <f t="shared" si="222"/>
        <v>83.33</v>
      </c>
      <c r="Q2872" s="15" t="s">
        <v>8315</v>
      </c>
      <c r="R2872" t="s">
        <v>8316</v>
      </c>
      <c r="S2872" s="19">
        <f t="shared" si="223"/>
        <v>41746.189409722225</v>
      </c>
      <c r="T2872" s="19">
        <f t="shared" si="224"/>
        <v>41776.189409722225</v>
      </c>
      <c r="U2872">
        <f t="shared" si="225"/>
        <v>2014</v>
      </c>
    </row>
    <row r="2873" spans="1:21" ht="43.2" hidden="1" x14ac:dyDescent="0.3">
      <c r="A2873" s="8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  <c r="O2873">
        <f t="shared" si="221"/>
        <v>5</v>
      </c>
      <c r="P2873" s="13">
        <f t="shared" si="222"/>
        <v>35.92</v>
      </c>
      <c r="Q2873" s="15" t="s">
        <v>8315</v>
      </c>
      <c r="R2873" t="s">
        <v>8316</v>
      </c>
      <c r="S2873" s="19">
        <f t="shared" si="223"/>
        <v>41974.738576388889</v>
      </c>
      <c r="T2873" s="19">
        <f t="shared" si="224"/>
        <v>41994.738576388889</v>
      </c>
      <c r="U2873">
        <f t="shared" si="225"/>
        <v>2014</v>
      </c>
    </row>
    <row r="2874" spans="1:21" ht="43.2" x14ac:dyDescent="0.3">
      <c r="A2874" s="8">
        <v>2872</v>
      </c>
      <c r="B2874" s="9" t="s">
        <v>2872</v>
      </c>
      <c r="C2874" s="9" t="s">
        <v>6982</v>
      </c>
      <c r="D2874" s="10">
        <v>3000</v>
      </c>
      <c r="E2874" s="11">
        <v>0</v>
      </c>
      <c r="F2874" s="8" t="s">
        <v>8220</v>
      </c>
      <c r="G2874" s="8" t="s">
        <v>8223</v>
      </c>
      <c r="H2874" s="8" t="s">
        <v>8245</v>
      </c>
      <c r="I2874" s="8">
        <v>1434768438</v>
      </c>
      <c r="J2874" s="8">
        <v>1429584438</v>
      </c>
      <c r="K2874" s="8" t="b">
        <v>0</v>
      </c>
      <c r="L2874" s="8">
        <v>0</v>
      </c>
      <c r="M2874" s="8" t="b">
        <v>0</v>
      </c>
      <c r="N2874" s="8" t="s">
        <v>8269</v>
      </c>
      <c r="O2874">
        <f t="shared" si="221"/>
        <v>0</v>
      </c>
      <c r="P2874" s="13">
        <f t="shared" si="222"/>
        <v>0</v>
      </c>
      <c r="Q2874" s="15" t="s">
        <v>8315</v>
      </c>
      <c r="R2874" t="s">
        <v>8316</v>
      </c>
      <c r="S2874" s="19">
        <f t="shared" si="223"/>
        <v>42115.11618055556</v>
      </c>
      <c r="T2874" s="19">
        <f t="shared" si="224"/>
        <v>42175.11618055556</v>
      </c>
      <c r="U2874">
        <f t="shared" si="225"/>
        <v>2015</v>
      </c>
    </row>
    <row r="2875" spans="1:21" ht="57.6" x14ac:dyDescent="0.3">
      <c r="A2875" s="8">
        <v>2873</v>
      </c>
      <c r="B2875" s="9" t="s">
        <v>2873</v>
      </c>
      <c r="C2875" s="9" t="s">
        <v>6983</v>
      </c>
      <c r="D2875" s="10">
        <v>2500</v>
      </c>
      <c r="E2875" s="11">
        <v>953</v>
      </c>
      <c r="F2875" s="8" t="s">
        <v>8220</v>
      </c>
      <c r="G2875" s="8" t="s">
        <v>8223</v>
      </c>
      <c r="H2875" s="8" t="s">
        <v>8245</v>
      </c>
      <c r="I2875" s="8">
        <v>1422473831</v>
      </c>
      <c r="J2875" s="8">
        <v>1419881831</v>
      </c>
      <c r="K2875" s="8" t="b">
        <v>0</v>
      </c>
      <c r="L2875" s="8">
        <v>8</v>
      </c>
      <c r="M2875" s="8" t="b">
        <v>0</v>
      </c>
      <c r="N2875" s="8" t="s">
        <v>8269</v>
      </c>
      <c r="O2875">
        <f t="shared" si="221"/>
        <v>38</v>
      </c>
      <c r="P2875" s="13">
        <f t="shared" si="222"/>
        <v>119.13</v>
      </c>
      <c r="Q2875" s="15" t="s">
        <v>8315</v>
      </c>
      <c r="R2875" t="s">
        <v>8316</v>
      </c>
      <c r="S2875" s="19">
        <f t="shared" si="223"/>
        <v>42002.817488425921</v>
      </c>
      <c r="T2875" s="19">
        <f t="shared" si="224"/>
        <v>42032.817488425921</v>
      </c>
      <c r="U2875">
        <f t="shared" si="225"/>
        <v>2014</v>
      </c>
    </row>
    <row r="2876" spans="1:21" ht="43.2" hidden="1" x14ac:dyDescent="0.3">
      <c r="A2876" s="8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  <c r="O2876">
        <f t="shared" si="221"/>
        <v>5</v>
      </c>
      <c r="P2876" s="13">
        <f t="shared" si="222"/>
        <v>90.33</v>
      </c>
      <c r="Q2876" s="15" t="s">
        <v>8315</v>
      </c>
      <c r="R2876" t="s">
        <v>8316</v>
      </c>
      <c r="S2876" s="19">
        <f t="shared" si="223"/>
        <v>42722.84474537037</v>
      </c>
      <c r="T2876" s="19">
        <f t="shared" si="224"/>
        <v>42752.84474537037</v>
      </c>
      <c r="U2876">
        <f t="shared" si="225"/>
        <v>2016</v>
      </c>
    </row>
    <row r="2877" spans="1:21" ht="43.2" hidden="1" x14ac:dyDescent="0.3">
      <c r="A2877" s="8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  <c r="O2877">
        <f t="shared" si="221"/>
        <v>0</v>
      </c>
      <c r="P2877" s="13">
        <f t="shared" si="222"/>
        <v>2.33</v>
      </c>
      <c r="Q2877" s="15" t="s">
        <v>8315</v>
      </c>
      <c r="R2877" t="s">
        <v>8316</v>
      </c>
      <c r="S2877" s="19">
        <f t="shared" si="223"/>
        <v>42465.128391203703</v>
      </c>
      <c r="T2877" s="19">
        <f t="shared" si="224"/>
        <v>42495.128391203703</v>
      </c>
      <c r="U2877">
        <f t="shared" si="225"/>
        <v>2016</v>
      </c>
    </row>
    <row r="2878" spans="1:21" ht="43.2" hidden="1" x14ac:dyDescent="0.3">
      <c r="A2878" s="8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  <c r="O2878">
        <f t="shared" si="221"/>
        <v>0</v>
      </c>
      <c r="P2878" s="13">
        <f t="shared" si="222"/>
        <v>0</v>
      </c>
      <c r="Q2878" s="15" t="s">
        <v>8315</v>
      </c>
      <c r="R2878" t="s">
        <v>8316</v>
      </c>
      <c r="S2878" s="19">
        <f t="shared" si="223"/>
        <v>42171.743969907402</v>
      </c>
      <c r="T2878" s="19">
        <f t="shared" si="224"/>
        <v>42201.743969907402</v>
      </c>
      <c r="U2878">
        <f t="shared" si="225"/>
        <v>2015</v>
      </c>
    </row>
    <row r="2879" spans="1:21" ht="43.2" hidden="1" x14ac:dyDescent="0.3">
      <c r="A2879" s="8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  <c r="O2879">
        <f t="shared" si="221"/>
        <v>11</v>
      </c>
      <c r="P2879" s="13">
        <f t="shared" si="222"/>
        <v>108.33</v>
      </c>
      <c r="Q2879" s="15" t="s">
        <v>8315</v>
      </c>
      <c r="R2879" t="s">
        <v>8316</v>
      </c>
      <c r="S2879" s="19">
        <f t="shared" si="223"/>
        <v>42672.955138888887</v>
      </c>
      <c r="T2879" s="19">
        <f t="shared" si="224"/>
        <v>42704.708333333328</v>
      </c>
      <c r="U2879">
        <f t="shared" si="225"/>
        <v>2016</v>
      </c>
    </row>
    <row r="2880" spans="1:21" ht="43.2" x14ac:dyDescent="0.3">
      <c r="A2880" s="8">
        <v>2878</v>
      </c>
      <c r="B2880" s="9" t="s">
        <v>2878</v>
      </c>
      <c r="C2880" s="9" t="s">
        <v>6988</v>
      </c>
      <c r="D2880" s="10">
        <v>3000</v>
      </c>
      <c r="E2880" s="11">
        <v>63</v>
      </c>
      <c r="F2880" s="8" t="s">
        <v>8220</v>
      </c>
      <c r="G2880" s="8" t="s">
        <v>8224</v>
      </c>
      <c r="H2880" s="8" t="s">
        <v>8246</v>
      </c>
      <c r="I2880" s="8">
        <v>1435934795</v>
      </c>
      <c r="J2880" s="8">
        <v>1430750795</v>
      </c>
      <c r="K2880" s="8" t="b">
        <v>0</v>
      </c>
      <c r="L2880" s="8">
        <v>4</v>
      </c>
      <c r="M2880" s="8" t="b">
        <v>0</v>
      </c>
      <c r="N2880" s="8" t="s">
        <v>8269</v>
      </c>
      <c r="O2880">
        <f t="shared" si="221"/>
        <v>2</v>
      </c>
      <c r="P2880" s="13">
        <f t="shared" si="222"/>
        <v>15.75</v>
      </c>
      <c r="Q2880" s="15" t="s">
        <v>8315</v>
      </c>
      <c r="R2880" t="s">
        <v>8316</v>
      </c>
      <c r="S2880" s="19">
        <f t="shared" si="223"/>
        <v>42128.615682870368</v>
      </c>
      <c r="T2880" s="19">
        <f t="shared" si="224"/>
        <v>42188.615682870368</v>
      </c>
      <c r="U2880">
        <f t="shared" si="225"/>
        <v>2015</v>
      </c>
    </row>
    <row r="2881" spans="1:21" ht="43.2" hidden="1" x14ac:dyDescent="0.3">
      <c r="A2881" s="8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  <c r="O2881">
        <f t="shared" si="221"/>
        <v>0</v>
      </c>
      <c r="P2881" s="13">
        <f t="shared" si="222"/>
        <v>29</v>
      </c>
      <c r="Q2881" s="15" t="s">
        <v>8315</v>
      </c>
      <c r="R2881" t="s">
        <v>8316</v>
      </c>
      <c r="S2881" s="19">
        <f t="shared" si="223"/>
        <v>42359.725243055553</v>
      </c>
      <c r="T2881" s="19">
        <f t="shared" si="224"/>
        <v>42389.725243055553</v>
      </c>
      <c r="U2881">
        <f t="shared" si="225"/>
        <v>2015</v>
      </c>
    </row>
    <row r="2882" spans="1:21" ht="43.2" hidden="1" x14ac:dyDescent="0.3">
      <c r="A2882" s="8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  <c r="O2882">
        <f t="shared" si="221"/>
        <v>23</v>
      </c>
      <c r="P2882" s="13">
        <f t="shared" si="222"/>
        <v>96.55</v>
      </c>
      <c r="Q2882" s="15" t="s">
        <v>8315</v>
      </c>
      <c r="R2882" t="s">
        <v>8316</v>
      </c>
      <c r="S2882" s="19">
        <f t="shared" si="223"/>
        <v>42192.905694444446</v>
      </c>
      <c r="T2882" s="19">
        <f t="shared" si="224"/>
        <v>42236.711805555555</v>
      </c>
      <c r="U2882">
        <f t="shared" si="225"/>
        <v>2015</v>
      </c>
    </row>
    <row r="2883" spans="1:21" ht="43.2" hidden="1" x14ac:dyDescent="0.3">
      <c r="A2883" s="8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  <c r="O2883">
        <f t="shared" ref="O2883:O2946" si="226">ROUND(E2883/D2883*100,0)</f>
        <v>0</v>
      </c>
      <c r="P2883" s="13">
        <f t="shared" ref="P2883:P2946" si="227">IFERROR(ROUND(E2883/L2883,2),0)</f>
        <v>0</v>
      </c>
      <c r="Q2883" s="15" t="s">
        <v>8315</v>
      </c>
      <c r="R2883" t="s">
        <v>8316</v>
      </c>
      <c r="S2883" s="19">
        <f t="shared" ref="S2883:S2946" si="228">(((J2883/60)/60)/24)+DATE(1970,1,1)</f>
        <v>41916.597638888888</v>
      </c>
      <c r="T2883" s="19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3.2" hidden="1" x14ac:dyDescent="0.3">
      <c r="A2884" s="8">
        <v>2882</v>
      </c>
      <c r="B2884" s="9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  <c r="O2884">
        <f t="shared" si="226"/>
        <v>34</v>
      </c>
      <c r="P2884" s="13">
        <f t="shared" si="227"/>
        <v>63</v>
      </c>
      <c r="Q2884" s="15" t="s">
        <v>8315</v>
      </c>
      <c r="R2884" t="s">
        <v>8316</v>
      </c>
      <c r="S2884" s="19">
        <f t="shared" si="228"/>
        <v>42461.596273148149</v>
      </c>
      <c r="T2884" s="19">
        <f t="shared" si="229"/>
        <v>42491.596273148149</v>
      </c>
      <c r="U2884">
        <f t="shared" si="230"/>
        <v>2016</v>
      </c>
    </row>
    <row r="2885" spans="1:21" ht="57.6" hidden="1" x14ac:dyDescent="0.3">
      <c r="A2885" s="8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  <c r="O2885">
        <f t="shared" si="226"/>
        <v>19</v>
      </c>
      <c r="P2885" s="13">
        <f t="shared" si="227"/>
        <v>381.6</v>
      </c>
      <c r="Q2885" s="15" t="s">
        <v>8315</v>
      </c>
      <c r="R2885" t="s">
        <v>8316</v>
      </c>
      <c r="S2885" s="19">
        <f t="shared" si="228"/>
        <v>42370.90320601852</v>
      </c>
      <c r="T2885" s="19">
        <f t="shared" si="229"/>
        <v>42406.207638888889</v>
      </c>
      <c r="U2885">
        <f t="shared" si="230"/>
        <v>2016</v>
      </c>
    </row>
    <row r="2886" spans="1:21" ht="28.8" hidden="1" x14ac:dyDescent="0.3">
      <c r="A2886" s="8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  <c r="O2886">
        <f t="shared" si="226"/>
        <v>0</v>
      </c>
      <c r="P2886" s="13">
        <f t="shared" si="227"/>
        <v>46.25</v>
      </c>
      <c r="Q2886" s="15" t="s">
        <v>8315</v>
      </c>
      <c r="R2886" t="s">
        <v>8316</v>
      </c>
      <c r="S2886" s="19">
        <f t="shared" si="228"/>
        <v>41948.727256944447</v>
      </c>
      <c r="T2886" s="19">
        <f t="shared" si="229"/>
        <v>41978.727256944447</v>
      </c>
      <c r="U2886">
        <f t="shared" si="230"/>
        <v>2014</v>
      </c>
    </row>
    <row r="2887" spans="1:21" ht="28.8" hidden="1" x14ac:dyDescent="0.3">
      <c r="A2887" s="8">
        <v>2885</v>
      </c>
      <c r="B2887" s="9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  <c r="O2887">
        <f t="shared" si="226"/>
        <v>33</v>
      </c>
      <c r="P2887" s="13">
        <f t="shared" si="227"/>
        <v>26</v>
      </c>
      <c r="Q2887" s="15" t="s">
        <v>8315</v>
      </c>
      <c r="R2887" t="s">
        <v>8316</v>
      </c>
      <c r="S2887" s="19">
        <f t="shared" si="228"/>
        <v>42047.07640046296</v>
      </c>
      <c r="T2887" s="19">
        <f t="shared" si="229"/>
        <v>42077.034733796296</v>
      </c>
      <c r="U2887">
        <f t="shared" si="230"/>
        <v>2015</v>
      </c>
    </row>
    <row r="2888" spans="1:21" ht="43.2" hidden="1" x14ac:dyDescent="0.3">
      <c r="A2888" s="8">
        <v>2886</v>
      </c>
      <c r="B2888" s="9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  <c r="O2888">
        <f t="shared" si="226"/>
        <v>5</v>
      </c>
      <c r="P2888" s="13">
        <f t="shared" si="227"/>
        <v>10</v>
      </c>
      <c r="Q2888" s="15" t="s">
        <v>8315</v>
      </c>
      <c r="R2888" t="s">
        <v>8316</v>
      </c>
      <c r="S2888" s="19">
        <f t="shared" si="228"/>
        <v>42261.632916666669</v>
      </c>
      <c r="T2888" s="19">
        <f t="shared" si="229"/>
        <v>42266.165972222225</v>
      </c>
      <c r="U2888">
        <f t="shared" si="230"/>
        <v>2015</v>
      </c>
    </row>
    <row r="2889" spans="1:21" ht="43.2" x14ac:dyDescent="0.3">
      <c r="A2889" s="8">
        <v>2887</v>
      </c>
      <c r="B2889" s="9" t="s">
        <v>2887</v>
      </c>
      <c r="C2889" s="9" t="s">
        <v>6997</v>
      </c>
      <c r="D2889" s="10">
        <v>3000</v>
      </c>
      <c r="E2889" s="11">
        <v>5</v>
      </c>
      <c r="F2889" s="8" t="s">
        <v>8220</v>
      </c>
      <c r="G2889" s="8" t="s">
        <v>8223</v>
      </c>
      <c r="H2889" s="8" t="s">
        <v>8245</v>
      </c>
      <c r="I2889" s="8">
        <v>1420971324</v>
      </c>
      <c r="J2889" s="8">
        <v>1418379324</v>
      </c>
      <c r="K2889" s="8" t="b">
        <v>0</v>
      </c>
      <c r="L2889" s="8">
        <v>1</v>
      </c>
      <c r="M2889" s="8" t="b">
        <v>0</v>
      </c>
      <c r="N2889" s="8" t="s">
        <v>8269</v>
      </c>
      <c r="O2889">
        <f t="shared" si="226"/>
        <v>0</v>
      </c>
      <c r="P2889" s="13">
        <f t="shared" si="227"/>
        <v>5</v>
      </c>
      <c r="Q2889" s="15" t="s">
        <v>8315</v>
      </c>
      <c r="R2889" t="s">
        <v>8316</v>
      </c>
      <c r="S2889" s="19">
        <f t="shared" si="228"/>
        <v>41985.427361111113</v>
      </c>
      <c r="T2889" s="19">
        <f t="shared" si="229"/>
        <v>42015.427361111113</v>
      </c>
      <c r="U2889">
        <f t="shared" si="230"/>
        <v>2014</v>
      </c>
    </row>
    <row r="2890" spans="1:21" ht="43.2" hidden="1" x14ac:dyDescent="0.3">
      <c r="A2890" s="8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  <c r="O2890">
        <f t="shared" si="226"/>
        <v>0</v>
      </c>
      <c r="P2890" s="13">
        <f t="shared" si="227"/>
        <v>0</v>
      </c>
      <c r="Q2890" s="15" t="s">
        <v>8315</v>
      </c>
      <c r="R2890" t="s">
        <v>8316</v>
      </c>
      <c r="S2890" s="19">
        <f t="shared" si="228"/>
        <v>41922.535185185188</v>
      </c>
      <c r="T2890" s="19">
        <f t="shared" si="229"/>
        <v>41930.207638888889</v>
      </c>
      <c r="U2890">
        <f t="shared" si="230"/>
        <v>2014</v>
      </c>
    </row>
    <row r="2891" spans="1:21" ht="43.2" x14ac:dyDescent="0.3">
      <c r="A2891" s="8">
        <v>2889</v>
      </c>
      <c r="B2891" s="9" t="s">
        <v>2889</v>
      </c>
      <c r="C2891" s="9" t="s">
        <v>6999</v>
      </c>
      <c r="D2891" s="10">
        <v>3000</v>
      </c>
      <c r="E2891" s="11">
        <v>1142</v>
      </c>
      <c r="F2891" s="8" t="s">
        <v>8220</v>
      </c>
      <c r="G2891" s="8" t="s">
        <v>8223</v>
      </c>
      <c r="H2891" s="8" t="s">
        <v>8245</v>
      </c>
      <c r="I2891" s="8">
        <v>1409344985</v>
      </c>
      <c r="J2891" s="8">
        <v>1406752985</v>
      </c>
      <c r="K2891" s="8" t="b">
        <v>0</v>
      </c>
      <c r="L2891" s="8">
        <v>14</v>
      </c>
      <c r="M2891" s="8" t="b">
        <v>0</v>
      </c>
      <c r="N2891" s="8" t="s">
        <v>8269</v>
      </c>
      <c r="O2891">
        <f t="shared" si="226"/>
        <v>38</v>
      </c>
      <c r="P2891" s="13">
        <f t="shared" si="227"/>
        <v>81.569999999999993</v>
      </c>
      <c r="Q2891" s="15" t="s">
        <v>8315</v>
      </c>
      <c r="R2891" t="s">
        <v>8316</v>
      </c>
      <c r="S2891" s="19">
        <f t="shared" si="228"/>
        <v>41850.863252314812</v>
      </c>
      <c r="T2891" s="19">
        <f t="shared" si="229"/>
        <v>41880.863252314812</v>
      </c>
      <c r="U2891">
        <f t="shared" si="230"/>
        <v>2014</v>
      </c>
    </row>
    <row r="2892" spans="1:21" ht="43.2" x14ac:dyDescent="0.3">
      <c r="A2892" s="8">
        <v>2890</v>
      </c>
      <c r="B2892" s="9" t="s">
        <v>2890</v>
      </c>
      <c r="C2892" s="9" t="s">
        <v>7000</v>
      </c>
      <c r="D2892" s="10">
        <v>2000</v>
      </c>
      <c r="E2892" s="11">
        <v>21</v>
      </c>
      <c r="F2892" s="8" t="s">
        <v>8220</v>
      </c>
      <c r="G2892" s="8" t="s">
        <v>8223</v>
      </c>
      <c r="H2892" s="8" t="s">
        <v>8245</v>
      </c>
      <c r="I2892" s="8">
        <v>1407553200</v>
      </c>
      <c r="J2892" s="8">
        <v>1405100992</v>
      </c>
      <c r="K2892" s="8" t="b">
        <v>0</v>
      </c>
      <c r="L2892" s="8">
        <v>3</v>
      </c>
      <c r="M2892" s="8" t="b">
        <v>0</v>
      </c>
      <c r="N2892" s="8" t="s">
        <v>8269</v>
      </c>
      <c r="O2892">
        <f t="shared" si="226"/>
        <v>1</v>
      </c>
      <c r="P2892" s="13">
        <f t="shared" si="227"/>
        <v>7</v>
      </c>
      <c r="Q2892" s="15" t="s">
        <v>8315</v>
      </c>
      <c r="R2892" t="s">
        <v>8316</v>
      </c>
      <c r="S2892" s="19">
        <f t="shared" si="228"/>
        <v>41831.742962962962</v>
      </c>
      <c r="T2892" s="19">
        <f t="shared" si="229"/>
        <v>41860.125</v>
      </c>
      <c r="U2892">
        <f t="shared" si="230"/>
        <v>2014</v>
      </c>
    </row>
    <row r="2893" spans="1:21" ht="43.2" hidden="1" x14ac:dyDescent="0.3">
      <c r="A2893" s="8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  <c r="O2893">
        <f t="shared" si="226"/>
        <v>3</v>
      </c>
      <c r="P2893" s="13">
        <f t="shared" si="227"/>
        <v>27.3</v>
      </c>
      <c r="Q2893" s="15" t="s">
        <v>8315</v>
      </c>
      <c r="R2893" t="s">
        <v>8316</v>
      </c>
      <c r="S2893" s="19">
        <f t="shared" si="228"/>
        <v>42415.883425925931</v>
      </c>
      <c r="T2893" s="19">
        <f t="shared" si="229"/>
        <v>42475.84175925926</v>
      </c>
      <c r="U2893">
        <f t="shared" si="230"/>
        <v>2016</v>
      </c>
    </row>
    <row r="2894" spans="1:21" ht="43.2" hidden="1" x14ac:dyDescent="0.3">
      <c r="A2894" s="8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  <c r="O2894">
        <f t="shared" si="226"/>
        <v>9</v>
      </c>
      <c r="P2894" s="13">
        <f t="shared" si="227"/>
        <v>29.41</v>
      </c>
      <c r="Q2894" s="15" t="s">
        <v>8315</v>
      </c>
      <c r="R2894" t="s">
        <v>8316</v>
      </c>
      <c r="S2894" s="19">
        <f t="shared" si="228"/>
        <v>41869.714166666665</v>
      </c>
      <c r="T2894" s="19">
        <f t="shared" si="229"/>
        <v>41876.875</v>
      </c>
      <c r="U2894">
        <f t="shared" si="230"/>
        <v>2014</v>
      </c>
    </row>
    <row r="2895" spans="1:21" hidden="1" x14ac:dyDescent="0.3">
      <c r="A2895" s="8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  <c r="O2895">
        <f t="shared" si="226"/>
        <v>1</v>
      </c>
      <c r="P2895" s="13">
        <f t="shared" si="227"/>
        <v>12.5</v>
      </c>
      <c r="Q2895" s="15" t="s">
        <v>8315</v>
      </c>
      <c r="R2895" t="s">
        <v>8316</v>
      </c>
      <c r="S2895" s="19">
        <f t="shared" si="228"/>
        <v>41953.773090277777</v>
      </c>
      <c r="T2895" s="19">
        <f t="shared" si="229"/>
        <v>42013.083333333328</v>
      </c>
      <c r="U2895">
        <f t="shared" si="230"/>
        <v>2014</v>
      </c>
    </row>
    <row r="2896" spans="1:21" ht="28.8" hidden="1" x14ac:dyDescent="0.3">
      <c r="A2896" s="8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  <c r="O2896">
        <f t="shared" si="226"/>
        <v>0</v>
      </c>
      <c r="P2896" s="13">
        <f t="shared" si="227"/>
        <v>0</v>
      </c>
      <c r="Q2896" s="15" t="s">
        <v>8315</v>
      </c>
      <c r="R2896" t="s">
        <v>8316</v>
      </c>
      <c r="S2896" s="19">
        <f t="shared" si="228"/>
        <v>42037.986284722225</v>
      </c>
      <c r="T2896" s="19">
        <f t="shared" si="229"/>
        <v>42097.944618055553</v>
      </c>
      <c r="U2896">
        <f t="shared" si="230"/>
        <v>2015</v>
      </c>
    </row>
    <row r="2897" spans="1:21" ht="43.2" hidden="1" x14ac:dyDescent="0.3">
      <c r="A2897" s="8">
        <v>2895</v>
      </c>
      <c r="B2897" s="9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  <c r="O2897">
        <f t="shared" si="226"/>
        <v>5</v>
      </c>
      <c r="P2897" s="13">
        <f t="shared" si="227"/>
        <v>5.75</v>
      </c>
      <c r="Q2897" s="15" t="s">
        <v>8315</v>
      </c>
      <c r="R2897" t="s">
        <v>8316</v>
      </c>
      <c r="S2897" s="19">
        <f t="shared" si="228"/>
        <v>41811.555462962962</v>
      </c>
      <c r="T2897" s="19">
        <f t="shared" si="229"/>
        <v>41812.875</v>
      </c>
      <c r="U2897">
        <f t="shared" si="230"/>
        <v>2014</v>
      </c>
    </row>
    <row r="2898" spans="1:21" ht="43.2" x14ac:dyDescent="0.3">
      <c r="A2898" s="8">
        <v>2896</v>
      </c>
      <c r="B2898" s="9" t="s">
        <v>2896</v>
      </c>
      <c r="C2898" s="9" t="s">
        <v>7006</v>
      </c>
      <c r="D2898" s="10">
        <v>3000</v>
      </c>
      <c r="E2898" s="11">
        <v>625</v>
      </c>
      <c r="F2898" s="8" t="s">
        <v>8220</v>
      </c>
      <c r="G2898" s="8" t="s">
        <v>8223</v>
      </c>
      <c r="H2898" s="8" t="s">
        <v>8245</v>
      </c>
      <c r="I2898" s="8">
        <v>1481522400</v>
      </c>
      <c r="J2898" s="8">
        <v>1480283321</v>
      </c>
      <c r="K2898" s="8" t="b">
        <v>0</v>
      </c>
      <c r="L2898" s="8">
        <v>12</v>
      </c>
      <c r="M2898" s="8" t="b">
        <v>0</v>
      </c>
      <c r="N2898" s="8" t="s">
        <v>8269</v>
      </c>
      <c r="O2898">
        <f t="shared" si="226"/>
        <v>21</v>
      </c>
      <c r="P2898" s="13">
        <f t="shared" si="227"/>
        <v>52.08</v>
      </c>
      <c r="Q2898" s="15" t="s">
        <v>8315</v>
      </c>
      <c r="R2898" t="s">
        <v>8316</v>
      </c>
      <c r="S2898" s="19">
        <f t="shared" si="228"/>
        <v>42701.908807870372</v>
      </c>
      <c r="T2898" s="19">
        <f t="shared" si="229"/>
        <v>42716.25</v>
      </c>
      <c r="U2898">
        <f t="shared" si="230"/>
        <v>2016</v>
      </c>
    </row>
    <row r="2899" spans="1:21" ht="43.2" hidden="1" x14ac:dyDescent="0.3">
      <c r="A2899" s="8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  <c r="O2899">
        <f t="shared" si="226"/>
        <v>5</v>
      </c>
      <c r="P2899" s="13">
        <f t="shared" si="227"/>
        <v>183.33</v>
      </c>
      <c r="Q2899" s="15" t="s">
        <v>8315</v>
      </c>
      <c r="R2899" t="s">
        <v>8316</v>
      </c>
      <c r="S2899" s="19">
        <f t="shared" si="228"/>
        <v>42258.646504629629</v>
      </c>
      <c r="T2899" s="19">
        <f t="shared" si="229"/>
        <v>42288.645196759258</v>
      </c>
      <c r="U2899">
        <f t="shared" si="230"/>
        <v>2015</v>
      </c>
    </row>
    <row r="2900" spans="1:21" ht="43.2" hidden="1" x14ac:dyDescent="0.3">
      <c r="A2900" s="8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  <c r="O2900">
        <f t="shared" si="226"/>
        <v>4</v>
      </c>
      <c r="P2900" s="13">
        <f t="shared" si="227"/>
        <v>26.33</v>
      </c>
      <c r="Q2900" s="15" t="s">
        <v>8315</v>
      </c>
      <c r="R2900" t="s">
        <v>8316</v>
      </c>
      <c r="S2900" s="19">
        <f t="shared" si="228"/>
        <v>42278.664965277778</v>
      </c>
      <c r="T2900" s="19">
        <f t="shared" si="229"/>
        <v>42308.664965277778</v>
      </c>
      <c r="U2900">
        <f t="shared" si="230"/>
        <v>2015</v>
      </c>
    </row>
    <row r="2901" spans="1:21" ht="43.2" hidden="1" x14ac:dyDescent="0.3">
      <c r="A2901" s="8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  <c r="O2901">
        <f t="shared" si="226"/>
        <v>0</v>
      </c>
      <c r="P2901" s="13">
        <f t="shared" si="227"/>
        <v>0</v>
      </c>
      <c r="Q2901" s="15" t="s">
        <v>8315</v>
      </c>
      <c r="R2901" t="s">
        <v>8316</v>
      </c>
      <c r="S2901" s="19">
        <f t="shared" si="228"/>
        <v>42515.078217592592</v>
      </c>
      <c r="T2901" s="19">
        <f t="shared" si="229"/>
        <v>42575.078217592592</v>
      </c>
      <c r="U2901">
        <f t="shared" si="230"/>
        <v>2016</v>
      </c>
    </row>
    <row r="2902" spans="1:21" ht="57.6" hidden="1" x14ac:dyDescent="0.3">
      <c r="A2902" s="8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  <c r="O2902">
        <f t="shared" si="226"/>
        <v>62</v>
      </c>
      <c r="P2902" s="13">
        <f t="shared" si="227"/>
        <v>486.43</v>
      </c>
      <c r="Q2902" s="15" t="s">
        <v>8315</v>
      </c>
      <c r="R2902" t="s">
        <v>8316</v>
      </c>
      <c r="S2902" s="19">
        <f t="shared" si="228"/>
        <v>41830.234166666669</v>
      </c>
      <c r="T2902" s="19">
        <f t="shared" si="229"/>
        <v>41860.234166666669</v>
      </c>
      <c r="U2902">
        <f t="shared" si="230"/>
        <v>2014</v>
      </c>
    </row>
    <row r="2903" spans="1:21" ht="43.2" hidden="1" x14ac:dyDescent="0.3">
      <c r="A2903" s="8">
        <v>2901</v>
      </c>
      <c r="B2903" s="9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  <c r="O2903">
        <f t="shared" si="226"/>
        <v>1</v>
      </c>
      <c r="P2903" s="13">
        <f t="shared" si="227"/>
        <v>3</v>
      </c>
      <c r="Q2903" s="15" t="s">
        <v>8315</v>
      </c>
      <c r="R2903" t="s">
        <v>8316</v>
      </c>
      <c r="S2903" s="19">
        <f t="shared" si="228"/>
        <v>41982.904386574075</v>
      </c>
      <c r="T2903" s="19">
        <f t="shared" si="229"/>
        <v>42042.904386574075</v>
      </c>
      <c r="U2903">
        <f t="shared" si="230"/>
        <v>2014</v>
      </c>
    </row>
    <row r="2904" spans="1:21" ht="43.2" hidden="1" x14ac:dyDescent="0.3">
      <c r="A2904" s="8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  <c r="O2904">
        <f t="shared" si="226"/>
        <v>0</v>
      </c>
      <c r="P2904" s="13">
        <f t="shared" si="227"/>
        <v>25</v>
      </c>
      <c r="Q2904" s="15" t="s">
        <v>8315</v>
      </c>
      <c r="R2904" t="s">
        <v>8316</v>
      </c>
      <c r="S2904" s="19">
        <f t="shared" si="228"/>
        <v>42210.439768518518</v>
      </c>
      <c r="T2904" s="19">
        <f t="shared" si="229"/>
        <v>42240.439768518518</v>
      </c>
      <c r="U2904">
        <f t="shared" si="230"/>
        <v>2015</v>
      </c>
    </row>
    <row r="2905" spans="1:21" ht="43.2" hidden="1" x14ac:dyDescent="0.3">
      <c r="A2905" s="8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  <c r="O2905">
        <f t="shared" si="226"/>
        <v>1</v>
      </c>
      <c r="P2905" s="13">
        <f t="shared" si="227"/>
        <v>9.75</v>
      </c>
      <c r="Q2905" s="15" t="s">
        <v>8315</v>
      </c>
      <c r="R2905" t="s">
        <v>8316</v>
      </c>
      <c r="S2905" s="19">
        <f t="shared" si="228"/>
        <v>42196.166874999995</v>
      </c>
      <c r="T2905" s="19">
        <f t="shared" si="229"/>
        <v>42256.166874999995</v>
      </c>
      <c r="U2905">
        <f t="shared" si="230"/>
        <v>2015</v>
      </c>
    </row>
    <row r="2906" spans="1:21" ht="43.2" x14ac:dyDescent="0.3">
      <c r="A2906" s="8">
        <v>2904</v>
      </c>
      <c r="B2906" s="9" t="s">
        <v>2904</v>
      </c>
      <c r="C2906" s="9" t="s">
        <v>7014</v>
      </c>
      <c r="D2906" s="10">
        <v>1500</v>
      </c>
      <c r="E2906" s="11">
        <v>75</v>
      </c>
      <c r="F2906" s="8" t="s">
        <v>8220</v>
      </c>
      <c r="G2906" s="8" t="s">
        <v>8224</v>
      </c>
      <c r="H2906" s="8" t="s">
        <v>8246</v>
      </c>
      <c r="I2906" s="8">
        <v>1415534400</v>
      </c>
      <c r="J2906" s="8">
        <v>1414538031</v>
      </c>
      <c r="K2906" s="8" t="b">
        <v>0</v>
      </c>
      <c r="L2906" s="8">
        <v>4</v>
      </c>
      <c r="M2906" s="8" t="b">
        <v>0</v>
      </c>
      <c r="N2906" s="8" t="s">
        <v>8269</v>
      </c>
      <c r="O2906">
        <f t="shared" si="226"/>
        <v>5</v>
      </c>
      <c r="P2906" s="13">
        <f t="shared" si="227"/>
        <v>18.75</v>
      </c>
      <c r="Q2906" s="15" t="s">
        <v>8315</v>
      </c>
      <c r="R2906" t="s">
        <v>8316</v>
      </c>
      <c r="S2906" s="19">
        <f t="shared" si="228"/>
        <v>41940.967951388891</v>
      </c>
      <c r="T2906" s="19">
        <f t="shared" si="229"/>
        <v>41952.5</v>
      </c>
      <c r="U2906">
        <f t="shared" si="230"/>
        <v>2014</v>
      </c>
    </row>
    <row r="2907" spans="1:21" ht="43.2" x14ac:dyDescent="0.3">
      <c r="A2907" s="8">
        <v>2905</v>
      </c>
      <c r="B2907" s="9" t="s">
        <v>2905</v>
      </c>
      <c r="C2907" s="9" t="s">
        <v>7015</v>
      </c>
      <c r="D2907" s="10">
        <v>3500</v>
      </c>
      <c r="E2907" s="11">
        <v>622</v>
      </c>
      <c r="F2907" s="8" t="s">
        <v>8220</v>
      </c>
      <c r="G2907" s="8" t="s">
        <v>8223</v>
      </c>
      <c r="H2907" s="8" t="s">
        <v>8245</v>
      </c>
      <c r="I2907" s="8">
        <v>1473211313</v>
      </c>
      <c r="J2907" s="8">
        <v>1472001713</v>
      </c>
      <c r="K2907" s="8" t="b">
        <v>0</v>
      </c>
      <c r="L2907" s="8">
        <v>17</v>
      </c>
      <c r="M2907" s="8" t="b">
        <v>0</v>
      </c>
      <c r="N2907" s="8" t="s">
        <v>8269</v>
      </c>
      <c r="O2907">
        <f t="shared" si="226"/>
        <v>18</v>
      </c>
      <c r="P2907" s="13">
        <f t="shared" si="227"/>
        <v>36.590000000000003</v>
      </c>
      <c r="Q2907" s="15" t="s">
        <v>8315</v>
      </c>
      <c r="R2907" t="s">
        <v>8316</v>
      </c>
      <c r="S2907" s="19">
        <f t="shared" si="228"/>
        <v>42606.056863425925</v>
      </c>
      <c r="T2907" s="19">
        <f t="shared" si="229"/>
        <v>42620.056863425925</v>
      </c>
      <c r="U2907">
        <f t="shared" si="230"/>
        <v>2016</v>
      </c>
    </row>
    <row r="2908" spans="1:21" ht="57.6" hidden="1" x14ac:dyDescent="0.3">
      <c r="A2908" s="8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  <c r="O2908">
        <f t="shared" si="226"/>
        <v>9</v>
      </c>
      <c r="P2908" s="13">
        <f t="shared" si="227"/>
        <v>80.709999999999994</v>
      </c>
      <c r="Q2908" s="15" t="s">
        <v>8315</v>
      </c>
      <c r="R2908" t="s">
        <v>8316</v>
      </c>
      <c r="S2908" s="19">
        <f t="shared" si="228"/>
        <v>42199.648912037039</v>
      </c>
      <c r="T2908" s="19">
        <f t="shared" si="229"/>
        <v>42217.041666666672</v>
      </c>
      <c r="U2908">
        <f t="shared" si="230"/>
        <v>2015</v>
      </c>
    </row>
    <row r="2909" spans="1:21" ht="43.2" x14ac:dyDescent="0.3">
      <c r="A2909" s="8">
        <v>2907</v>
      </c>
      <c r="B2909" s="9" t="s">
        <v>2907</v>
      </c>
      <c r="C2909" s="9" t="s">
        <v>7017</v>
      </c>
      <c r="D2909" s="10">
        <v>2500</v>
      </c>
      <c r="E2909" s="11">
        <v>2</v>
      </c>
      <c r="F2909" s="8" t="s">
        <v>8220</v>
      </c>
      <c r="G2909" s="8" t="s">
        <v>8223</v>
      </c>
      <c r="H2909" s="8" t="s">
        <v>8245</v>
      </c>
      <c r="I2909" s="8">
        <v>1463259837</v>
      </c>
      <c r="J2909" s="8">
        <v>1458075837</v>
      </c>
      <c r="K2909" s="8" t="b">
        <v>0</v>
      </c>
      <c r="L2909" s="8">
        <v>2</v>
      </c>
      <c r="M2909" s="8" t="b">
        <v>0</v>
      </c>
      <c r="N2909" s="8" t="s">
        <v>8269</v>
      </c>
      <c r="O2909">
        <f t="shared" si="226"/>
        <v>0</v>
      </c>
      <c r="P2909" s="13">
        <f t="shared" si="227"/>
        <v>1</v>
      </c>
      <c r="Q2909" s="15" t="s">
        <v>8315</v>
      </c>
      <c r="R2909" t="s">
        <v>8316</v>
      </c>
      <c r="S2909" s="19">
        <f t="shared" si="228"/>
        <v>42444.877743055549</v>
      </c>
      <c r="T2909" s="19">
        <f t="shared" si="229"/>
        <v>42504.877743055549</v>
      </c>
      <c r="U2909">
        <f t="shared" si="230"/>
        <v>2016</v>
      </c>
    </row>
    <row r="2910" spans="1:21" ht="57.6" hidden="1" x14ac:dyDescent="0.3">
      <c r="A2910" s="8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  <c r="O2910">
        <f t="shared" si="226"/>
        <v>3</v>
      </c>
      <c r="P2910" s="13">
        <f t="shared" si="227"/>
        <v>52.8</v>
      </c>
      <c r="Q2910" s="15" t="s">
        <v>8315</v>
      </c>
      <c r="R2910" t="s">
        <v>8316</v>
      </c>
      <c r="S2910" s="19">
        <f t="shared" si="228"/>
        <v>42499.731701388882</v>
      </c>
      <c r="T2910" s="19">
        <f t="shared" si="229"/>
        <v>42529.731701388882</v>
      </c>
      <c r="U2910">
        <f t="shared" si="230"/>
        <v>2016</v>
      </c>
    </row>
    <row r="2911" spans="1:21" ht="43.2" hidden="1" x14ac:dyDescent="0.3">
      <c r="A2911" s="8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  <c r="O2911">
        <f t="shared" si="226"/>
        <v>0</v>
      </c>
      <c r="P2911" s="13">
        <f t="shared" si="227"/>
        <v>20</v>
      </c>
      <c r="Q2911" s="15" t="s">
        <v>8315</v>
      </c>
      <c r="R2911" t="s">
        <v>8316</v>
      </c>
      <c r="S2911" s="19">
        <f t="shared" si="228"/>
        <v>41929.266215277778</v>
      </c>
      <c r="T2911" s="19">
        <f t="shared" si="229"/>
        <v>41968.823611111111</v>
      </c>
      <c r="U2911">
        <f t="shared" si="230"/>
        <v>2014</v>
      </c>
    </row>
    <row r="2912" spans="1:21" ht="43.2" hidden="1" x14ac:dyDescent="0.3">
      <c r="A2912" s="8">
        <v>2910</v>
      </c>
      <c r="B2912" s="9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  <c r="O2912">
        <f t="shared" si="226"/>
        <v>0</v>
      </c>
      <c r="P2912" s="13">
        <f t="shared" si="227"/>
        <v>1</v>
      </c>
      <c r="Q2912" s="15" t="s">
        <v>8315</v>
      </c>
      <c r="R2912" t="s">
        <v>8316</v>
      </c>
      <c r="S2912" s="19">
        <f t="shared" si="228"/>
        <v>42107.841284722221</v>
      </c>
      <c r="T2912" s="19">
        <f t="shared" si="229"/>
        <v>42167.841284722221</v>
      </c>
      <c r="U2912">
        <f t="shared" si="230"/>
        <v>2015</v>
      </c>
    </row>
    <row r="2913" spans="1:21" ht="57.6" x14ac:dyDescent="0.3">
      <c r="A2913" s="8">
        <v>2911</v>
      </c>
      <c r="B2913" s="9" t="s">
        <v>2911</v>
      </c>
      <c r="C2913" s="9" t="s">
        <v>7021</v>
      </c>
      <c r="D2913" s="10">
        <v>1800</v>
      </c>
      <c r="E2913" s="11">
        <v>657</v>
      </c>
      <c r="F2913" s="8" t="s">
        <v>8220</v>
      </c>
      <c r="G2913" s="8" t="s">
        <v>8223</v>
      </c>
      <c r="H2913" s="8" t="s">
        <v>8245</v>
      </c>
      <c r="I2913" s="8">
        <v>1435429626</v>
      </c>
      <c r="J2913" s="8">
        <v>1431973626</v>
      </c>
      <c r="K2913" s="8" t="b">
        <v>0</v>
      </c>
      <c r="L2913" s="8">
        <v>14</v>
      </c>
      <c r="M2913" s="8" t="b">
        <v>0</v>
      </c>
      <c r="N2913" s="8" t="s">
        <v>8269</v>
      </c>
      <c r="O2913">
        <f t="shared" si="226"/>
        <v>37</v>
      </c>
      <c r="P2913" s="13">
        <f t="shared" si="227"/>
        <v>46.93</v>
      </c>
      <c r="Q2913" s="15" t="s">
        <v>8315</v>
      </c>
      <c r="R2913" t="s">
        <v>8316</v>
      </c>
      <c r="S2913" s="19">
        <f t="shared" si="228"/>
        <v>42142.768819444449</v>
      </c>
      <c r="T2913" s="19">
        <f t="shared" si="229"/>
        <v>42182.768819444449</v>
      </c>
      <c r="U2913">
        <f t="shared" si="230"/>
        <v>2015</v>
      </c>
    </row>
    <row r="2914" spans="1:21" ht="43.2" hidden="1" x14ac:dyDescent="0.3">
      <c r="A2914" s="8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  <c r="O2914">
        <f t="shared" si="226"/>
        <v>14</v>
      </c>
      <c r="P2914" s="13">
        <f t="shared" si="227"/>
        <v>78.08</v>
      </c>
      <c r="Q2914" s="15" t="s">
        <v>8315</v>
      </c>
      <c r="R2914" t="s">
        <v>8316</v>
      </c>
      <c r="S2914" s="19">
        <f t="shared" si="228"/>
        <v>42354.131643518514</v>
      </c>
      <c r="T2914" s="19">
        <f t="shared" si="229"/>
        <v>42384.131643518514</v>
      </c>
      <c r="U2914">
        <f t="shared" si="230"/>
        <v>2015</v>
      </c>
    </row>
    <row r="2915" spans="1:21" ht="43.2" hidden="1" x14ac:dyDescent="0.3">
      <c r="A2915" s="8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  <c r="O2915">
        <f t="shared" si="226"/>
        <v>0</v>
      </c>
      <c r="P2915" s="13">
        <f t="shared" si="227"/>
        <v>1</v>
      </c>
      <c r="Q2915" s="15" t="s">
        <v>8315</v>
      </c>
      <c r="R2915" t="s">
        <v>8316</v>
      </c>
      <c r="S2915" s="19">
        <f t="shared" si="228"/>
        <v>41828.922905092593</v>
      </c>
      <c r="T2915" s="19">
        <f t="shared" si="229"/>
        <v>41888.922905092593</v>
      </c>
      <c r="U2915">
        <f t="shared" si="230"/>
        <v>2014</v>
      </c>
    </row>
    <row r="2916" spans="1:21" ht="28.8" hidden="1" x14ac:dyDescent="0.3">
      <c r="A2916" s="8">
        <v>2914</v>
      </c>
      <c r="B2916" s="9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  <c r="O2916">
        <f t="shared" si="226"/>
        <v>0</v>
      </c>
      <c r="P2916" s="13">
        <f t="shared" si="227"/>
        <v>1</v>
      </c>
      <c r="Q2916" s="15" t="s">
        <v>8315</v>
      </c>
      <c r="R2916" t="s">
        <v>8316</v>
      </c>
      <c r="S2916" s="19">
        <f t="shared" si="228"/>
        <v>42017.907337962963</v>
      </c>
      <c r="T2916" s="19">
        <f t="shared" si="229"/>
        <v>42077.865671296298</v>
      </c>
      <c r="U2916">
        <f t="shared" si="230"/>
        <v>2015</v>
      </c>
    </row>
    <row r="2917" spans="1:21" ht="43.2" x14ac:dyDescent="0.3">
      <c r="A2917" s="8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  <c r="O2917">
        <f t="shared" si="226"/>
        <v>61</v>
      </c>
      <c r="P2917" s="13">
        <f t="shared" si="227"/>
        <v>203.67</v>
      </c>
      <c r="Q2917" s="15" t="s">
        <v>8315</v>
      </c>
      <c r="R2917" t="s">
        <v>8316</v>
      </c>
      <c r="S2917" s="19">
        <f t="shared" si="228"/>
        <v>42415.398032407407</v>
      </c>
      <c r="T2917" s="19">
        <f t="shared" si="229"/>
        <v>42445.356365740736</v>
      </c>
      <c r="U2917">
        <f t="shared" si="230"/>
        <v>2016</v>
      </c>
    </row>
    <row r="2918" spans="1:21" ht="43.2" x14ac:dyDescent="0.3">
      <c r="A2918" s="8">
        <v>2916</v>
      </c>
      <c r="B2918" s="9" t="s">
        <v>2916</v>
      </c>
      <c r="C2918" s="9" t="s">
        <v>7026</v>
      </c>
      <c r="D2918" s="10">
        <v>1850</v>
      </c>
      <c r="E2918" s="11">
        <v>145</v>
      </c>
      <c r="F2918" s="8" t="s">
        <v>8220</v>
      </c>
      <c r="G2918" s="8" t="s">
        <v>8224</v>
      </c>
      <c r="H2918" s="8" t="s">
        <v>8246</v>
      </c>
      <c r="I2918" s="8">
        <v>1400498789</v>
      </c>
      <c r="J2918" s="8">
        <v>1398511589</v>
      </c>
      <c r="K2918" s="8" t="b">
        <v>0</v>
      </c>
      <c r="L2918" s="8">
        <v>7</v>
      </c>
      <c r="M2918" s="8" t="b">
        <v>0</v>
      </c>
      <c r="N2918" s="8" t="s">
        <v>8269</v>
      </c>
      <c r="O2918">
        <f t="shared" si="226"/>
        <v>8</v>
      </c>
      <c r="P2918" s="13">
        <f t="shared" si="227"/>
        <v>20.71</v>
      </c>
      <c r="Q2918" s="15" t="s">
        <v>8315</v>
      </c>
      <c r="R2918" t="s">
        <v>8316</v>
      </c>
      <c r="S2918" s="19">
        <f t="shared" si="228"/>
        <v>41755.476724537039</v>
      </c>
      <c r="T2918" s="19">
        <f t="shared" si="229"/>
        <v>41778.476724537039</v>
      </c>
      <c r="U2918">
        <f t="shared" si="230"/>
        <v>2014</v>
      </c>
    </row>
    <row r="2919" spans="1:21" ht="43.2" x14ac:dyDescent="0.3">
      <c r="A2919" s="8">
        <v>2917</v>
      </c>
      <c r="B2919" s="9" t="s">
        <v>2917</v>
      </c>
      <c r="C2919" s="9" t="s">
        <v>7027</v>
      </c>
      <c r="D2919" s="10">
        <v>2000</v>
      </c>
      <c r="E2919" s="11">
        <v>437</v>
      </c>
      <c r="F2919" s="8" t="s">
        <v>8220</v>
      </c>
      <c r="G2919" s="8" t="s">
        <v>8223</v>
      </c>
      <c r="H2919" s="8" t="s">
        <v>8245</v>
      </c>
      <c r="I2919" s="8">
        <v>1442381847</v>
      </c>
      <c r="J2919" s="8">
        <v>1440826647</v>
      </c>
      <c r="K2919" s="8" t="b">
        <v>0</v>
      </c>
      <c r="L2919" s="8">
        <v>9</v>
      </c>
      <c r="M2919" s="8" t="b">
        <v>0</v>
      </c>
      <c r="N2919" s="8" t="s">
        <v>8269</v>
      </c>
      <c r="O2919">
        <f t="shared" si="226"/>
        <v>22</v>
      </c>
      <c r="P2919" s="13">
        <f t="shared" si="227"/>
        <v>48.56</v>
      </c>
      <c r="Q2919" s="15" t="s">
        <v>8315</v>
      </c>
      <c r="R2919" t="s">
        <v>8316</v>
      </c>
      <c r="S2919" s="19">
        <f t="shared" si="228"/>
        <v>42245.234340277777</v>
      </c>
      <c r="T2919" s="19">
        <f t="shared" si="229"/>
        <v>42263.234340277777</v>
      </c>
      <c r="U2919">
        <f t="shared" si="230"/>
        <v>2015</v>
      </c>
    </row>
    <row r="2920" spans="1:21" ht="43.2" hidden="1" x14ac:dyDescent="0.3">
      <c r="A2920" s="8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  <c r="O2920">
        <f t="shared" si="226"/>
        <v>27</v>
      </c>
      <c r="P2920" s="13">
        <f t="shared" si="227"/>
        <v>68.099999999999994</v>
      </c>
      <c r="Q2920" s="15" t="s">
        <v>8315</v>
      </c>
      <c r="R2920" t="s">
        <v>8316</v>
      </c>
      <c r="S2920" s="19">
        <f t="shared" si="228"/>
        <v>42278.629710648151</v>
      </c>
      <c r="T2920" s="19">
        <f t="shared" si="229"/>
        <v>42306.629710648151</v>
      </c>
      <c r="U2920">
        <f t="shared" si="230"/>
        <v>2015</v>
      </c>
    </row>
    <row r="2921" spans="1:21" ht="43.2" hidden="1" x14ac:dyDescent="0.3">
      <c r="A2921" s="8">
        <v>2919</v>
      </c>
      <c r="B2921" s="9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  <c r="O2921">
        <f t="shared" si="226"/>
        <v>9</v>
      </c>
      <c r="P2921" s="13">
        <f t="shared" si="227"/>
        <v>8.5</v>
      </c>
      <c r="Q2921" s="15" t="s">
        <v>8315</v>
      </c>
      <c r="R2921" t="s">
        <v>8316</v>
      </c>
      <c r="S2921" s="19">
        <f t="shared" si="228"/>
        <v>41826.61954861111</v>
      </c>
      <c r="T2921" s="19">
        <f t="shared" si="229"/>
        <v>41856.61954861111</v>
      </c>
      <c r="U2921">
        <f t="shared" si="230"/>
        <v>2014</v>
      </c>
    </row>
    <row r="2922" spans="1:21" ht="43.2" x14ac:dyDescent="0.3">
      <c r="A2922" s="8">
        <v>2920</v>
      </c>
      <c r="B2922" s="9" t="s">
        <v>2920</v>
      </c>
      <c r="C2922" s="9" t="s">
        <v>7030</v>
      </c>
      <c r="D2922" s="10">
        <v>2500</v>
      </c>
      <c r="E2922" s="11">
        <v>671</v>
      </c>
      <c r="F2922" s="8" t="s">
        <v>8220</v>
      </c>
      <c r="G2922" s="8" t="s">
        <v>8228</v>
      </c>
      <c r="H2922" s="8" t="s">
        <v>8250</v>
      </c>
      <c r="I2922" s="8">
        <v>1427306470</v>
      </c>
      <c r="J2922" s="8">
        <v>1424718070</v>
      </c>
      <c r="K2922" s="8" t="b">
        <v>0</v>
      </c>
      <c r="L2922" s="8">
        <v>13</v>
      </c>
      <c r="M2922" s="8" t="b">
        <v>0</v>
      </c>
      <c r="N2922" s="8" t="s">
        <v>8269</v>
      </c>
      <c r="O2922">
        <f t="shared" si="226"/>
        <v>27</v>
      </c>
      <c r="P2922" s="13">
        <f t="shared" si="227"/>
        <v>51.62</v>
      </c>
      <c r="Q2922" s="15" t="s">
        <v>8315</v>
      </c>
      <c r="R2922" t="s">
        <v>8316</v>
      </c>
      <c r="S2922" s="19">
        <f t="shared" si="228"/>
        <v>42058.792476851857</v>
      </c>
      <c r="T2922" s="19">
        <f t="shared" si="229"/>
        <v>42088.750810185185</v>
      </c>
      <c r="U2922">
        <f t="shared" si="230"/>
        <v>2015</v>
      </c>
    </row>
    <row r="2923" spans="1:21" ht="28.8" hidden="1" x14ac:dyDescent="0.3">
      <c r="A2923" s="8">
        <v>2921</v>
      </c>
      <c r="B2923" s="9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  <c r="O2923">
        <f t="shared" si="226"/>
        <v>129</v>
      </c>
      <c r="P2923" s="13">
        <f t="shared" si="227"/>
        <v>43</v>
      </c>
      <c r="Q2923" s="15" t="s">
        <v>8315</v>
      </c>
      <c r="R2923" t="s">
        <v>8357</v>
      </c>
      <c r="S2923" s="19">
        <f t="shared" si="228"/>
        <v>41877.886620370373</v>
      </c>
      <c r="T2923" s="19">
        <f t="shared" si="229"/>
        <v>41907.886620370373</v>
      </c>
      <c r="U2923">
        <f t="shared" si="230"/>
        <v>2014</v>
      </c>
    </row>
    <row r="2924" spans="1:21" ht="43.2" hidden="1" x14ac:dyDescent="0.3">
      <c r="A2924" s="8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  <c r="O2924">
        <f t="shared" si="226"/>
        <v>100</v>
      </c>
      <c r="P2924" s="13">
        <f t="shared" si="227"/>
        <v>83.33</v>
      </c>
      <c r="Q2924" s="15" t="s">
        <v>8315</v>
      </c>
      <c r="R2924" t="s">
        <v>8357</v>
      </c>
      <c r="S2924" s="19">
        <f t="shared" si="228"/>
        <v>42097.874155092592</v>
      </c>
      <c r="T2924" s="19">
        <f t="shared" si="229"/>
        <v>42142.874155092592</v>
      </c>
      <c r="U2924">
        <f t="shared" si="230"/>
        <v>2015</v>
      </c>
    </row>
    <row r="2925" spans="1:21" ht="43.2" hidden="1" x14ac:dyDescent="0.3">
      <c r="A2925" s="8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  <c r="O2925">
        <f t="shared" si="226"/>
        <v>100</v>
      </c>
      <c r="P2925" s="13">
        <f t="shared" si="227"/>
        <v>30</v>
      </c>
      <c r="Q2925" s="15" t="s">
        <v>8315</v>
      </c>
      <c r="R2925" t="s">
        <v>8357</v>
      </c>
      <c r="S2925" s="19">
        <f t="shared" si="228"/>
        <v>42013.15253472222</v>
      </c>
      <c r="T2925" s="19">
        <f t="shared" si="229"/>
        <v>42028.125</v>
      </c>
      <c r="U2925">
        <f t="shared" si="230"/>
        <v>2015</v>
      </c>
    </row>
    <row r="2926" spans="1:21" ht="43.2" hidden="1" x14ac:dyDescent="0.3">
      <c r="A2926" s="8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  <c r="O2926">
        <f t="shared" si="226"/>
        <v>103</v>
      </c>
      <c r="P2926" s="13">
        <f t="shared" si="227"/>
        <v>175.51</v>
      </c>
      <c r="Q2926" s="15" t="s">
        <v>8315</v>
      </c>
      <c r="R2926" t="s">
        <v>8357</v>
      </c>
      <c r="S2926" s="19">
        <f t="shared" si="228"/>
        <v>42103.556828703702</v>
      </c>
      <c r="T2926" s="19">
        <f t="shared" si="229"/>
        <v>42133.165972222225</v>
      </c>
      <c r="U2926">
        <f t="shared" si="230"/>
        <v>2015</v>
      </c>
    </row>
    <row r="2927" spans="1:21" ht="43.2" hidden="1" x14ac:dyDescent="0.3">
      <c r="A2927" s="8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  <c r="O2927">
        <f t="shared" si="226"/>
        <v>102</v>
      </c>
      <c r="P2927" s="13">
        <f t="shared" si="227"/>
        <v>231.66</v>
      </c>
      <c r="Q2927" s="15" t="s">
        <v>8315</v>
      </c>
      <c r="R2927" t="s">
        <v>8357</v>
      </c>
      <c r="S2927" s="19">
        <f t="shared" si="228"/>
        <v>41863.584120370368</v>
      </c>
      <c r="T2927" s="19">
        <f t="shared" si="229"/>
        <v>41893.584120370368</v>
      </c>
      <c r="U2927">
        <f t="shared" si="230"/>
        <v>2014</v>
      </c>
    </row>
    <row r="2928" spans="1:21" ht="43.2" x14ac:dyDescent="0.3">
      <c r="A2928" s="8">
        <v>2926</v>
      </c>
      <c r="B2928" s="9" t="s">
        <v>2926</v>
      </c>
      <c r="C2928" s="9" t="s">
        <v>7036</v>
      </c>
      <c r="D2928" s="10">
        <v>3000</v>
      </c>
      <c r="E2928" s="11">
        <v>3750</v>
      </c>
      <c r="F2928" s="8" t="s">
        <v>8218</v>
      </c>
      <c r="G2928" s="8" t="s">
        <v>8223</v>
      </c>
      <c r="H2928" s="8" t="s">
        <v>8245</v>
      </c>
      <c r="I2928" s="8">
        <v>1424715779</v>
      </c>
      <c r="J2928" s="8">
        <v>1423506179</v>
      </c>
      <c r="K2928" s="8" t="b">
        <v>0</v>
      </c>
      <c r="L2928" s="8">
        <v>50</v>
      </c>
      <c r="M2928" s="8" t="b">
        <v>1</v>
      </c>
      <c r="N2928" s="8" t="s">
        <v>8303</v>
      </c>
      <c r="O2928">
        <f t="shared" si="226"/>
        <v>125</v>
      </c>
      <c r="P2928" s="13">
        <f t="shared" si="227"/>
        <v>75</v>
      </c>
      <c r="Q2928" s="15" t="s">
        <v>8315</v>
      </c>
      <c r="R2928" t="s">
        <v>8357</v>
      </c>
      <c r="S2928" s="19">
        <f t="shared" si="228"/>
        <v>42044.765960648147</v>
      </c>
      <c r="T2928" s="19">
        <f t="shared" si="229"/>
        <v>42058.765960648147</v>
      </c>
      <c r="U2928">
        <f t="shared" si="230"/>
        <v>2015</v>
      </c>
    </row>
    <row r="2929" spans="1:21" ht="43.2" x14ac:dyDescent="0.3">
      <c r="A2929" s="8">
        <v>2927</v>
      </c>
      <c r="B2929" s="9" t="s">
        <v>2927</v>
      </c>
      <c r="C2929" s="9" t="s">
        <v>7037</v>
      </c>
      <c r="D2929" s="10">
        <v>1800</v>
      </c>
      <c r="E2929" s="11">
        <v>2355</v>
      </c>
      <c r="F2929" s="8" t="s">
        <v>8218</v>
      </c>
      <c r="G2929" s="8" t="s">
        <v>8223</v>
      </c>
      <c r="H2929" s="8" t="s">
        <v>8245</v>
      </c>
      <c r="I2929" s="8">
        <v>1405400400</v>
      </c>
      <c r="J2929" s="8">
        <v>1402934629</v>
      </c>
      <c r="K2929" s="8" t="b">
        <v>0</v>
      </c>
      <c r="L2929" s="8">
        <v>21</v>
      </c>
      <c r="M2929" s="8" t="b">
        <v>1</v>
      </c>
      <c r="N2929" s="8" t="s">
        <v>8303</v>
      </c>
      <c r="O2929">
        <f t="shared" si="226"/>
        <v>131</v>
      </c>
      <c r="P2929" s="13">
        <f t="shared" si="227"/>
        <v>112.14</v>
      </c>
      <c r="Q2929" s="15" t="s">
        <v>8315</v>
      </c>
      <c r="R2929" t="s">
        <v>8357</v>
      </c>
      <c r="S2929" s="19">
        <f t="shared" si="228"/>
        <v>41806.669317129628</v>
      </c>
      <c r="T2929" s="19">
        <f t="shared" si="229"/>
        <v>41835.208333333336</v>
      </c>
      <c r="U2929">
        <f t="shared" si="230"/>
        <v>2014</v>
      </c>
    </row>
    <row r="2930" spans="1:21" ht="28.8" x14ac:dyDescent="0.3">
      <c r="A2930" s="8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  <c r="O2930">
        <f t="shared" si="226"/>
        <v>100</v>
      </c>
      <c r="P2930" s="13">
        <f t="shared" si="227"/>
        <v>41.67</v>
      </c>
      <c r="Q2930" s="15" t="s">
        <v>8315</v>
      </c>
      <c r="R2930" t="s">
        <v>8357</v>
      </c>
      <c r="S2930" s="19">
        <f t="shared" si="228"/>
        <v>42403.998217592598</v>
      </c>
      <c r="T2930" s="19">
        <f t="shared" si="229"/>
        <v>42433.998217592598</v>
      </c>
      <c r="U2930">
        <f t="shared" si="230"/>
        <v>2016</v>
      </c>
    </row>
    <row r="2931" spans="1:21" ht="43.2" hidden="1" x14ac:dyDescent="0.3">
      <c r="A2931" s="8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  <c r="O2931">
        <f t="shared" si="226"/>
        <v>102</v>
      </c>
      <c r="P2931" s="13">
        <f t="shared" si="227"/>
        <v>255.17</v>
      </c>
      <c r="Q2931" s="15" t="s">
        <v>8315</v>
      </c>
      <c r="R2931" t="s">
        <v>8357</v>
      </c>
      <c r="S2931" s="19">
        <f t="shared" si="228"/>
        <v>41754.564328703702</v>
      </c>
      <c r="T2931" s="19">
        <f t="shared" si="229"/>
        <v>41784.564328703702</v>
      </c>
      <c r="U2931">
        <f t="shared" si="230"/>
        <v>2014</v>
      </c>
    </row>
    <row r="2932" spans="1:21" ht="43.2" hidden="1" x14ac:dyDescent="0.3">
      <c r="A2932" s="8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  <c r="O2932">
        <f t="shared" si="226"/>
        <v>101</v>
      </c>
      <c r="P2932" s="13">
        <f t="shared" si="227"/>
        <v>162.77000000000001</v>
      </c>
      <c r="Q2932" s="15" t="s">
        <v>8315</v>
      </c>
      <c r="R2932" t="s">
        <v>8357</v>
      </c>
      <c r="S2932" s="19">
        <f t="shared" si="228"/>
        <v>42101.584074074075</v>
      </c>
      <c r="T2932" s="19">
        <f t="shared" si="229"/>
        <v>42131.584074074075</v>
      </c>
      <c r="U2932">
        <f t="shared" si="230"/>
        <v>2015</v>
      </c>
    </row>
    <row r="2933" spans="1:21" ht="43.2" hidden="1" x14ac:dyDescent="0.3">
      <c r="A2933" s="8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  <c r="O2933">
        <f t="shared" si="226"/>
        <v>106</v>
      </c>
      <c r="P2933" s="13">
        <f t="shared" si="227"/>
        <v>88.33</v>
      </c>
      <c r="Q2933" s="15" t="s">
        <v>8315</v>
      </c>
      <c r="R2933" t="s">
        <v>8357</v>
      </c>
      <c r="S2933" s="19">
        <f t="shared" si="228"/>
        <v>41872.291238425925</v>
      </c>
      <c r="T2933" s="19">
        <f t="shared" si="229"/>
        <v>41897.255555555559</v>
      </c>
      <c r="U2933">
        <f t="shared" si="230"/>
        <v>2014</v>
      </c>
    </row>
    <row r="2934" spans="1:21" ht="43.2" x14ac:dyDescent="0.3">
      <c r="A2934" s="8">
        <v>2932</v>
      </c>
      <c r="B2934" s="9" t="s">
        <v>2932</v>
      </c>
      <c r="C2934" s="9" t="s">
        <v>7042</v>
      </c>
      <c r="D2934" s="10">
        <v>3100</v>
      </c>
      <c r="E2934" s="11">
        <v>3258</v>
      </c>
      <c r="F2934" s="8" t="s">
        <v>8218</v>
      </c>
      <c r="G2934" s="8" t="s">
        <v>8225</v>
      </c>
      <c r="H2934" s="8" t="s">
        <v>8247</v>
      </c>
      <c r="I2934" s="8">
        <v>1424516400</v>
      </c>
      <c r="J2934" s="8">
        <v>1421812637</v>
      </c>
      <c r="K2934" s="8" t="b">
        <v>0</v>
      </c>
      <c r="L2934" s="8">
        <v>38</v>
      </c>
      <c r="M2934" s="8" t="b">
        <v>1</v>
      </c>
      <c r="N2934" s="8" t="s">
        <v>8303</v>
      </c>
      <c r="O2934">
        <f t="shared" si="226"/>
        <v>105</v>
      </c>
      <c r="P2934" s="13">
        <f t="shared" si="227"/>
        <v>85.74</v>
      </c>
      <c r="Q2934" s="15" t="s">
        <v>8315</v>
      </c>
      <c r="R2934" t="s">
        <v>8357</v>
      </c>
      <c r="S2934" s="19">
        <f t="shared" si="228"/>
        <v>42025.164780092593</v>
      </c>
      <c r="T2934" s="19">
        <f t="shared" si="229"/>
        <v>42056.458333333328</v>
      </c>
      <c r="U2934">
        <f t="shared" si="230"/>
        <v>2015</v>
      </c>
    </row>
    <row r="2935" spans="1:21" ht="43.2" x14ac:dyDescent="0.3">
      <c r="A2935" s="8">
        <v>2933</v>
      </c>
      <c r="B2935" s="9" t="s">
        <v>2933</v>
      </c>
      <c r="C2935" s="9" t="s">
        <v>7043</v>
      </c>
      <c r="D2935" s="10">
        <v>2500</v>
      </c>
      <c r="E2935" s="11">
        <v>2569</v>
      </c>
      <c r="F2935" s="8" t="s">
        <v>8218</v>
      </c>
      <c r="G2935" s="8" t="s">
        <v>8223</v>
      </c>
      <c r="H2935" s="8" t="s">
        <v>8245</v>
      </c>
      <c r="I2935" s="8">
        <v>1465081053</v>
      </c>
      <c r="J2935" s="8">
        <v>1462489053</v>
      </c>
      <c r="K2935" s="8" t="b">
        <v>0</v>
      </c>
      <c r="L2935" s="8">
        <v>54</v>
      </c>
      <c r="M2935" s="8" t="b">
        <v>1</v>
      </c>
      <c r="N2935" s="8" t="s">
        <v>8303</v>
      </c>
      <c r="O2935">
        <f t="shared" si="226"/>
        <v>103</v>
      </c>
      <c r="P2935" s="13">
        <f t="shared" si="227"/>
        <v>47.57</v>
      </c>
      <c r="Q2935" s="15" t="s">
        <v>8315</v>
      </c>
      <c r="R2935" t="s">
        <v>8357</v>
      </c>
      <c r="S2935" s="19">
        <f t="shared" si="228"/>
        <v>42495.956631944442</v>
      </c>
      <c r="T2935" s="19">
        <f t="shared" si="229"/>
        <v>42525.956631944442</v>
      </c>
      <c r="U2935">
        <f t="shared" si="230"/>
        <v>2016</v>
      </c>
    </row>
    <row r="2936" spans="1:21" ht="43.2" x14ac:dyDescent="0.3">
      <c r="A2936" s="8">
        <v>2934</v>
      </c>
      <c r="B2936" s="9" t="s">
        <v>2934</v>
      </c>
      <c r="C2936" s="9" t="s">
        <v>7044</v>
      </c>
      <c r="D2936" s="10">
        <v>2500</v>
      </c>
      <c r="E2936" s="11">
        <v>2700</v>
      </c>
      <c r="F2936" s="8" t="s">
        <v>8218</v>
      </c>
      <c r="G2936" s="8" t="s">
        <v>8228</v>
      </c>
      <c r="H2936" s="8" t="s">
        <v>8250</v>
      </c>
      <c r="I2936" s="8">
        <v>1402845364</v>
      </c>
      <c r="J2936" s="8">
        <v>1400253364</v>
      </c>
      <c r="K2936" s="8" t="b">
        <v>0</v>
      </c>
      <c r="L2936" s="8">
        <v>37</v>
      </c>
      <c r="M2936" s="8" t="b">
        <v>1</v>
      </c>
      <c r="N2936" s="8" t="s">
        <v>8303</v>
      </c>
      <c r="O2936">
        <f t="shared" si="226"/>
        <v>108</v>
      </c>
      <c r="P2936" s="13">
        <f t="shared" si="227"/>
        <v>72.97</v>
      </c>
      <c r="Q2936" s="15" t="s">
        <v>8315</v>
      </c>
      <c r="R2936" t="s">
        <v>8357</v>
      </c>
      <c r="S2936" s="19">
        <f t="shared" si="228"/>
        <v>41775.636157407411</v>
      </c>
      <c r="T2936" s="19">
        <f t="shared" si="229"/>
        <v>41805.636157407411</v>
      </c>
      <c r="U2936">
        <f t="shared" si="230"/>
        <v>2014</v>
      </c>
    </row>
    <row r="2937" spans="1:21" ht="43.2" x14ac:dyDescent="0.3">
      <c r="A2937" s="8">
        <v>2935</v>
      </c>
      <c r="B2937" s="9" t="s">
        <v>2935</v>
      </c>
      <c r="C2937" s="9" t="s">
        <v>7045</v>
      </c>
      <c r="D2937" s="10">
        <v>3500</v>
      </c>
      <c r="E2937" s="11">
        <v>3531</v>
      </c>
      <c r="F2937" s="8" t="s">
        <v>8218</v>
      </c>
      <c r="G2937" s="8" t="s">
        <v>8223</v>
      </c>
      <c r="H2937" s="8" t="s">
        <v>8245</v>
      </c>
      <c r="I2937" s="8">
        <v>1472490000</v>
      </c>
      <c r="J2937" s="8">
        <v>1467468008</v>
      </c>
      <c r="K2937" s="8" t="b">
        <v>0</v>
      </c>
      <c r="L2937" s="8">
        <v>39</v>
      </c>
      <c r="M2937" s="8" t="b">
        <v>1</v>
      </c>
      <c r="N2937" s="8" t="s">
        <v>8303</v>
      </c>
      <c r="O2937">
        <f t="shared" si="226"/>
        <v>101</v>
      </c>
      <c r="P2937" s="13">
        <f t="shared" si="227"/>
        <v>90.54</v>
      </c>
      <c r="Q2937" s="15" t="s">
        <v>8315</v>
      </c>
      <c r="R2937" t="s">
        <v>8357</v>
      </c>
      <c r="S2937" s="19">
        <f t="shared" si="228"/>
        <v>42553.583425925928</v>
      </c>
      <c r="T2937" s="19">
        <f t="shared" si="229"/>
        <v>42611.708333333328</v>
      </c>
      <c r="U2937">
        <f t="shared" si="230"/>
        <v>2016</v>
      </c>
    </row>
    <row r="2938" spans="1:21" ht="43.2" x14ac:dyDescent="0.3">
      <c r="A2938" s="8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  <c r="O2938">
        <f t="shared" si="226"/>
        <v>128</v>
      </c>
      <c r="P2938" s="13">
        <f t="shared" si="227"/>
        <v>37.65</v>
      </c>
      <c r="Q2938" s="15" t="s">
        <v>8315</v>
      </c>
      <c r="R2938" t="s">
        <v>8357</v>
      </c>
      <c r="S2938" s="19">
        <f t="shared" si="228"/>
        <v>41912.650729166664</v>
      </c>
      <c r="T2938" s="19">
        <f t="shared" si="229"/>
        <v>41925.207638888889</v>
      </c>
      <c r="U2938">
        <f t="shared" si="230"/>
        <v>2014</v>
      </c>
    </row>
    <row r="2939" spans="1:21" ht="28.8" x14ac:dyDescent="0.3">
      <c r="A2939" s="8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8" t="s">
        <v>8218</v>
      </c>
      <c r="G2939" s="8" t="s">
        <v>8224</v>
      </c>
      <c r="H2939" s="8" t="s">
        <v>8246</v>
      </c>
      <c r="I2939" s="8">
        <v>1405249113</v>
      </c>
      <c r="J2939" s="8">
        <v>1402657113</v>
      </c>
      <c r="K2939" s="8" t="b">
        <v>0</v>
      </c>
      <c r="L2939" s="8">
        <v>55</v>
      </c>
      <c r="M2939" s="8" t="b">
        <v>1</v>
      </c>
      <c r="N2939" s="8" t="s">
        <v>8303</v>
      </c>
      <c r="O2939">
        <f t="shared" si="226"/>
        <v>133</v>
      </c>
      <c r="P2939" s="13">
        <f t="shared" si="227"/>
        <v>36.36</v>
      </c>
      <c r="Q2939" s="15" t="s">
        <v>8315</v>
      </c>
      <c r="R2939" t="s">
        <v>8357</v>
      </c>
      <c r="S2939" s="19">
        <f t="shared" si="228"/>
        <v>41803.457326388889</v>
      </c>
      <c r="T2939" s="19">
        <f t="shared" si="229"/>
        <v>41833.457326388889</v>
      </c>
      <c r="U2939">
        <f t="shared" si="230"/>
        <v>2014</v>
      </c>
    </row>
    <row r="2940" spans="1:21" ht="43.2" x14ac:dyDescent="0.3">
      <c r="A2940" s="8">
        <v>2938</v>
      </c>
      <c r="B2940" s="9" t="s">
        <v>2938</v>
      </c>
      <c r="C2940" s="9" t="s">
        <v>7048</v>
      </c>
      <c r="D2940" s="10">
        <v>4000</v>
      </c>
      <c r="E2940" s="11">
        <v>4055</v>
      </c>
      <c r="F2940" s="8" t="s">
        <v>8218</v>
      </c>
      <c r="G2940" s="8" t="s">
        <v>8223</v>
      </c>
      <c r="H2940" s="8" t="s">
        <v>8245</v>
      </c>
      <c r="I2940" s="8">
        <v>1422636814</v>
      </c>
      <c r="J2940" s="8">
        <v>1420044814</v>
      </c>
      <c r="K2940" s="8" t="b">
        <v>0</v>
      </c>
      <c r="L2940" s="8">
        <v>32</v>
      </c>
      <c r="M2940" s="8" t="b">
        <v>1</v>
      </c>
      <c r="N2940" s="8" t="s">
        <v>8303</v>
      </c>
      <c r="O2940">
        <f t="shared" si="226"/>
        <v>101</v>
      </c>
      <c r="P2940" s="13">
        <f t="shared" si="227"/>
        <v>126.72</v>
      </c>
      <c r="Q2940" s="15" t="s">
        <v>8315</v>
      </c>
      <c r="R2940" t="s">
        <v>8357</v>
      </c>
      <c r="S2940" s="19">
        <f t="shared" si="228"/>
        <v>42004.703865740739</v>
      </c>
      <c r="T2940" s="19">
        <f t="shared" si="229"/>
        <v>42034.703865740739</v>
      </c>
      <c r="U2940">
        <f t="shared" si="230"/>
        <v>2014</v>
      </c>
    </row>
    <row r="2941" spans="1:21" ht="43.2" hidden="1" x14ac:dyDescent="0.3">
      <c r="A2941" s="8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  <c r="O2941">
        <f t="shared" si="226"/>
        <v>103</v>
      </c>
      <c r="P2941" s="13">
        <f t="shared" si="227"/>
        <v>329.2</v>
      </c>
      <c r="Q2941" s="15" t="s">
        <v>8315</v>
      </c>
      <c r="R2941" t="s">
        <v>8357</v>
      </c>
      <c r="S2941" s="19">
        <f t="shared" si="228"/>
        <v>41845.809166666666</v>
      </c>
      <c r="T2941" s="19">
        <f t="shared" si="229"/>
        <v>41879.041666666664</v>
      </c>
      <c r="U2941">
        <f t="shared" si="230"/>
        <v>2014</v>
      </c>
    </row>
    <row r="2942" spans="1:21" ht="43.2" x14ac:dyDescent="0.3">
      <c r="A2942" s="8">
        <v>2940</v>
      </c>
      <c r="B2942" s="9" t="s">
        <v>2940</v>
      </c>
      <c r="C2942" s="9" t="s">
        <v>7050</v>
      </c>
      <c r="D2942" s="10">
        <v>2500</v>
      </c>
      <c r="E2942" s="11">
        <v>2681</v>
      </c>
      <c r="F2942" s="8" t="s">
        <v>8218</v>
      </c>
      <c r="G2942" s="8" t="s">
        <v>8223</v>
      </c>
      <c r="H2942" s="8" t="s">
        <v>8245</v>
      </c>
      <c r="I2942" s="8">
        <v>1421606018</v>
      </c>
      <c r="J2942" s="8">
        <v>1418150018</v>
      </c>
      <c r="K2942" s="8" t="b">
        <v>0</v>
      </c>
      <c r="L2942" s="8">
        <v>33</v>
      </c>
      <c r="M2942" s="8" t="b">
        <v>1</v>
      </c>
      <c r="N2942" s="8" t="s">
        <v>8303</v>
      </c>
      <c r="O2942">
        <f t="shared" si="226"/>
        <v>107</v>
      </c>
      <c r="P2942" s="13">
        <f t="shared" si="227"/>
        <v>81.239999999999995</v>
      </c>
      <c r="Q2942" s="15" t="s">
        <v>8315</v>
      </c>
      <c r="R2942" t="s">
        <v>8357</v>
      </c>
      <c r="S2942" s="19">
        <f t="shared" si="228"/>
        <v>41982.773356481484</v>
      </c>
      <c r="T2942" s="19">
        <f t="shared" si="229"/>
        <v>42022.773356481484</v>
      </c>
      <c r="U2942">
        <f t="shared" si="230"/>
        <v>2014</v>
      </c>
    </row>
    <row r="2943" spans="1:21" ht="43.2" hidden="1" x14ac:dyDescent="0.3">
      <c r="A2943" s="8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  <c r="O2943">
        <f t="shared" si="226"/>
        <v>0</v>
      </c>
      <c r="P2943" s="13">
        <f t="shared" si="227"/>
        <v>1</v>
      </c>
      <c r="Q2943" s="15" t="s">
        <v>8315</v>
      </c>
      <c r="R2943" t="s">
        <v>8355</v>
      </c>
      <c r="S2943" s="19">
        <f t="shared" si="228"/>
        <v>42034.960127314815</v>
      </c>
      <c r="T2943" s="19">
        <f t="shared" si="229"/>
        <v>42064.960127314815</v>
      </c>
      <c r="U2943">
        <f t="shared" si="230"/>
        <v>2015</v>
      </c>
    </row>
    <row r="2944" spans="1:21" ht="43.2" hidden="1" x14ac:dyDescent="0.3">
      <c r="A2944" s="8">
        <v>2942</v>
      </c>
      <c r="B2944" s="9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  <c r="O2944">
        <f t="shared" si="226"/>
        <v>20</v>
      </c>
      <c r="P2944" s="13">
        <f t="shared" si="227"/>
        <v>202.23</v>
      </c>
      <c r="Q2944" s="15" t="s">
        <v>8315</v>
      </c>
      <c r="R2944" t="s">
        <v>8355</v>
      </c>
      <c r="S2944" s="19">
        <f t="shared" si="228"/>
        <v>42334.803923611107</v>
      </c>
      <c r="T2944" s="19">
        <f t="shared" si="229"/>
        <v>42354.845833333333</v>
      </c>
      <c r="U2944">
        <f t="shared" si="230"/>
        <v>2015</v>
      </c>
    </row>
    <row r="2945" spans="1:21" ht="43.2" x14ac:dyDescent="0.3">
      <c r="A2945" s="8">
        <v>2943</v>
      </c>
      <c r="B2945" s="9" t="s">
        <v>2943</v>
      </c>
      <c r="C2945" s="9" t="s">
        <v>7053</v>
      </c>
      <c r="D2945" s="10">
        <v>3000</v>
      </c>
      <c r="E2945" s="11">
        <v>0</v>
      </c>
      <c r="F2945" s="8" t="s">
        <v>8220</v>
      </c>
      <c r="G2945" s="8" t="s">
        <v>8223</v>
      </c>
      <c r="H2945" s="8" t="s">
        <v>8245</v>
      </c>
      <c r="I2945" s="8">
        <v>1428894380</v>
      </c>
      <c r="J2945" s="8">
        <v>1426302380</v>
      </c>
      <c r="K2945" s="8" t="b">
        <v>0</v>
      </c>
      <c r="L2945" s="8">
        <v>0</v>
      </c>
      <c r="M2945" s="8" t="b">
        <v>0</v>
      </c>
      <c r="N2945" s="8" t="s">
        <v>8301</v>
      </c>
      <c r="O2945">
        <f t="shared" si="226"/>
        <v>0</v>
      </c>
      <c r="P2945" s="13">
        <f t="shared" si="227"/>
        <v>0</v>
      </c>
      <c r="Q2945" s="15" t="s">
        <v>8315</v>
      </c>
      <c r="R2945" t="s">
        <v>8355</v>
      </c>
      <c r="S2945" s="19">
        <f t="shared" si="228"/>
        <v>42077.129398148143</v>
      </c>
      <c r="T2945" s="19">
        <f t="shared" si="229"/>
        <v>42107.129398148143</v>
      </c>
      <c r="U2945">
        <f t="shared" si="230"/>
        <v>2015</v>
      </c>
    </row>
    <row r="2946" spans="1:21" ht="43.2" hidden="1" x14ac:dyDescent="0.3">
      <c r="A2946" s="8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  <c r="O2946">
        <f t="shared" si="226"/>
        <v>1</v>
      </c>
      <c r="P2946" s="13">
        <f t="shared" si="227"/>
        <v>100</v>
      </c>
      <c r="Q2946" s="15" t="s">
        <v>8315</v>
      </c>
      <c r="R2946" t="s">
        <v>8355</v>
      </c>
      <c r="S2946" s="19">
        <f t="shared" si="228"/>
        <v>42132.9143287037</v>
      </c>
      <c r="T2946" s="19">
        <f t="shared" si="229"/>
        <v>42162.9143287037</v>
      </c>
      <c r="U2946">
        <f t="shared" si="230"/>
        <v>2015</v>
      </c>
    </row>
    <row r="2947" spans="1:21" ht="57.6" hidden="1" x14ac:dyDescent="0.3">
      <c r="A2947" s="8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  <c r="O2947">
        <f t="shared" ref="O2947:O3010" si="231">ROUND(E2947/D2947*100,0)</f>
        <v>0</v>
      </c>
      <c r="P2947" s="13">
        <f t="shared" ref="P2947:P3010" si="232">IFERROR(ROUND(E2947/L2947,2),0)</f>
        <v>0</v>
      </c>
      <c r="Q2947" s="15" t="s">
        <v>8315</v>
      </c>
      <c r="R2947" t="s">
        <v>8355</v>
      </c>
      <c r="S2947" s="19">
        <f t="shared" ref="S2947:S3010" si="233">(((J2947/60)/60)/24)+DATE(1970,1,1)</f>
        <v>42118.139583333337</v>
      </c>
      <c r="T2947" s="19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3.2" x14ac:dyDescent="0.3">
      <c r="A2948" s="8">
        <v>2946</v>
      </c>
      <c r="B2948" s="9" t="s">
        <v>2946</v>
      </c>
      <c r="C2948" s="9" t="s">
        <v>7056</v>
      </c>
      <c r="D2948" s="10">
        <v>2000</v>
      </c>
      <c r="E2948" s="11">
        <v>2</v>
      </c>
      <c r="F2948" s="8" t="s">
        <v>8220</v>
      </c>
      <c r="G2948" s="8" t="s">
        <v>8224</v>
      </c>
      <c r="H2948" s="8" t="s">
        <v>8246</v>
      </c>
      <c r="I2948" s="8">
        <v>1471265092</v>
      </c>
      <c r="J2948" s="8">
        <v>1468673092</v>
      </c>
      <c r="K2948" s="8" t="b">
        <v>0</v>
      </c>
      <c r="L2948" s="8">
        <v>2</v>
      </c>
      <c r="M2948" s="8" t="b">
        <v>0</v>
      </c>
      <c r="N2948" s="8" t="s">
        <v>8301</v>
      </c>
      <c r="O2948">
        <f t="shared" si="231"/>
        <v>0</v>
      </c>
      <c r="P2948" s="13">
        <f t="shared" si="232"/>
        <v>1</v>
      </c>
      <c r="Q2948" s="15" t="s">
        <v>8315</v>
      </c>
      <c r="R2948" t="s">
        <v>8355</v>
      </c>
      <c r="S2948" s="19">
        <f t="shared" si="233"/>
        <v>42567.531157407408</v>
      </c>
      <c r="T2948" s="19">
        <f t="shared" si="234"/>
        <v>42597.531157407408</v>
      </c>
      <c r="U2948">
        <f t="shared" si="235"/>
        <v>2016</v>
      </c>
    </row>
    <row r="2949" spans="1:21" ht="57.6" hidden="1" x14ac:dyDescent="0.3">
      <c r="A2949" s="8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  <c r="O2949">
        <f t="shared" si="231"/>
        <v>4</v>
      </c>
      <c r="P2949" s="13">
        <f t="shared" si="232"/>
        <v>82.46</v>
      </c>
      <c r="Q2949" s="15" t="s">
        <v>8315</v>
      </c>
      <c r="R2949" t="s">
        <v>8355</v>
      </c>
      <c r="S2949" s="19">
        <f t="shared" si="233"/>
        <v>42649.562118055561</v>
      </c>
      <c r="T2949" s="19">
        <f t="shared" si="234"/>
        <v>42698.715972222228</v>
      </c>
      <c r="U2949">
        <f t="shared" si="235"/>
        <v>2016</v>
      </c>
    </row>
    <row r="2950" spans="1:21" ht="57.6" hidden="1" x14ac:dyDescent="0.3">
      <c r="A2950" s="8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  <c r="O2950">
        <f t="shared" si="231"/>
        <v>0</v>
      </c>
      <c r="P2950" s="13">
        <f t="shared" si="232"/>
        <v>2.67</v>
      </c>
      <c r="Q2950" s="15" t="s">
        <v>8315</v>
      </c>
      <c r="R2950" t="s">
        <v>8355</v>
      </c>
      <c r="S2950" s="19">
        <f t="shared" si="233"/>
        <v>42097.649224537032</v>
      </c>
      <c r="T2950" s="19">
        <f t="shared" si="234"/>
        <v>42157.649224537032</v>
      </c>
      <c r="U2950">
        <f t="shared" si="235"/>
        <v>2015</v>
      </c>
    </row>
    <row r="2951" spans="1:21" ht="43.2" x14ac:dyDescent="0.3">
      <c r="A2951" s="8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  <c r="O2951">
        <f t="shared" si="231"/>
        <v>3</v>
      </c>
      <c r="P2951" s="13">
        <f t="shared" si="232"/>
        <v>12.5</v>
      </c>
      <c r="Q2951" s="15" t="s">
        <v>8315</v>
      </c>
      <c r="R2951" t="s">
        <v>8355</v>
      </c>
      <c r="S2951" s="19">
        <f t="shared" si="233"/>
        <v>42297.823113425926</v>
      </c>
      <c r="T2951" s="19">
        <f t="shared" si="234"/>
        <v>42327.864780092597</v>
      </c>
      <c r="U2951">
        <f t="shared" si="235"/>
        <v>2015</v>
      </c>
    </row>
    <row r="2952" spans="1:21" ht="43.2" hidden="1" x14ac:dyDescent="0.3">
      <c r="A2952" s="8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  <c r="O2952">
        <f t="shared" si="231"/>
        <v>0</v>
      </c>
      <c r="P2952" s="13">
        <f t="shared" si="232"/>
        <v>0</v>
      </c>
      <c r="Q2952" s="15" t="s">
        <v>8315</v>
      </c>
      <c r="R2952" t="s">
        <v>8355</v>
      </c>
      <c r="S2952" s="19">
        <f t="shared" si="233"/>
        <v>42362.36518518519</v>
      </c>
      <c r="T2952" s="19">
        <f t="shared" si="234"/>
        <v>42392.36518518519</v>
      </c>
      <c r="U2952">
        <f t="shared" si="235"/>
        <v>2015</v>
      </c>
    </row>
    <row r="2953" spans="1:21" ht="57.6" hidden="1" x14ac:dyDescent="0.3">
      <c r="A2953" s="8">
        <v>2951</v>
      </c>
      <c r="B2953" s="9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  <c r="O2953">
        <f t="shared" si="231"/>
        <v>2</v>
      </c>
      <c r="P2953" s="13">
        <f t="shared" si="232"/>
        <v>18.899999999999999</v>
      </c>
      <c r="Q2953" s="15" t="s">
        <v>8315</v>
      </c>
      <c r="R2953" t="s">
        <v>8355</v>
      </c>
      <c r="S2953" s="19">
        <f t="shared" si="233"/>
        <v>41872.802928240737</v>
      </c>
      <c r="T2953" s="19">
        <f t="shared" si="234"/>
        <v>41917.802928240737</v>
      </c>
      <c r="U2953">
        <f t="shared" si="235"/>
        <v>2014</v>
      </c>
    </row>
    <row r="2954" spans="1:21" ht="43.2" hidden="1" x14ac:dyDescent="0.3">
      <c r="A2954" s="8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  <c r="O2954">
        <f t="shared" si="231"/>
        <v>8</v>
      </c>
      <c r="P2954" s="13">
        <f t="shared" si="232"/>
        <v>200.63</v>
      </c>
      <c r="Q2954" s="15" t="s">
        <v>8315</v>
      </c>
      <c r="R2954" t="s">
        <v>8355</v>
      </c>
      <c r="S2954" s="19">
        <f t="shared" si="233"/>
        <v>42628.690266203703</v>
      </c>
      <c r="T2954" s="19">
        <f t="shared" si="234"/>
        <v>42660.166666666672</v>
      </c>
      <c r="U2954">
        <f t="shared" si="235"/>
        <v>2016</v>
      </c>
    </row>
    <row r="2955" spans="1:21" ht="43.2" hidden="1" x14ac:dyDescent="0.3">
      <c r="A2955" s="8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  <c r="O2955">
        <f t="shared" si="231"/>
        <v>0</v>
      </c>
      <c r="P2955" s="13">
        <f t="shared" si="232"/>
        <v>201.67</v>
      </c>
      <c r="Q2955" s="15" t="s">
        <v>8315</v>
      </c>
      <c r="R2955" t="s">
        <v>8355</v>
      </c>
      <c r="S2955" s="19">
        <f t="shared" si="233"/>
        <v>42255.791909722218</v>
      </c>
      <c r="T2955" s="19">
        <f t="shared" si="234"/>
        <v>42285.791909722218</v>
      </c>
      <c r="U2955">
        <f t="shared" si="235"/>
        <v>2015</v>
      </c>
    </row>
    <row r="2956" spans="1:21" ht="43.2" hidden="1" x14ac:dyDescent="0.3">
      <c r="A2956" s="8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  <c r="O2956">
        <f t="shared" si="231"/>
        <v>0</v>
      </c>
      <c r="P2956" s="13">
        <f t="shared" si="232"/>
        <v>0</v>
      </c>
      <c r="Q2956" s="15" t="s">
        <v>8315</v>
      </c>
      <c r="R2956" t="s">
        <v>8355</v>
      </c>
      <c r="S2956" s="19">
        <f t="shared" si="233"/>
        <v>42790.583368055552</v>
      </c>
      <c r="T2956" s="19">
        <f t="shared" si="234"/>
        <v>42810.541701388895</v>
      </c>
      <c r="U2956">
        <f t="shared" si="235"/>
        <v>2017</v>
      </c>
    </row>
    <row r="2957" spans="1:21" ht="28.8" x14ac:dyDescent="0.3">
      <c r="A2957" s="8">
        <v>2955</v>
      </c>
      <c r="B2957" s="9" t="s">
        <v>2955</v>
      </c>
      <c r="C2957" s="9" t="s">
        <v>7065</v>
      </c>
      <c r="D2957" s="10">
        <v>1200</v>
      </c>
      <c r="E2957" s="11">
        <v>715</v>
      </c>
      <c r="F2957" s="8" t="s">
        <v>8219</v>
      </c>
      <c r="G2957" s="8" t="s">
        <v>8223</v>
      </c>
      <c r="H2957" s="8" t="s">
        <v>8245</v>
      </c>
      <c r="I2957" s="8">
        <v>1434476849</v>
      </c>
      <c r="J2957" s="8">
        <v>1431884849</v>
      </c>
      <c r="K2957" s="8" t="b">
        <v>0</v>
      </c>
      <c r="L2957" s="8">
        <v>11</v>
      </c>
      <c r="M2957" s="8" t="b">
        <v>0</v>
      </c>
      <c r="N2957" s="8" t="s">
        <v>8301</v>
      </c>
      <c r="O2957">
        <f t="shared" si="231"/>
        <v>60</v>
      </c>
      <c r="P2957" s="13">
        <f t="shared" si="232"/>
        <v>65</v>
      </c>
      <c r="Q2957" s="15" t="s">
        <v>8315</v>
      </c>
      <c r="R2957" t="s">
        <v>8355</v>
      </c>
      <c r="S2957" s="19">
        <f t="shared" si="233"/>
        <v>42141.741307870368</v>
      </c>
      <c r="T2957" s="19">
        <f t="shared" si="234"/>
        <v>42171.741307870368</v>
      </c>
      <c r="U2957">
        <f t="shared" si="235"/>
        <v>2015</v>
      </c>
    </row>
    <row r="2958" spans="1:21" ht="43.2" hidden="1" x14ac:dyDescent="0.3">
      <c r="A2958" s="8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  <c r="O2958">
        <f t="shared" si="231"/>
        <v>17</v>
      </c>
      <c r="P2958" s="13">
        <f t="shared" si="232"/>
        <v>66.099999999999994</v>
      </c>
      <c r="Q2958" s="15" t="s">
        <v>8315</v>
      </c>
      <c r="R2958" t="s">
        <v>8355</v>
      </c>
      <c r="S2958" s="19">
        <f t="shared" si="233"/>
        <v>42464.958912037036</v>
      </c>
      <c r="T2958" s="19">
        <f t="shared" si="234"/>
        <v>42494.958912037036</v>
      </c>
      <c r="U2958">
        <f t="shared" si="235"/>
        <v>2016</v>
      </c>
    </row>
    <row r="2959" spans="1:21" ht="43.2" hidden="1" x14ac:dyDescent="0.3">
      <c r="A2959" s="8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  <c r="O2959">
        <f t="shared" si="231"/>
        <v>2</v>
      </c>
      <c r="P2959" s="13">
        <f t="shared" si="232"/>
        <v>93.33</v>
      </c>
      <c r="Q2959" s="15" t="s">
        <v>8315</v>
      </c>
      <c r="R2959" t="s">
        <v>8355</v>
      </c>
      <c r="S2959" s="19">
        <f t="shared" si="233"/>
        <v>42031.011249999996</v>
      </c>
      <c r="T2959" s="19">
        <f t="shared" si="234"/>
        <v>42090.969583333332</v>
      </c>
      <c r="U2959">
        <f t="shared" si="235"/>
        <v>2015</v>
      </c>
    </row>
    <row r="2960" spans="1:21" ht="43.2" hidden="1" x14ac:dyDescent="0.3">
      <c r="A2960" s="8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  <c r="O2960">
        <f t="shared" si="231"/>
        <v>0</v>
      </c>
      <c r="P2960" s="13">
        <f t="shared" si="232"/>
        <v>0</v>
      </c>
      <c r="Q2960" s="15" t="s">
        <v>8315</v>
      </c>
      <c r="R2960" t="s">
        <v>8355</v>
      </c>
      <c r="S2960" s="19">
        <f t="shared" si="233"/>
        <v>42438.779131944444</v>
      </c>
      <c r="T2960" s="19">
        <f t="shared" si="234"/>
        <v>42498.73746527778</v>
      </c>
      <c r="U2960">
        <f t="shared" si="235"/>
        <v>2016</v>
      </c>
    </row>
    <row r="2961" spans="1:21" ht="43.2" hidden="1" x14ac:dyDescent="0.3">
      <c r="A2961" s="8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  <c r="O2961">
        <f t="shared" si="231"/>
        <v>0</v>
      </c>
      <c r="P2961" s="13">
        <f t="shared" si="232"/>
        <v>0</v>
      </c>
      <c r="Q2961" s="15" t="s">
        <v>8315</v>
      </c>
      <c r="R2961" t="s">
        <v>8355</v>
      </c>
      <c r="S2961" s="19">
        <f t="shared" si="233"/>
        <v>42498.008391203708</v>
      </c>
      <c r="T2961" s="19">
        <f t="shared" si="234"/>
        <v>42528.008391203708</v>
      </c>
      <c r="U2961">
        <f t="shared" si="235"/>
        <v>2016</v>
      </c>
    </row>
    <row r="2962" spans="1:21" ht="43.2" hidden="1" x14ac:dyDescent="0.3">
      <c r="A2962" s="8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  <c r="O2962">
        <f t="shared" si="231"/>
        <v>0</v>
      </c>
      <c r="P2962" s="13">
        <f t="shared" si="232"/>
        <v>0</v>
      </c>
      <c r="Q2962" s="15" t="s">
        <v>8315</v>
      </c>
      <c r="R2962" t="s">
        <v>8355</v>
      </c>
      <c r="S2962" s="19">
        <f t="shared" si="233"/>
        <v>41863.757210648146</v>
      </c>
      <c r="T2962" s="19">
        <f t="shared" si="234"/>
        <v>41893.757210648146</v>
      </c>
      <c r="U2962">
        <f t="shared" si="235"/>
        <v>2014</v>
      </c>
    </row>
    <row r="2963" spans="1:21" ht="43.2" hidden="1" x14ac:dyDescent="0.3">
      <c r="A2963" s="8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  <c r="O2963">
        <f t="shared" si="231"/>
        <v>110</v>
      </c>
      <c r="P2963" s="13">
        <f t="shared" si="232"/>
        <v>50.75</v>
      </c>
      <c r="Q2963" s="15" t="s">
        <v>8315</v>
      </c>
      <c r="R2963" t="s">
        <v>8316</v>
      </c>
      <c r="S2963" s="19">
        <f t="shared" si="233"/>
        <v>42061.212488425925</v>
      </c>
      <c r="T2963" s="19">
        <f t="shared" si="234"/>
        <v>42089.166666666672</v>
      </c>
      <c r="U2963">
        <f t="shared" si="235"/>
        <v>2015</v>
      </c>
    </row>
    <row r="2964" spans="1:21" ht="43.2" x14ac:dyDescent="0.3">
      <c r="A2964" s="8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  <c r="O2964">
        <f t="shared" si="231"/>
        <v>122</v>
      </c>
      <c r="P2964" s="13">
        <f t="shared" si="232"/>
        <v>60.9</v>
      </c>
      <c r="Q2964" s="15" t="s">
        <v>8315</v>
      </c>
      <c r="R2964" t="s">
        <v>8316</v>
      </c>
      <c r="S2964" s="19">
        <f t="shared" si="233"/>
        <v>42036.24428240741</v>
      </c>
      <c r="T2964" s="19">
        <f t="shared" si="234"/>
        <v>42064.290972222225</v>
      </c>
      <c r="U2964">
        <f t="shared" si="235"/>
        <v>2015</v>
      </c>
    </row>
    <row r="2965" spans="1:21" ht="57.6" hidden="1" x14ac:dyDescent="0.3">
      <c r="A2965" s="8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  <c r="O2965">
        <f t="shared" si="231"/>
        <v>107</v>
      </c>
      <c r="P2965" s="13">
        <f t="shared" si="232"/>
        <v>109.03</v>
      </c>
      <c r="Q2965" s="15" t="s">
        <v>8315</v>
      </c>
      <c r="R2965" t="s">
        <v>8316</v>
      </c>
      <c r="S2965" s="19">
        <f t="shared" si="233"/>
        <v>42157.470185185186</v>
      </c>
      <c r="T2965" s="19">
        <f t="shared" si="234"/>
        <v>42187.470185185186</v>
      </c>
      <c r="U2965">
        <f t="shared" si="235"/>
        <v>2015</v>
      </c>
    </row>
    <row r="2966" spans="1:21" ht="43.2" hidden="1" x14ac:dyDescent="0.3">
      <c r="A2966" s="8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  <c r="O2966">
        <f t="shared" si="231"/>
        <v>101</v>
      </c>
      <c r="P2966" s="13">
        <f t="shared" si="232"/>
        <v>25.69</v>
      </c>
      <c r="Q2966" s="15" t="s">
        <v>8315</v>
      </c>
      <c r="R2966" t="s">
        <v>8316</v>
      </c>
      <c r="S2966" s="19">
        <f t="shared" si="233"/>
        <v>41827.909942129627</v>
      </c>
      <c r="T2966" s="19">
        <f t="shared" si="234"/>
        <v>41857.897222222222</v>
      </c>
      <c r="U2966">
        <f t="shared" si="235"/>
        <v>2014</v>
      </c>
    </row>
    <row r="2967" spans="1:21" ht="57.6" x14ac:dyDescent="0.3">
      <c r="A2967" s="8">
        <v>2965</v>
      </c>
      <c r="B2967" s="9" t="s">
        <v>2965</v>
      </c>
      <c r="C2967" s="9" t="s">
        <v>7075</v>
      </c>
      <c r="D2967" s="10">
        <v>1500</v>
      </c>
      <c r="E2967" s="11">
        <v>1635</v>
      </c>
      <c r="F2967" s="8" t="s">
        <v>8218</v>
      </c>
      <c r="G2967" s="8" t="s">
        <v>8223</v>
      </c>
      <c r="H2967" s="8" t="s">
        <v>8245</v>
      </c>
      <c r="I2967" s="8">
        <v>1436290233</v>
      </c>
      <c r="J2967" s="8">
        <v>1433698233</v>
      </c>
      <c r="K2967" s="8" t="b">
        <v>0</v>
      </c>
      <c r="L2967" s="8">
        <v>39</v>
      </c>
      <c r="M2967" s="8" t="b">
        <v>1</v>
      </c>
      <c r="N2967" s="8" t="s">
        <v>8269</v>
      </c>
      <c r="O2967">
        <f t="shared" si="231"/>
        <v>109</v>
      </c>
      <c r="P2967" s="13">
        <f t="shared" si="232"/>
        <v>41.92</v>
      </c>
      <c r="Q2967" s="15" t="s">
        <v>8315</v>
      </c>
      <c r="R2967" t="s">
        <v>8316</v>
      </c>
      <c r="S2967" s="19">
        <f t="shared" si="233"/>
        <v>42162.729548611111</v>
      </c>
      <c r="T2967" s="19">
        <f t="shared" si="234"/>
        <v>42192.729548611111</v>
      </c>
      <c r="U2967">
        <f t="shared" si="235"/>
        <v>2015</v>
      </c>
    </row>
    <row r="2968" spans="1:21" ht="43.2" hidden="1" x14ac:dyDescent="0.3">
      <c r="A2968" s="8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  <c r="O2968">
        <f t="shared" si="231"/>
        <v>114</v>
      </c>
      <c r="P2968" s="13">
        <f t="shared" si="232"/>
        <v>88.77</v>
      </c>
      <c r="Q2968" s="15" t="s">
        <v>8315</v>
      </c>
      <c r="R2968" t="s">
        <v>8316</v>
      </c>
      <c r="S2968" s="19">
        <f t="shared" si="233"/>
        <v>42233.738564814819</v>
      </c>
      <c r="T2968" s="19">
        <f t="shared" si="234"/>
        <v>42263.738564814819</v>
      </c>
      <c r="U2968">
        <f t="shared" si="235"/>
        <v>2015</v>
      </c>
    </row>
    <row r="2969" spans="1:21" ht="43.2" hidden="1" x14ac:dyDescent="0.3">
      <c r="A2969" s="8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  <c r="O2969">
        <f t="shared" si="231"/>
        <v>114</v>
      </c>
      <c r="P2969" s="13">
        <f t="shared" si="232"/>
        <v>80.23</v>
      </c>
      <c r="Q2969" s="15" t="s">
        <v>8315</v>
      </c>
      <c r="R2969" t="s">
        <v>8316</v>
      </c>
      <c r="S2969" s="19">
        <f t="shared" si="233"/>
        <v>42042.197824074072</v>
      </c>
      <c r="T2969" s="19">
        <f t="shared" si="234"/>
        <v>42072.156157407408</v>
      </c>
      <c r="U2969">
        <f t="shared" si="235"/>
        <v>2015</v>
      </c>
    </row>
    <row r="2970" spans="1:21" ht="28.8" x14ac:dyDescent="0.3">
      <c r="A2970" s="8">
        <v>2968</v>
      </c>
      <c r="B2970" s="9" t="s">
        <v>2968</v>
      </c>
      <c r="C2970" s="9" t="s">
        <v>7078</v>
      </c>
      <c r="D2970" s="10">
        <v>3500</v>
      </c>
      <c r="E2970" s="11">
        <v>3710</v>
      </c>
      <c r="F2970" s="8" t="s">
        <v>8218</v>
      </c>
      <c r="G2970" s="8" t="s">
        <v>8223</v>
      </c>
      <c r="H2970" s="8" t="s">
        <v>8245</v>
      </c>
      <c r="I2970" s="8">
        <v>1471406340</v>
      </c>
      <c r="J2970" s="8">
        <v>1470227660</v>
      </c>
      <c r="K2970" s="8" t="b">
        <v>0</v>
      </c>
      <c r="L2970" s="8">
        <v>47</v>
      </c>
      <c r="M2970" s="8" t="b">
        <v>1</v>
      </c>
      <c r="N2970" s="8" t="s">
        <v>8269</v>
      </c>
      <c r="O2970">
        <f t="shared" si="231"/>
        <v>106</v>
      </c>
      <c r="P2970" s="13">
        <f t="shared" si="232"/>
        <v>78.94</v>
      </c>
      <c r="Q2970" s="15" t="s">
        <v>8315</v>
      </c>
      <c r="R2970" t="s">
        <v>8316</v>
      </c>
      <c r="S2970" s="19">
        <f t="shared" si="233"/>
        <v>42585.523842592593</v>
      </c>
      <c r="T2970" s="19">
        <f t="shared" si="234"/>
        <v>42599.165972222225</v>
      </c>
      <c r="U2970">
        <f t="shared" si="235"/>
        <v>2016</v>
      </c>
    </row>
    <row r="2971" spans="1:21" ht="43.2" x14ac:dyDescent="0.3">
      <c r="A2971" s="8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  <c r="O2971">
        <f t="shared" si="231"/>
        <v>163</v>
      </c>
      <c r="P2971" s="13">
        <f t="shared" si="232"/>
        <v>95.59</v>
      </c>
      <c r="Q2971" s="15" t="s">
        <v>8315</v>
      </c>
      <c r="R2971" t="s">
        <v>8316</v>
      </c>
      <c r="S2971" s="19">
        <f t="shared" si="233"/>
        <v>42097.786493055552</v>
      </c>
      <c r="T2971" s="19">
        <f t="shared" si="234"/>
        <v>42127.952083333337</v>
      </c>
      <c r="U2971">
        <f t="shared" si="235"/>
        <v>2015</v>
      </c>
    </row>
    <row r="2972" spans="1:21" ht="43.2" hidden="1" x14ac:dyDescent="0.3">
      <c r="A2972" s="8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  <c r="O2972">
        <f t="shared" si="231"/>
        <v>106</v>
      </c>
      <c r="P2972" s="13">
        <f t="shared" si="232"/>
        <v>69.89</v>
      </c>
      <c r="Q2972" s="15" t="s">
        <v>8315</v>
      </c>
      <c r="R2972" t="s">
        <v>8316</v>
      </c>
      <c r="S2972" s="19">
        <f t="shared" si="233"/>
        <v>41808.669571759259</v>
      </c>
      <c r="T2972" s="19">
        <f t="shared" si="234"/>
        <v>41838.669571759259</v>
      </c>
      <c r="U2972">
        <f t="shared" si="235"/>
        <v>2014</v>
      </c>
    </row>
    <row r="2973" spans="1:21" ht="43.2" x14ac:dyDescent="0.3">
      <c r="A2973" s="8">
        <v>2971</v>
      </c>
      <c r="B2973" s="9" t="s">
        <v>2971</v>
      </c>
      <c r="C2973" s="9" t="s">
        <v>7081</v>
      </c>
      <c r="D2973" s="10">
        <v>3200</v>
      </c>
      <c r="E2973" s="11">
        <v>3205</v>
      </c>
      <c r="F2973" s="8" t="s">
        <v>8218</v>
      </c>
      <c r="G2973" s="8" t="s">
        <v>8223</v>
      </c>
      <c r="H2973" s="8" t="s">
        <v>8245</v>
      </c>
      <c r="I2973" s="8">
        <v>1409500078</v>
      </c>
      <c r="J2973" s="8">
        <v>1406908078</v>
      </c>
      <c r="K2973" s="8" t="b">
        <v>0</v>
      </c>
      <c r="L2973" s="8">
        <v>43</v>
      </c>
      <c r="M2973" s="8" t="b">
        <v>1</v>
      </c>
      <c r="N2973" s="8" t="s">
        <v>8269</v>
      </c>
      <c r="O2973">
        <f t="shared" si="231"/>
        <v>100</v>
      </c>
      <c r="P2973" s="13">
        <f t="shared" si="232"/>
        <v>74.53</v>
      </c>
      <c r="Q2973" s="15" t="s">
        <v>8315</v>
      </c>
      <c r="R2973" t="s">
        <v>8316</v>
      </c>
      <c r="S2973" s="19">
        <f t="shared" si="233"/>
        <v>41852.658310185187</v>
      </c>
      <c r="T2973" s="19">
        <f t="shared" si="234"/>
        <v>41882.658310185187</v>
      </c>
      <c r="U2973">
        <f t="shared" si="235"/>
        <v>2014</v>
      </c>
    </row>
    <row r="2974" spans="1:21" ht="28.8" x14ac:dyDescent="0.3">
      <c r="A2974" s="8">
        <v>2972</v>
      </c>
      <c r="B2974" s="9" t="s">
        <v>2972</v>
      </c>
      <c r="C2974" s="9" t="s">
        <v>7082</v>
      </c>
      <c r="D2974" s="10">
        <v>2000</v>
      </c>
      <c r="E2974" s="11">
        <v>2107</v>
      </c>
      <c r="F2974" s="8" t="s">
        <v>8218</v>
      </c>
      <c r="G2974" s="8" t="s">
        <v>8223</v>
      </c>
      <c r="H2974" s="8" t="s">
        <v>8245</v>
      </c>
      <c r="I2974" s="8">
        <v>1480899600</v>
      </c>
      <c r="J2974" s="8">
        <v>1479609520</v>
      </c>
      <c r="K2974" s="8" t="b">
        <v>0</v>
      </c>
      <c r="L2974" s="8">
        <v>17</v>
      </c>
      <c r="M2974" s="8" t="b">
        <v>1</v>
      </c>
      <c r="N2974" s="8" t="s">
        <v>8269</v>
      </c>
      <c r="O2974">
        <f t="shared" si="231"/>
        <v>105</v>
      </c>
      <c r="P2974" s="13">
        <f t="shared" si="232"/>
        <v>123.94</v>
      </c>
      <c r="Q2974" s="15" t="s">
        <v>8315</v>
      </c>
      <c r="R2974" t="s">
        <v>8316</v>
      </c>
      <c r="S2974" s="19">
        <f t="shared" si="233"/>
        <v>42694.110185185185</v>
      </c>
      <c r="T2974" s="19">
        <f t="shared" si="234"/>
        <v>42709.041666666672</v>
      </c>
      <c r="U2974">
        <f t="shared" si="235"/>
        <v>2016</v>
      </c>
    </row>
    <row r="2975" spans="1:21" ht="43.2" hidden="1" x14ac:dyDescent="0.3">
      <c r="A2975" s="8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  <c r="O2975">
        <f t="shared" si="231"/>
        <v>175</v>
      </c>
      <c r="P2975" s="13">
        <f t="shared" si="232"/>
        <v>264.85000000000002</v>
      </c>
      <c r="Q2975" s="15" t="s">
        <v>8315</v>
      </c>
      <c r="R2975" t="s">
        <v>8316</v>
      </c>
      <c r="S2975" s="19">
        <f t="shared" si="233"/>
        <v>42341.818379629629</v>
      </c>
      <c r="T2975" s="19">
        <f t="shared" si="234"/>
        <v>42370.166666666672</v>
      </c>
      <c r="U2975">
        <f t="shared" si="235"/>
        <v>2015</v>
      </c>
    </row>
    <row r="2976" spans="1:21" ht="57.6" hidden="1" x14ac:dyDescent="0.3">
      <c r="A2976" s="8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  <c r="O2976">
        <f t="shared" si="231"/>
        <v>102</v>
      </c>
      <c r="P2976" s="13">
        <f t="shared" si="232"/>
        <v>58.62</v>
      </c>
      <c r="Q2976" s="15" t="s">
        <v>8315</v>
      </c>
      <c r="R2976" t="s">
        <v>8316</v>
      </c>
      <c r="S2976" s="19">
        <f t="shared" si="233"/>
        <v>41880.061006944445</v>
      </c>
      <c r="T2976" s="19">
        <f t="shared" si="234"/>
        <v>41908.065972222219</v>
      </c>
      <c r="U2976">
        <f t="shared" si="235"/>
        <v>2014</v>
      </c>
    </row>
    <row r="2977" spans="1:21" ht="43.2" hidden="1" x14ac:dyDescent="0.3">
      <c r="A2977" s="8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  <c r="O2977">
        <f t="shared" si="231"/>
        <v>100</v>
      </c>
      <c r="P2977" s="13">
        <f t="shared" si="232"/>
        <v>70.88</v>
      </c>
      <c r="Q2977" s="15" t="s">
        <v>8315</v>
      </c>
      <c r="R2977" t="s">
        <v>8316</v>
      </c>
      <c r="S2977" s="19">
        <f t="shared" si="233"/>
        <v>41941.683865740742</v>
      </c>
      <c r="T2977" s="19">
        <f t="shared" si="234"/>
        <v>41970.125</v>
      </c>
      <c r="U2977">
        <f t="shared" si="235"/>
        <v>2014</v>
      </c>
    </row>
    <row r="2978" spans="1:21" ht="43.2" hidden="1" x14ac:dyDescent="0.3">
      <c r="A2978" s="8">
        <v>2976</v>
      </c>
      <c r="B2978" s="9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  <c r="O2978">
        <f t="shared" si="231"/>
        <v>171</v>
      </c>
      <c r="P2978" s="13">
        <f t="shared" si="232"/>
        <v>8.57</v>
      </c>
      <c r="Q2978" s="15" t="s">
        <v>8315</v>
      </c>
      <c r="R2978" t="s">
        <v>8316</v>
      </c>
      <c r="S2978" s="19">
        <f t="shared" si="233"/>
        <v>42425.730671296296</v>
      </c>
      <c r="T2978" s="19">
        <f t="shared" si="234"/>
        <v>42442.5</v>
      </c>
      <c r="U2978">
        <f t="shared" si="235"/>
        <v>2016</v>
      </c>
    </row>
    <row r="2979" spans="1:21" ht="57.6" x14ac:dyDescent="0.3">
      <c r="A2979" s="8">
        <v>2977</v>
      </c>
      <c r="B2979" s="9" t="s">
        <v>2977</v>
      </c>
      <c r="C2979" s="9" t="s">
        <v>7087</v>
      </c>
      <c r="D2979" s="10">
        <v>3000</v>
      </c>
      <c r="E2979" s="11">
        <v>3407</v>
      </c>
      <c r="F2979" s="8" t="s">
        <v>8218</v>
      </c>
      <c r="G2979" s="8" t="s">
        <v>8223</v>
      </c>
      <c r="H2979" s="8" t="s">
        <v>8245</v>
      </c>
      <c r="I2979" s="8">
        <v>1427076840</v>
      </c>
      <c r="J2979" s="8">
        <v>1421960934</v>
      </c>
      <c r="K2979" s="8" t="b">
        <v>0</v>
      </c>
      <c r="L2979" s="8">
        <v>30</v>
      </c>
      <c r="M2979" s="8" t="b">
        <v>1</v>
      </c>
      <c r="N2979" s="8" t="s">
        <v>8269</v>
      </c>
      <c r="O2979">
        <f t="shared" si="231"/>
        <v>114</v>
      </c>
      <c r="P2979" s="13">
        <f t="shared" si="232"/>
        <v>113.57</v>
      </c>
      <c r="Q2979" s="15" t="s">
        <v>8315</v>
      </c>
      <c r="R2979" t="s">
        <v>8316</v>
      </c>
      <c r="S2979" s="19">
        <f t="shared" si="233"/>
        <v>42026.88118055556</v>
      </c>
      <c r="T2979" s="19">
        <f t="shared" si="234"/>
        <v>42086.093055555553</v>
      </c>
      <c r="U2979">
        <f t="shared" si="235"/>
        <v>2015</v>
      </c>
    </row>
    <row r="2980" spans="1:21" ht="57.6" hidden="1" x14ac:dyDescent="0.3">
      <c r="A2980" s="8">
        <v>2978</v>
      </c>
      <c r="B2980" s="9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  <c r="O2980">
        <f t="shared" si="231"/>
        <v>129</v>
      </c>
      <c r="P2980" s="13">
        <f t="shared" si="232"/>
        <v>60.69</v>
      </c>
      <c r="Q2980" s="15" t="s">
        <v>8315</v>
      </c>
      <c r="R2980" t="s">
        <v>8316</v>
      </c>
      <c r="S2980" s="19">
        <f t="shared" si="233"/>
        <v>41922.640590277777</v>
      </c>
      <c r="T2980" s="19">
        <f t="shared" si="234"/>
        <v>41932.249305555553</v>
      </c>
      <c r="U2980">
        <f t="shared" si="235"/>
        <v>2014</v>
      </c>
    </row>
    <row r="2981" spans="1:21" ht="43.2" hidden="1" x14ac:dyDescent="0.3">
      <c r="A2981" s="8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  <c r="O2981">
        <f t="shared" si="231"/>
        <v>101</v>
      </c>
      <c r="P2981" s="13">
        <f t="shared" si="232"/>
        <v>110.22</v>
      </c>
      <c r="Q2981" s="15" t="s">
        <v>8315</v>
      </c>
      <c r="R2981" t="s">
        <v>8316</v>
      </c>
      <c r="S2981" s="19">
        <f t="shared" si="233"/>
        <v>41993.824340277773</v>
      </c>
      <c r="T2981" s="19">
        <f t="shared" si="234"/>
        <v>42010.25</v>
      </c>
      <c r="U2981">
        <f t="shared" si="235"/>
        <v>2014</v>
      </c>
    </row>
    <row r="2982" spans="1:21" ht="43.2" x14ac:dyDescent="0.3">
      <c r="A2982" s="8">
        <v>2980</v>
      </c>
      <c r="B2982" s="9" t="s">
        <v>2980</v>
      </c>
      <c r="C2982" s="9" t="s">
        <v>7090</v>
      </c>
      <c r="D2982" s="10">
        <v>3000</v>
      </c>
      <c r="E2982" s="11">
        <v>3275</v>
      </c>
      <c r="F2982" s="8" t="s">
        <v>8218</v>
      </c>
      <c r="G2982" s="8" t="s">
        <v>8223</v>
      </c>
      <c r="H2982" s="8" t="s">
        <v>8245</v>
      </c>
      <c r="I2982" s="8">
        <v>1440381600</v>
      </c>
      <c r="J2982" s="8">
        <v>1438639130</v>
      </c>
      <c r="K2982" s="8" t="b">
        <v>0</v>
      </c>
      <c r="L2982" s="8">
        <v>24</v>
      </c>
      <c r="M2982" s="8" t="b">
        <v>1</v>
      </c>
      <c r="N2982" s="8" t="s">
        <v>8269</v>
      </c>
      <c r="O2982">
        <f t="shared" si="231"/>
        <v>109</v>
      </c>
      <c r="P2982" s="13">
        <f t="shared" si="232"/>
        <v>136.46</v>
      </c>
      <c r="Q2982" s="15" t="s">
        <v>8315</v>
      </c>
      <c r="R2982" t="s">
        <v>8316</v>
      </c>
      <c r="S2982" s="19">
        <f t="shared" si="233"/>
        <v>42219.915856481486</v>
      </c>
      <c r="T2982" s="19">
        <f t="shared" si="234"/>
        <v>42240.083333333328</v>
      </c>
      <c r="U2982">
        <f t="shared" si="235"/>
        <v>2015</v>
      </c>
    </row>
    <row r="2983" spans="1:21" ht="57.6" x14ac:dyDescent="0.3">
      <c r="A2983" s="8">
        <v>2981</v>
      </c>
      <c r="B2983" s="9" t="s">
        <v>2981</v>
      </c>
      <c r="C2983" s="9" t="s">
        <v>7091</v>
      </c>
      <c r="D2983" s="10">
        <v>4000</v>
      </c>
      <c r="E2983" s="11">
        <v>5157</v>
      </c>
      <c r="F2983" s="8" t="s">
        <v>8218</v>
      </c>
      <c r="G2983" s="8" t="s">
        <v>8240</v>
      </c>
      <c r="H2983" s="8" t="s">
        <v>8248</v>
      </c>
      <c r="I2983" s="8">
        <v>1443014756</v>
      </c>
      <c r="J2983" s="8">
        <v>1439126756</v>
      </c>
      <c r="K2983" s="8" t="b">
        <v>1</v>
      </c>
      <c r="L2983" s="8">
        <v>97</v>
      </c>
      <c r="M2983" s="8" t="b">
        <v>1</v>
      </c>
      <c r="N2983" s="8" t="s">
        <v>8301</v>
      </c>
      <c r="O2983">
        <f t="shared" si="231"/>
        <v>129</v>
      </c>
      <c r="P2983" s="13">
        <f t="shared" si="232"/>
        <v>53.16</v>
      </c>
      <c r="Q2983" s="15" t="s">
        <v>8315</v>
      </c>
      <c r="R2983" t="s">
        <v>8355</v>
      </c>
      <c r="S2983" s="19">
        <f t="shared" si="233"/>
        <v>42225.559675925921</v>
      </c>
      <c r="T2983" s="19">
        <f t="shared" si="234"/>
        <v>42270.559675925921</v>
      </c>
      <c r="U2983">
        <f t="shared" si="235"/>
        <v>2015</v>
      </c>
    </row>
    <row r="2984" spans="1:21" ht="28.8" hidden="1" x14ac:dyDescent="0.3">
      <c r="A2984" s="8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  <c r="O2984">
        <f t="shared" si="231"/>
        <v>102</v>
      </c>
      <c r="P2984" s="13">
        <f t="shared" si="232"/>
        <v>86.49</v>
      </c>
      <c r="Q2984" s="15" t="s">
        <v>8315</v>
      </c>
      <c r="R2984" t="s">
        <v>8355</v>
      </c>
      <c r="S2984" s="19">
        <f t="shared" si="233"/>
        <v>42381.686840277776</v>
      </c>
      <c r="T2984" s="19">
        <f t="shared" si="234"/>
        <v>42411.686840277776</v>
      </c>
      <c r="U2984">
        <f t="shared" si="235"/>
        <v>2016</v>
      </c>
    </row>
    <row r="2985" spans="1:21" ht="43.2" hidden="1" x14ac:dyDescent="0.3">
      <c r="A2985" s="8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  <c r="O2985">
        <f t="shared" si="231"/>
        <v>147</v>
      </c>
      <c r="P2985" s="13">
        <f t="shared" si="232"/>
        <v>155.24</v>
      </c>
      <c r="Q2985" s="15" t="s">
        <v>8315</v>
      </c>
      <c r="R2985" t="s">
        <v>8355</v>
      </c>
      <c r="S2985" s="19">
        <f t="shared" si="233"/>
        <v>41894.632361111115</v>
      </c>
      <c r="T2985" s="19">
        <f t="shared" si="234"/>
        <v>41954.674027777779</v>
      </c>
      <c r="U2985">
        <f t="shared" si="235"/>
        <v>2014</v>
      </c>
    </row>
    <row r="2986" spans="1:21" ht="57.6" hidden="1" x14ac:dyDescent="0.3">
      <c r="A2986" s="8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  <c r="O2986">
        <f t="shared" si="231"/>
        <v>100</v>
      </c>
      <c r="P2986" s="13">
        <f t="shared" si="232"/>
        <v>115.08</v>
      </c>
      <c r="Q2986" s="15" t="s">
        <v>8315</v>
      </c>
      <c r="R2986" t="s">
        <v>8355</v>
      </c>
      <c r="S2986" s="19">
        <f t="shared" si="233"/>
        <v>42576.278715277775</v>
      </c>
      <c r="T2986" s="19">
        <f t="shared" si="234"/>
        <v>42606.278715277775</v>
      </c>
      <c r="U2986">
        <f t="shared" si="235"/>
        <v>2016</v>
      </c>
    </row>
    <row r="2987" spans="1:21" ht="57.6" hidden="1" x14ac:dyDescent="0.3">
      <c r="A2987" s="8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  <c r="O2987">
        <f t="shared" si="231"/>
        <v>122</v>
      </c>
      <c r="P2987" s="13">
        <f t="shared" si="232"/>
        <v>109.59</v>
      </c>
      <c r="Q2987" s="15" t="s">
        <v>8315</v>
      </c>
      <c r="R2987" t="s">
        <v>8355</v>
      </c>
      <c r="S2987" s="19">
        <f t="shared" si="233"/>
        <v>42654.973703703698</v>
      </c>
      <c r="T2987" s="19">
        <f t="shared" si="234"/>
        <v>42674.166666666672</v>
      </c>
      <c r="U2987">
        <f t="shared" si="235"/>
        <v>2016</v>
      </c>
    </row>
    <row r="2988" spans="1:21" ht="43.2" x14ac:dyDescent="0.3">
      <c r="A2988" s="8">
        <v>2986</v>
      </c>
      <c r="B2988" s="9" t="s">
        <v>2986</v>
      </c>
      <c r="C2988" s="9" t="s">
        <v>7096</v>
      </c>
      <c r="D2988" s="10">
        <v>2400</v>
      </c>
      <c r="E2988" s="11">
        <v>2532</v>
      </c>
      <c r="F2988" s="8" t="s">
        <v>8218</v>
      </c>
      <c r="G2988" s="8" t="s">
        <v>8224</v>
      </c>
      <c r="H2988" s="8" t="s">
        <v>8246</v>
      </c>
      <c r="I2988" s="8">
        <v>1462100406</v>
      </c>
      <c r="J2988" s="8">
        <v>1456920006</v>
      </c>
      <c r="K2988" s="8" t="b">
        <v>0</v>
      </c>
      <c r="L2988" s="8">
        <v>56</v>
      </c>
      <c r="M2988" s="8" t="b">
        <v>1</v>
      </c>
      <c r="N2988" s="8" t="s">
        <v>8301</v>
      </c>
      <c r="O2988">
        <f t="shared" si="231"/>
        <v>106</v>
      </c>
      <c r="P2988" s="13">
        <f t="shared" si="232"/>
        <v>45.21</v>
      </c>
      <c r="Q2988" s="15" t="s">
        <v>8315</v>
      </c>
      <c r="R2988" t="s">
        <v>8355</v>
      </c>
      <c r="S2988" s="19">
        <f t="shared" si="233"/>
        <v>42431.500069444446</v>
      </c>
      <c r="T2988" s="19">
        <f t="shared" si="234"/>
        <v>42491.458402777775</v>
      </c>
      <c r="U2988">
        <f t="shared" si="235"/>
        <v>2016</v>
      </c>
    </row>
    <row r="2989" spans="1:21" ht="57.6" hidden="1" x14ac:dyDescent="0.3">
      <c r="A2989" s="8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  <c r="O2989">
        <f t="shared" si="231"/>
        <v>110</v>
      </c>
      <c r="P2989" s="13">
        <f t="shared" si="232"/>
        <v>104.15</v>
      </c>
      <c r="Q2989" s="15" t="s">
        <v>8315</v>
      </c>
      <c r="R2989" t="s">
        <v>8355</v>
      </c>
      <c r="S2989" s="19">
        <f t="shared" si="233"/>
        <v>42627.307303240741</v>
      </c>
      <c r="T2989" s="19">
        <f t="shared" si="234"/>
        <v>42656</v>
      </c>
      <c r="U2989">
        <f t="shared" si="235"/>
        <v>2016</v>
      </c>
    </row>
    <row r="2990" spans="1:21" ht="43.2" x14ac:dyDescent="0.3">
      <c r="A2990" s="8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  <c r="O2990">
        <f t="shared" si="231"/>
        <v>100</v>
      </c>
      <c r="P2990" s="13">
        <f t="shared" si="232"/>
        <v>35.71</v>
      </c>
      <c r="Q2990" s="15" t="s">
        <v>8315</v>
      </c>
      <c r="R2990" t="s">
        <v>8355</v>
      </c>
      <c r="S2990" s="19">
        <f t="shared" si="233"/>
        <v>42511.362048611118</v>
      </c>
      <c r="T2990" s="19">
        <f t="shared" si="234"/>
        <v>42541.362048611118</v>
      </c>
      <c r="U2990">
        <f t="shared" si="235"/>
        <v>2016</v>
      </c>
    </row>
    <row r="2991" spans="1:21" hidden="1" x14ac:dyDescent="0.3">
      <c r="A2991" s="8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  <c r="O2991">
        <f t="shared" si="231"/>
        <v>177</v>
      </c>
      <c r="P2991" s="13">
        <f t="shared" si="232"/>
        <v>97</v>
      </c>
      <c r="Q2991" s="15" t="s">
        <v>8315</v>
      </c>
      <c r="R2991" t="s">
        <v>8355</v>
      </c>
      <c r="S2991" s="19">
        <f t="shared" si="233"/>
        <v>42337.02039351852</v>
      </c>
      <c r="T2991" s="19">
        <f t="shared" si="234"/>
        <v>42359.207638888889</v>
      </c>
      <c r="U2991">
        <f t="shared" si="235"/>
        <v>2015</v>
      </c>
    </row>
    <row r="2992" spans="1:21" ht="43.2" hidden="1" x14ac:dyDescent="0.3">
      <c r="A2992" s="8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  <c r="O2992">
        <f t="shared" si="231"/>
        <v>100</v>
      </c>
      <c r="P2992" s="13">
        <f t="shared" si="232"/>
        <v>370.37</v>
      </c>
      <c r="Q2992" s="15" t="s">
        <v>8315</v>
      </c>
      <c r="R2992" t="s">
        <v>8355</v>
      </c>
      <c r="S2992" s="19">
        <f t="shared" si="233"/>
        <v>42341.57430555555</v>
      </c>
      <c r="T2992" s="19">
        <f t="shared" si="234"/>
        <v>42376.57430555555</v>
      </c>
      <c r="U2992">
        <f t="shared" si="235"/>
        <v>2015</v>
      </c>
    </row>
    <row r="2993" spans="1:21" ht="43.2" hidden="1" x14ac:dyDescent="0.3">
      <c r="A2993" s="8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  <c r="O2993">
        <f t="shared" si="231"/>
        <v>103</v>
      </c>
      <c r="P2993" s="13">
        <f t="shared" si="232"/>
        <v>94.41</v>
      </c>
      <c r="Q2993" s="15" t="s">
        <v>8315</v>
      </c>
      <c r="R2993" t="s">
        <v>8355</v>
      </c>
      <c r="S2993" s="19">
        <f t="shared" si="233"/>
        <v>42740.837152777778</v>
      </c>
      <c r="T2993" s="19">
        <f t="shared" si="234"/>
        <v>42762.837152777778</v>
      </c>
      <c r="U2993">
        <f t="shared" si="235"/>
        <v>2017</v>
      </c>
    </row>
    <row r="2994" spans="1:21" ht="43.2" x14ac:dyDescent="0.3">
      <c r="A2994" s="8">
        <v>2992</v>
      </c>
      <c r="B2994" s="9" t="s">
        <v>2992</v>
      </c>
      <c r="C2994" s="9" t="s">
        <v>7102</v>
      </c>
      <c r="D2994" s="10">
        <v>3000</v>
      </c>
      <c r="E2994" s="11">
        <v>3135</v>
      </c>
      <c r="F2994" s="8" t="s">
        <v>8218</v>
      </c>
      <c r="G2994" s="8" t="s">
        <v>8223</v>
      </c>
      <c r="H2994" s="8" t="s">
        <v>8245</v>
      </c>
      <c r="I2994" s="8">
        <v>1476037510</v>
      </c>
      <c r="J2994" s="8">
        <v>1473445510</v>
      </c>
      <c r="K2994" s="8" t="b">
        <v>0</v>
      </c>
      <c r="L2994" s="8">
        <v>64</v>
      </c>
      <c r="M2994" s="8" t="b">
        <v>1</v>
      </c>
      <c r="N2994" s="8" t="s">
        <v>8301</v>
      </c>
      <c r="O2994">
        <f t="shared" si="231"/>
        <v>105</v>
      </c>
      <c r="P2994" s="13">
        <f t="shared" si="232"/>
        <v>48.98</v>
      </c>
      <c r="Q2994" s="15" t="s">
        <v>8315</v>
      </c>
      <c r="R2994" t="s">
        <v>8355</v>
      </c>
      <c r="S2994" s="19">
        <f t="shared" si="233"/>
        <v>42622.767476851848</v>
      </c>
      <c r="T2994" s="19">
        <f t="shared" si="234"/>
        <v>42652.767476851848</v>
      </c>
      <c r="U2994">
        <f t="shared" si="235"/>
        <v>2016</v>
      </c>
    </row>
    <row r="2995" spans="1:21" x14ac:dyDescent="0.3">
      <c r="A2995" s="8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  <c r="O2995">
        <f t="shared" si="231"/>
        <v>100</v>
      </c>
      <c r="P2995" s="13">
        <f t="shared" si="232"/>
        <v>45.59</v>
      </c>
      <c r="Q2995" s="15" t="s">
        <v>8315</v>
      </c>
      <c r="R2995" t="s">
        <v>8355</v>
      </c>
      <c r="S2995" s="19">
        <f t="shared" si="233"/>
        <v>42390.838738425926</v>
      </c>
      <c r="T2995" s="19">
        <f t="shared" si="234"/>
        <v>42420.838738425926</v>
      </c>
      <c r="U2995">
        <f t="shared" si="235"/>
        <v>2016</v>
      </c>
    </row>
    <row r="2996" spans="1:21" ht="43.2" hidden="1" x14ac:dyDescent="0.3">
      <c r="A2996" s="8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  <c r="O2996">
        <f t="shared" si="231"/>
        <v>458</v>
      </c>
      <c r="P2996" s="13">
        <f t="shared" si="232"/>
        <v>23.28</v>
      </c>
      <c r="Q2996" s="15" t="s">
        <v>8315</v>
      </c>
      <c r="R2996" t="s">
        <v>8355</v>
      </c>
      <c r="S2996" s="19">
        <f t="shared" si="233"/>
        <v>41885.478842592594</v>
      </c>
      <c r="T2996" s="19">
        <f t="shared" si="234"/>
        <v>41915.478842592594</v>
      </c>
      <c r="U2996">
        <f t="shared" si="235"/>
        <v>2014</v>
      </c>
    </row>
    <row r="2997" spans="1:21" ht="43.2" hidden="1" x14ac:dyDescent="0.3">
      <c r="A2997" s="8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  <c r="O2997">
        <f t="shared" si="231"/>
        <v>105</v>
      </c>
      <c r="P2997" s="13">
        <f t="shared" si="232"/>
        <v>63.23</v>
      </c>
      <c r="Q2997" s="15" t="s">
        <v>8315</v>
      </c>
      <c r="R2997" t="s">
        <v>8355</v>
      </c>
      <c r="S2997" s="19">
        <f t="shared" si="233"/>
        <v>42724.665173611109</v>
      </c>
      <c r="T2997" s="19">
        <f t="shared" si="234"/>
        <v>42754.665173611109</v>
      </c>
      <c r="U2997">
        <f t="shared" si="235"/>
        <v>2016</v>
      </c>
    </row>
    <row r="2998" spans="1:21" ht="28.8" hidden="1" x14ac:dyDescent="0.3">
      <c r="A2998" s="8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  <c r="O2998">
        <f t="shared" si="231"/>
        <v>172</v>
      </c>
      <c r="P2998" s="13">
        <f t="shared" si="232"/>
        <v>153.52000000000001</v>
      </c>
      <c r="Q2998" s="15" t="s">
        <v>8315</v>
      </c>
      <c r="R2998" t="s">
        <v>8355</v>
      </c>
      <c r="S2998" s="19">
        <f t="shared" si="233"/>
        <v>42090.912500000006</v>
      </c>
      <c r="T2998" s="19">
        <f t="shared" si="234"/>
        <v>42150.912500000006</v>
      </c>
      <c r="U2998">
        <f t="shared" si="235"/>
        <v>2015</v>
      </c>
    </row>
    <row r="2999" spans="1:21" ht="43.2" hidden="1" x14ac:dyDescent="0.3">
      <c r="A2999" s="8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  <c r="O2999">
        <f t="shared" si="231"/>
        <v>104</v>
      </c>
      <c r="P2999" s="13">
        <f t="shared" si="232"/>
        <v>90.2</v>
      </c>
      <c r="Q2999" s="15" t="s">
        <v>8315</v>
      </c>
      <c r="R2999" t="s">
        <v>8355</v>
      </c>
      <c r="S2999" s="19">
        <f t="shared" si="233"/>
        <v>42775.733715277776</v>
      </c>
      <c r="T2999" s="19">
        <f t="shared" si="234"/>
        <v>42793.207638888889</v>
      </c>
      <c r="U2999">
        <f t="shared" si="235"/>
        <v>2017</v>
      </c>
    </row>
    <row r="3000" spans="1:21" ht="43.2" hidden="1" x14ac:dyDescent="0.3">
      <c r="A3000" s="8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  <c r="O3000">
        <f t="shared" si="231"/>
        <v>103</v>
      </c>
      <c r="P3000" s="13">
        <f t="shared" si="232"/>
        <v>118.97</v>
      </c>
      <c r="Q3000" s="15" t="s">
        <v>8315</v>
      </c>
      <c r="R3000" t="s">
        <v>8355</v>
      </c>
      <c r="S3000" s="19">
        <f t="shared" si="233"/>
        <v>41778.193622685183</v>
      </c>
      <c r="T3000" s="19">
        <f t="shared" si="234"/>
        <v>41806.184027777781</v>
      </c>
      <c r="U3000">
        <f t="shared" si="235"/>
        <v>2014</v>
      </c>
    </row>
    <row r="3001" spans="1:21" ht="43.2" x14ac:dyDescent="0.3">
      <c r="A3001" s="8">
        <v>2999</v>
      </c>
      <c r="B3001" s="9" t="s">
        <v>2999</v>
      </c>
      <c r="C3001" s="9" t="s">
        <v>7109</v>
      </c>
      <c r="D3001" s="10">
        <v>1350</v>
      </c>
      <c r="E3001" s="11">
        <v>1605</v>
      </c>
      <c r="F3001" s="8" t="s">
        <v>8218</v>
      </c>
      <c r="G3001" s="8" t="s">
        <v>8223</v>
      </c>
      <c r="H3001" s="8" t="s">
        <v>8245</v>
      </c>
      <c r="I3001" s="8">
        <v>1488333600</v>
      </c>
      <c r="J3001" s="8">
        <v>1487094360</v>
      </c>
      <c r="K3001" s="8" t="b">
        <v>0</v>
      </c>
      <c r="L3001" s="8">
        <v>20</v>
      </c>
      <c r="M3001" s="8" t="b">
        <v>1</v>
      </c>
      <c r="N3001" s="8" t="s">
        <v>8301</v>
      </c>
      <c r="O3001">
        <f t="shared" si="231"/>
        <v>119</v>
      </c>
      <c r="P3001" s="13">
        <f t="shared" si="232"/>
        <v>80.25</v>
      </c>
      <c r="Q3001" s="15" t="s">
        <v>8315</v>
      </c>
      <c r="R3001" t="s">
        <v>8355</v>
      </c>
      <c r="S3001" s="19">
        <f t="shared" si="233"/>
        <v>42780.740277777775</v>
      </c>
      <c r="T3001" s="19">
        <f t="shared" si="234"/>
        <v>42795.083333333328</v>
      </c>
      <c r="U3001">
        <f t="shared" si="235"/>
        <v>2017</v>
      </c>
    </row>
    <row r="3002" spans="1:21" ht="43.2" hidden="1" x14ac:dyDescent="0.3">
      <c r="A3002" s="8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  <c r="O3002">
        <f t="shared" si="231"/>
        <v>100</v>
      </c>
      <c r="P3002" s="13">
        <f t="shared" si="232"/>
        <v>62.5</v>
      </c>
      <c r="Q3002" s="15" t="s">
        <v>8315</v>
      </c>
      <c r="R3002" t="s">
        <v>8355</v>
      </c>
      <c r="S3002" s="19">
        <f t="shared" si="233"/>
        <v>42752.827199074076</v>
      </c>
      <c r="T3002" s="19">
        <f t="shared" si="234"/>
        <v>42766.75</v>
      </c>
      <c r="U3002">
        <f t="shared" si="235"/>
        <v>2017</v>
      </c>
    </row>
    <row r="3003" spans="1:21" ht="43.2" hidden="1" x14ac:dyDescent="0.3">
      <c r="A3003" s="8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  <c r="O3003">
        <f t="shared" si="231"/>
        <v>319</v>
      </c>
      <c r="P3003" s="13">
        <f t="shared" si="232"/>
        <v>131.38</v>
      </c>
      <c r="Q3003" s="15" t="s">
        <v>8315</v>
      </c>
      <c r="R3003" t="s">
        <v>8355</v>
      </c>
      <c r="S3003" s="19">
        <f t="shared" si="233"/>
        <v>42534.895625000005</v>
      </c>
      <c r="T3003" s="19">
        <f t="shared" si="234"/>
        <v>42564.895625000005</v>
      </c>
      <c r="U3003">
        <f t="shared" si="235"/>
        <v>2016</v>
      </c>
    </row>
    <row r="3004" spans="1:21" ht="28.8" hidden="1" x14ac:dyDescent="0.3">
      <c r="A3004" s="8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  <c r="O3004">
        <f t="shared" si="231"/>
        <v>109</v>
      </c>
      <c r="P3004" s="13">
        <f t="shared" si="232"/>
        <v>73.03</v>
      </c>
      <c r="Q3004" s="15" t="s">
        <v>8315</v>
      </c>
      <c r="R3004" t="s">
        <v>8355</v>
      </c>
      <c r="S3004" s="19">
        <f t="shared" si="233"/>
        <v>41239.83625</v>
      </c>
      <c r="T3004" s="19">
        <f t="shared" si="234"/>
        <v>41269.83625</v>
      </c>
      <c r="U3004">
        <f t="shared" si="235"/>
        <v>2012</v>
      </c>
    </row>
    <row r="3005" spans="1:21" ht="43.2" x14ac:dyDescent="0.3">
      <c r="A3005" s="8">
        <v>3003</v>
      </c>
      <c r="B3005" s="9" t="s">
        <v>3003</v>
      </c>
      <c r="C3005" s="9" t="s">
        <v>7113</v>
      </c>
      <c r="D3005" s="10">
        <v>3000</v>
      </c>
      <c r="E3005" s="11">
        <v>3035</v>
      </c>
      <c r="F3005" s="8" t="s">
        <v>8218</v>
      </c>
      <c r="G3005" s="8" t="s">
        <v>8223</v>
      </c>
      <c r="H3005" s="8" t="s">
        <v>8245</v>
      </c>
      <c r="I3005" s="8">
        <v>1456811940</v>
      </c>
      <c r="J3005" s="8">
        <v>1454098976</v>
      </c>
      <c r="K3005" s="8" t="b">
        <v>0</v>
      </c>
      <c r="L3005" s="8">
        <v>17</v>
      </c>
      <c r="M3005" s="8" t="b">
        <v>1</v>
      </c>
      <c r="N3005" s="8" t="s">
        <v>8301</v>
      </c>
      <c r="O3005">
        <f t="shared" si="231"/>
        <v>101</v>
      </c>
      <c r="P3005" s="13">
        <f t="shared" si="232"/>
        <v>178.53</v>
      </c>
      <c r="Q3005" s="15" t="s">
        <v>8315</v>
      </c>
      <c r="R3005" t="s">
        <v>8355</v>
      </c>
      <c r="S3005" s="19">
        <f t="shared" si="233"/>
        <v>42398.849259259259</v>
      </c>
      <c r="T3005" s="19">
        <f t="shared" si="234"/>
        <v>42430.249305555553</v>
      </c>
      <c r="U3005">
        <f t="shared" si="235"/>
        <v>2016</v>
      </c>
    </row>
    <row r="3006" spans="1:21" ht="57.6" hidden="1" x14ac:dyDescent="0.3">
      <c r="A3006" s="8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  <c r="O3006">
        <f t="shared" si="231"/>
        <v>113</v>
      </c>
      <c r="P3006" s="13">
        <f t="shared" si="232"/>
        <v>162.91</v>
      </c>
      <c r="Q3006" s="15" t="s">
        <v>8315</v>
      </c>
      <c r="R3006" t="s">
        <v>8355</v>
      </c>
      <c r="S3006" s="19">
        <f t="shared" si="233"/>
        <v>41928.881064814814</v>
      </c>
      <c r="T3006" s="19">
        <f t="shared" si="234"/>
        <v>41958.922731481478</v>
      </c>
      <c r="U3006">
        <f t="shared" si="235"/>
        <v>2014</v>
      </c>
    </row>
    <row r="3007" spans="1:21" ht="43.2" hidden="1" x14ac:dyDescent="0.3">
      <c r="A3007" s="8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  <c r="O3007">
        <f t="shared" si="231"/>
        <v>120</v>
      </c>
      <c r="P3007" s="13">
        <f t="shared" si="232"/>
        <v>108.24</v>
      </c>
      <c r="Q3007" s="15" t="s">
        <v>8315</v>
      </c>
      <c r="R3007" t="s">
        <v>8355</v>
      </c>
      <c r="S3007" s="19">
        <f t="shared" si="233"/>
        <v>41888.674826388888</v>
      </c>
      <c r="T3007" s="19">
        <f t="shared" si="234"/>
        <v>41918.674826388888</v>
      </c>
      <c r="U3007">
        <f t="shared" si="235"/>
        <v>2014</v>
      </c>
    </row>
    <row r="3008" spans="1:21" ht="28.8" hidden="1" x14ac:dyDescent="0.3">
      <c r="A3008" s="8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  <c r="O3008">
        <f t="shared" si="231"/>
        <v>108</v>
      </c>
      <c r="P3008" s="13">
        <f t="shared" si="232"/>
        <v>88.87</v>
      </c>
      <c r="Q3008" s="15" t="s">
        <v>8315</v>
      </c>
      <c r="R3008" t="s">
        <v>8355</v>
      </c>
      <c r="S3008" s="19">
        <f t="shared" si="233"/>
        <v>41957.756840277783</v>
      </c>
      <c r="T3008" s="19">
        <f t="shared" si="234"/>
        <v>41987.756840277783</v>
      </c>
      <c r="U3008">
        <f t="shared" si="235"/>
        <v>2014</v>
      </c>
    </row>
    <row r="3009" spans="1:21" ht="28.8" hidden="1" x14ac:dyDescent="0.3">
      <c r="A3009" s="8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  <c r="O3009">
        <f t="shared" si="231"/>
        <v>180</v>
      </c>
      <c r="P3009" s="13">
        <f t="shared" si="232"/>
        <v>54</v>
      </c>
      <c r="Q3009" s="15" t="s">
        <v>8315</v>
      </c>
      <c r="R3009" t="s">
        <v>8355</v>
      </c>
      <c r="S3009" s="19">
        <f t="shared" si="233"/>
        <v>42098.216238425928</v>
      </c>
      <c r="T3009" s="19">
        <f t="shared" si="234"/>
        <v>42119.216238425928</v>
      </c>
      <c r="U3009">
        <f t="shared" si="235"/>
        <v>2015</v>
      </c>
    </row>
    <row r="3010" spans="1:21" ht="43.2" x14ac:dyDescent="0.3">
      <c r="A3010" s="8">
        <v>3008</v>
      </c>
      <c r="B3010" s="9" t="s">
        <v>3008</v>
      </c>
      <c r="C3010" s="9" t="s">
        <v>7118</v>
      </c>
      <c r="D3010" s="10">
        <v>3000</v>
      </c>
      <c r="E3010" s="11">
        <v>3035</v>
      </c>
      <c r="F3010" s="8" t="s">
        <v>8218</v>
      </c>
      <c r="G3010" s="8" t="s">
        <v>8223</v>
      </c>
      <c r="H3010" s="8" t="s">
        <v>8245</v>
      </c>
      <c r="I3010" s="8">
        <v>1453352719</v>
      </c>
      <c r="J3010" s="8">
        <v>1450760719</v>
      </c>
      <c r="K3010" s="8" t="b">
        <v>0</v>
      </c>
      <c r="L3010" s="8">
        <v>26</v>
      </c>
      <c r="M3010" s="8" t="b">
        <v>1</v>
      </c>
      <c r="N3010" s="8" t="s">
        <v>8301</v>
      </c>
      <c r="O3010">
        <f t="shared" si="231"/>
        <v>101</v>
      </c>
      <c r="P3010" s="13">
        <f t="shared" si="232"/>
        <v>116.73</v>
      </c>
      <c r="Q3010" s="15" t="s">
        <v>8315</v>
      </c>
      <c r="R3010" t="s">
        <v>8355</v>
      </c>
      <c r="S3010" s="19">
        <f t="shared" si="233"/>
        <v>42360.212025462963</v>
      </c>
      <c r="T3010" s="19">
        <f t="shared" si="234"/>
        <v>42390.212025462963</v>
      </c>
      <c r="U3010">
        <f t="shared" si="235"/>
        <v>2015</v>
      </c>
    </row>
    <row r="3011" spans="1:21" ht="43.2" hidden="1" x14ac:dyDescent="0.3">
      <c r="A3011" s="8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  <c r="O3011">
        <f t="shared" ref="O3011:O3074" si="236">ROUND(E3011/D3011*100,0)</f>
        <v>120</v>
      </c>
      <c r="P3011" s="13">
        <f t="shared" ref="P3011:P3074" si="237">IFERROR(ROUND(E3011/L3011,2),0)</f>
        <v>233.9</v>
      </c>
      <c r="Q3011" s="15" t="s">
        <v>8315</v>
      </c>
      <c r="R3011" t="s">
        <v>8355</v>
      </c>
      <c r="S3011" s="19">
        <f t="shared" ref="S3011:S3074" si="238">(((J3011/60)/60)/24)+DATE(1970,1,1)</f>
        <v>41939.569907407407</v>
      </c>
      <c r="T3011" s="19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3.2" x14ac:dyDescent="0.3">
      <c r="A3012" s="8">
        <v>3010</v>
      </c>
      <c r="B3012" s="9" t="s">
        <v>3010</v>
      </c>
      <c r="C3012" s="9" t="s">
        <v>7120</v>
      </c>
      <c r="D3012" s="10">
        <v>1500</v>
      </c>
      <c r="E3012" s="11">
        <v>2370</v>
      </c>
      <c r="F3012" s="8" t="s">
        <v>8218</v>
      </c>
      <c r="G3012" s="8" t="s">
        <v>8223</v>
      </c>
      <c r="H3012" s="8" t="s">
        <v>8245</v>
      </c>
      <c r="I3012" s="8">
        <v>1424548719</v>
      </c>
      <c r="J3012" s="8">
        <v>1419364719</v>
      </c>
      <c r="K3012" s="8" t="b">
        <v>0</v>
      </c>
      <c r="L3012" s="8">
        <v>15</v>
      </c>
      <c r="M3012" s="8" t="b">
        <v>1</v>
      </c>
      <c r="N3012" s="8" t="s">
        <v>8301</v>
      </c>
      <c r="O3012">
        <f t="shared" si="236"/>
        <v>158</v>
      </c>
      <c r="P3012" s="13">
        <f t="shared" si="237"/>
        <v>158</v>
      </c>
      <c r="Q3012" s="15" t="s">
        <v>8315</v>
      </c>
      <c r="R3012" t="s">
        <v>8355</v>
      </c>
      <c r="S3012" s="19">
        <f t="shared" si="238"/>
        <v>41996.832395833335</v>
      </c>
      <c r="T3012" s="19">
        <f t="shared" si="239"/>
        <v>42056.832395833335</v>
      </c>
      <c r="U3012">
        <f t="shared" si="240"/>
        <v>2014</v>
      </c>
    </row>
    <row r="3013" spans="1:21" ht="43.2" hidden="1" x14ac:dyDescent="0.3">
      <c r="A3013" s="8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  <c r="O3013">
        <f t="shared" si="236"/>
        <v>124</v>
      </c>
      <c r="P3013" s="13">
        <f t="shared" si="237"/>
        <v>14.84</v>
      </c>
      <c r="Q3013" s="15" t="s">
        <v>8315</v>
      </c>
      <c r="R3013" t="s">
        <v>8355</v>
      </c>
      <c r="S3013" s="19">
        <f t="shared" si="238"/>
        <v>42334.468935185185</v>
      </c>
      <c r="T3013" s="19">
        <f t="shared" si="239"/>
        <v>42361.957638888889</v>
      </c>
      <c r="U3013">
        <f t="shared" si="240"/>
        <v>2015</v>
      </c>
    </row>
    <row r="3014" spans="1:21" ht="43.2" x14ac:dyDescent="0.3">
      <c r="A3014" s="8">
        <v>3012</v>
      </c>
      <c r="B3014" s="9" t="s">
        <v>3012</v>
      </c>
      <c r="C3014" s="9" t="s">
        <v>7122</v>
      </c>
      <c r="D3014" s="10">
        <v>4000</v>
      </c>
      <c r="E3014" s="11">
        <v>4685</v>
      </c>
      <c r="F3014" s="8" t="s">
        <v>8218</v>
      </c>
      <c r="G3014" s="8" t="s">
        <v>8223</v>
      </c>
      <c r="H3014" s="8" t="s">
        <v>8245</v>
      </c>
      <c r="I3014" s="8">
        <v>1423587130</v>
      </c>
      <c r="J3014" s="8">
        <v>1421772730</v>
      </c>
      <c r="K3014" s="8" t="b">
        <v>0</v>
      </c>
      <c r="L3014" s="8">
        <v>55</v>
      </c>
      <c r="M3014" s="8" t="b">
        <v>1</v>
      </c>
      <c r="N3014" s="8" t="s">
        <v>8301</v>
      </c>
      <c r="O3014">
        <f t="shared" si="236"/>
        <v>117</v>
      </c>
      <c r="P3014" s="13">
        <f t="shared" si="237"/>
        <v>85.18</v>
      </c>
      <c r="Q3014" s="15" t="s">
        <v>8315</v>
      </c>
      <c r="R3014" t="s">
        <v>8355</v>
      </c>
      <c r="S3014" s="19">
        <f t="shared" si="238"/>
        <v>42024.702893518523</v>
      </c>
      <c r="T3014" s="19">
        <f t="shared" si="239"/>
        <v>42045.702893518523</v>
      </c>
      <c r="U3014">
        <f t="shared" si="240"/>
        <v>2015</v>
      </c>
    </row>
    <row r="3015" spans="1:21" ht="43.2" hidden="1" x14ac:dyDescent="0.3">
      <c r="A3015" s="8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  <c r="O3015">
        <f t="shared" si="236"/>
        <v>157</v>
      </c>
      <c r="P3015" s="13">
        <f t="shared" si="237"/>
        <v>146.69</v>
      </c>
      <c r="Q3015" s="15" t="s">
        <v>8315</v>
      </c>
      <c r="R3015" t="s">
        <v>8355</v>
      </c>
      <c r="S3015" s="19">
        <f t="shared" si="238"/>
        <v>42146.836215277777</v>
      </c>
      <c r="T3015" s="19">
        <f t="shared" si="239"/>
        <v>42176.836215277777</v>
      </c>
      <c r="U3015">
        <f t="shared" si="240"/>
        <v>2015</v>
      </c>
    </row>
    <row r="3016" spans="1:21" ht="43.2" hidden="1" x14ac:dyDescent="0.3">
      <c r="A3016" s="8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  <c r="O3016">
        <f t="shared" si="236"/>
        <v>113</v>
      </c>
      <c r="P3016" s="13">
        <f t="shared" si="237"/>
        <v>50.76</v>
      </c>
      <c r="Q3016" s="15" t="s">
        <v>8315</v>
      </c>
      <c r="R3016" t="s">
        <v>8355</v>
      </c>
      <c r="S3016" s="19">
        <f t="shared" si="238"/>
        <v>41920.123611111114</v>
      </c>
      <c r="T3016" s="19">
        <f t="shared" si="239"/>
        <v>41948.208333333336</v>
      </c>
      <c r="U3016">
        <f t="shared" si="240"/>
        <v>2014</v>
      </c>
    </row>
    <row r="3017" spans="1:21" ht="43.2" x14ac:dyDescent="0.3">
      <c r="A3017" s="8">
        <v>3015</v>
      </c>
      <c r="B3017" s="9" t="s">
        <v>3015</v>
      </c>
      <c r="C3017" s="9" t="s">
        <v>7125</v>
      </c>
      <c r="D3017" s="10">
        <v>3400</v>
      </c>
      <c r="E3017" s="11">
        <v>3508</v>
      </c>
      <c r="F3017" s="8" t="s">
        <v>8218</v>
      </c>
      <c r="G3017" s="8" t="s">
        <v>8223</v>
      </c>
      <c r="H3017" s="8" t="s">
        <v>8245</v>
      </c>
      <c r="I3017" s="8">
        <v>1402459200</v>
      </c>
      <c r="J3017" s="8">
        <v>1401125238</v>
      </c>
      <c r="K3017" s="8" t="b">
        <v>0</v>
      </c>
      <c r="L3017" s="8">
        <v>40</v>
      </c>
      <c r="M3017" s="8" t="b">
        <v>1</v>
      </c>
      <c r="N3017" s="8" t="s">
        <v>8301</v>
      </c>
      <c r="O3017">
        <f t="shared" si="236"/>
        <v>103</v>
      </c>
      <c r="P3017" s="13">
        <f t="shared" si="237"/>
        <v>87.7</v>
      </c>
      <c r="Q3017" s="15" t="s">
        <v>8315</v>
      </c>
      <c r="R3017" t="s">
        <v>8355</v>
      </c>
      <c r="S3017" s="19">
        <f t="shared" si="238"/>
        <v>41785.72729166667</v>
      </c>
      <c r="T3017" s="19">
        <f t="shared" si="239"/>
        <v>41801.166666666664</v>
      </c>
      <c r="U3017">
        <f t="shared" si="240"/>
        <v>2014</v>
      </c>
    </row>
    <row r="3018" spans="1:21" ht="57.6" hidden="1" x14ac:dyDescent="0.3">
      <c r="A3018" s="8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  <c r="O3018">
        <f t="shared" si="236"/>
        <v>103</v>
      </c>
      <c r="P3018" s="13">
        <f t="shared" si="237"/>
        <v>242.28</v>
      </c>
      <c r="Q3018" s="15" t="s">
        <v>8315</v>
      </c>
      <c r="R3018" t="s">
        <v>8355</v>
      </c>
      <c r="S3018" s="19">
        <f t="shared" si="238"/>
        <v>41778.548055555555</v>
      </c>
      <c r="T3018" s="19">
        <f t="shared" si="239"/>
        <v>41838.548055555555</v>
      </c>
      <c r="U3018">
        <f t="shared" si="240"/>
        <v>2014</v>
      </c>
    </row>
    <row r="3019" spans="1:21" ht="43.2" hidden="1" x14ac:dyDescent="0.3">
      <c r="A3019" s="8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  <c r="O3019">
        <f t="shared" si="236"/>
        <v>106</v>
      </c>
      <c r="P3019" s="13">
        <f t="shared" si="237"/>
        <v>146.44999999999999</v>
      </c>
      <c r="Q3019" s="15" t="s">
        <v>8315</v>
      </c>
      <c r="R3019" t="s">
        <v>8355</v>
      </c>
      <c r="S3019" s="19">
        <f t="shared" si="238"/>
        <v>41841.850034722222</v>
      </c>
      <c r="T3019" s="19">
        <f t="shared" si="239"/>
        <v>41871.850034722222</v>
      </c>
      <c r="U3019">
        <f t="shared" si="240"/>
        <v>2014</v>
      </c>
    </row>
    <row r="3020" spans="1:21" ht="43.2" x14ac:dyDescent="0.3">
      <c r="A3020" s="8">
        <v>3018</v>
      </c>
      <c r="B3020" s="9" t="s">
        <v>3018</v>
      </c>
      <c r="C3020" s="9" t="s">
        <v>7128</v>
      </c>
      <c r="D3020" s="10">
        <v>4200</v>
      </c>
      <c r="E3020" s="11">
        <v>4230</v>
      </c>
      <c r="F3020" s="8" t="s">
        <v>8218</v>
      </c>
      <c r="G3020" s="8" t="s">
        <v>8229</v>
      </c>
      <c r="H3020" s="8" t="s">
        <v>8248</v>
      </c>
      <c r="I3020" s="8">
        <v>1437429600</v>
      </c>
      <c r="J3020" s="8">
        <v>1433747376</v>
      </c>
      <c r="K3020" s="8" t="b">
        <v>0</v>
      </c>
      <c r="L3020" s="8">
        <v>41</v>
      </c>
      <c r="M3020" s="8" t="b">
        <v>1</v>
      </c>
      <c r="N3020" s="8" t="s">
        <v>8301</v>
      </c>
      <c r="O3020">
        <f t="shared" si="236"/>
        <v>101</v>
      </c>
      <c r="P3020" s="13">
        <f t="shared" si="237"/>
        <v>103.17</v>
      </c>
      <c r="Q3020" s="15" t="s">
        <v>8315</v>
      </c>
      <c r="R3020" t="s">
        <v>8355</v>
      </c>
      <c r="S3020" s="19">
        <f t="shared" si="238"/>
        <v>42163.29833333334</v>
      </c>
      <c r="T3020" s="19">
        <f t="shared" si="239"/>
        <v>42205.916666666672</v>
      </c>
      <c r="U3020">
        <f t="shared" si="240"/>
        <v>2015</v>
      </c>
    </row>
    <row r="3021" spans="1:21" ht="43.2" hidden="1" x14ac:dyDescent="0.3">
      <c r="A3021" s="8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  <c r="O3021">
        <f t="shared" si="236"/>
        <v>121</v>
      </c>
      <c r="P3021" s="13">
        <f t="shared" si="237"/>
        <v>80.459999999999994</v>
      </c>
      <c r="Q3021" s="15" t="s">
        <v>8315</v>
      </c>
      <c r="R3021" t="s">
        <v>8355</v>
      </c>
      <c r="S3021" s="19">
        <f t="shared" si="238"/>
        <v>41758.833564814813</v>
      </c>
      <c r="T3021" s="19">
        <f t="shared" si="239"/>
        <v>41786.125</v>
      </c>
      <c r="U3021">
        <f t="shared" si="240"/>
        <v>2014</v>
      </c>
    </row>
    <row r="3022" spans="1:21" ht="43.2" hidden="1" x14ac:dyDescent="0.3">
      <c r="A3022" s="8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  <c r="O3022">
        <f t="shared" si="236"/>
        <v>101</v>
      </c>
      <c r="P3022" s="13">
        <f t="shared" si="237"/>
        <v>234.67</v>
      </c>
      <c r="Q3022" s="15" t="s">
        <v>8315</v>
      </c>
      <c r="R3022" t="s">
        <v>8355</v>
      </c>
      <c r="S3022" s="19">
        <f t="shared" si="238"/>
        <v>42170.846446759257</v>
      </c>
      <c r="T3022" s="19">
        <f t="shared" si="239"/>
        <v>42230.846446759257</v>
      </c>
      <c r="U3022">
        <f t="shared" si="240"/>
        <v>2015</v>
      </c>
    </row>
    <row r="3023" spans="1:21" ht="43.2" x14ac:dyDescent="0.3">
      <c r="A3023" s="8">
        <v>3021</v>
      </c>
      <c r="B3023" s="9" t="s">
        <v>3021</v>
      </c>
      <c r="C3023" s="9" t="s">
        <v>7131</v>
      </c>
      <c r="D3023" s="10">
        <v>4500</v>
      </c>
      <c r="E3023" s="11">
        <v>5221</v>
      </c>
      <c r="F3023" s="8" t="s">
        <v>8218</v>
      </c>
      <c r="G3023" s="8" t="s">
        <v>8223</v>
      </c>
      <c r="H3023" s="8" t="s">
        <v>8245</v>
      </c>
      <c r="I3023" s="8">
        <v>1479794340</v>
      </c>
      <c r="J3023" s="8">
        <v>1476715869</v>
      </c>
      <c r="K3023" s="8" t="b">
        <v>0</v>
      </c>
      <c r="L3023" s="8">
        <v>103</v>
      </c>
      <c r="M3023" s="8" t="b">
        <v>1</v>
      </c>
      <c r="N3023" s="8" t="s">
        <v>8301</v>
      </c>
      <c r="O3023">
        <f t="shared" si="236"/>
        <v>116</v>
      </c>
      <c r="P3023" s="13">
        <f t="shared" si="237"/>
        <v>50.69</v>
      </c>
      <c r="Q3023" s="15" t="s">
        <v>8315</v>
      </c>
      <c r="R3023" t="s">
        <v>8355</v>
      </c>
      <c r="S3023" s="19">
        <f t="shared" si="238"/>
        <v>42660.618854166663</v>
      </c>
      <c r="T3023" s="19">
        <f t="shared" si="239"/>
        <v>42696.249305555553</v>
      </c>
      <c r="U3023">
        <f t="shared" si="240"/>
        <v>2016</v>
      </c>
    </row>
    <row r="3024" spans="1:21" ht="43.2" hidden="1" x14ac:dyDescent="0.3">
      <c r="A3024" s="8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  <c r="O3024">
        <f t="shared" si="236"/>
        <v>101</v>
      </c>
      <c r="P3024" s="13">
        <f t="shared" si="237"/>
        <v>162.71</v>
      </c>
      <c r="Q3024" s="15" t="s">
        <v>8315</v>
      </c>
      <c r="R3024" t="s">
        <v>8355</v>
      </c>
      <c r="S3024" s="19">
        <f t="shared" si="238"/>
        <v>42564.95380787037</v>
      </c>
      <c r="T3024" s="19">
        <f t="shared" si="239"/>
        <v>42609.95380787037</v>
      </c>
      <c r="U3024">
        <f t="shared" si="240"/>
        <v>2016</v>
      </c>
    </row>
    <row r="3025" spans="1:21" ht="57.6" hidden="1" x14ac:dyDescent="0.3">
      <c r="A3025" s="8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  <c r="O3025">
        <f t="shared" si="236"/>
        <v>103</v>
      </c>
      <c r="P3025" s="13">
        <f t="shared" si="237"/>
        <v>120.17</v>
      </c>
      <c r="Q3025" s="15" t="s">
        <v>8315</v>
      </c>
      <c r="R3025" t="s">
        <v>8355</v>
      </c>
      <c r="S3025" s="19">
        <f t="shared" si="238"/>
        <v>42121.675763888896</v>
      </c>
      <c r="T3025" s="19">
        <f t="shared" si="239"/>
        <v>42166.675763888896</v>
      </c>
      <c r="U3025">
        <f t="shared" si="240"/>
        <v>2015</v>
      </c>
    </row>
    <row r="3026" spans="1:21" ht="43.2" hidden="1" x14ac:dyDescent="0.3">
      <c r="A3026" s="8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  <c r="O3026">
        <f t="shared" si="236"/>
        <v>246</v>
      </c>
      <c r="P3026" s="13">
        <f t="shared" si="237"/>
        <v>67.7</v>
      </c>
      <c r="Q3026" s="15" t="s">
        <v>8315</v>
      </c>
      <c r="R3026" t="s">
        <v>8355</v>
      </c>
      <c r="S3026" s="19">
        <f t="shared" si="238"/>
        <v>41158.993923611109</v>
      </c>
      <c r="T3026" s="19">
        <f t="shared" si="239"/>
        <v>41188.993923611109</v>
      </c>
      <c r="U3026">
        <f t="shared" si="240"/>
        <v>2012</v>
      </c>
    </row>
    <row r="3027" spans="1:21" ht="43.2" x14ac:dyDescent="0.3">
      <c r="A3027" s="8">
        <v>3025</v>
      </c>
      <c r="B3027" s="9" t="s">
        <v>3025</v>
      </c>
      <c r="C3027" s="9" t="s">
        <v>7135</v>
      </c>
      <c r="D3027" s="10">
        <v>2500</v>
      </c>
      <c r="E3027" s="11">
        <v>7555</v>
      </c>
      <c r="F3027" s="8" t="s">
        <v>8218</v>
      </c>
      <c r="G3027" s="8" t="s">
        <v>8224</v>
      </c>
      <c r="H3027" s="8" t="s">
        <v>8246</v>
      </c>
      <c r="I3027" s="8">
        <v>1401465600</v>
      </c>
      <c r="J3027" s="8">
        <v>1399032813</v>
      </c>
      <c r="K3027" s="8" t="b">
        <v>0</v>
      </c>
      <c r="L3027" s="8">
        <v>145</v>
      </c>
      <c r="M3027" s="8" t="b">
        <v>1</v>
      </c>
      <c r="N3027" s="8" t="s">
        <v>8301</v>
      </c>
      <c r="O3027">
        <f t="shared" si="236"/>
        <v>302</v>
      </c>
      <c r="P3027" s="13">
        <f t="shared" si="237"/>
        <v>52.1</v>
      </c>
      <c r="Q3027" s="15" t="s">
        <v>8315</v>
      </c>
      <c r="R3027" t="s">
        <v>8355</v>
      </c>
      <c r="S3027" s="19">
        <f t="shared" si="238"/>
        <v>41761.509409722225</v>
      </c>
      <c r="T3027" s="19">
        <f t="shared" si="239"/>
        <v>41789.666666666664</v>
      </c>
      <c r="U3027">
        <f t="shared" si="240"/>
        <v>2014</v>
      </c>
    </row>
    <row r="3028" spans="1:21" ht="57.6" hidden="1" x14ac:dyDescent="0.3">
      <c r="A3028" s="8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  <c r="O3028">
        <f t="shared" si="236"/>
        <v>143</v>
      </c>
      <c r="P3028" s="13">
        <f t="shared" si="237"/>
        <v>51.6</v>
      </c>
      <c r="Q3028" s="15" t="s">
        <v>8315</v>
      </c>
      <c r="R3028" t="s">
        <v>8355</v>
      </c>
      <c r="S3028" s="19">
        <f t="shared" si="238"/>
        <v>42783.459398148145</v>
      </c>
      <c r="T3028" s="19">
        <f t="shared" si="239"/>
        <v>42797.459398148145</v>
      </c>
      <c r="U3028">
        <f t="shared" si="240"/>
        <v>2017</v>
      </c>
    </row>
    <row r="3029" spans="1:21" ht="43.2" hidden="1" x14ac:dyDescent="0.3">
      <c r="A3029" s="8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  <c r="O3029">
        <f t="shared" si="236"/>
        <v>131</v>
      </c>
      <c r="P3029" s="13">
        <f t="shared" si="237"/>
        <v>164.3</v>
      </c>
      <c r="Q3029" s="15" t="s">
        <v>8315</v>
      </c>
      <c r="R3029" t="s">
        <v>8355</v>
      </c>
      <c r="S3029" s="19">
        <f t="shared" si="238"/>
        <v>42053.704293981486</v>
      </c>
      <c r="T3029" s="19">
        <f t="shared" si="239"/>
        <v>42083.662627314814</v>
      </c>
      <c r="U3029">
        <f t="shared" si="240"/>
        <v>2015</v>
      </c>
    </row>
    <row r="3030" spans="1:21" ht="28.8" hidden="1" x14ac:dyDescent="0.3">
      <c r="A3030" s="8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  <c r="O3030">
        <f t="shared" si="236"/>
        <v>168</v>
      </c>
      <c r="P3030" s="13">
        <f t="shared" si="237"/>
        <v>84.86</v>
      </c>
      <c r="Q3030" s="15" t="s">
        <v>8315</v>
      </c>
      <c r="R3030" t="s">
        <v>8355</v>
      </c>
      <c r="S3030" s="19">
        <f t="shared" si="238"/>
        <v>42567.264178240745</v>
      </c>
      <c r="T3030" s="19">
        <f t="shared" si="239"/>
        <v>42597.264178240745</v>
      </c>
      <c r="U3030">
        <f t="shared" si="240"/>
        <v>2016</v>
      </c>
    </row>
    <row r="3031" spans="1:21" ht="43.2" hidden="1" x14ac:dyDescent="0.3">
      <c r="A3031" s="8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  <c r="O3031">
        <f t="shared" si="236"/>
        <v>110</v>
      </c>
      <c r="P3031" s="13">
        <f t="shared" si="237"/>
        <v>94.55</v>
      </c>
      <c r="Q3031" s="15" t="s">
        <v>8315</v>
      </c>
      <c r="R3031" t="s">
        <v>8355</v>
      </c>
      <c r="S3031" s="19">
        <f t="shared" si="238"/>
        <v>41932.708877314813</v>
      </c>
      <c r="T3031" s="19">
        <f t="shared" si="239"/>
        <v>41961.190972222219</v>
      </c>
      <c r="U3031">
        <f t="shared" si="240"/>
        <v>2014</v>
      </c>
    </row>
    <row r="3032" spans="1:21" ht="43.2" x14ac:dyDescent="0.3">
      <c r="A3032" s="8">
        <v>3030</v>
      </c>
      <c r="B3032" s="9" t="s">
        <v>3030</v>
      </c>
      <c r="C3032" s="9" t="s">
        <v>7140</v>
      </c>
      <c r="D3032" s="10">
        <v>1750</v>
      </c>
      <c r="E3032" s="11">
        <v>1867</v>
      </c>
      <c r="F3032" s="8" t="s">
        <v>8218</v>
      </c>
      <c r="G3032" s="8" t="s">
        <v>8223</v>
      </c>
      <c r="H3032" s="8" t="s">
        <v>8245</v>
      </c>
      <c r="I3032" s="8">
        <v>1442426171</v>
      </c>
      <c r="J3032" s="8">
        <v>1439834171</v>
      </c>
      <c r="K3032" s="8" t="b">
        <v>0</v>
      </c>
      <c r="L3032" s="8">
        <v>41</v>
      </c>
      <c r="M3032" s="8" t="b">
        <v>1</v>
      </c>
      <c r="N3032" s="8" t="s">
        <v>8301</v>
      </c>
      <c r="O3032">
        <f t="shared" si="236"/>
        <v>107</v>
      </c>
      <c r="P3032" s="13">
        <f t="shared" si="237"/>
        <v>45.54</v>
      </c>
      <c r="Q3032" s="15" t="s">
        <v>8315</v>
      </c>
      <c r="R3032" t="s">
        <v>8355</v>
      </c>
      <c r="S3032" s="19">
        <f t="shared" si="238"/>
        <v>42233.747349537036</v>
      </c>
      <c r="T3032" s="19">
        <f t="shared" si="239"/>
        <v>42263.747349537036</v>
      </c>
      <c r="U3032">
        <f t="shared" si="240"/>
        <v>2015</v>
      </c>
    </row>
    <row r="3033" spans="1:21" ht="72" x14ac:dyDescent="0.3">
      <c r="A3033" s="8">
        <v>3031</v>
      </c>
      <c r="B3033" s="9" t="s">
        <v>3031</v>
      </c>
      <c r="C3033" s="9" t="s">
        <v>7141</v>
      </c>
      <c r="D3033" s="10">
        <v>1500</v>
      </c>
      <c r="E3033" s="11">
        <v>1500</v>
      </c>
      <c r="F3033" s="8" t="s">
        <v>8218</v>
      </c>
      <c r="G3033" s="8" t="s">
        <v>8223</v>
      </c>
      <c r="H3033" s="8" t="s">
        <v>8245</v>
      </c>
      <c r="I3033" s="8">
        <v>1476479447</v>
      </c>
      <c r="J3033" s="8">
        <v>1471295447</v>
      </c>
      <c r="K3033" s="8" t="b">
        <v>0</v>
      </c>
      <c r="L3033" s="8">
        <v>29</v>
      </c>
      <c r="M3033" s="8" t="b">
        <v>1</v>
      </c>
      <c r="N3033" s="8" t="s">
        <v>8301</v>
      </c>
      <c r="O3033">
        <f t="shared" si="236"/>
        <v>100</v>
      </c>
      <c r="P3033" s="13">
        <f t="shared" si="237"/>
        <v>51.72</v>
      </c>
      <c r="Q3033" s="15" t="s">
        <v>8315</v>
      </c>
      <c r="R3033" t="s">
        <v>8355</v>
      </c>
      <c r="S3033" s="19">
        <f t="shared" si="238"/>
        <v>42597.882488425923</v>
      </c>
      <c r="T3033" s="19">
        <f t="shared" si="239"/>
        <v>42657.882488425923</v>
      </c>
      <c r="U3033">
        <f t="shared" si="240"/>
        <v>2016</v>
      </c>
    </row>
    <row r="3034" spans="1:21" ht="43.2" x14ac:dyDescent="0.3">
      <c r="A3034" s="8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  <c r="O3034">
        <f t="shared" si="236"/>
        <v>127</v>
      </c>
      <c r="P3034" s="13">
        <f t="shared" si="237"/>
        <v>50.88</v>
      </c>
      <c r="Q3034" s="15" t="s">
        <v>8315</v>
      </c>
      <c r="R3034" t="s">
        <v>8355</v>
      </c>
      <c r="S3034" s="19">
        <f t="shared" si="238"/>
        <v>42228.044664351852</v>
      </c>
      <c r="T3034" s="19">
        <f t="shared" si="239"/>
        <v>42258.044664351852</v>
      </c>
      <c r="U3034">
        <f t="shared" si="240"/>
        <v>2015</v>
      </c>
    </row>
    <row r="3035" spans="1:21" ht="43.2" x14ac:dyDescent="0.3">
      <c r="A3035" s="8">
        <v>3033</v>
      </c>
      <c r="B3035" s="9" t="s">
        <v>3033</v>
      </c>
      <c r="C3035" s="9" t="s">
        <v>7143</v>
      </c>
      <c r="D3035" s="10">
        <v>3000</v>
      </c>
      <c r="E3035" s="11">
        <v>4396</v>
      </c>
      <c r="F3035" s="8" t="s">
        <v>8218</v>
      </c>
      <c r="G3035" s="8" t="s">
        <v>8223</v>
      </c>
      <c r="H3035" s="8" t="s">
        <v>8245</v>
      </c>
      <c r="I3035" s="8">
        <v>1471487925</v>
      </c>
      <c r="J3035" s="8">
        <v>1468895925</v>
      </c>
      <c r="K3035" s="8" t="b">
        <v>0</v>
      </c>
      <c r="L3035" s="8">
        <v>23</v>
      </c>
      <c r="M3035" s="8" t="b">
        <v>1</v>
      </c>
      <c r="N3035" s="8" t="s">
        <v>8301</v>
      </c>
      <c r="O3035">
        <f t="shared" si="236"/>
        <v>147</v>
      </c>
      <c r="P3035" s="13">
        <f t="shared" si="237"/>
        <v>191.13</v>
      </c>
      <c r="Q3035" s="15" t="s">
        <v>8315</v>
      </c>
      <c r="R3035" t="s">
        <v>8355</v>
      </c>
      <c r="S3035" s="19">
        <f t="shared" si="238"/>
        <v>42570.110243055555</v>
      </c>
      <c r="T3035" s="19">
        <f t="shared" si="239"/>
        <v>42600.110243055555</v>
      </c>
      <c r="U3035">
        <f t="shared" si="240"/>
        <v>2016</v>
      </c>
    </row>
    <row r="3036" spans="1:21" ht="72" hidden="1" x14ac:dyDescent="0.3">
      <c r="A3036" s="8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  <c r="O3036">
        <f t="shared" si="236"/>
        <v>113</v>
      </c>
      <c r="P3036" s="13">
        <f t="shared" si="237"/>
        <v>89.31</v>
      </c>
      <c r="Q3036" s="15" t="s">
        <v>8315</v>
      </c>
      <c r="R3036" t="s">
        <v>8355</v>
      </c>
      <c r="S3036" s="19">
        <f t="shared" si="238"/>
        <v>42644.535358796296</v>
      </c>
      <c r="T3036" s="19">
        <f t="shared" si="239"/>
        <v>42675.165972222225</v>
      </c>
      <c r="U3036">
        <f t="shared" si="240"/>
        <v>2016</v>
      </c>
    </row>
    <row r="3037" spans="1:21" ht="28.8" hidden="1" x14ac:dyDescent="0.3">
      <c r="A3037" s="8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  <c r="O3037">
        <f t="shared" si="236"/>
        <v>109</v>
      </c>
      <c r="P3037" s="13">
        <f t="shared" si="237"/>
        <v>88.59</v>
      </c>
      <c r="Q3037" s="15" t="s">
        <v>8315</v>
      </c>
      <c r="R3037" t="s">
        <v>8355</v>
      </c>
      <c r="S3037" s="19">
        <f t="shared" si="238"/>
        <v>41368.560289351852</v>
      </c>
      <c r="T3037" s="19">
        <f t="shared" si="239"/>
        <v>41398.560289351852</v>
      </c>
      <c r="U3037">
        <f t="shared" si="240"/>
        <v>2013</v>
      </c>
    </row>
    <row r="3038" spans="1:21" ht="43.2" hidden="1" x14ac:dyDescent="0.3">
      <c r="A3038" s="8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  <c r="O3038">
        <f t="shared" si="236"/>
        <v>127</v>
      </c>
      <c r="P3038" s="13">
        <f t="shared" si="237"/>
        <v>96.3</v>
      </c>
      <c r="Q3038" s="15" t="s">
        <v>8315</v>
      </c>
      <c r="R3038" t="s">
        <v>8355</v>
      </c>
      <c r="S3038" s="19">
        <f t="shared" si="238"/>
        <v>41466.785231481481</v>
      </c>
      <c r="T3038" s="19">
        <f t="shared" si="239"/>
        <v>41502.499305555553</v>
      </c>
      <c r="U3038">
        <f t="shared" si="240"/>
        <v>2013</v>
      </c>
    </row>
    <row r="3039" spans="1:21" ht="57.6" hidden="1" x14ac:dyDescent="0.3">
      <c r="A3039" s="8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  <c r="O3039">
        <f t="shared" si="236"/>
        <v>213</v>
      </c>
      <c r="P3039" s="13">
        <f t="shared" si="237"/>
        <v>33.31</v>
      </c>
      <c r="Q3039" s="15" t="s">
        <v>8315</v>
      </c>
      <c r="R3039" t="s">
        <v>8355</v>
      </c>
      <c r="S3039" s="19">
        <f t="shared" si="238"/>
        <v>40378.893206018518</v>
      </c>
      <c r="T3039" s="19">
        <f t="shared" si="239"/>
        <v>40453.207638888889</v>
      </c>
      <c r="U3039">
        <f t="shared" si="240"/>
        <v>2010</v>
      </c>
    </row>
    <row r="3040" spans="1:21" ht="43.2" x14ac:dyDescent="0.3">
      <c r="A3040" s="8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  <c r="O3040">
        <f t="shared" si="236"/>
        <v>101</v>
      </c>
      <c r="P3040" s="13">
        <f t="shared" si="237"/>
        <v>37.22</v>
      </c>
      <c r="Q3040" s="15" t="s">
        <v>8315</v>
      </c>
      <c r="R3040" t="s">
        <v>8355</v>
      </c>
      <c r="S3040" s="19">
        <f t="shared" si="238"/>
        <v>42373.252280092594</v>
      </c>
      <c r="T3040" s="19">
        <f t="shared" si="239"/>
        <v>42433.252280092594</v>
      </c>
      <c r="U3040">
        <f t="shared" si="240"/>
        <v>2016</v>
      </c>
    </row>
    <row r="3041" spans="1:21" ht="43.2" hidden="1" x14ac:dyDescent="0.3">
      <c r="A3041" s="8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  <c r="O3041">
        <f t="shared" si="236"/>
        <v>109</v>
      </c>
      <c r="P3041" s="13">
        <f t="shared" si="237"/>
        <v>92.13</v>
      </c>
      <c r="Q3041" s="15" t="s">
        <v>8315</v>
      </c>
      <c r="R3041" t="s">
        <v>8355</v>
      </c>
      <c r="S3041" s="19">
        <f t="shared" si="238"/>
        <v>41610.794421296298</v>
      </c>
      <c r="T3041" s="19">
        <f t="shared" si="239"/>
        <v>41637.332638888889</v>
      </c>
      <c r="U3041">
        <f t="shared" si="240"/>
        <v>2013</v>
      </c>
    </row>
    <row r="3042" spans="1:21" ht="43.2" x14ac:dyDescent="0.3">
      <c r="A3042" s="8">
        <v>3040</v>
      </c>
      <c r="B3042" s="9" t="s">
        <v>3040</v>
      </c>
      <c r="C3042" s="9" t="s">
        <v>7150</v>
      </c>
      <c r="D3042" s="10">
        <v>3000</v>
      </c>
      <c r="E3042" s="11">
        <v>3225</v>
      </c>
      <c r="F3042" s="8" t="s">
        <v>8218</v>
      </c>
      <c r="G3042" s="8" t="s">
        <v>8223</v>
      </c>
      <c r="H3042" s="8" t="s">
        <v>8245</v>
      </c>
      <c r="I3042" s="8">
        <v>1435359600</v>
      </c>
      <c r="J3042" s="8">
        <v>1434999621</v>
      </c>
      <c r="K3042" s="8" t="b">
        <v>0</v>
      </c>
      <c r="L3042" s="8">
        <v>42</v>
      </c>
      <c r="M3042" s="8" t="b">
        <v>1</v>
      </c>
      <c r="N3042" s="8" t="s">
        <v>8301</v>
      </c>
      <c r="O3042">
        <f t="shared" si="236"/>
        <v>108</v>
      </c>
      <c r="P3042" s="13">
        <f t="shared" si="237"/>
        <v>76.790000000000006</v>
      </c>
      <c r="Q3042" s="15" t="s">
        <v>8315</v>
      </c>
      <c r="R3042" t="s">
        <v>8355</v>
      </c>
      <c r="S3042" s="19">
        <f t="shared" si="238"/>
        <v>42177.791909722218</v>
      </c>
      <c r="T3042" s="19">
        <f t="shared" si="239"/>
        <v>42181.958333333328</v>
      </c>
      <c r="U3042">
        <f t="shared" si="240"/>
        <v>2015</v>
      </c>
    </row>
    <row r="3043" spans="1:21" ht="28.8" hidden="1" x14ac:dyDescent="0.3">
      <c r="A3043" s="8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  <c r="O3043">
        <f t="shared" si="236"/>
        <v>110</v>
      </c>
      <c r="P3043" s="13">
        <f t="shared" si="237"/>
        <v>96.53</v>
      </c>
      <c r="Q3043" s="15" t="s">
        <v>8315</v>
      </c>
      <c r="R3043" t="s">
        <v>8355</v>
      </c>
      <c r="S3043" s="19">
        <f t="shared" si="238"/>
        <v>42359.868611111116</v>
      </c>
      <c r="T3043" s="19">
        <f t="shared" si="239"/>
        <v>42389.868611111116</v>
      </c>
      <c r="U3043">
        <f t="shared" si="240"/>
        <v>2015</v>
      </c>
    </row>
    <row r="3044" spans="1:21" ht="57.6" x14ac:dyDescent="0.3">
      <c r="A3044" s="8">
        <v>3042</v>
      </c>
      <c r="B3044" s="9" t="s">
        <v>3042</v>
      </c>
      <c r="C3044" s="9" t="s">
        <v>7152</v>
      </c>
      <c r="D3044" s="10">
        <v>1500</v>
      </c>
      <c r="E3044" s="11">
        <v>1920</v>
      </c>
      <c r="F3044" s="8" t="s">
        <v>8218</v>
      </c>
      <c r="G3044" s="8" t="s">
        <v>8224</v>
      </c>
      <c r="H3044" s="8" t="s">
        <v>8246</v>
      </c>
      <c r="I3044" s="8">
        <v>1444149047</v>
      </c>
      <c r="J3044" s="8">
        <v>1441557047</v>
      </c>
      <c r="K3044" s="8" t="b">
        <v>0</v>
      </c>
      <c r="L3044" s="8">
        <v>37</v>
      </c>
      <c r="M3044" s="8" t="b">
        <v>1</v>
      </c>
      <c r="N3044" s="8" t="s">
        <v>8301</v>
      </c>
      <c r="O3044">
        <f t="shared" si="236"/>
        <v>128</v>
      </c>
      <c r="P3044" s="13">
        <f t="shared" si="237"/>
        <v>51.89</v>
      </c>
      <c r="Q3044" s="15" t="s">
        <v>8315</v>
      </c>
      <c r="R3044" t="s">
        <v>8355</v>
      </c>
      <c r="S3044" s="19">
        <f t="shared" si="238"/>
        <v>42253.688043981485</v>
      </c>
      <c r="T3044" s="19">
        <f t="shared" si="239"/>
        <v>42283.688043981485</v>
      </c>
      <c r="U3044">
        <f t="shared" si="240"/>
        <v>2015</v>
      </c>
    </row>
    <row r="3045" spans="1:21" ht="43.2" hidden="1" x14ac:dyDescent="0.3">
      <c r="A3045" s="8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  <c r="O3045">
        <f t="shared" si="236"/>
        <v>110</v>
      </c>
      <c r="P3045" s="13">
        <f t="shared" si="237"/>
        <v>128.91</v>
      </c>
      <c r="Q3045" s="15" t="s">
        <v>8315</v>
      </c>
      <c r="R3045" t="s">
        <v>8355</v>
      </c>
      <c r="S3045" s="19">
        <f t="shared" si="238"/>
        <v>42083.070590277777</v>
      </c>
      <c r="T3045" s="19">
        <f t="shared" si="239"/>
        <v>42110.118055555555</v>
      </c>
      <c r="U3045">
        <f t="shared" si="240"/>
        <v>2015</v>
      </c>
    </row>
    <row r="3046" spans="1:21" ht="43.2" hidden="1" x14ac:dyDescent="0.3">
      <c r="A3046" s="8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  <c r="O3046">
        <f t="shared" si="236"/>
        <v>109</v>
      </c>
      <c r="P3046" s="13">
        <f t="shared" si="237"/>
        <v>84.11</v>
      </c>
      <c r="Q3046" s="15" t="s">
        <v>8315</v>
      </c>
      <c r="R3046" t="s">
        <v>8355</v>
      </c>
      <c r="S3046" s="19">
        <f t="shared" si="238"/>
        <v>42387.7268287037</v>
      </c>
      <c r="T3046" s="19">
        <f t="shared" si="239"/>
        <v>42402.7268287037</v>
      </c>
      <c r="U3046">
        <f t="shared" si="240"/>
        <v>2016</v>
      </c>
    </row>
    <row r="3047" spans="1:21" ht="43.2" x14ac:dyDescent="0.3">
      <c r="A3047" s="8">
        <v>3045</v>
      </c>
      <c r="B3047" s="9" t="s">
        <v>3045</v>
      </c>
      <c r="C3047" s="9" t="s">
        <v>7155</v>
      </c>
      <c r="D3047" s="10">
        <v>4000</v>
      </c>
      <c r="E3047" s="11">
        <v>5308.26</v>
      </c>
      <c r="F3047" s="8" t="s">
        <v>8218</v>
      </c>
      <c r="G3047" s="8" t="s">
        <v>8223</v>
      </c>
      <c r="H3047" s="8" t="s">
        <v>8245</v>
      </c>
      <c r="I3047" s="8">
        <v>1408679055</v>
      </c>
      <c r="J3047" s="8">
        <v>1406087055</v>
      </c>
      <c r="K3047" s="8" t="b">
        <v>0</v>
      </c>
      <c r="L3047" s="8">
        <v>64</v>
      </c>
      <c r="M3047" s="8" t="b">
        <v>1</v>
      </c>
      <c r="N3047" s="8" t="s">
        <v>8301</v>
      </c>
      <c r="O3047">
        <f t="shared" si="236"/>
        <v>133</v>
      </c>
      <c r="P3047" s="13">
        <f t="shared" si="237"/>
        <v>82.94</v>
      </c>
      <c r="Q3047" s="15" t="s">
        <v>8315</v>
      </c>
      <c r="R3047" t="s">
        <v>8355</v>
      </c>
      <c r="S3047" s="19">
        <f t="shared" si="238"/>
        <v>41843.155729166669</v>
      </c>
      <c r="T3047" s="19">
        <f t="shared" si="239"/>
        <v>41873.155729166669</v>
      </c>
      <c r="U3047">
        <f t="shared" si="240"/>
        <v>2014</v>
      </c>
    </row>
    <row r="3048" spans="1:21" ht="57.6" hidden="1" x14ac:dyDescent="0.3">
      <c r="A3048" s="8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  <c r="O3048">
        <f t="shared" si="236"/>
        <v>191</v>
      </c>
      <c r="P3048" s="13">
        <f t="shared" si="237"/>
        <v>259.95</v>
      </c>
      <c r="Q3048" s="15" t="s">
        <v>8315</v>
      </c>
      <c r="R3048" t="s">
        <v>8355</v>
      </c>
      <c r="S3048" s="19">
        <f t="shared" si="238"/>
        <v>41862.803078703706</v>
      </c>
      <c r="T3048" s="19">
        <f t="shared" si="239"/>
        <v>41892.202777777777</v>
      </c>
      <c r="U3048">
        <f t="shared" si="240"/>
        <v>2014</v>
      </c>
    </row>
    <row r="3049" spans="1:21" ht="43.2" hidden="1" x14ac:dyDescent="0.3">
      <c r="A3049" s="8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  <c r="O3049">
        <f t="shared" si="236"/>
        <v>149</v>
      </c>
      <c r="P3049" s="13">
        <f t="shared" si="237"/>
        <v>37.25</v>
      </c>
      <c r="Q3049" s="15" t="s">
        <v>8315</v>
      </c>
      <c r="R3049" t="s">
        <v>8355</v>
      </c>
      <c r="S3049" s="19">
        <f t="shared" si="238"/>
        <v>42443.989050925928</v>
      </c>
      <c r="T3049" s="19">
        <f t="shared" si="239"/>
        <v>42487.552777777775</v>
      </c>
      <c r="U3049">
        <f t="shared" si="240"/>
        <v>2016</v>
      </c>
    </row>
    <row r="3050" spans="1:21" ht="43.2" hidden="1" x14ac:dyDescent="0.3">
      <c r="A3050" s="8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  <c r="O3050">
        <f t="shared" si="236"/>
        <v>166</v>
      </c>
      <c r="P3050" s="13">
        <f t="shared" si="237"/>
        <v>177.02</v>
      </c>
      <c r="Q3050" s="15" t="s">
        <v>8315</v>
      </c>
      <c r="R3050" t="s">
        <v>8355</v>
      </c>
      <c r="S3050" s="19">
        <f t="shared" si="238"/>
        <v>41975.901180555549</v>
      </c>
      <c r="T3050" s="19">
        <f t="shared" si="239"/>
        <v>42004.890277777777</v>
      </c>
      <c r="U3050">
        <f t="shared" si="240"/>
        <v>2014</v>
      </c>
    </row>
    <row r="3051" spans="1:21" ht="57.6" x14ac:dyDescent="0.3">
      <c r="A3051" s="8">
        <v>3049</v>
      </c>
      <c r="B3051" s="9" t="s">
        <v>3049</v>
      </c>
      <c r="C3051" s="9" t="s">
        <v>7159</v>
      </c>
      <c r="D3051" s="10">
        <v>3750</v>
      </c>
      <c r="E3051" s="11">
        <v>4000</v>
      </c>
      <c r="F3051" s="8" t="s">
        <v>8218</v>
      </c>
      <c r="G3051" s="8" t="s">
        <v>8223</v>
      </c>
      <c r="H3051" s="8" t="s">
        <v>8245</v>
      </c>
      <c r="I3051" s="8">
        <v>1434241255</v>
      </c>
      <c r="J3051" s="8">
        <v>1431649255</v>
      </c>
      <c r="K3051" s="8" t="b">
        <v>0</v>
      </c>
      <c r="L3051" s="8">
        <v>54</v>
      </c>
      <c r="M3051" s="8" t="b">
        <v>1</v>
      </c>
      <c r="N3051" s="8" t="s">
        <v>8301</v>
      </c>
      <c r="O3051">
        <f t="shared" si="236"/>
        <v>107</v>
      </c>
      <c r="P3051" s="13">
        <f t="shared" si="237"/>
        <v>74.069999999999993</v>
      </c>
      <c r="Q3051" s="15" t="s">
        <v>8315</v>
      </c>
      <c r="R3051" t="s">
        <v>8355</v>
      </c>
      <c r="S3051" s="19">
        <f t="shared" si="238"/>
        <v>42139.014525462961</v>
      </c>
      <c r="T3051" s="19">
        <f t="shared" si="239"/>
        <v>42169.014525462961</v>
      </c>
      <c r="U3051">
        <f t="shared" si="240"/>
        <v>2015</v>
      </c>
    </row>
    <row r="3052" spans="1:21" ht="28.8" hidden="1" x14ac:dyDescent="0.3">
      <c r="A3052" s="8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  <c r="O3052">
        <f t="shared" si="236"/>
        <v>106</v>
      </c>
      <c r="P3052" s="13">
        <f t="shared" si="237"/>
        <v>70.67</v>
      </c>
      <c r="Q3052" s="15" t="s">
        <v>8315</v>
      </c>
      <c r="R3052" t="s">
        <v>8355</v>
      </c>
      <c r="S3052" s="19">
        <f t="shared" si="238"/>
        <v>42465.16851851852</v>
      </c>
      <c r="T3052" s="19">
        <f t="shared" si="239"/>
        <v>42495.16851851852</v>
      </c>
      <c r="U3052">
        <f t="shared" si="240"/>
        <v>2016</v>
      </c>
    </row>
    <row r="3053" spans="1:21" ht="57.6" x14ac:dyDescent="0.3">
      <c r="A3053" s="8">
        <v>3051</v>
      </c>
      <c r="B3053" s="9" t="s">
        <v>3051</v>
      </c>
      <c r="C3053" s="9" t="s">
        <v>7161</v>
      </c>
      <c r="D3053" s="10">
        <v>3500</v>
      </c>
      <c r="E3053" s="11">
        <v>827</v>
      </c>
      <c r="F3053" s="8" t="s">
        <v>8220</v>
      </c>
      <c r="G3053" s="8" t="s">
        <v>8224</v>
      </c>
      <c r="H3053" s="8" t="s">
        <v>8246</v>
      </c>
      <c r="I3053" s="8">
        <v>1486547945</v>
      </c>
      <c r="J3053" s="8">
        <v>1483955945</v>
      </c>
      <c r="K3053" s="8" t="b">
        <v>1</v>
      </c>
      <c r="L3053" s="8">
        <v>35</v>
      </c>
      <c r="M3053" s="8" t="b">
        <v>0</v>
      </c>
      <c r="N3053" s="8" t="s">
        <v>8301</v>
      </c>
      <c r="O3053">
        <f t="shared" si="236"/>
        <v>24</v>
      </c>
      <c r="P3053" s="13">
        <f t="shared" si="237"/>
        <v>23.63</v>
      </c>
      <c r="Q3053" s="15" t="s">
        <v>8315</v>
      </c>
      <c r="R3053" t="s">
        <v>8355</v>
      </c>
      <c r="S3053" s="19">
        <f t="shared" si="238"/>
        <v>42744.416030092587</v>
      </c>
      <c r="T3053" s="19">
        <f t="shared" si="239"/>
        <v>42774.416030092587</v>
      </c>
      <c r="U3053">
        <f t="shared" si="240"/>
        <v>2017</v>
      </c>
    </row>
    <row r="3054" spans="1:21" ht="43.2" hidden="1" x14ac:dyDescent="0.3">
      <c r="A3054" s="8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  <c r="O3054">
        <f t="shared" si="236"/>
        <v>0</v>
      </c>
      <c r="P3054" s="13">
        <f t="shared" si="237"/>
        <v>37.5</v>
      </c>
      <c r="Q3054" s="15" t="s">
        <v>8315</v>
      </c>
      <c r="R3054" t="s">
        <v>8355</v>
      </c>
      <c r="S3054" s="19">
        <f t="shared" si="238"/>
        <v>42122.670069444444</v>
      </c>
      <c r="T3054" s="19">
        <f t="shared" si="239"/>
        <v>42152.665972222225</v>
      </c>
      <c r="U3054">
        <f t="shared" si="240"/>
        <v>2015</v>
      </c>
    </row>
    <row r="3055" spans="1:21" ht="57.6" hidden="1" x14ac:dyDescent="0.3">
      <c r="A3055" s="8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  <c r="O3055">
        <f t="shared" si="236"/>
        <v>0</v>
      </c>
      <c r="P3055" s="13">
        <f t="shared" si="237"/>
        <v>13.33</v>
      </c>
      <c r="Q3055" s="15" t="s">
        <v>8315</v>
      </c>
      <c r="R3055" t="s">
        <v>8355</v>
      </c>
      <c r="S3055" s="19">
        <f t="shared" si="238"/>
        <v>41862.761724537035</v>
      </c>
      <c r="T3055" s="19">
        <f t="shared" si="239"/>
        <v>41914.165972222225</v>
      </c>
      <c r="U3055">
        <f t="shared" si="240"/>
        <v>2014</v>
      </c>
    </row>
    <row r="3056" spans="1:21" ht="43.2" hidden="1" x14ac:dyDescent="0.3">
      <c r="A3056" s="8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  <c r="O3056">
        <f t="shared" si="236"/>
        <v>0</v>
      </c>
      <c r="P3056" s="13">
        <f t="shared" si="237"/>
        <v>0</v>
      </c>
      <c r="Q3056" s="15" t="s">
        <v>8315</v>
      </c>
      <c r="R3056" t="s">
        <v>8355</v>
      </c>
      <c r="S3056" s="19">
        <f t="shared" si="238"/>
        <v>42027.832800925928</v>
      </c>
      <c r="T3056" s="19">
        <f t="shared" si="239"/>
        <v>42065.044444444444</v>
      </c>
      <c r="U3056">
        <f t="shared" si="240"/>
        <v>2015</v>
      </c>
    </row>
    <row r="3057" spans="1:21" ht="43.2" hidden="1" x14ac:dyDescent="0.3">
      <c r="A3057" s="8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  <c r="O3057">
        <f t="shared" si="236"/>
        <v>0</v>
      </c>
      <c r="P3057" s="13">
        <f t="shared" si="237"/>
        <v>1</v>
      </c>
      <c r="Q3057" s="15" t="s">
        <v>8315</v>
      </c>
      <c r="R3057" t="s">
        <v>8355</v>
      </c>
      <c r="S3057" s="19">
        <f t="shared" si="238"/>
        <v>41953.95821759259</v>
      </c>
      <c r="T3057" s="19">
        <f t="shared" si="239"/>
        <v>42013.95821759259</v>
      </c>
      <c r="U3057">
        <f t="shared" si="240"/>
        <v>2014</v>
      </c>
    </row>
    <row r="3058" spans="1:21" ht="43.2" hidden="1" x14ac:dyDescent="0.3">
      <c r="A3058" s="8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  <c r="O3058">
        <f t="shared" si="236"/>
        <v>0</v>
      </c>
      <c r="P3058" s="13">
        <f t="shared" si="237"/>
        <v>0</v>
      </c>
      <c r="Q3058" s="15" t="s">
        <v>8315</v>
      </c>
      <c r="R3058" t="s">
        <v>8355</v>
      </c>
      <c r="S3058" s="19">
        <f t="shared" si="238"/>
        <v>41851.636388888888</v>
      </c>
      <c r="T3058" s="19">
        <f t="shared" si="239"/>
        <v>41911.636388888888</v>
      </c>
      <c r="U3058">
        <f t="shared" si="240"/>
        <v>2014</v>
      </c>
    </row>
    <row r="3059" spans="1:21" ht="43.2" hidden="1" x14ac:dyDescent="0.3">
      <c r="A3059" s="8">
        <v>3057</v>
      </c>
      <c r="B3059" s="9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  <c r="O3059">
        <f t="shared" si="236"/>
        <v>0</v>
      </c>
      <c r="P3059" s="13">
        <f t="shared" si="237"/>
        <v>0</v>
      </c>
      <c r="Q3059" s="15" t="s">
        <v>8315</v>
      </c>
      <c r="R3059" t="s">
        <v>8355</v>
      </c>
      <c r="S3059" s="19">
        <f t="shared" si="238"/>
        <v>42433.650590277779</v>
      </c>
      <c r="T3059" s="19">
        <f t="shared" si="239"/>
        <v>42463.608923611115</v>
      </c>
      <c r="U3059">
        <f t="shared" si="240"/>
        <v>2016</v>
      </c>
    </row>
    <row r="3060" spans="1:21" ht="57.6" hidden="1" x14ac:dyDescent="0.3">
      <c r="A3060" s="8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  <c r="O3060">
        <f t="shared" si="236"/>
        <v>0</v>
      </c>
      <c r="P3060" s="13">
        <f t="shared" si="237"/>
        <v>1</v>
      </c>
      <c r="Q3060" s="15" t="s">
        <v>8315</v>
      </c>
      <c r="R3060" t="s">
        <v>8355</v>
      </c>
      <c r="S3060" s="19">
        <f t="shared" si="238"/>
        <v>42460.374305555553</v>
      </c>
      <c r="T3060" s="19">
        <f t="shared" si="239"/>
        <v>42510.374305555553</v>
      </c>
      <c r="U3060">
        <f t="shared" si="240"/>
        <v>2016</v>
      </c>
    </row>
    <row r="3061" spans="1:21" ht="43.2" hidden="1" x14ac:dyDescent="0.3">
      <c r="A3061" s="8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  <c r="O3061">
        <f t="shared" si="236"/>
        <v>3</v>
      </c>
      <c r="P3061" s="13">
        <f t="shared" si="237"/>
        <v>41</v>
      </c>
      <c r="Q3061" s="15" t="s">
        <v>8315</v>
      </c>
      <c r="R3061" t="s">
        <v>8355</v>
      </c>
      <c r="S3061" s="19">
        <f t="shared" si="238"/>
        <v>41829.935717592591</v>
      </c>
      <c r="T3061" s="19">
        <f t="shared" si="239"/>
        <v>41859.935717592591</v>
      </c>
      <c r="U3061">
        <f t="shared" si="240"/>
        <v>2014</v>
      </c>
    </row>
    <row r="3062" spans="1:21" ht="28.8" hidden="1" x14ac:dyDescent="0.3">
      <c r="A3062" s="8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  <c r="O3062">
        <f t="shared" si="236"/>
        <v>0</v>
      </c>
      <c r="P3062" s="13">
        <f t="shared" si="237"/>
        <v>55.83</v>
      </c>
      <c r="Q3062" s="15" t="s">
        <v>8315</v>
      </c>
      <c r="R3062" t="s">
        <v>8355</v>
      </c>
      <c r="S3062" s="19">
        <f t="shared" si="238"/>
        <v>42245.274699074071</v>
      </c>
      <c r="T3062" s="19">
        <f t="shared" si="239"/>
        <v>42275.274699074071</v>
      </c>
      <c r="U3062">
        <f t="shared" si="240"/>
        <v>2015</v>
      </c>
    </row>
    <row r="3063" spans="1:21" hidden="1" x14ac:dyDescent="0.3">
      <c r="A3063" s="8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  <c r="O3063">
        <f t="shared" si="236"/>
        <v>0</v>
      </c>
      <c r="P3063" s="13">
        <f t="shared" si="237"/>
        <v>0</v>
      </c>
      <c r="Q3063" s="15" t="s">
        <v>8315</v>
      </c>
      <c r="R3063" t="s">
        <v>8355</v>
      </c>
      <c r="S3063" s="19">
        <f t="shared" si="238"/>
        <v>41834.784120370372</v>
      </c>
      <c r="T3063" s="19">
        <f t="shared" si="239"/>
        <v>41864.784120370372</v>
      </c>
      <c r="U3063">
        <f t="shared" si="240"/>
        <v>2014</v>
      </c>
    </row>
    <row r="3064" spans="1:21" ht="43.2" hidden="1" x14ac:dyDescent="0.3">
      <c r="A3064" s="8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  <c r="O3064">
        <f t="shared" si="236"/>
        <v>67</v>
      </c>
      <c r="P3064" s="13">
        <f t="shared" si="237"/>
        <v>99.76</v>
      </c>
      <c r="Q3064" s="15" t="s">
        <v>8315</v>
      </c>
      <c r="R3064" t="s">
        <v>8355</v>
      </c>
      <c r="S3064" s="19">
        <f t="shared" si="238"/>
        <v>42248.535787037035</v>
      </c>
      <c r="T3064" s="19">
        <f t="shared" si="239"/>
        <v>42277.75</v>
      </c>
      <c r="U3064">
        <f t="shared" si="240"/>
        <v>2015</v>
      </c>
    </row>
    <row r="3065" spans="1:21" ht="43.2" x14ac:dyDescent="0.3">
      <c r="A3065" s="8">
        <v>3063</v>
      </c>
      <c r="B3065" s="9" t="s">
        <v>3063</v>
      </c>
      <c r="C3065" s="9" t="s">
        <v>7173</v>
      </c>
      <c r="D3065" s="10">
        <v>3000</v>
      </c>
      <c r="E3065" s="11">
        <v>587</v>
      </c>
      <c r="F3065" s="8" t="s">
        <v>8220</v>
      </c>
      <c r="G3065" s="8" t="s">
        <v>8223</v>
      </c>
      <c r="H3065" s="8" t="s">
        <v>8245</v>
      </c>
      <c r="I3065" s="8">
        <v>1477174138</v>
      </c>
      <c r="J3065" s="8">
        <v>1474150138</v>
      </c>
      <c r="K3065" s="8" t="b">
        <v>0</v>
      </c>
      <c r="L3065" s="8">
        <v>23</v>
      </c>
      <c r="M3065" s="8" t="b">
        <v>0</v>
      </c>
      <c r="N3065" s="8" t="s">
        <v>8301</v>
      </c>
      <c r="O3065">
        <f t="shared" si="236"/>
        <v>20</v>
      </c>
      <c r="P3065" s="13">
        <f t="shared" si="237"/>
        <v>25.52</v>
      </c>
      <c r="Q3065" s="15" t="s">
        <v>8315</v>
      </c>
      <c r="R3065" t="s">
        <v>8355</v>
      </c>
      <c r="S3065" s="19">
        <f t="shared" si="238"/>
        <v>42630.922893518517</v>
      </c>
      <c r="T3065" s="19">
        <f t="shared" si="239"/>
        <v>42665.922893518517</v>
      </c>
      <c r="U3065">
        <f t="shared" si="240"/>
        <v>2016</v>
      </c>
    </row>
    <row r="3066" spans="1:21" ht="28.8" hidden="1" x14ac:dyDescent="0.3">
      <c r="A3066" s="8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  <c r="O3066">
        <f t="shared" si="236"/>
        <v>11</v>
      </c>
      <c r="P3066" s="13">
        <f t="shared" si="237"/>
        <v>117.65</v>
      </c>
      <c r="Q3066" s="15" t="s">
        <v>8315</v>
      </c>
      <c r="R3066" t="s">
        <v>8355</v>
      </c>
      <c r="S3066" s="19">
        <f t="shared" si="238"/>
        <v>42299.130162037036</v>
      </c>
      <c r="T3066" s="19">
        <f t="shared" si="239"/>
        <v>42330.290972222225</v>
      </c>
      <c r="U3066">
        <f t="shared" si="240"/>
        <v>2015</v>
      </c>
    </row>
    <row r="3067" spans="1:21" ht="43.2" hidden="1" x14ac:dyDescent="0.3">
      <c r="A3067" s="8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  <c r="O3067">
        <f t="shared" si="236"/>
        <v>0</v>
      </c>
      <c r="P3067" s="13">
        <f t="shared" si="237"/>
        <v>5</v>
      </c>
      <c r="Q3067" s="15" t="s">
        <v>8315</v>
      </c>
      <c r="R3067" t="s">
        <v>8355</v>
      </c>
      <c r="S3067" s="19">
        <f t="shared" si="238"/>
        <v>41825.055231481485</v>
      </c>
      <c r="T3067" s="19">
        <f t="shared" si="239"/>
        <v>41850.055231481485</v>
      </c>
      <c r="U3067">
        <f t="shared" si="240"/>
        <v>2014</v>
      </c>
    </row>
    <row r="3068" spans="1:21" ht="43.2" hidden="1" x14ac:dyDescent="0.3">
      <c r="A3068" s="8">
        <v>3066</v>
      </c>
      <c r="B3068" s="9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  <c r="O3068">
        <f t="shared" si="236"/>
        <v>12</v>
      </c>
      <c r="P3068" s="13">
        <f t="shared" si="237"/>
        <v>2796.67</v>
      </c>
      <c r="Q3068" s="15" t="s">
        <v>8315</v>
      </c>
      <c r="R3068" t="s">
        <v>8355</v>
      </c>
      <c r="S3068" s="19">
        <f t="shared" si="238"/>
        <v>42531.228437500002</v>
      </c>
      <c r="T3068" s="19">
        <f t="shared" si="239"/>
        <v>42561.228437500002</v>
      </c>
      <c r="U3068">
        <f t="shared" si="240"/>
        <v>2016</v>
      </c>
    </row>
    <row r="3069" spans="1:21" ht="43.2" hidden="1" x14ac:dyDescent="0.3">
      <c r="A3069" s="8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  <c r="O3069">
        <f t="shared" si="236"/>
        <v>3</v>
      </c>
      <c r="P3069" s="13">
        <f t="shared" si="237"/>
        <v>200</v>
      </c>
      <c r="Q3069" s="15" t="s">
        <v>8315</v>
      </c>
      <c r="R3069" t="s">
        <v>8355</v>
      </c>
      <c r="S3069" s="19">
        <f t="shared" si="238"/>
        <v>42226.938414351855</v>
      </c>
      <c r="T3069" s="19">
        <f t="shared" si="239"/>
        <v>42256.938414351855</v>
      </c>
      <c r="U3069">
        <f t="shared" si="240"/>
        <v>2015</v>
      </c>
    </row>
    <row r="3070" spans="1:21" ht="43.2" hidden="1" x14ac:dyDescent="0.3">
      <c r="A3070" s="8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  <c r="O3070">
        <f t="shared" si="236"/>
        <v>0</v>
      </c>
      <c r="P3070" s="13">
        <f t="shared" si="237"/>
        <v>87.5</v>
      </c>
      <c r="Q3070" s="15" t="s">
        <v>8315</v>
      </c>
      <c r="R3070" t="s">
        <v>8355</v>
      </c>
      <c r="S3070" s="19">
        <f t="shared" si="238"/>
        <v>42263.691574074073</v>
      </c>
      <c r="T3070" s="19">
        <f t="shared" si="239"/>
        <v>42293.691574074073</v>
      </c>
      <c r="U3070">
        <f t="shared" si="240"/>
        <v>2015</v>
      </c>
    </row>
    <row r="3071" spans="1:21" ht="43.2" x14ac:dyDescent="0.3">
      <c r="A3071" s="8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  <c r="O3071">
        <f t="shared" si="236"/>
        <v>14</v>
      </c>
      <c r="P3071" s="13">
        <f t="shared" si="237"/>
        <v>20.14</v>
      </c>
      <c r="Q3071" s="15" t="s">
        <v>8315</v>
      </c>
      <c r="R3071" t="s">
        <v>8355</v>
      </c>
      <c r="S3071" s="19">
        <f t="shared" si="238"/>
        <v>41957.833726851852</v>
      </c>
      <c r="T3071" s="19">
        <f t="shared" si="239"/>
        <v>41987.833726851852</v>
      </c>
      <c r="U3071">
        <f t="shared" si="240"/>
        <v>2014</v>
      </c>
    </row>
    <row r="3072" spans="1:21" ht="43.2" hidden="1" x14ac:dyDescent="0.3">
      <c r="A3072" s="8">
        <v>3070</v>
      </c>
      <c r="B3072" s="9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  <c r="O3072">
        <f t="shared" si="236"/>
        <v>3</v>
      </c>
      <c r="P3072" s="13">
        <f t="shared" si="237"/>
        <v>20.88</v>
      </c>
      <c r="Q3072" s="15" t="s">
        <v>8315</v>
      </c>
      <c r="R3072" t="s">
        <v>8355</v>
      </c>
      <c r="S3072" s="19">
        <f t="shared" si="238"/>
        <v>42690.733437499999</v>
      </c>
      <c r="T3072" s="19">
        <f t="shared" si="239"/>
        <v>42711.733437499999</v>
      </c>
      <c r="U3072">
        <f t="shared" si="240"/>
        <v>2016</v>
      </c>
    </row>
    <row r="3073" spans="1:21" ht="43.2" hidden="1" x14ac:dyDescent="0.3">
      <c r="A3073" s="8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  <c r="O3073">
        <f t="shared" si="236"/>
        <v>60</v>
      </c>
      <c r="P3073" s="13">
        <f t="shared" si="237"/>
        <v>61.31</v>
      </c>
      <c r="Q3073" s="15" t="s">
        <v>8315</v>
      </c>
      <c r="R3073" t="s">
        <v>8355</v>
      </c>
      <c r="S3073" s="19">
        <f t="shared" si="238"/>
        <v>42097.732418981483</v>
      </c>
      <c r="T3073" s="19">
        <f t="shared" si="239"/>
        <v>42115.249305555553</v>
      </c>
      <c r="U3073">
        <f t="shared" si="240"/>
        <v>2015</v>
      </c>
    </row>
    <row r="3074" spans="1:21" ht="43.2" hidden="1" x14ac:dyDescent="0.3">
      <c r="A3074" s="8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  <c r="O3074">
        <f t="shared" si="236"/>
        <v>0</v>
      </c>
      <c r="P3074" s="13">
        <f t="shared" si="237"/>
        <v>1</v>
      </c>
      <c r="Q3074" s="15" t="s">
        <v>8315</v>
      </c>
      <c r="R3074" t="s">
        <v>8355</v>
      </c>
      <c r="S3074" s="19">
        <f t="shared" si="238"/>
        <v>42658.690532407403</v>
      </c>
      <c r="T3074" s="19">
        <f t="shared" si="239"/>
        <v>42673.073611111111</v>
      </c>
      <c r="U3074">
        <f t="shared" si="240"/>
        <v>2016</v>
      </c>
    </row>
    <row r="3075" spans="1:21" ht="43.2" hidden="1" x14ac:dyDescent="0.3">
      <c r="A3075" s="8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  <c r="O3075">
        <f t="shared" ref="O3075:O3138" si="241">ROUND(E3075/D3075*100,0)</f>
        <v>0</v>
      </c>
      <c r="P3075" s="13">
        <f t="shared" ref="P3075:P3138" si="242">IFERROR(ROUND(E3075/L3075,2),0)</f>
        <v>92.14</v>
      </c>
      <c r="Q3075" s="15" t="s">
        <v>8315</v>
      </c>
      <c r="R3075" t="s">
        <v>8355</v>
      </c>
      <c r="S3075" s="19">
        <f t="shared" ref="S3075:S3138" si="243">(((J3075/60)/60)/24)+DATE(1970,1,1)</f>
        <v>42111.684027777781</v>
      </c>
      <c r="T3075" s="19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57.6" hidden="1" x14ac:dyDescent="0.3">
      <c r="A3076" s="8">
        <v>3074</v>
      </c>
      <c r="B3076" s="9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  <c r="O3076">
        <f t="shared" si="241"/>
        <v>0</v>
      </c>
      <c r="P3076" s="13">
        <f t="shared" si="242"/>
        <v>7.33</v>
      </c>
      <c r="Q3076" s="15" t="s">
        <v>8315</v>
      </c>
      <c r="R3076" t="s">
        <v>8355</v>
      </c>
      <c r="S3076" s="19">
        <f t="shared" si="243"/>
        <v>42409.571284722217</v>
      </c>
      <c r="T3076" s="19">
        <f t="shared" si="244"/>
        <v>42439.571284722217</v>
      </c>
      <c r="U3076">
        <f t="shared" si="245"/>
        <v>2016</v>
      </c>
    </row>
    <row r="3077" spans="1:21" ht="43.2" hidden="1" x14ac:dyDescent="0.3">
      <c r="A3077" s="8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  <c r="O3077">
        <f t="shared" si="241"/>
        <v>9</v>
      </c>
      <c r="P3077" s="13">
        <f t="shared" si="242"/>
        <v>64.8</v>
      </c>
      <c r="Q3077" s="15" t="s">
        <v>8315</v>
      </c>
      <c r="R3077" t="s">
        <v>8355</v>
      </c>
      <c r="S3077" s="19">
        <f t="shared" si="243"/>
        <v>42551.102314814809</v>
      </c>
      <c r="T3077" s="19">
        <f t="shared" si="244"/>
        <v>42601.102314814809</v>
      </c>
      <c r="U3077">
        <f t="shared" si="245"/>
        <v>2016</v>
      </c>
    </row>
    <row r="3078" spans="1:21" ht="28.8" hidden="1" x14ac:dyDescent="0.3">
      <c r="A3078" s="8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  <c r="O3078">
        <f t="shared" si="241"/>
        <v>15</v>
      </c>
      <c r="P3078" s="13">
        <f t="shared" si="242"/>
        <v>30.12</v>
      </c>
      <c r="Q3078" s="15" t="s">
        <v>8315</v>
      </c>
      <c r="R3078" t="s">
        <v>8355</v>
      </c>
      <c r="S3078" s="19">
        <f t="shared" si="243"/>
        <v>42226.651886574073</v>
      </c>
      <c r="T3078" s="19">
        <f t="shared" si="244"/>
        <v>42286.651886574073</v>
      </c>
      <c r="U3078">
        <f t="shared" si="245"/>
        <v>2015</v>
      </c>
    </row>
    <row r="3079" spans="1:21" ht="43.2" hidden="1" x14ac:dyDescent="0.3">
      <c r="A3079" s="8">
        <v>3077</v>
      </c>
      <c r="B3079" s="9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  <c r="O3079">
        <f t="shared" si="241"/>
        <v>0</v>
      </c>
      <c r="P3079" s="13">
        <f t="shared" si="242"/>
        <v>52.5</v>
      </c>
      <c r="Q3079" s="15" t="s">
        <v>8315</v>
      </c>
      <c r="R3079" t="s">
        <v>8355</v>
      </c>
      <c r="S3079" s="19">
        <f t="shared" si="243"/>
        <v>42766.956921296296</v>
      </c>
      <c r="T3079" s="19">
        <f t="shared" si="244"/>
        <v>42796.956921296296</v>
      </c>
      <c r="U3079">
        <f t="shared" si="245"/>
        <v>2017</v>
      </c>
    </row>
    <row r="3080" spans="1:21" ht="43.2" hidden="1" x14ac:dyDescent="0.3">
      <c r="A3080" s="8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  <c r="O3080">
        <f t="shared" si="241"/>
        <v>0</v>
      </c>
      <c r="P3080" s="13">
        <f t="shared" si="242"/>
        <v>23.67</v>
      </c>
      <c r="Q3080" s="15" t="s">
        <v>8315</v>
      </c>
      <c r="R3080" t="s">
        <v>8355</v>
      </c>
      <c r="S3080" s="19">
        <f t="shared" si="243"/>
        <v>42031.138831018514</v>
      </c>
      <c r="T3080" s="19">
        <f t="shared" si="244"/>
        <v>42061.138831018514</v>
      </c>
      <c r="U3080">
        <f t="shared" si="245"/>
        <v>2015</v>
      </c>
    </row>
    <row r="3081" spans="1:21" ht="43.2" hidden="1" x14ac:dyDescent="0.3">
      <c r="A3081" s="8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  <c r="O3081">
        <f t="shared" si="241"/>
        <v>1</v>
      </c>
      <c r="P3081" s="13">
        <f t="shared" si="242"/>
        <v>415.78</v>
      </c>
      <c r="Q3081" s="15" t="s">
        <v>8315</v>
      </c>
      <c r="R3081" t="s">
        <v>8355</v>
      </c>
      <c r="S3081" s="19">
        <f t="shared" si="243"/>
        <v>42055.713368055556</v>
      </c>
      <c r="T3081" s="19">
        <f t="shared" si="244"/>
        <v>42085.671701388885</v>
      </c>
      <c r="U3081">
        <f t="shared" si="245"/>
        <v>2015</v>
      </c>
    </row>
    <row r="3082" spans="1:21" ht="43.2" hidden="1" x14ac:dyDescent="0.3">
      <c r="A3082" s="8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  <c r="O3082">
        <f t="shared" si="241"/>
        <v>0</v>
      </c>
      <c r="P3082" s="13">
        <f t="shared" si="242"/>
        <v>53.71</v>
      </c>
      <c r="Q3082" s="15" t="s">
        <v>8315</v>
      </c>
      <c r="R3082" t="s">
        <v>8355</v>
      </c>
      <c r="S3082" s="19">
        <f t="shared" si="243"/>
        <v>41940.028287037036</v>
      </c>
      <c r="T3082" s="19">
        <f t="shared" si="244"/>
        <v>42000.0699537037</v>
      </c>
      <c r="U3082">
        <f t="shared" si="245"/>
        <v>2014</v>
      </c>
    </row>
    <row r="3083" spans="1:21" ht="43.2" hidden="1" x14ac:dyDescent="0.3">
      <c r="A3083" s="8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  <c r="O3083">
        <f t="shared" si="241"/>
        <v>0</v>
      </c>
      <c r="P3083" s="13">
        <f t="shared" si="242"/>
        <v>420.6</v>
      </c>
      <c r="Q3083" s="15" t="s">
        <v>8315</v>
      </c>
      <c r="R3083" t="s">
        <v>8355</v>
      </c>
      <c r="S3083" s="19">
        <f t="shared" si="243"/>
        <v>42237.181608796294</v>
      </c>
      <c r="T3083" s="19">
        <f t="shared" si="244"/>
        <v>42267.181608796294</v>
      </c>
      <c r="U3083">
        <f t="shared" si="245"/>
        <v>2015</v>
      </c>
    </row>
    <row r="3084" spans="1:21" ht="43.2" hidden="1" x14ac:dyDescent="0.3">
      <c r="A3084" s="8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  <c r="O3084">
        <f t="shared" si="241"/>
        <v>0</v>
      </c>
      <c r="P3084" s="13">
        <f t="shared" si="242"/>
        <v>0</v>
      </c>
      <c r="Q3084" s="15" t="s">
        <v>8315</v>
      </c>
      <c r="R3084" t="s">
        <v>8355</v>
      </c>
      <c r="S3084" s="19">
        <f t="shared" si="243"/>
        <v>42293.922986111109</v>
      </c>
      <c r="T3084" s="19">
        <f t="shared" si="244"/>
        <v>42323.96465277778</v>
      </c>
      <c r="U3084">
        <f t="shared" si="245"/>
        <v>2015</v>
      </c>
    </row>
    <row r="3085" spans="1:21" ht="57.6" hidden="1" x14ac:dyDescent="0.3">
      <c r="A3085" s="8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  <c r="O3085">
        <f t="shared" si="241"/>
        <v>0</v>
      </c>
      <c r="P3085" s="13">
        <f t="shared" si="242"/>
        <v>18.670000000000002</v>
      </c>
      <c r="Q3085" s="15" t="s">
        <v>8315</v>
      </c>
      <c r="R3085" t="s">
        <v>8355</v>
      </c>
      <c r="S3085" s="19">
        <f t="shared" si="243"/>
        <v>41853.563402777778</v>
      </c>
      <c r="T3085" s="19">
        <f t="shared" si="244"/>
        <v>41883.208333333336</v>
      </c>
      <c r="U3085">
        <f t="shared" si="245"/>
        <v>2014</v>
      </c>
    </row>
    <row r="3086" spans="1:21" ht="57.6" x14ac:dyDescent="0.3">
      <c r="A3086" s="8">
        <v>3084</v>
      </c>
      <c r="B3086" s="9" t="s">
        <v>3084</v>
      </c>
      <c r="C3086" s="9" t="s">
        <v>7194</v>
      </c>
      <c r="D3086" s="10">
        <v>4059</v>
      </c>
      <c r="E3086" s="11">
        <v>470</v>
      </c>
      <c r="F3086" s="8" t="s">
        <v>8220</v>
      </c>
      <c r="G3086" s="8" t="s">
        <v>8223</v>
      </c>
      <c r="H3086" s="8" t="s">
        <v>8245</v>
      </c>
      <c r="I3086" s="8">
        <v>1430851680</v>
      </c>
      <c r="J3086" s="8">
        <v>1428340931</v>
      </c>
      <c r="K3086" s="8" t="b">
        <v>0</v>
      </c>
      <c r="L3086" s="8">
        <v>6</v>
      </c>
      <c r="M3086" s="8" t="b">
        <v>0</v>
      </c>
      <c r="N3086" s="8" t="s">
        <v>8301</v>
      </c>
      <c r="O3086">
        <f t="shared" si="241"/>
        <v>12</v>
      </c>
      <c r="P3086" s="13">
        <f t="shared" si="242"/>
        <v>78.33</v>
      </c>
      <c r="Q3086" s="15" t="s">
        <v>8315</v>
      </c>
      <c r="R3086" t="s">
        <v>8355</v>
      </c>
      <c r="S3086" s="19">
        <f t="shared" si="243"/>
        <v>42100.723738425921</v>
      </c>
      <c r="T3086" s="19">
        <f t="shared" si="244"/>
        <v>42129.783333333333</v>
      </c>
      <c r="U3086">
        <f t="shared" si="245"/>
        <v>2015</v>
      </c>
    </row>
    <row r="3087" spans="1:21" ht="43.2" hidden="1" x14ac:dyDescent="0.3">
      <c r="A3087" s="8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  <c r="O3087">
        <f t="shared" si="241"/>
        <v>2</v>
      </c>
      <c r="P3087" s="13">
        <f t="shared" si="242"/>
        <v>67.78</v>
      </c>
      <c r="Q3087" s="15" t="s">
        <v>8315</v>
      </c>
      <c r="R3087" t="s">
        <v>8355</v>
      </c>
      <c r="S3087" s="19">
        <f t="shared" si="243"/>
        <v>42246.883784722217</v>
      </c>
      <c r="T3087" s="19">
        <f t="shared" si="244"/>
        <v>42276.883784722217</v>
      </c>
      <c r="U3087">
        <f t="shared" si="245"/>
        <v>2015</v>
      </c>
    </row>
    <row r="3088" spans="1:21" ht="43.2" hidden="1" x14ac:dyDescent="0.3">
      <c r="A3088" s="8">
        <v>3086</v>
      </c>
      <c r="B3088" s="9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  <c r="O3088">
        <f t="shared" si="241"/>
        <v>0</v>
      </c>
      <c r="P3088" s="13">
        <f t="shared" si="242"/>
        <v>16.670000000000002</v>
      </c>
      <c r="Q3088" s="15" t="s">
        <v>8315</v>
      </c>
      <c r="R3088" t="s">
        <v>8355</v>
      </c>
      <c r="S3088" s="19">
        <f t="shared" si="243"/>
        <v>42173.67082175926</v>
      </c>
      <c r="T3088" s="19">
        <f t="shared" si="244"/>
        <v>42233.67082175926</v>
      </c>
      <c r="U3088">
        <f t="shared" si="245"/>
        <v>2015</v>
      </c>
    </row>
    <row r="3089" spans="1:21" ht="43.2" hidden="1" x14ac:dyDescent="0.3">
      <c r="A3089" s="8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  <c r="O3089">
        <f t="shared" si="241"/>
        <v>1</v>
      </c>
      <c r="P3089" s="13">
        <f t="shared" si="242"/>
        <v>62.5</v>
      </c>
      <c r="Q3089" s="15" t="s">
        <v>8315</v>
      </c>
      <c r="R3089" t="s">
        <v>8355</v>
      </c>
      <c r="S3089" s="19">
        <f t="shared" si="243"/>
        <v>42665.150347222225</v>
      </c>
      <c r="T3089" s="19">
        <f t="shared" si="244"/>
        <v>42725.192013888889</v>
      </c>
      <c r="U3089">
        <f t="shared" si="245"/>
        <v>2016</v>
      </c>
    </row>
    <row r="3090" spans="1:21" ht="43.2" hidden="1" x14ac:dyDescent="0.3">
      <c r="A3090" s="8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  <c r="O3090">
        <f t="shared" si="241"/>
        <v>0</v>
      </c>
      <c r="P3090" s="13">
        <f t="shared" si="242"/>
        <v>42</v>
      </c>
      <c r="Q3090" s="15" t="s">
        <v>8315</v>
      </c>
      <c r="R3090" t="s">
        <v>8355</v>
      </c>
      <c r="S3090" s="19">
        <f t="shared" si="243"/>
        <v>41981.57230324074</v>
      </c>
      <c r="T3090" s="19">
        <f t="shared" si="244"/>
        <v>42012.570138888885</v>
      </c>
      <c r="U3090">
        <f t="shared" si="245"/>
        <v>2014</v>
      </c>
    </row>
    <row r="3091" spans="1:21" ht="43.2" hidden="1" x14ac:dyDescent="0.3">
      <c r="A3091" s="8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  <c r="O3091">
        <f t="shared" si="241"/>
        <v>23</v>
      </c>
      <c r="P3091" s="13">
        <f t="shared" si="242"/>
        <v>130.09</v>
      </c>
      <c r="Q3091" s="15" t="s">
        <v>8315</v>
      </c>
      <c r="R3091" t="s">
        <v>8355</v>
      </c>
      <c r="S3091" s="19">
        <f t="shared" si="243"/>
        <v>42528.542627314819</v>
      </c>
      <c r="T3091" s="19">
        <f t="shared" si="244"/>
        <v>42560.082638888889</v>
      </c>
      <c r="U3091">
        <f t="shared" si="245"/>
        <v>2016</v>
      </c>
    </row>
    <row r="3092" spans="1:21" ht="43.2" hidden="1" x14ac:dyDescent="0.3">
      <c r="A3092" s="8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  <c r="O3092">
        <f t="shared" si="241"/>
        <v>5</v>
      </c>
      <c r="P3092" s="13">
        <f t="shared" si="242"/>
        <v>1270.22</v>
      </c>
      <c r="Q3092" s="15" t="s">
        <v>8315</v>
      </c>
      <c r="R3092" t="s">
        <v>8355</v>
      </c>
      <c r="S3092" s="19">
        <f t="shared" si="243"/>
        <v>42065.818807870368</v>
      </c>
      <c r="T3092" s="19">
        <f t="shared" si="244"/>
        <v>42125.777141203704</v>
      </c>
      <c r="U3092">
        <f t="shared" si="245"/>
        <v>2015</v>
      </c>
    </row>
    <row r="3093" spans="1:21" ht="57.6" hidden="1" x14ac:dyDescent="0.3">
      <c r="A3093" s="8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  <c r="O3093">
        <f t="shared" si="241"/>
        <v>16</v>
      </c>
      <c r="P3093" s="13">
        <f t="shared" si="242"/>
        <v>88.44</v>
      </c>
      <c r="Q3093" s="15" t="s">
        <v>8315</v>
      </c>
      <c r="R3093" t="s">
        <v>8355</v>
      </c>
      <c r="S3093" s="19">
        <f t="shared" si="243"/>
        <v>42566.948414351849</v>
      </c>
      <c r="T3093" s="19">
        <f t="shared" si="244"/>
        <v>42596.948414351849</v>
      </c>
      <c r="U3093">
        <f t="shared" si="245"/>
        <v>2016</v>
      </c>
    </row>
    <row r="3094" spans="1:21" ht="43.2" hidden="1" x14ac:dyDescent="0.3">
      <c r="A3094" s="8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  <c r="O3094">
        <f t="shared" si="241"/>
        <v>1</v>
      </c>
      <c r="P3094" s="13">
        <f t="shared" si="242"/>
        <v>56.34</v>
      </c>
      <c r="Q3094" s="15" t="s">
        <v>8315</v>
      </c>
      <c r="R3094" t="s">
        <v>8355</v>
      </c>
      <c r="S3094" s="19">
        <f t="shared" si="243"/>
        <v>42255.619351851856</v>
      </c>
      <c r="T3094" s="19">
        <f t="shared" si="244"/>
        <v>42292.916666666672</v>
      </c>
      <c r="U3094">
        <f t="shared" si="245"/>
        <v>2015</v>
      </c>
    </row>
    <row r="3095" spans="1:21" ht="57.6" x14ac:dyDescent="0.3">
      <c r="A3095" s="8">
        <v>3093</v>
      </c>
      <c r="B3095" s="9" t="s">
        <v>3093</v>
      </c>
      <c r="C3095" s="9" t="s">
        <v>7203</v>
      </c>
      <c r="D3095" s="10">
        <v>4000</v>
      </c>
      <c r="E3095" s="11">
        <v>910</v>
      </c>
      <c r="F3095" s="8" t="s">
        <v>8220</v>
      </c>
      <c r="G3095" s="8" t="s">
        <v>8228</v>
      </c>
      <c r="H3095" s="8" t="s">
        <v>8250</v>
      </c>
      <c r="I3095" s="8">
        <v>1401595140</v>
      </c>
      <c r="J3095" s="8">
        <v>1398980941</v>
      </c>
      <c r="K3095" s="8" t="b">
        <v>0</v>
      </c>
      <c r="L3095" s="8">
        <v>17</v>
      </c>
      <c r="M3095" s="8" t="b">
        <v>0</v>
      </c>
      <c r="N3095" s="8" t="s">
        <v>8301</v>
      </c>
      <c r="O3095">
        <f t="shared" si="241"/>
        <v>23</v>
      </c>
      <c r="P3095" s="13">
        <f t="shared" si="242"/>
        <v>53.53</v>
      </c>
      <c r="Q3095" s="15" t="s">
        <v>8315</v>
      </c>
      <c r="R3095" t="s">
        <v>8355</v>
      </c>
      <c r="S3095" s="19">
        <f t="shared" si="243"/>
        <v>41760.909039351849</v>
      </c>
      <c r="T3095" s="19">
        <f t="shared" si="244"/>
        <v>41791.165972222225</v>
      </c>
      <c r="U3095">
        <f t="shared" si="245"/>
        <v>2014</v>
      </c>
    </row>
    <row r="3096" spans="1:21" ht="43.2" hidden="1" x14ac:dyDescent="0.3">
      <c r="A3096" s="8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  <c r="O3096">
        <f t="shared" si="241"/>
        <v>0</v>
      </c>
      <c r="P3096" s="13">
        <f t="shared" si="242"/>
        <v>25</v>
      </c>
      <c r="Q3096" s="15" t="s">
        <v>8315</v>
      </c>
      <c r="R3096" t="s">
        <v>8355</v>
      </c>
      <c r="S3096" s="19">
        <f t="shared" si="243"/>
        <v>42207.795787037037</v>
      </c>
      <c r="T3096" s="19">
        <f t="shared" si="244"/>
        <v>42267.795787037037</v>
      </c>
      <c r="U3096">
        <f t="shared" si="245"/>
        <v>2015</v>
      </c>
    </row>
    <row r="3097" spans="1:21" ht="43.2" hidden="1" x14ac:dyDescent="0.3">
      <c r="A3097" s="8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  <c r="O3097">
        <f t="shared" si="241"/>
        <v>0</v>
      </c>
      <c r="P3097" s="13">
        <f t="shared" si="242"/>
        <v>50</v>
      </c>
      <c r="Q3097" s="15" t="s">
        <v>8315</v>
      </c>
      <c r="R3097" t="s">
        <v>8355</v>
      </c>
      <c r="S3097" s="19">
        <f t="shared" si="243"/>
        <v>42523.025231481486</v>
      </c>
      <c r="T3097" s="19">
        <f t="shared" si="244"/>
        <v>42583.025231481486</v>
      </c>
      <c r="U3097">
        <f t="shared" si="245"/>
        <v>2016</v>
      </c>
    </row>
    <row r="3098" spans="1:21" ht="43.2" hidden="1" x14ac:dyDescent="0.3">
      <c r="A3098" s="8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  <c r="O3098">
        <f t="shared" si="241"/>
        <v>4</v>
      </c>
      <c r="P3098" s="13">
        <f t="shared" si="242"/>
        <v>56.79</v>
      </c>
      <c r="Q3098" s="15" t="s">
        <v>8315</v>
      </c>
      <c r="R3098" t="s">
        <v>8355</v>
      </c>
      <c r="S3098" s="19">
        <f t="shared" si="243"/>
        <v>42114.825532407413</v>
      </c>
      <c r="T3098" s="19">
        <f t="shared" si="244"/>
        <v>42144.825532407413</v>
      </c>
      <c r="U3098">
        <f t="shared" si="245"/>
        <v>2015</v>
      </c>
    </row>
    <row r="3099" spans="1:21" ht="43.2" hidden="1" x14ac:dyDescent="0.3">
      <c r="A3099" s="8">
        <v>3097</v>
      </c>
      <c r="B3099" s="9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  <c r="O3099">
        <f t="shared" si="241"/>
        <v>17</v>
      </c>
      <c r="P3099" s="13">
        <f t="shared" si="242"/>
        <v>40.83</v>
      </c>
      <c r="Q3099" s="15" t="s">
        <v>8315</v>
      </c>
      <c r="R3099" t="s">
        <v>8355</v>
      </c>
      <c r="S3099" s="19">
        <f t="shared" si="243"/>
        <v>42629.503483796296</v>
      </c>
      <c r="T3099" s="19">
        <f t="shared" si="244"/>
        <v>42650.583333333328</v>
      </c>
      <c r="U3099">
        <f t="shared" si="245"/>
        <v>2016</v>
      </c>
    </row>
    <row r="3100" spans="1:21" ht="43.2" hidden="1" x14ac:dyDescent="0.3">
      <c r="A3100" s="8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  <c r="O3100">
        <f t="shared" si="241"/>
        <v>4</v>
      </c>
      <c r="P3100" s="13">
        <f t="shared" si="242"/>
        <v>65.11</v>
      </c>
      <c r="Q3100" s="15" t="s">
        <v>8315</v>
      </c>
      <c r="R3100" t="s">
        <v>8355</v>
      </c>
      <c r="S3100" s="19">
        <f t="shared" si="243"/>
        <v>42359.792233796295</v>
      </c>
      <c r="T3100" s="19">
        <f t="shared" si="244"/>
        <v>42408.01180555555</v>
      </c>
      <c r="U3100">
        <f t="shared" si="245"/>
        <v>2015</v>
      </c>
    </row>
    <row r="3101" spans="1:21" ht="43.2" x14ac:dyDescent="0.3">
      <c r="A3101" s="8">
        <v>3099</v>
      </c>
      <c r="B3101" s="9" t="s">
        <v>3099</v>
      </c>
      <c r="C3101" s="9" t="s">
        <v>7209</v>
      </c>
      <c r="D3101" s="10">
        <v>2000</v>
      </c>
      <c r="E3101" s="11">
        <v>278</v>
      </c>
      <c r="F3101" s="8" t="s">
        <v>8220</v>
      </c>
      <c r="G3101" s="8" t="s">
        <v>8223</v>
      </c>
      <c r="H3101" s="8" t="s">
        <v>8245</v>
      </c>
      <c r="I3101" s="8">
        <v>1455251591</v>
      </c>
      <c r="J3101" s="8">
        <v>1452659591</v>
      </c>
      <c r="K3101" s="8" t="b">
        <v>0</v>
      </c>
      <c r="L3101" s="8">
        <v>5</v>
      </c>
      <c r="M3101" s="8" t="b">
        <v>0</v>
      </c>
      <c r="N3101" s="8" t="s">
        <v>8301</v>
      </c>
      <c r="O3101">
        <f t="shared" si="241"/>
        <v>14</v>
      </c>
      <c r="P3101" s="13">
        <f t="shared" si="242"/>
        <v>55.6</v>
      </c>
      <c r="Q3101" s="15" t="s">
        <v>8315</v>
      </c>
      <c r="R3101" t="s">
        <v>8355</v>
      </c>
      <c r="S3101" s="19">
        <f t="shared" si="243"/>
        <v>42382.189710648148</v>
      </c>
      <c r="T3101" s="19">
        <f t="shared" si="244"/>
        <v>42412.189710648148</v>
      </c>
      <c r="U3101">
        <f t="shared" si="245"/>
        <v>2016</v>
      </c>
    </row>
    <row r="3102" spans="1:21" ht="43.2" hidden="1" x14ac:dyDescent="0.3">
      <c r="A3102" s="8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  <c r="O3102">
        <f t="shared" si="241"/>
        <v>15</v>
      </c>
      <c r="P3102" s="13">
        <f t="shared" si="242"/>
        <v>140.54</v>
      </c>
      <c r="Q3102" s="15" t="s">
        <v>8315</v>
      </c>
      <c r="R3102" t="s">
        <v>8355</v>
      </c>
      <c r="S3102" s="19">
        <f t="shared" si="243"/>
        <v>41902.622395833336</v>
      </c>
      <c r="T3102" s="19">
        <f t="shared" si="244"/>
        <v>41932.622395833336</v>
      </c>
      <c r="U3102">
        <f t="shared" si="245"/>
        <v>2014</v>
      </c>
    </row>
    <row r="3103" spans="1:21" ht="57.6" x14ac:dyDescent="0.3">
      <c r="A3103" s="8">
        <v>3101</v>
      </c>
      <c r="B3103" s="9" t="s">
        <v>3101</v>
      </c>
      <c r="C3103" s="9" t="s">
        <v>7211</v>
      </c>
      <c r="D3103" s="10">
        <v>2500</v>
      </c>
      <c r="E3103" s="11">
        <v>300</v>
      </c>
      <c r="F3103" s="8" t="s">
        <v>8220</v>
      </c>
      <c r="G3103" s="8" t="s">
        <v>8229</v>
      </c>
      <c r="H3103" s="8" t="s">
        <v>8248</v>
      </c>
      <c r="I3103" s="8">
        <v>1437033360</v>
      </c>
      <c r="J3103" s="8">
        <v>1434445937</v>
      </c>
      <c r="K3103" s="8" t="b">
        <v>0</v>
      </c>
      <c r="L3103" s="8">
        <v>12</v>
      </c>
      <c r="M3103" s="8" t="b">
        <v>0</v>
      </c>
      <c r="N3103" s="8" t="s">
        <v>8301</v>
      </c>
      <c r="O3103">
        <f t="shared" si="241"/>
        <v>12</v>
      </c>
      <c r="P3103" s="13">
        <f t="shared" si="242"/>
        <v>25</v>
      </c>
      <c r="Q3103" s="15" t="s">
        <v>8315</v>
      </c>
      <c r="R3103" t="s">
        <v>8355</v>
      </c>
      <c r="S3103" s="19">
        <f t="shared" si="243"/>
        <v>42171.383530092593</v>
      </c>
      <c r="T3103" s="19">
        <f t="shared" si="244"/>
        <v>42201.330555555556</v>
      </c>
      <c r="U3103">
        <f t="shared" si="245"/>
        <v>2015</v>
      </c>
    </row>
    <row r="3104" spans="1:21" ht="57.6" hidden="1" x14ac:dyDescent="0.3">
      <c r="A3104" s="8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  <c r="O3104">
        <f t="shared" si="241"/>
        <v>39</v>
      </c>
      <c r="P3104" s="13">
        <f t="shared" si="242"/>
        <v>69.53</v>
      </c>
      <c r="Q3104" s="15" t="s">
        <v>8315</v>
      </c>
      <c r="R3104" t="s">
        <v>8355</v>
      </c>
      <c r="S3104" s="19">
        <f t="shared" si="243"/>
        <v>42555.340486111112</v>
      </c>
      <c r="T3104" s="19">
        <f t="shared" si="244"/>
        <v>42605.340486111112</v>
      </c>
      <c r="U3104">
        <f t="shared" si="245"/>
        <v>2016</v>
      </c>
    </row>
    <row r="3105" spans="1:21" ht="28.8" x14ac:dyDescent="0.3">
      <c r="A3105" s="8">
        <v>3103</v>
      </c>
      <c r="B3105" s="9" t="s">
        <v>3103</v>
      </c>
      <c r="C3105" s="9" t="s">
        <v>7213</v>
      </c>
      <c r="D3105" s="10">
        <v>4100</v>
      </c>
      <c r="E3105" s="11">
        <v>11</v>
      </c>
      <c r="F3105" s="8" t="s">
        <v>8220</v>
      </c>
      <c r="G3105" s="8" t="s">
        <v>8223</v>
      </c>
      <c r="H3105" s="8" t="s">
        <v>8245</v>
      </c>
      <c r="I3105" s="8">
        <v>1434080706</v>
      </c>
      <c r="J3105" s="8">
        <v>1428896706</v>
      </c>
      <c r="K3105" s="8" t="b">
        <v>0</v>
      </c>
      <c r="L3105" s="8">
        <v>2</v>
      </c>
      <c r="M3105" s="8" t="b">
        <v>0</v>
      </c>
      <c r="N3105" s="8" t="s">
        <v>8301</v>
      </c>
      <c r="O3105">
        <f t="shared" si="241"/>
        <v>0</v>
      </c>
      <c r="P3105" s="13">
        <f t="shared" si="242"/>
        <v>5.5</v>
      </c>
      <c r="Q3105" s="15" t="s">
        <v>8315</v>
      </c>
      <c r="R3105" t="s">
        <v>8355</v>
      </c>
      <c r="S3105" s="19">
        <f t="shared" si="243"/>
        <v>42107.156319444446</v>
      </c>
      <c r="T3105" s="19">
        <f t="shared" si="244"/>
        <v>42167.156319444446</v>
      </c>
      <c r="U3105">
        <f t="shared" si="245"/>
        <v>2015</v>
      </c>
    </row>
    <row r="3106" spans="1:21" ht="43.2" x14ac:dyDescent="0.3">
      <c r="A3106" s="8">
        <v>3104</v>
      </c>
      <c r="B3106" s="9" t="s">
        <v>3104</v>
      </c>
      <c r="C3106" s="9" t="s">
        <v>7214</v>
      </c>
      <c r="D3106" s="10">
        <v>4000</v>
      </c>
      <c r="E3106" s="11">
        <v>1185</v>
      </c>
      <c r="F3106" s="8" t="s">
        <v>8220</v>
      </c>
      <c r="G3106" s="8" t="s">
        <v>8225</v>
      </c>
      <c r="H3106" s="8" t="s">
        <v>8247</v>
      </c>
      <c r="I3106" s="8">
        <v>1422928800</v>
      </c>
      <c r="J3106" s="8">
        <v>1420235311</v>
      </c>
      <c r="K3106" s="8" t="b">
        <v>0</v>
      </c>
      <c r="L3106" s="8">
        <v>5</v>
      </c>
      <c r="M3106" s="8" t="b">
        <v>0</v>
      </c>
      <c r="N3106" s="8" t="s">
        <v>8301</v>
      </c>
      <c r="O3106">
        <f t="shared" si="241"/>
        <v>30</v>
      </c>
      <c r="P3106" s="13">
        <f t="shared" si="242"/>
        <v>237</v>
      </c>
      <c r="Q3106" s="15" t="s">
        <v>8315</v>
      </c>
      <c r="R3106" t="s">
        <v>8355</v>
      </c>
      <c r="S3106" s="19">
        <f t="shared" si="243"/>
        <v>42006.908692129626</v>
      </c>
      <c r="T3106" s="19">
        <f t="shared" si="244"/>
        <v>42038.083333333328</v>
      </c>
      <c r="U3106">
        <f t="shared" si="245"/>
        <v>2015</v>
      </c>
    </row>
    <row r="3107" spans="1:21" ht="43.2" hidden="1" x14ac:dyDescent="0.3">
      <c r="A3107" s="8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  <c r="O3107">
        <f t="shared" si="241"/>
        <v>42</v>
      </c>
      <c r="P3107" s="13">
        <f t="shared" si="242"/>
        <v>79.87</v>
      </c>
      <c r="Q3107" s="15" t="s">
        <v>8315</v>
      </c>
      <c r="R3107" t="s">
        <v>8355</v>
      </c>
      <c r="S3107" s="19">
        <f t="shared" si="243"/>
        <v>41876.718935185185</v>
      </c>
      <c r="T3107" s="19">
        <f t="shared" si="244"/>
        <v>41931.208333333336</v>
      </c>
      <c r="U3107">
        <f t="shared" si="245"/>
        <v>2014</v>
      </c>
    </row>
    <row r="3108" spans="1:21" ht="57.6" x14ac:dyDescent="0.3">
      <c r="A3108" s="8">
        <v>3106</v>
      </c>
      <c r="B3108" s="9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  <c r="O3108">
        <f t="shared" si="241"/>
        <v>4</v>
      </c>
      <c r="P3108" s="13">
        <f t="shared" si="242"/>
        <v>10.25</v>
      </c>
      <c r="Q3108" s="15" t="s">
        <v>8315</v>
      </c>
      <c r="R3108" t="s">
        <v>8355</v>
      </c>
      <c r="S3108" s="19">
        <f t="shared" si="243"/>
        <v>42241.429120370376</v>
      </c>
      <c r="T3108" s="19">
        <f t="shared" si="244"/>
        <v>42263.916666666672</v>
      </c>
      <c r="U3108">
        <f t="shared" si="245"/>
        <v>2015</v>
      </c>
    </row>
    <row r="3109" spans="1:21" ht="43.2" hidden="1" x14ac:dyDescent="0.3">
      <c r="A3109" s="8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  <c r="O3109">
        <f t="shared" si="241"/>
        <v>20</v>
      </c>
      <c r="P3109" s="13">
        <f t="shared" si="242"/>
        <v>272.58999999999997</v>
      </c>
      <c r="Q3109" s="15" t="s">
        <v>8315</v>
      </c>
      <c r="R3109" t="s">
        <v>8355</v>
      </c>
      <c r="S3109" s="19">
        <f t="shared" si="243"/>
        <v>42128.814247685179</v>
      </c>
      <c r="T3109" s="19">
        <f t="shared" si="244"/>
        <v>42135.814247685179</v>
      </c>
      <c r="U3109">
        <f t="shared" si="245"/>
        <v>2015</v>
      </c>
    </row>
    <row r="3110" spans="1:21" hidden="1" x14ac:dyDescent="0.3">
      <c r="A3110" s="8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  <c r="O3110">
        <f t="shared" si="241"/>
        <v>0</v>
      </c>
      <c r="P3110" s="13">
        <f t="shared" si="242"/>
        <v>13</v>
      </c>
      <c r="Q3110" s="15" t="s">
        <v>8315</v>
      </c>
      <c r="R3110" t="s">
        <v>8355</v>
      </c>
      <c r="S3110" s="19">
        <f t="shared" si="243"/>
        <v>42062.680486111116</v>
      </c>
      <c r="T3110" s="19">
        <f t="shared" si="244"/>
        <v>42122.638819444444</v>
      </c>
      <c r="U3110">
        <f t="shared" si="245"/>
        <v>2015</v>
      </c>
    </row>
    <row r="3111" spans="1:21" ht="43.2" hidden="1" x14ac:dyDescent="0.3">
      <c r="A3111" s="8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  <c r="O3111">
        <f t="shared" si="241"/>
        <v>25</v>
      </c>
      <c r="P3111" s="13">
        <f t="shared" si="242"/>
        <v>58.18</v>
      </c>
      <c r="Q3111" s="15" t="s">
        <v>8315</v>
      </c>
      <c r="R3111" t="s">
        <v>8355</v>
      </c>
      <c r="S3111" s="19">
        <f t="shared" si="243"/>
        <v>41844.125115740739</v>
      </c>
      <c r="T3111" s="19">
        <f t="shared" si="244"/>
        <v>41879.125115740739</v>
      </c>
      <c r="U3111">
        <f t="shared" si="245"/>
        <v>2014</v>
      </c>
    </row>
    <row r="3112" spans="1:21" ht="43.2" hidden="1" x14ac:dyDescent="0.3">
      <c r="A3112" s="8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  <c r="O3112">
        <f t="shared" si="241"/>
        <v>0</v>
      </c>
      <c r="P3112" s="13">
        <f t="shared" si="242"/>
        <v>10</v>
      </c>
      <c r="Q3112" s="15" t="s">
        <v>8315</v>
      </c>
      <c r="R3112" t="s">
        <v>8355</v>
      </c>
      <c r="S3112" s="19">
        <f t="shared" si="243"/>
        <v>42745.031469907408</v>
      </c>
      <c r="T3112" s="19">
        <f t="shared" si="244"/>
        <v>42785.031469907408</v>
      </c>
      <c r="U3112">
        <f t="shared" si="245"/>
        <v>2017</v>
      </c>
    </row>
    <row r="3113" spans="1:21" ht="43.2" hidden="1" x14ac:dyDescent="0.3">
      <c r="A3113" s="8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  <c r="O3113">
        <f t="shared" si="241"/>
        <v>27</v>
      </c>
      <c r="P3113" s="13">
        <f t="shared" si="242"/>
        <v>70.11</v>
      </c>
      <c r="Q3113" s="15" t="s">
        <v>8315</v>
      </c>
      <c r="R3113" t="s">
        <v>8355</v>
      </c>
      <c r="S3113" s="19">
        <f t="shared" si="243"/>
        <v>41885.595138888886</v>
      </c>
      <c r="T3113" s="19">
        <f t="shared" si="244"/>
        <v>41916.595138888886</v>
      </c>
      <c r="U3113">
        <f t="shared" si="245"/>
        <v>2014</v>
      </c>
    </row>
    <row r="3114" spans="1:21" ht="43.2" hidden="1" x14ac:dyDescent="0.3">
      <c r="A3114" s="8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  <c r="O3114">
        <f t="shared" si="241"/>
        <v>5</v>
      </c>
      <c r="P3114" s="13">
        <f t="shared" si="242"/>
        <v>57.89</v>
      </c>
      <c r="Q3114" s="15" t="s">
        <v>8315</v>
      </c>
      <c r="R3114" t="s">
        <v>8355</v>
      </c>
      <c r="S3114" s="19">
        <f t="shared" si="243"/>
        <v>42615.121921296297</v>
      </c>
      <c r="T3114" s="19">
        <f t="shared" si="244"/>
        <v>42675.121921296297</v>
      </c>
      <c r="U3114">
        <f t="shared" si="245"/>
        <v>2016</v>
      </c>
    </row>
    <row r="3115" spans="1:21" ht="43.2" hidden="1" x14ac:dyDescent="0.3">
      <c r="A3115" s="8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  <c r="O3115">
        <f t="shared" si="241"/>
        <v>4</v>
      </c>
      <c r="P3115" s="13">
        <f t="shared" si="242"/>
        <v>125.27</v>
      </c>
      <c r="Q3115" s="15" t="s">
        <v>8315</v>
      </c>
      <c r="R3115" t="s">
        <v>8355</v>
      </c>
      <c r="S3115" s="19">
        <f t="shared" si="243"/>
        <v>42081.731273148151</v>
      </c>
      <c r="T3115" s="19">
        <f t="shared" si="244"/>
        <v>42111.731273148151</v>
      </c>
      <c r="U3115">
        <f t="shared" si="245"/>
        <v>2015</v>
      </c>
    </row>
    <row r="3116" spans="1:21" ht="43.2" hidden="1" x14ac:dyDescent="0.3">
      <c r="A3116" s="8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  <c r="O3116">
        <f t="shared" si="241"/>
        <v>0</v>
      </c>
      <c r="P3116" s="13">
        <f t="shared" si="242"/>
        <v>0</v>
      </c>
      <c r="Q3116" s="15" t="s">
        <v>8315</v>
      </c>
      <c r="R3116" t="s">
        <v>8355</v>
      </c>
      <c r="S3116" s="19">
        <f t="shared" si="243"/>
        <v>41843.632523148146</v>
      </c>
      <c r="T3116" s="19">
        <f t="shared" si="244"/>
        <v>41903.632523148146</v>
      </c>
      <c r="U3116">
        <f t="shared" si="245"/>
        <v>2014</v>
      </c>
    </row>
    <row r="3117" spans="1:21" ht="43.2" hidden="1" x14ac:dyDescent="0.3">
      <c r="A3117" s="8">
        <v>3115</v>
      </c>
      <c r="B3117" s="9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  <c r="O3117">
        <f t="shared" si="241"/>
        <v>3</v>
      </c>
      <c r="P3117" s="13">
        <f t="shared" si="242"/>
        <v>300</v>
      </c>
      <c r="Q3117" s="15" t="s">
        <v>8315</v>
      </c>
      <c r="R3117" t="s">
        <v>8355</v>
      </c>
      <c r="S3117" s="19">
        <f t="shared" si="243"/>
        <v>42496.447071759263</v>
      </c>
      <c r="T3117" s="19">
        <f t="shared" si="244"/>
        <v>42526.447071759263</v>
      </c>
      <c r="U3117">
        <f t="shared" si="245"/>
        <v>2016</v>
      </c>
    </row>
    <row r="3118" spans="1:21" ht="43.2" hidden="1" x14ac:dyDescent="0.3">
      <c r="A3118" s="8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  <c r="O3118">
        <f t="shared" si="241"/>
        <v>57</v>
      </c>
      <c r="P3118" s="13">
        <f t="shared" si="242"/>
        <v>43</v>
      </c>
      <c r="Q3118" s="15" t="s">
        <v>8315</v>
      </c>
      <c r="R3118" t="s">
        <v>8355</v>
      </c>
      <c r="S3118" s="19">
        <f t="shared" si="243"/>
        <v>42081.515335648146</v>
      </c>
      <c r="T3118" s="19">
        <f t="shared" si="244"/>
        <v>42095.515335648146</v>
      </c>
      <c r="U3118">
        <f t="shared" si="245"/>
        <v>2015</v>
      </c>
    </row>
    <row r="3119" spans="1:21" ht="43.2" x14ac:dyDescent="0.3">
      <c r="A3119" s="8">
        <v>3117</v>
      </c>
      <c r="B3119" s="9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  <c r="O3119">
        <f t="shared" si="241"/>
        <v>0</v>
      </c>
      <c r="P3119" s="13">
        <f t="shared" si="242"/>
        <v>1</v>
      </c>
      <c r="Q3119" s="15" t="s">
        <v>8315</v>
      </c>
      <c r="R3119" t="s">
        <v>8355</v>
      </c>
      <c r="S3119" s="19">
        <f t="shared" si="243"/>
        <v>42509.374537037031</v>
      </c>
      <c r="T3119" s="19">
        <f t="shared" si="244"/>
        <v>42517.55</v>
      </c>
      <c r="U3119">
        <f t="shared" si="245"/>
        <v>2016</v>
      </c>
    </row>
    <row r="3120" spans="1:21" ht="28.8" hidden="1" x14ac:dyDescent="0.3">
      <c r="A3120" s="8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  <c r="O3120">
        <f t="shared" si="241"/>
        <v>0</v>
      </c>
      <c r="P3120" s="13">
        <f t="shared" si="242"/>
        <v>775</v>
      </c>
      <c r="Q3120" s="15" t="s">
        <v>8315</v>
      </c>
      <c r="R3120" t="s">
        <v>8355</v>
      </c>
      <c r="S3120" s="19">
        <f t="shared" si="243"/>
        <v>42534.649571759262</v>
      </c>
      <c r="T3120" s="19">
        <f t="shared" si="244"/>
        <v>42553.649571759262</v>
      </c>
      <c r="U3120">
        <f t="shared" si="245"/>
        <v>2016</v>
      </c>
    </row>
    <row r="3121" spans="1:21" ht="57.6" hidden="1" x14ac:dyDescent="0.3">
      <c r="A3121" s="8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  <c r="O3121">
        <f t="shared" si="241"/>
        <v>0</v>
      </c>
      <c r="P3121" s="13">
        <f t="shared" si="242"/>
        <v>5</v>
      </c>
      <c r="Q3121" s="15" t="s">
        <v>8315</v>
      </c>
      <c r="R3121" t="s">
        <v>8355</v>
      </c>
      <c r="S3121" s="19">
        <f t="shared" si="243"/>
        <v>42060.04550925926</v>
      </c>
      <c r="T3121" s="19">
        <f t="shared" si="244"/>
        <v>42090.003842592589</v>
      </c>
      <c r="U3121">
        <f t="shared" si="245"/>
        <v>2015</v>
      </c>
    </row>
    <row r="3122" spans="1:21" ht="43.2" hidden="1" x14ac:dyDescent="0.3">
      <c r="A3122" s="8">
        <v>3120</v>
      </c>
      <c r="B3122" s="9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  <c r="O3122">
        <f t="shared" si="241"/>
        <v>0</v>
      </c>
      <c r="P3122" s="13">
        <f t="shared" si="242"/>
        <v>12.8</v>
      </c>
      <c r="Q3122" s="15" t="s">
        <v>8315</v>
      </c>
      <c r="R3122" t="s">
        <v>8355</v>
      </c>
      <c r="S3122" s="19">
        <f t="shared" si="243"/>
        <v>42435.942083333335</v>
      </c>
      <c r="T3122" s="19">
        <f t="shared" si="244"/>
        <v>42495.900416666671</v>
      </c>
      <c r="U3122">
        <f t="shared" si="245"/>
        <v>2016</v>
      </c>
    </row>
    <row r="3123" spans="1:21" ht="28.8" x14ac:dyDescent="0.3">
      <c r="A3123" s="8">
        <v>3121</v>
      </c>
      <c r="B3123" s="9" t="s">
        <v>3121</v>
      </c>
      <c r="C3123" s="9" t="s">
        <v>7231</v>
      </c>
      <c r="D3123" s="10">
        <v>1500</v>
      </c>
      <c r="E3123" s="11">
        <v>10</v>
      </c>
      <c r="F3123" s="8" t="s">
        <v>8219</v>
      </c>
      <c r="G3123" s="8" t="s">
        <v>8228</v>
      </c>
      <c r="H3123" s="8" t="s">
        <v>8250</v>
      </c>
      <c r="I3123" s="8">
        <v>1411748335</v>
      </c>
      <c r="J3123" s="8">
        <v>1406564335</v>
      </c>
      <c r="K3123" s="8" t="b">
        <v>0</v>
      </c>
      <c r="L3123" s="8">
        <v>1</v>
      </c>
      <c r="M3123" s="8" t="b">
        <v>0</v>
      </c>
      <c r="N3123" s="8" t="s">
        <v>8301</v>
      </c>
      <c r="O3123">
        <f t="shared" si="241"/>
        <v>1</v>
      </c>
      <c r="P3123" s="13">
        <f t="shared" si="242"/>
        <v>10</v>
      </c>
      <c r="Q3123" s="15" t="s">
        <v>8315</v>
      </c>
      <c r="R3123" t="s">
        <v>8355</v>
      </c>
      <c r="S3123" s="19">
        <f t="shared" si="243"/>
        <v>41848.679803240739</v>
      </c>
      <c r="T3123" s="19">
        <f t="shared" si="244"/>
        <v>41908.679803240739</v>
      </c>
      <c r="U3123">
        <f t="shared" si="245"/>
        <v>2014</v>
      </c>
    </row>
    <row r="3124" spans="1:21" hidden="1" x14ac:dyDescent="0.3">
      <c r="A3124" s="8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  <c r="O3124">
        <f t="shared" si="241"/>
        <v>58</v>
      </c>
      <c r="P3124" s="13">
        <f t="shared" si="242"/>
        <v>58</v>
      </c>
      <c r="Q3124" s="15" t="s">
        <v>8315</v>
      </c>
      <c r="R3124" t="s">
        <v>8355</v>
      </c>
      <c r="S3124" s="19">
        <f t="shared" si="243"/>
        <v>42678.932083333333</v>
      </c>
      <c r="T3124" s="19">
        <f t="shared" si="244"/>
        <v>42683.973750000005</v>
      </c>
      <c r="U3124">
        <f t="shared" si="245"/>
        <v>2016</v>
      </c>
    </row>
    <row r="3125" spans="1:21" ht="43.2" hidden="1" x14ac:dyDescent="0.3">
      <c r="A3125" s="8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  <c r="O3125">
        <f t="shared" si="241"/>
        <v>68</v>
      </c>
      <c r="P3125" s="13">
        <f t="shared" si="242"/>
        <v>244.8</v>
      </c>
      <c r="Q3125" s="15" t="s">
        <v>8315</v>
      </c>
      <c r="R3125" t="s">
        <v>8355</v>
      </c>
      <c r="S3125" s="19">
        <f t="shared" si="243"/>
        <v>42530.993032407408</v>
      </c>
      <c r="T3125" s="19">
        <f t="shared" si="244"/>
        <v>42560.993032407408</v>
      </c>
      <c r="U3125">
        <f t="shared" si="245"/>
        <v>2016</v>
      </c>
    </row>
    <row r="3126" spans="1:21" ht="43.2" hidden="1" x14ac:dyDescent="0.3">
      <c r="A3126" s="8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  <c r="O3126">
        <f t="shared" si="241"/>
        <v>0</v>
      </c>
      <c r="P3126" s="13">
        <f t="shared" si="242"/>
        <v>6.5</v>
      </c>
      <c r="Q3126" s="15" t="s">
        <v>8315</v>
      </c>
      <c r="R3126" t="s">
        <v>8355</v>
      </c>
      <c r="S3126" s="19">
        <f t="shared" si="243"/>
        <v>41977.780104166668</v>
      </c>
      <c r="T3126" s="19">
        <f t="shared" si="244"/>
        <v>42037.780104166668</v>
      </c>
      <c r="U3126">
        <f t="shared" si="245"/>
        <v>2014</v>
      </c>
    </row>
    <row r="3127" spans="1:21" hidden="1" x14ac:dyDescent="0.3">
      <c r="A3127" s="8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  <c r="O3127">
        <f t="shared" si="241"/>
        <v>0</v>
      </c>
      <c r="P3127" s="13">
        <f t="shared" si="242"/>
        <v>0</v>
      </c>
      <c r="Q3127" s="15" t="s">
        <v>8315</v>
      </c>
      <c r="R3127" t="s">
        <v>8355</v>
      </c>
      <c r="S3127" s="19">
        <f t="shared" si="243"/>
        <v>42346.20685185185</v>
      </c>
      <c r="T3127" s="19">
        <f t="shared" si="244"/>
        <v>42376.20685185185</v>
      </c>
      <c r="U3127">
        <f t="shared" si="245"/>
        <v>2015</v>
      </c>
    </row>
    <row r="3128" spans="1:21" ht="72" hidden="1" x14ac:dyDescent="0.3">
      <c r="A3128" s="8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  <c r="O3128">
        <f t="shared" si="241"/>
        <v>4</v>
      </c>
      <c r="P3128" s="13">
        <f t="shared" si="242"/>
        <v>61.18</v>
      </c>
      <c r="Q3128" s="15" t="s">
        <v>8315</v>
      </c>
      <c r="R3128" t="s">
        <v>8355</v>
      </c>
      <c r="S3128" s="19">
        <f t="shared" si="243"/>
        <v>42427.01807870371</v>
      </c>
      <c r="T3128" s="19">
        <f t="shared" si="244"/>
        <v>42456.976412037038</v>
      </c>
      <c r="U3128">
        <f t="shared" si="245"/>
        <v>2016</v>
      </c>
    </row>
    <row r="3129" spans="1:21" ht="43.2" hidden="1" x14ac:dyDescent="0.3">
      <c r="A3129" s="8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  <c r="O3129">
        <f t="shared" si="241"/>
        <v>0</v>
      </c>
      <c r="P3129" s="13">
        <f t="shared" si="242"/>
        <v>0</v>
      </c>
      <c r="Q3129" s="15" t="s">
        <v>8315</v>
      </c>
      <c r="R3129" t="s">
        <v>8355</v>
      </c>
      <c r="S3129" s="19">
        <f t="shared" si="243"/>
        <v>42034.856817129628</v>
      </c>
      <c r="T3129" s="19">
        <f t="shared" si="244"/>
        <v>42064.856817129628</v>
      </c>
      <c r="U3129">
        <f t="shared" si="245"/>
        <v>2015</v>
      </c>
    </row>
    <row r="3130" spans="1:21" ht="43.2" hidden="1" x14ac:dyDescent="0.3">
      <c r="A3130" s="8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  <c r="O3130">
        <f t="shared" si="241"/>
        <v>109</v>
      </c>
      <c r="P3130" s="13">
        <f t="shared" si="242"/>
        <v>139.24</v>
      </c>
      <c r="Q3130" s="15" t="s">
        <v>8315</v>
      </c>
      <c r="R3130" t="s">
        <v>8316</v>
      </c>
      <c r="S3130" s="19">
        <f t="shared" si="243"/>
        <v>42780.825706018513</v>
      </c>
      <c r="T3130" s="19">
        <f t="shared" si="244"/>
        <v>42810.784039351856</v>
      </c>
      <c r="U3130">
        <f t="shared" si="245"/>
        <v>2017</v>
      </c>
    </row>
    <row r="3131" spans="1:21" ht="43.2" x14ac:dyDescent="0.3">
      <c r="A3131" s="8">
        <v>3129</v>
      </c>
      <c r="B3131" s="9" t="s">
        <v>3129</v>
      </c>
      <c r="C3131" s="9" t="s">
        <v>7239</v>
      </c>
      <c r="D3131" s="10">
        <v>1250</v>
      </c>
      <c r="E3131" s="11">
        <v>10</v>
      </c>
      <c r="F3131" s="8" t="s">
        <v>8221</v>
      </c>
      <c r="G3131" s="8" t="s">
        <v>8223</v>
      </c>
      <c r="H3131" s="8" t="s">
        <v>8245</v>
      </c>
      <c r="I3131" s="8">
        <v>1492542819</v>
      </c>
      <c r="J3131" s="8">
        <v>1489090419</v>
      </c>
      <c r="K3131" s="8" t="b">
        <v>0</v>
      </c>
      <c r="L3131" s="8">
        <v>1</v>
      </c>
      <c r="M3131" s="8" t="b">
        <v>0</v>
      </c>
      <c r="N3131" s="8" t="s">
        <v>8269</v>
      </c>
      <c r="O3131">
        <f t="shared" si="241"/>
        <v>1</v>
      </c>
      <c r="P3131" s="13">
        <f t="shared" si="242"/>
        <v>10</v>
      </c>
      <c r="Q3131" s="15" t="s">
        <v>8315</v>
      </c>
      <c r="R3131" t="s">
        <v>8316</v>
      </c>
      <c r="S3131" s="19">
        <f t="shared" si="243"/>
        <v>42803.842812499999</v>
      </c>
      <c r="T3131" s="19">
        <f t="shared" si="244"/>
        <v>42843.801145833335</v>
      </c>
      <c r="U3131">
        <f t="shared" si="245"/>
        <v>2017</v>
      </c>
    </row>
    <row r="3132" spans="1:21" ht="43.2" hidden="1" x14ac:dyDescent="0.3">
      <c r="A3132" s="8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  <c r="O3132">
        <f t="shared" si="241"/>
        <v>4</v>
      </c>
      <c r="P3132" s="13">
        <f t="shared" si="242"/>
        <v>93.75</v>
      </c>
      <c r="Q3132" s="15" t="s">
        <v>8315</v>
      </c>
      <c r="R3132" t="s">
        <v>8316</v>
      </c>
      <c r="S3132" s="19">
        <f t="shared" si="243"/>
        <v>42808.640231481477</v>
      </c>
      <c r="T3132" s="19">
        <f t="shared" si="244"/>
        <v>42839.207638888889</v>
      </c>
      <c r="U3132">
        <f t="shared" si="245"/>
        <v>2017</v>
      </c>
    </row>
    <row r="3133" spans="1:21" ht="28.8" x14ac:dyDescent="0.3">
      <c r="A3133" s="8">
        <v>3131</v>
      </c>
      <c r="B3133" s="9" t="s">
        <v>3131</v>
      </c>
      <c r="C3133" s="9" t="s">
        <v>7241</v>
      </c>
      <c r="D3133" s="10">
        <v>4100</v>
      </c>
      <c r="E3133" s="11">
        <v>645</v>
      </c>
      <c r="F3133" s="8" t="s">
        <v>8221</v>
      </c>
      <c r="G3133" s="8" t="s">
        <v>8223</v>
      </c>
      <c r="H3133" s="8" t="s">
        <v>8245</v>
      </c>
      <c r="I3133" s="8">
        <v>1491656045</v>
      </c>
      <c r="J3133" s="8">
        <v>1489067645</v>
      </c>
      <c r="K3133" s="8" t="b">
        <v>0</v>
      </c>
      <c r="L3133" s="8">
        <v>12</v>
      </c>
      <c r="M3133" s="8" t="b">
        <v>0</v>
      </c>
      <c r="N3133" s="8" t="s">
        <v>8269</v>
      </c>
      <c r="O3133">
        <f t="shared" si="241"/>
        <v>16</v>
      </c>
      <c r="P3133" s="13">
        <f t="shared" si="242"/>
        <v>53.75</v>
      </c>
      <c r="Q3133" s="15" t="s">
        <v>8315</v>
      </c>
      <c r="R3133" t="s">
        <v>8316</v>
      </c>
      <c r="S3133" s="19">
        <f t="shared" si="243"/>
        <v>42803.579224537039</v>
      </c>
      <c r="T3133" s="19">
        <f t="shared" si="244"/>
        <v>42833.537557870368</v>
      </c>
      <c r="U3133">
        <f t="shared" si="245"/>
        <v>2017</v>
      </c>
    </row>
    <row r="3134" spans="1:21" ht="28.8" hidden="1" x14ac:dyDescent="0.3">
      <c r="A3134" s="8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  <c r="O3134">
        <f t="shared" si="241"/>
        <v>0</v>
      </c>
      <c r="P3134" s="13">
        <f t="shared" si="242"/>
        <v>10</v>
      </c>
      <c r="Q3134" s="15" t="s">
        <v>8315</v>
      </c>
      <c r="R3134" t="s">
        <v>8316</v>
      </c>
      <c r="S3134" s="19">
        <f t="shared" si="243"/>
        <v>42786.350231481483</v>
      </c>
      <c r="T3134" s="19">
        <f t="shared" si="244"/>
        <v>42846.308564814812</v>
      </c>
      <c r="U3134">
        <f t="shared" si="245"/>
        <v>2017</v>
      </c>
    </row>
    <row r="3135" spans="1:21" ht="43.2" hidden="1" x14ac:dyDescent="0.3">
      <c r="A3135" s="8">
        <v>3133</v>
      </c>
      <c r="B3135" s="9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  <c r="O3135">
        <f t="shared" si="241"/>
        <v>108</v>
      </c>
      <c r="P3135" s="13">
        <f t="shared" si="242"/>
        <v>33.75</v>
      </c>
      <c r="Q3135" s="15" t="s">
        <v>8315</v>
      </c>
      <c r="R3135" t="s">
        <v>8316</v>
      </c>
      <c r="S3135" s="19">
        <f t="shared" si="243"/>
        <v>42788.565208333333</v>
      </c>
      <c r="T3135" s="19">
        <f t="shared" si="244"/>
        <v>42818.523541666669</v>
      </c>
      <c r="U3135">
        <f t="shared" si="245"/>
        <v>2017</v>
      </c>
    </row>
    <row r="3136" spans="1:21" ht="43.2" x14ac:dyDescent="0.3">
      <c r="A3136" s="8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  <c r="O3136">
        <f t="shared" si="241"/>
        <v>23</v>
      </c>
      <c r="P3136" s="13">
        <f t="shared" si="242"/>
        <v>18.75</v>
      </c>
      <c r="Q3136" s="15" t="s">
        <v>8315</v>
      </c>
      <c r="R3136" t="s">
        <v>8316</v>
      </c>
      <c r="S3136" s="19">
        <f t="shared" si="243"/>
        <v>42800.720127314817</v>
      </c>
      <c r="T3136" s="19">
        <f t="shared" si="244"/>
        <v>42821.678460648152</v>
      </c>
      <c r="U3136">
        <f t="shared" si="245"/>
        <v>2017</v>
      </c>
    </row>
    <row r="3137" spans="1:21" ht="43.2" hidden="1" x14ac:dyDescent="0.3">
      <c r="A3137" s="8">
        <v>3135</v>
      </c>
      <c r="B3137" s="9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  <c r="O3137">
        <f t="shared" si="241"/>
        <v>21</v>
      </c>
      <c r="P3137" s="13">
        <f t="shared" si="242"/>
        <v>23.14</v>
      </c>
      <c r="Q3137" s="15" t="s">
        <v>8315</v>
      </c>
      <c r="R3137" t="s">
        <v>8316</v>
      </c>
      <c r="S3137" s="19">
        <f t="shared" si="243"/>
        <v>42807.151863425926</v>
      </c>
      <c r="T3137" s="19">
        <f t="shared" si="244"/>
        <v>42829.151863425926</v>
      </c>
      <c r="U3137">
        <f t="shared" si="245"/>
        <v>2017</v>
      </c>
    </row>
    <row r="3138" spans="1:21" ht="43.2" hidden="1" x14ac:dyDescent="0.3">
      <c r="A3138" s="8">
        <v>3136</v>
      </c>
      <c r="B3138" s="9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  <c r="O3138">
        <f t="shared" si="241"/>
        <v>128</v>
      </c>
      <c r="P3138" s="13">
        <f t="shared" si="242"/>
        <v>29.05</v>
      </c>
      <c r="Q3138" s="15" t="s">
        <v>8315</v>
      </c>
      <c r="R3138" t="s">
        <v>8316</v>
      </c>
      <c r="S3138" s="19">
        <f t="shared" si="243"/>
        <v>42789.462430555555</v>
      </c>
      <c r="T3138" s="19">
        <f t="shared" si="244"/>
        <v>42825.957638888889</v>
      </c>
      <c r="U3138">
        <f t="shared" si="245"/>
        <v>2017</v>
      </c>
    </row>
    <row r="3139" spans="1:21" ht="28.8" x14ac:dyDescent="0.3">
      <c r="A3139" s="8">
        <v>3137</v>
      </c>
      <c r="B3139" s="9" t="s">
        <v>3137</v>
      </c>
      <c r="C3139" s="9" t="s">
        <v>7247</v>
      </c>
      <c r="D3139" s="10">
        <v>1500</v>
      </c>
      <c r="E3139" s="11">
        <v>50</v>
      </c>
      <c r="F3139" s="8" t="s">
        <v>8221</v>
      </c>
      <c r="G3139" s="8" t="s">
        <v>8223</v>
      </c>
      <c r="H3139" s="8" t="s">
        <v>8245</v>
      </c>
      <c r="I3139" s="8">
        <v>1493838720</v>
      </c>
      <c r="J3139" s="8">
        <v>1489439669</v>
      </c>
      <c r="K3139" s="8" t="b">
        <v>0</v>
      </c>
      <c r="L3139" s="8">
        <v>1</v>
      </c>
      <c r="M3139" s="8" t="b">
        <v>0</v>
      </c>
      <c r="N3139" s="8" t="s">
        <v>8269</v>
      </c>
      <c r="O3139">
        <f t="shared" ref="O3139:O3202" si="246">ROUND(E3139/D3139*100,0)</f>
        <v>3</v>
      </c>
      <c r="P3139" s="13">
        <f t="shared" ref="P3139:P3202" si="247">IFERROR(ROUND(E3139/L3139,2),0)</f>
        <v>50</v>
      </c>
      <c r="Q3139" s="15" t="s">
        <v>8315</v>
      </c>
      <c r="R3139" t="s">
        <v>8316</v>
      </c>
      <c r="S3139" s="19">
        <f t="shared" ref="S3139:S3202" si="248">(((J3139/60)/60)/24)+DATE(1970,1,1)</f>
        <v>42807.885057870371</v>
      </c>
      <c r="T3139" s="19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57.6" hidden="1" x14ac:dyDescent="0.3">
      <c r="A3140" s="8">
        <v>3138</v>
      </c>
      <c r="B3140" s="9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  <c r="O3140">
        <f t="shared" si="246"/>
        <v>0</v>
      </c>
      <c r="P3140" s="13">
        <f t="shared" si="247"/>
        <v>0</v>
      </c>
      <c r="Q3140" s="15" t="s">
        <v>8315</v>
      </c>
      <c r="R3140" t="s">
        <v>8316</v>
      </c>
      <c r="S3140" s="19">
        <f t="shared" si="248"/>
        <v>42809.645914351851</v>
      </c>
      <c r="T3140" s="19">
        <f t="shared" si="249"/>
        <v>42828.645914351851</v>
      </c>
      <c r="U3140">
        <f t="shared" si="250"/>
        <v>2017</v>
      </c>
    </row>
    <row r="3141" spans="1:21" ht="43.2" hidden="1" x14ac:dyDescent="0.3">
      <c r="A3141" s="8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  <c r="O3141">
        <f t="shared" si="246"/>
        <v>5</v>
      </c>
      <c r="P3141" s="13">
        <f t="shared" si="247"/>
        <v>450</v>
      </c>
      <c r="Q3141" s="15" t="s">
        <v>8315</v>
      </c>
      <c r="R3141" t="s">
        <v>8316</v>
      </c>
      <c r="S3141" s="19">
        <f t="shared" si="248"/>
        <v>42785.270370370374</v>
      </c>
      <c r="T3141" s="19">
        <f t="shared" si="249"/>
        <v>42819.189583333333</v>
      </c>
      <c r="U3141">
        <f t="shared" si="250"/>
        <v>2017</v>
      </c>
    </row>
    <row r="3142" spans="1:21" ht="57.6" hidden="1" x14ac:dyDescent="0.3">
      <c r="A3142" s="8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  <c r="O3142">
        <f t="shared" si="246"/>
        <v>1</v>
      </c>
      <c r="P3142" s="13">
        <f t="shared" si="247"/>
        <v>24</v>
      </c>
      <c r="Q3142" s="15" t="s">
        <v>8315</v>
      </c>
      <c r="R3142" t="s">
        <v>8316</v>
      </c>
      <c r="S3142" s="19">
        <f t="shared" si="248"/>
        <v>42802.718784722223</v>
      </c>
      <c r="T3142" s="19">
        <f t="shared" si="249"/>
        <v>42832.677118055552</v>
      </c>
      <c r="U3142">
        <f t="shared" si="250"/>
        <v>2017</v>
      </c>
    </row>
    <row r="3143" spans="1:21" ht="57.6" hidden="1" x14ac:dyDescent="0.3">
      <c r="A3143" s="8">
        <v>3141</v>
      </c>
      <c r="B3143" s="9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  <c r="O3143">
        <f t="shared" si="246"/>
        <v>52</v>
      </c>
      <c r="P3143" s="13">
        <f t="shared" si="247"/>
        <v>32.25</v>
      </c>
      <c r="Q3143" s="15" t="s">
        <v>8315</v>
      </c>
      <c r="R3143" t="s">
        <v>8316</v>
      </c>
      <c r="S3143" s="19">
        <f t="shared" si="248"/>
        <v>42800.753333333334</v>
      </c>
      <c r="T3143" s="19">
        <f t="shared" si="249"/>
        <v>42841.833333333328</v>
      </c>
      <c r="U3143">
        <f t="shared" si="250"/>
        <v>2017</v>
      </c>
    </row>
    <row r="3144" spans="1:21" ht="43.2" x14ac:dyDescent="0.3">
      <c r="A3144" s="8">
        <v>3142</v>
      </c>
      <c r="B3144" s="9" t="s">
        <v>3142</v>
      </c>
      <c r="C3144" s="9" t="s">
        <v>7252</v>
      </c>
      <c r="D3144" s="10">
        <v>2750</v>
      </c>
      <c r="E3144" s="11">
        <v>45</v>
      </c>
      <c r="F3144" s="8" t="s">
        <v>8221</v>
      </c>
      <c r="G3144" s="8" t="s">
        <v>8224</v>
      </c>
      <c r="H3144" s="8" t="s">
        <v>8246</v>
      </c>
      <c r="I3144" s="8">
        <v>1489922339</v>
      </c>
      <c r="J3144" s="8">
        <v>1487333939</v>
      </c>
      <c r="K3144" s="8" t="b">
        <v>0</v>
      </c>
      <c r="L3144" s="8">
        <v>3</v>
      </c>
      <c r="M3144" s="8" t="b">
        <v>0</v>
      </c>
      <c r="N3144" s="8" t="s">
        <v>8269</v>
      </c>
      <c r="O3144">
        <f t="shared" si="246"/>
        <v>2</v>
      </c>
      <c r="P3144" s="13">
        <f t="shared" si="247"/>
        <v>15</v>
      </c>
      <c r="Q3144" s="15" t="s">
        <v>8315</v>
      </c>
      <c r="R3144" t="s">
        <v>8316</v>
      </c>
      <c r="S3144" s="19">
        <f t="shared" si="248"/>
        <v>42783.513182870374</v>
      </c>
      <c r="T3144" s="19">
        <f t="shared" si="249"/>
        <v>42813.471516203703</v>
      </c>
      <c r="U3144">
        <f t="shared" si="250"/>
        <v>2017</v>
      </c>
    </row>
    <row r="3145" spans="1:21" ht="57.6" hidden="1" x14ac:dyDescent="0.3">
      <c r="A3145" s="8">
        <v>3143</v>
      </c>
      <c r="B3145" s="9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  <c r="O3145">
        <f t="shared" si="246"/>
        <v>0</v>
      </c>
      <c r="P3145" s="13">
        <f t="shared" si="247"/>
        <v>0</v>
      </c>
      <c r="Q3145" s="15" t="s">
        <v>8315</v>
      </c>
      <c r="R3145" t="s">
        <v>8316</v>
      </c>
      <c r="S3145" s="19">
        <f t="shared" si="248"/>
        <v>42808.358287037037</v>
      </c>
      <c r="T3145" s="19">
        <f t="shared" si="249"/>
        <v>42834.358287037037</v>
      </c>
      <c r="U3145">
        <f t="shared" si="250"/>
        <v>2017</v>
      </c>
    </row>
    <row r="3146" spans="1:21" ht="57.6" hidden="1" x14ac:dyDescent="0.3">
      <c r="A3146" s="8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  <c r="O3146">
        <f t="shared" si="246"/>
        <v>75</v>
      </c>
      <c r="P3146" s="13">
        <f t="shared" si="247"/>
        <v>251.33</v>
      </c>
      <c r="Q3146" s="15" t="s">
        <v>8315</v>
      </c>
      <c r="R3146" t="s">
        <v>8316</v>
      </c>
      <c r="S3146" s="19">
        <f t="shared" si="248"/>
        <v>42796.538275462968</v>
      </c>
      <c r="T3146" s="19">
        <f t="shared" si="249"/>
        <v>42813.25</v>
      </c>
      <c r="U3146">
        <f t="shared" si="250"/>
        <v>2017</v>
      </c>
    </row>
    <row r="3147" spans="1:21" ht="43.2" hidden="1" x14ac:dyDescent="0.3">
      <c r="A3147" s="8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  <c r="O3147">
        <f t="shared" si="246"/>
        <v>0</v>
      </c>
      <c r="P3147" s="13">
        <f t="shared" si="247"/>
        <v>0</v>
      </c>
      <c r="Q3147" s="15" t="s">
        <v>8315</v>
      </c>
      <c r="R3147" t="s">
        <v>8316</v>
      </c>
      <c r="S3147" s="19">
        <f t="shared" si="248"/>
        <v>42762.040902777779</v>
      </c>
      <c r="T3147" s="19">
        <f t="shared" si="249"/>
        <v>42821.999236111107</v>
      </c>
      <c r="U3147">
        <f t="shared" si="250"/>
        <v>2017</v>
      </c>
    </row>
    <row r="3148" spans="1:21" ht="43.2" hidden="1" x14ac:dyDescent="0.3">
      <c r="A3148" s="8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  <c r="O3148">
        <f t="shared" si="246"/>
        <v>11</v>
      </c>
      <c r="P3148" s="13">
        <f t="shared" si="247"/>
        <v>437.5</v>
      </c>
      <c r="Q3148" s="15" t="s">
        <v>8315</v>
      </c>
      <c r="R3148" t="s">
        <v>8316</v>
      </c>
      <c r="S3148" s="19">
        <f t="shared" si="248"/>
        <v>42796.682476851856</v>
      </c>
      <c r="T3148" s="19">
        <f t="shared" si="249"/>
        <v>42841.640810185185</v>
      </c>
      <c r="U3148">
        <f t="shared" si="250"/>
        <v>2017</v>
      </c>
    </row>
    <row r="3149" spans="1:21" ht="43.2" hidden="1" x14ac:dyDescent="0.3">
      <c r="A3149" s="8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  <c r="O3149">
        <f t="shared" si="246"/>
        <v>118</v>
      </c>
      <c r="P3149" s="13">
        <f t="shared" si="247"/>
        <v>110.35</v>
      </c>
      <c r="Q3149" s="15" t="s">
        <v>8315</v>
      </c>
      <c r="R3149" t="s">
        <v>8316</v>
      </c>
      <c r="S3149" s="19">
        <f t="shared" si="248"/>
        <v>41909.969386574077</v>
      </c>
      <c r="T3149" s="19">
        <f t="shared" si="249"/>
        <v>41950.011053240742</v>
      </c>
      <c r="U3149">
        <f t="shared" si="250"/>
        <v>2014</v>
      </c>
    </row>
    <row r="3150" spans="1:21" ht="28.8" x14ac:dyDescent="0.3">
      <c r="A3150" s="8">
        <v>3148</v>
      </c>
      <c r="B3150" s="9" t="s">
        <v>3148</v>
      </c>
      <c r="C3150" s="9" t="s">
        <v>7258</v>
      </c>
      <c r="D3150" s="10">
        <v>1800</v>
      </c>
      <c r="E3150" s="11">
        <v>2361</v>
      </c>
      <c r="F3150" s="8" t="s">
        <v>8218</v>
      </c>
      <c r="G3150" s="8" t="s">
        <v>8223</v>
      </c>
      <c r="H3150" s="8" t="s">
        <v>8245</v>
      </c>
      <c r="I3150" s="8">
        <v>1412136000</v>
      </c>
      <c r="J3150" s="8">
        <v>1410278284</v>
      </c>
      <c r="K3150" s="8" t="b">
        <v>1</v>
      </c>
      <c r="L3150" s="8">
        <v>57</v>
      </c>
      <c r="M3150" s="8" t="b">
        <v>1</v>
      </c>
      <c r="N3150" s="8" t="s">
        <v>8269</v>
      </c>
      <c r="O3150">
        <f t="shared" si="246"/>
        <v>131</v>
      </c>
      <c r="P3150" s="13">
        <f t="shared" si="247"/>
        <v>41.42</v>
      </c>
      <c r="Q3150" s="15" t="s">
        <v>8315</v>
      </c>
      <c r="R3150" t="s">
        <v>8316</v>
      </c>
      <c r="S3150" s="19">
        <f t="shared" si="248"/>
        <v>41891.665324074071</v>
      </c>
      <c r="T3150" s="19">
        <f t="shared" si="249"/>
        <v>41913.166666666664</v>
      </c>
      <c r="U3150">
        <f t="shared" si="250"/>
        <v>2014</v>
      </c>
    </row>
    <row r="3151" spans="1:21" ht="43.2" x14ac:dyDescent="0.3">
      <c r="A3151" s="8">
        <v>3149</v>
      </c>
      <c r="B3151" s="9" t="s">
        <v>3149</v>
      </c>
      <c r="C3151" s="9" t="s">
        <v>7259</v>
      </c>
      <c r="D3151" s="10">
        <v>1250</v>
      </c>
      <c r="E3151" s="11">
        <v>1300</v>
      </c>
      <c r="F3151" s="8" t="s">
        <v>8218</v>
      </c>
      <c r="G3151" s="8" t="s">
        <v>8223</v>
      </c>
      <c r="H3151" s="8" t="s">
        <v>8245</v>
      </c>
      <c r="I3151" s="8">
        <v>1354845600</v>
      </c>
      <c r="J3151" s="8">
        <v>1352766300</v>
      </c>
      <c r="K3151" s="8" t="b">
        <v>1</v>
      </c>
      <c r="L3151" s="8">
        <v>25</v>
      </c>
      <c r="M3151" s="8" t="b">
        <v>1</v>
      </c>
      <c r="N3151" s="8" t="s">
        <v>8269</v>
      </c>
      <c r="O3151">
        <f t="shared" si="246"/>
        <v>104</v>
      </c>
      <c r="P3151" s="13">
        <f t="shared" si="247"/>
        <v>52</v>
      </c>
      <c r="Q3151" s="15" t="s">
        <v>8315</v>
      </c>
      <c r="R3151" t="s">
        <v>8316</v>
      </c>
      <c r="S3151" s="19">
        <f t="shared" si="248"/>
        <v>41226.017361111109</v>
      </c>
      <c r="T3151" s="19">
        <f t="shared" si="249"/>
        <v>41250.083333333336</v>
      </c>
      <c r="U3151">
        <f t="shared" si="250"/>
        <v>2012</v>
      </c>
    </row>
    <row r="3152" spans="1:21" ht="57.6" x14ac:dyDescent="0.3">
      <c r="A3152" s="8">
        <v>3150</v>
      </c>
      <c r="B3152" s="9" t="s">
        <v>3150</v>
      </c>
      <c r="C3152" s="9" t="s">
        <v>7260</v>
      </c>
      <c r="D3152" s="10">
        <v>3500</v>
      </c>
      <c r="E3152" s="11">
        <v>3535</v>
      </c>
      <c r="F3152" s="8" t="s">
        <v>8218</v>
      </c>
      <c r="G3152" s="8" t="s">
        <v>8223</v>
      </c>
      <c r="H3152" s="8" t="s">
        <v>8245</v>
      </c>
      <c r="I3152" s="8">
        <v>1295928000</v>
      </c>
      <c r="J3152" s="8">
        <v>1288160403</v>
      </c>
      <c r="K3152" s="8" t="b">
        <v>1</v>
      </c>
      <c r="L3152" s="8">
        <v>104</v>
      </c>
      <c r="M3152" s="8" t="b">
        <v>1</v>
      </c>
      <c r="N3152" s="8" t="s">
        <v>8269</v>
      </c>
      <c r="O3152">
        <f t="shared" si="246"/>
        <v>101</v>
      </c>
      <c r="P3152" s="13">
        <f t="shared" si="247"/>
        <v>33.99</v>
      </c>
      <c r="Q3152" s="15" t="s">
        <v>8315</v>
      </c>
      <c r="R3152" t="s">
        <v>8316</v>
      </c>
      <c r="S3152" s="19">
        <f t="shared" si="248"/>
        <v>40478.263923611114</v>
      </c>
      <c r="T3152" s="19">
        <f t="shared" si="249"/>
        <v>40568.166666666664</v>
      </c>
      <c r="U3152">
        <f t="shared" si="250"/>
        <v>2010</v>
      </c>
    </row>
    <row r="3153" spans="1:21" ht="43.2" x14ac:dyDescent="0.3">
      <c r="A3153" s="8">
        <v>3151</v>
      </c>
      <c r="B3153" s="9" t="s">
        <v>3151</v>
      </c>
      <c r="C3153" s="9" t="s">
        <v>7261</v>
      </c>
      <c r="D3153" s="10">
        <v>3500</v>
      </c>
      <c r="E3153" s="11">
        <v>3514</v>
      </c>
      <c r="F3153" s="8" t="s">
        <v>8218</v>
      </c>
      <c r="G3153" s="8" t="s">
        <v>8223</v>
      </c>
      <c r="H3153" s="8" t="s">
        <v>8245</v>
      </c>
      <c r="I3153" s="8">
        <v>1410379774</v>
      </c>
      <c r="J3153" s="8">
        <v>1407787774</v>
      </c>
      <c r="K3153" s="8" t="b">
        <v>1</v>
      </c>
      <c r="L3153" s="8">
        <v>34</v>
      </c>
      <c r="M3153" s="8" t="b">
        <v>1</v>
      </c>
      <c r="N3153" s="8" t="s">
        <v>8269</v>
      </c>
      <c r="O3153">
        <f t="shared" si="246"/>
        <v>100</v>
      </c>
      <c r="P3153" s="13">
        <f t="shared" si="247"/>
        <v>103.35</v>
      </c>
      <c r="Q3153" s="15" t="s">
        <v>8315</v>
      </c>
      <c r="R3153" t="s">
        <v>8316</v>
      </c>
      <c r="S3153" s="19">
        <f t="shared" si="248"/>
        <v>41862.83997685185</v>
      </c>
      <c r="T3153" s="19">
        <f t="shared" si="249"/>
        <v>41892.83997685185</v>
      </c>
      <c r="U3153">
        <f t="shared" si="250"/>
        <v>2014</v>
      </c>
    </row>
    <row r="3154" spans="1:21" ht="43.2" x14ac:dyDescent="0.3">
      <c r="A3154" s="8">
        <v>3152</v>
      </c>
      <c r="B3154" s="9" t="s">
        <v>3152</v>
      </c>
      <c r="C3154" s="9" t="s">
        <v>7262</v>
      </c>
      <c r="D3154" s="10">
        <v>2200</v>
      </c>
      <c r="E3154" s="11">
        <v>2331</v>
      </c>
      <c r="F3154" s="8" t="s">
        <v>8218</v>
      </c>
      <c r="G3154" s="8" t="s">
        <v>8224</v>
      </c>
      <c r="H3154" s="8" t="s">
        <v>8246</v>
      </c>
      <c r="I3154" s="8">
        <v>1383425367</v>
      </c>
      <c r="J3154" s="8">
        <v>1380833367</v>
      </c>
      <c r="K3154" s="8" t="b">
        <v>1</v>
      </c>
      <c r="L3154" s="8">
        <v>67</v>
      </c>
      <c r="M3154" s="8" t="b">
        <v>1</v>
      </c>
      <c r="N3154" s="8" t="s">
        <v>8269</v>
      </c>
      <c r="O3154">
        <f t="shared" si="246"/>
        <v>106</v>
      </c>
      <c r="P3154" s="13">
        <f t="shared" si="247"/>
        <v>34.79</v>
      </c>
      <c r="Q3154" s="15" t="s">
        <v>8315</v>
      </c>
      <c r="R3154" t="s">
        <v>8316</v>
      </c>
      <c r="S3154" s="19">
        <f t="shared" si="248"/>
        <v>41550.867673611108</v>
      </c>
      <c r="T3154" s="19">
        <f t="shared" si="249"/>
        <v>41580.867673611108</v>
      </c>
      <c r="U3154">
        <f t="shared" si="250"/>
        <v>2013</v>
      </c>
    </row>
    <row r="3155" spans="1:21" ht="43.2" x14ac:dyDescent="0.3">
      <c r="A3155" s="8">
        <v>3153</v>
      </c>
      <c r="B3155" s="9" t="s">
        <v>3153</v>
      </c>
      <c r="C3155" s="9" t="s">
        <v>7263</v>
      </c>
      <c r="D3155" s="10">
        <v>3000</v>
      </c>
      <c r="E3155" s="11">
        <v>10067.5</v>
      </c>
      <c r="F3155" s="8" t="s">
        <v>8218</v>
      </c>
      <c r="G3155" s="8" t="s">
        <v>8223</v>
      </c>
      <c r="H3155" s="8" t="s">
        <v>8245</v>
      </c>
      <c r="I3155" s="8">
        <v>1304225940</v>
      </c>
      <c r="J3155" s="8">
        <v>1301542937</v>
      </c>
      <c r="K3155" s="8" t="b">
        <v>1</v>
      </c>
      <c r="L3155" s="8">
        <v>241</v>
      </c>
      <c r="M3155" s="8" t="b">
        <v>1</v>
      </c>
      <c r="N3155" s="8" t="s">
        <v>8269</v>
      </c>
      <c r="O3155">
        <f t="shared" si="246"/>
        <v>336</v>
      </c>
      <c r="P3155" s="13">
        <f t="shared" si="247"/>
        <v>41.77</v>
      </c>
      <c r="Q3155" s="15" t="s">
        <v>8315</v>
      </c>
      <c r="R3155" t="s">
        <v>8316</v>
      </c>
      <c r="S3155" s="19">
        <f t="shared" si="248"/>
        <v>40633.154363425929</v>
      </c>
      <c r="T3155" s="19">
        <f t="shared" si="249"/>
        <v>40664.207638888889</v>
      </c>
      <c r="U3155">
        <f t="shared" si="250"/>
        <v>2011</v>
      </c>
    </row>
    <row r="3156" spans="1:21" ht="43.2" hidden="1" x14ac:dyDescent="0.3">
      <c r="A3156" s="8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  <c r="O3156">
        <f t="shared" si="246"/>
        <v>113</v>
      </c>
      <c r="P3156" s="13">
        <f t="shared" si="247"/>
        <v>64.27</v>
      </c>
      <c r="Q3156" s="15" t="s">
        <v>8315</v>
      </c>
      <c r="R3156" t="s">
        <v>8316</v>
      </c>
      <c r="S3156" s="19">
        <f t="shared" si="248"/>
        <v>40970.875671296293</v>
      </c>
      <c r="T3156" s="19">
        <f t="shared" si="249"/>
        <v>41000.834004629629</v>
      </c>
      <c r="U3156">
        <f t="shared" si="250"/>
        <v>2012</v>
      </c>
    </row>
    <row r="3157" spans="1:21" ht="43.2" hidden="1" x14ac:dyDescent="0.3">
      <c r="A3157" s="8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  <c r="O3157">
        <f t="shared" si="246"/>
        <v>189</v>
      </c>
      <c r="P3157" s="13">
        <f t="shared" si="247"/>
        <v>31.21</v>
      </c>
      <c r="Q3157" s="15" t="s">
        <v>8315</v>
      </c>
      <c r="R3157" t="s">
        <v>8316</v>
      </c>
      <c r="S3157" s="19">
        <f t="shared" si="248"/>
        <v>41233.499131944445</v>
      </c>
      <c r="T3157" s="19">
        <f t="shared" si="249"/>
        <v>41263.499131944445</v>
      </c>
      <c r="U3157">
        <f t="shared" si="250"/>
        <v>2012</v>
      </c>
    </row>
    <row r="3158" spans="1:21" ht="43.2" hidden="1" x14ac:dyDescent="0.3">
      <c r="A3158" s="8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  <c r="O3158">
        <f t="shared" si="246"/>
        <v>102</v>
      </c>
      <c r="P3158" s="13">
        <f t="shared" si="247"/>
        <v>62.92</v>
      </c>
      <c r="Q3158" s="15" t="s">
        <v>8315</v>
      </c>
      <c r="R3158" t="s">
        <v>8316</v>
      </c>
      <c r="S3158" s="19">
        <f t="shared" si="248"/>
        <v>41026.953055555554</v>
      </c>
      <c r="T3158" s="19">
        <f t="shared" si="249"/>
        <v>41061.953055555554</v>
      </c>
      <c r="U3158">
        <f t="shared" si="250"/>
        <v>2012</v>
      </c>
    </row>
    <row r="3159" spans="1:21" ht="28.8" x14ac:dyDescent="0.3">
      <c r="A3159" s="8">
        <v>3157</v>
      </c>
      <c r="B3159" s="9" t="s">
        <v>3157</v>
      </c>
      <c r="C3159" s="9" t="s">
        <v>7267</v>
      </c>
      <c r="D3159" s="10">
        <v>4000</v>
      </c>
      <c r="E3159" s="11">
        <v>4040</v>
      </c>
      <c r="F3159" s="8" t="s">
        <v>8218</v>
      </c>
      <c r="G3159" s="8" t="s">
        <v>8223</v>
      </c>
      <c r="H3159" s="8" t="s">
        <v>8245</v>
      </c>
      <c r="I3159" s="8">
        <v>1405746000</v>
      </c>
      <c r="J3159" s="8">
        <v>1404932105</v>
      </c>
      <c r="K3159" s="8" t="b">
        <v>1</v>
      </c>
      <c r="L3159" s="8">
        <v>41</v>
      </c>
      <c r="M3159" s="8" t="b">
        <v>1</v>
      </c>
      <c r="N3159" s="8" t="s">
        <v>8269</v>
      </c>
      <c r="O3159">
        <f t="shared" si="246"/>
        <v>101</v>
      </c>
      <c r="P3159" s="13">
        <f t="shared" si="247"/>
        <v>98.54</v>
      </c>
      <c r="Q3159" s="15" t="s">
        <v>8315</v>
      </c>
      <c r="R3159" t="s">
        <v>8316</v>
      </c>
      <c r="S3159" s="19">
        <f t="shared" si="248"/>
        <v>41829.788252314815</v>
      </c>
      <c r="T3159" s="19">
        <f t="shared" si="249"/>
        <v>41839.208333333336</v>
      </c>
      <c r="U3159">
        <f t="shared" si="250"/>
        <v>2014</v>
      </c>
    </row>
    <row r="3160" spans="1:21" ht="28.8" hidden="1" x14ac:dyDescent="0.3">
      <c r="A3160" s="8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  <c r="O3160">
        <f t="shared" si="246"/>
        <v>114</v>
      </c>
      <c r="P3160" s="13">
        <f t="shared" si="247"/>
        <v>82.61</v>
      </c>
      <c r="Q3160" s="15" t="s">
        <v>8315</v>
      </c>
      <c r="R3160" t="s">
        <v>8316</v>
      </c>
      <c r="S3160" s="19">
        <f t="shared" si="248"/>
        <v>41447.839722222219</v>
      </c>
      <c r="T3160" s="19">
        <f t="shared" si="249"/>
        <v>41477.839722222219</v>
      </c>
      <c r="U3160">
        <f t="shared" si="250"/>
        <v>2013</v>
      </c>
    </row>
    <row r="3161" spans="1:21" ht="43.2" x14ac:dyDescent="0.3">
      <c r="A3161" s="8">
        <v>3159</v>
      </c>
      <c r="B3161" s="9" t="s">
        <v>3159</v>
      </c>
      <c r="C3161" s="9" t="s">
        <v>7269</v>
      </c>
      <c r="D3161" s="10">
        <v>1500</v>
      </c>
      <c r="E3161" s="11">
        <v>2002.22</v>
      </c>
      <c r="F3161" s="8" t="s">
        <v>8218</v>
      </c>
      <c r="G3161" s="8" t="s">
        <v>8223</v>
      </c>
      <c r="H3161" s="8" t="s">
        <v>8245</v>
      </c>
      <c r="I3161" s="8">
        <v>1326927600</v>
      </c>
      <c r="J3161" s="8">
        <v>1323221761</v>
      </c>
      <c r="K3161" s="8" t="b">
        <v>1</v>
      </c>
      <c r="L3161" s="8">
        <v>52</v>
      </c>
      <c r="M3161" s="8" t="b">
        <v>1</v>
      </c>
      <c r="N3161" s="8" t="s">
        <v>8269</v>
      </c>
      <c r="O3161">
        <f t="shared" si="246"/>
        <v>133</v>
      </c>
      <c r="P3161" s="13">
        <f t="shared" si="247"/>
        <v>38.5</v>
      </c>
      <c r="Q3161" s="15" t="s">
        <v>8315</v>
      </c>
      <c r="R3161" t="s">
        <v>8316</v>
      </c>
      <c r="S3161" s="19">
        <f t="shared" si="248"/>
        <v>40884.066678240742</v>
      </c>
      <c r="T3161" s="19">
        <f t="shared" si="249"/>
        <v>40926.958333333336</v>
      </c>
      <c r="U3161">
        <f t="shared" si="250"/>
        <v>2011</v>
      </c>
    </row>
    <row r="3162" spans="1:21" ht="43.2" x14ac:dyDescent="0.3">
      <c r="A3162" s="8">
        <v>3160</v>
      </c>
      <c r="B3162" s="9" t="s">
        <v>3160</v>
      </c>
      <c r="C3162" s="9" t="s">
        <v>7270</v>
      </c>
      <c r="D3162" s="10">
        <v>4500</v>
      </c>
      <c r="E3162" s="11">
        <v>4569</v>
      </c>
      <c r="F3162" s="8" t="s">
        <v>8218</v>
      </c>
      <c r="G3162" s="8" t="s">
        <v>8223</v>
      </c>
      <c r="H3162" s="8" t="s">
        <v>8245</v>
      </c>
      <c r="I3162" s="8">
        <v>1407905940</v>
      </c>
      <c r="J3162" s="8">
        <v>1405923687</v>
      </c>
      <c r="K3162" s="8" t="b">
        <v>1</v>
      </c>
      <c r="L3162" s="8">
        <v>57</v>
      </c>
      <c r="M3162" s="8" t="b">
        <v>1</v>
      </c>
      <c r="N3162" s="8" t="s">
        <v>8269</v>
      </c>
      <c r="O3162">
        <f t="shared" si="246"/>
        <v>102</v>
      </c>
      <c r="P3162" s="13">
        <f t="shared" si="247"/>
        <v>80.16</v>
      </c>
      <c r="Q3162" s="15" t="s">
        <v>8315</v>
      </c>
      <c r="R3162" t="s">
        <v>8316</v>
      </c>
      <c r="S3162" s="19">
        <f t="shared" si="248"/>
        <v>41841.26489583333</v>
      </c>
      <c r="T3162" s="19">
        <f t="shared" si="249"/>
        <v>41864.207638888889</v>
      </c>
      <c r="U3162">
        <f t="shared" si="250"/>
        <v>2014</v>
      </c>
    </row>
    <row r="3163" spans="1:21" ht="57.6" x14ac:dyDescent="0.3">
      <c r="A3163" s="8">
        <v>3161</v>
      </c>
      <c r="B3163" s="9" t="s">
        <v>3161</v>
      </c>
      <c r="C3163" s="9" t="s">
        <v>7271</v>
      </c>
      <c r="D3163" s="10">
        <v>2000</v>
      </c>
      <c r="E3163" s="11">
        <v>2102</v>
      </c>
      <c r="F3163" s="8" t="s">
        <v>8218</v>
      </c>
      <c r="G3163" s="8" t="s">
        <v>8224</v>
      </c>
      <c r="H3163" s="8" t="s">
        <v>8246</v>
      </c>
      <c r="I3163" s="8">
        <v>1413377522</v>
      </c>
      <c r="J3163" s="8">
        <v>1410785522</v>
      </c>
      <c r="K3163" s="8" t="b">
        <v>1</v>
      </c>
      <c r="L3163" s="8">
        <v>74</v>
      </c>
      <c r="M3163" s="8" t="b">
        <v>1</v>
      </c>
      <c r="N3163" s="8" t="s">
        <v>8269</v>
      </c>
      <c r="O3163">
        <f t="shared" si="246"/>
        <v>105</v>
      </c>
      <c r="P3163" s="13">
        <f t="shared" si="247"/>
        <v>28.41</v>
      </c>
      <c r="Q3163" s="15" t="s">
        <v>8315</v>
      </c>
      <c r="R3163" t="s">
        <v>8316</v>
      </c>
      <c r="S3163" s="19">
        <f t="shared" si="248"/>
        <v>41897.536134259259</v>
      </c>
      <c r="T3163" s="19">
        <f t="shared" si="249"/>
        <v>41927.536134259259</v>
      </c>
      <c r="U3163">
        <f t="shared" si="250"/>
        <v>2014</v>
      </c>
    </row>
    <row r="3164" spans="1:21" ht="43.2" x14ac:dyDescent="0.3">
      <c r="A3164" s="8">
        <v>3162</v>
      </c>
      <c r="B3164" s="9" t="s">
        <v>3162</v>
      </c>
      <c r="C3164" s="9" t="s">
        <v>7272</v>
      </c>
      <c r="D3164" s="10">
        <v>4000</v>
      </c>
      <c r="E3164" s="11">
        <v>5086</v>
      </c>
      <c r="F3164" s="8" t="s">
        <v>8218</v>
      </c>
      <c r="G3164" s="8" t="s">
        <v>8223</v>
      </c>
      <c r="H3164" s="8" t="s">
        <v>8245</v>
      </c>
      <c r="I3164" s="8">
        <v>1404698400</v>
      </c>
      <c r="J3164" s="8">
        <v>1402331262</v>
      </c>
      <c r="K3164" s="8" t="b">
        <v>1</v>
      </c>
      <c r="L3164" s="8">
        <v>63</v>
      </c>
      <c r="M3164" s="8" t="b">
        <v>1</v>
      </c>
      <c r="N3164" s="8" t="s">
        <v>8269</v>
      </c>
      <c r="O3164">
        <f t="shared" si="246"/>
        <v>127</v>
      </c>
      <c r="P3164" s="13">
        <f t="shared" si="247"/>
        <v>80.73</v>
      </c>
      <c r="Q3164" s="15" t="s">
        <v>8315</v>
      </c>
      <c r="R3164" t="s">
        <v>8316</v>
      </c>
      <c r="S3164" s="19">
        <f t="shared" si="248"/>
        <v>41799.685902777775</v>
      </c>
      <c r="T3164" s="19">
        <f t="shared" si="249"/>
        <v>41827.083333333336</v>
      </c>
      <c r="U3164">
        <f t="shared" si="250"/>
        <v>2014</v>
      </c>
    </row>
    <row r="3165" spans="1:21" ht="43.2" hidden="1" x14ac:dyDescent="0.3">
      <c r="A3165" s="8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  <c r="O3165">
        <f t="shared" si="246"/>
        <v>111</v>
      </c>
      <c r="P3165" s="13">
        <f t="shared" si="247"/>
        <v>200.69</v>
      </c>
      <c r="Q3165" s="15" t="s">
        <v>8315</v>
      </c>
      <c r="R3165" t="s">
        <v>8316</v>
      </c>
      <c r="S3165" s="19">
        <f t="shared" si="248"/>
        <v>41775.753761574073</v>
      </c>
      <c r="T3165" s="19">
        <f t="shared" si="249"/>
        <v>41805.753761574073</v>
      </c>
      <c r="U3165">
        <f t="shared" si="250"/>
        <v>2014</v>
      </c>
    </row>
    <row r="3166" spans="1:21" ht="57.6" x14ac:dyDescent="0.3">
      <c r="A3166" s="8">
        <v>3164</v>
      </c>
      <c r="B3166" s="9" t="s">
        <v>3164</v>
      </c>
      <c r="C3166" s="9" t="s">
        <v>7274</v>
      </c>
      <c r="D3166" s="10">
        <v>2500</v>
      </c>
      <c r="E3166" s="11">
        <v>2669</v>
      </c>
      <c r="F3166" s="8" t="s">
        <v>8218</v>
      </c>
      <c r="G3166" s="8" t="s">
        <v>8223</v>
      </c>
      <c r="H3166" s="8" t="s">
        <v>8245</v>
      </c>
      <c r="I3166" s="8">
        <v>1402341615</v>
      </c>
      <c r="J3166" s="8">
        <v>1399490415</v>
      </c>
      <c r="K3166" s="8" t="b">
        <v>1</v>
      </c>
      <c r="L3166" s="8">
        <v>71</v>
      </c>
      <c r="M3166" s="8" t="b">
        <v>1</v>
      </c>
      <c r="N3166" s="8" t="s">
        <v>8269</v>
      </c>
      <c r="O3166">
        <f t="shared" si="246"/>
        <v>107</v>
      </c>
      <c r="P3166" s="13">
        <f t="shared" si="247"/>
        <v>37.590000000000003</v>
      </c>
      <c r="Q3166" s="15" t="s">
        <v>8315</v>
      </c>
      <c r="R3166" t="s">
        <v>8316</v>
      </c>
      <c r="S3166" s="19">
        <f t="shared" si="248"/>
        <v>41766.80572916667</v>
      </c>
      <c r="T3166" s="19">
        <f t="shared" si="249"/>
        <v>41799.80572916667</v>
      </c>
      <c r="U3166">
        <f t="shared" si="250"/>
        <v>2014</v>
      </c>
    </row>
    <row r="3167" spans="1:21" ht="57.6" hidden="1" x14ac:dyDescent="0.3">
      <c r="A3167" s="8">
        <v>3165</v>
      </c>
      <c r="B3167" s="9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  <c r="O3167">
        <f t="shared" si="246"/>
        <v>163</v>
      </c>
      <c r="P3167" s="13">
        <f t="shared" si="247"/>
        <v>58.1</v>
      </c>
      <c r="Q3167" s="15" t="s">
        <v>8315</v>
      </c>
      <c r="R3167" t="s">
        <v>8316</v>
      </c>
      <c r="S3167" s="19">
        <f t="shared" si="248"/>
        <v>40644.159259259257</v>
      </c>
      <c r="T3167" s="19">
        <f t="shared" si="249"/>
        <v>40666.165972222225</v>
      </c>
      <c r="U3167">
        <f t="shared" si="250"/>
        <v>2011</v>
      </c>
    </row>
    <row r="3168" spans="1:21" ht="43.2" hidden="1" x14ac:dyDescent="0.3">
      <c r="A3168" s="8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  <c r="O3168">
        <f t="shared" si="246"/>
        <v>160</v>
      </c>
      <c r="P3168" s="13">
        <f t="shared" si="247"/>
        <v>60.3</v>
      </c>
      <c r="Q3168" s="15" t="s">
        <v>8315</v>
      </c>
      <c r="R3168" t="s">
        <v>8316</v>
      </c>
      <c r="S3168" s="19">
        <f t="shared" si="248"/>
        <v>41940.69158564815</v>
      </c>
      <c r="T3168" s="19">
        <f t="shared" si="249"/>
        <v>41969.332638888889</v>
      </c>
      <c r="U3168">
        <f t="shared" si="250"/>
        <v>2014</v>
      </c>
    </row>
    <row r="3169" spans="1:21" ht="28.8" x14ac:dyDescent="0.3">
      <c r="A3169" s="8">
        <v>3167</v>
      </c>
      <c r="B3169" s="9" t="s">
        <v>3167</v>
      </c>
      <c r="C3169" s="9" t="s">
        <v>7277</v>
      </c>
      <c r="D3169" s="10">
        <v>3000</v>
      </c>
      <c r="E3169" s="11">
        <v>3485</v>
      </c>
      <c r="F3169" s="8" t="s">
        <v>8218</v>
      </c>
      <c r="G3169" s="8" t="s">
        <v>8223</v>
      </c>
      <c r="H3169" s="8" t="s">
        <v>8245</v>
      </c>
      <c r="I3169" s="8">
        <v>1406952781</v>
      </c>
      <c r="J3169" s="8">
        <v>1405743181</v>
      </c>
      <c r="K3169" s="8" t="b">
        <v>1</v>
      </c>
      <c r="L3169" s="8">
        <v>55</v>
      </c>
      <c r="M3169" s="8" t="b">
        <v>1</v>
      </c>
      <c r="N3169" s="8" t="s">
        <v>8269</v>
      </c>
      <c r="O3169">
        <f t="shared" si="246"/>
        <v>116</v>
      </c>
      <c r="P3169" s="13">
        <f t="shared" si="247"/>
        <v>63.36</v>
      </c>
      <c r="Q3169" s="15" t="s">
        <v>8315</v>
      </c>
      <c r="R3169" t="s">
        <v>8316</v>
      </c>
      <c r="S3169" s="19">
        <f t="shared" si="248"/>
        <v>41839.175706018519</v>
      </c>
      <c r="T3169" s="19">
        <f t="shared" si="249"/>
        <v>41853.175706018519</v>
      </c>
      <c r="U3169">
        <f t="shared" si="250"/>
        <v>2014</v>
      </c>
    </row>
    <row r="3170" spans="1:21" ht="43.2" x14ac:dyDescent="0.3">
      <c r="A3170" s="8">
        <v>3168</v>
      </c>
      <c r="B3170" s="9" t="s">
        <v>3168</v>
      </c>
      <c r="C3170" s="9" t="s">
        <v>7278</v>
      </c>
      <c r="D3170" s="10">
        <v>2500</v>
      </c>
      <c r="E3170" s="11">
        <v>3105</v>
      </c>
      <c r="F3170" s="8" t="s">
        <v>8218</v>
      </c>
      <c r="G3170" s="8" t="s">
        <v>8223</v>
      </c>
      <c r="H3170" s="8" t="s">
        <v>8245</v>
      </c>
      <c r="I3170" s="8">
        <v>1402696800</v>
      </c>
      <c r="J3170" s="8">
        <v>1399948353</v>
      </c>
      <c r="K3170" s="8" t="b">
        <v>1</v>
      </c>
      <c r="L3170" s="8">
        <v>61</v>
      </c>
      <c r="M3170" s="8" t="b">
        <v>1</v>
      </c>
      <c r="N3170" s="8" t="s">
        <v>8269</v>
      </c>
      <c r="O3170">
        <f t="shared" si="246"/>
        <v>124</v>
      </c>
      <c r="P3170" s="13">
        <f t="shared" si="247"/>
        <v>50.9</v>
      </c>
      <c r="Q3170" s="15" t="s">
        <v>8315</v>
      </c>
      <c r="R3170" t="s">
        <v>8316</v>
      </c>
      <c r="S3170" s="19">
        <f t="shared" si="248"/>
        <v>41772.105937500004</v>
      </c>
      <c r="T3170" s="19">
        <f t="shared" si="249"/>
        <v>41803.916666666664</v>
      </c>
      <c r="U3170">
        <f t="shared" si="250"/>
        <v>2014</v>
      </c>
    </row>
    <row r="3171" spans="1:21" ht="28.8" hidden="1" x14ac:dyDescent="0.3">
      <c r="A3171" s="8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  <c r="O3171">
        <f t="shared" si="246"/>
        <v>103</v>
      </c>
      <c r="P3171" s="13">
        <f t="shared" si="247"/>
        <v>100.5</v>
      </c>
      <c r="Q3171" s="15" t="s">
        <v>8315</v>
      </c>
      <c r="R3171" t="s">
        <v>8316</v>
      </c>
      <c r="S3171" s="19">
        <f t="shared" si="248"/>
        <v>41591.737974537034</v>
      </c>
      <c r="T3171" s="19">
        <f t="shared" si="249"/>
        <v>41621.207638888889</v>
      </c>
      <c r="U3171">
        <f t="shared" si="250"/>
        <v>2013</v>
      </c>
    </row>
    <row r="3172" spans="1:21" ht="43.2" x14ac:dyDescent="0.3">
      <c r="A3172" s="8">
        <v>3170</v>
      </c>
      <c r="B3172" s="9" t="s">
        <v>3170</v>
      </c>
      <c r="C3172" s="9" t="s">
        <v>7280</v>
      </c>
      <c r="D3172" s="10">
        <v>2000</v>
      </c>
      <c r="E3172" s="11">
        <v>2245</v>
      </c>
      <c r="F3172" s="8" t="s">
        <v>8218</v>
      </c>
      <c r="G3172" s="8" t="s">
        <v>8223</v>
      </c>
      <c r="H3172" s="8" t="s">
        <v>8245</v>
      </c>
      <c r="I3172" s="8">
        <v>1404273600</v>
      </c>
      <c r="J3172" s="8">
        <v>1401414944</v>
      </c>
      <c r="K3172" s="8" t="b">
        <v>1</v>
      </c>
      <c r="L3172" s="8">
        <v>71</v>
      </c>
      <c r="M3172" s="8" t="b">
        <v>1</v>
      </c>
      <c r="N3172" s="8" t="s">
        <v>8269</v>
      </c>
      <c r="O3172">
        <f t="shared" si="246"/>
        <v>112</v>
      </c>
      <c r="P3172" s="13">
        <f t="shared" si="247"/>
        <v>31.62</v>
      </c>
      <c r="Q3172" s="15" t="s">
        <v>8315</v>
      </c>
      <c r="R3172" t="s">
        <v>8316</v>
      </c>
      <c r="S3172" s="19">
        <f t="shared" si="248"/>
        <v>41789.080370370371</v>
      </c>
      <c r="T3172" s="19">
        <f t="shared" si="249"/>
        <v>41822.166666666664</v>
      </c>
      <c r="U3172">
        <f t="shared" si="250"/>
        <v>2014</v>
      </c>
    </row>
    <row r="3173" spans="1:21" ht="57.6" hidden="1" x14ac:dyDescent="0.3">
      <c r="A3173" s="8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  <c r="O3173">
        <f t="shared" si="246"/>
        <v>109</v>
      </c>
      <c r="P3173" s="13">
        <f t="shared" si="247"/>
        <v>65.099999999999994</v>
      </c>
      <c r="Q3173" s="15" t="s">
        <v>8315</v>
      </c>
      <c r="R3173" t="s">
        <v>8316</v>
      </c>
      <c r="S3173" s="19">
        <f t="shared" si="248"/>
        <v>42466.608310185184</v>
      </c>
      <c r="T3173" s="19">
        <f t="shared" si="249"/>
        <v>42496.608310185184</v>
      </c>
      <c r="U3173">
        <f t="shared" si="250"/>
        <v>2016</v>
      </c>
    </row>
    <row r="3174" spans="1:21" ht="43.2" x14ac:dyDescent="0.3">
      <c r="A3174" s="8">
        <v>3172</v>
      </c>
      <c r="B3174" s="9" t="s">
        <v>3172</v>
      </c>
      <c r="C3174" s="9" t="s">
        <v>7282</v>
      </c>
      <c r="D3174" s="10">
        <v>2000</v>
      </c>
      <c r="E3174" s="11">
        <v>2300</v>
      </c>
      <c r="F3174" s="8" t="s">
        <v>8218</v>
      </c>
      <c r="G3174" s="8" t="s">
        <v>8223</v>
      </c>
      <c r="H3174" s="8" t="s">
        <v>8245</v>
      </c>
      <c r="I3174" s="8">
        <v>1329240668</v>
      </c>
      <c r="J3174" s="8">
        <v>1326648668</v>
      </c>
      <c r="K3174" s="8" t="b">
        <v>1</v>
      </c>
      <c r="L3174" s="8">
        <v>29</v>
      </c>
      <c r="M3174" s="8" t="b">
        <v>1</v>
      </c>
      <c r="N3174" s="8" t="s">
        <v>8269</v>
      </c>
      <c r="O3174">
        <f t="shared" si="246"/>
        <v>115</v>
      </c>
      <c r="P3174" s="13">
        <f t="shared" si="247"/>
        <v>79.31</v>
      </c>
      <c r="Q3174" s="15" t="s">
        <v>8315</v>
      </c>
      <c r="R3174" t="s">
        <v>8316</v>
      </c>
      <c r="S3174" s="19">
        <f t="shared" si="248"/>
        <v>40923.729953703703</v>
      </c>
      <c r="T3174" s="19">
        <f t="shared" si="249"/>
        <v>40953.729953703703</v>
      </c>
      <c r="U3174">
        <f t="shared" si="250"/>
        <v>2012</v>
      </c>
    </row>
    <row r="3175" spans="1:21" ht="43.2" hidden="1" x14ac:dyDescent="0.3">
      <c r="A3175" s="8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  <c r="O3175">
        <f t="shared" si="246"/>
        <v>103</v>
      </c>
      <c r="P3175" s="13">
        <f t="shared" si="247"/>
        <v>139.19</v>
      </c>
      <c r="Q3175" s="15" t="s">
        <v>8315</v>
      </c>
      <c r="R3175" t="s">
        <v>8316</v>
      </c>
      <c r="S3175" s="19">
        <f t="shared" si="248"/>
        <v>41878.878379629627</v>
      </c>
      <c r="T3175" s="19">
        <f t="shared" si="249"/>
        <v>41908.878379629627</v>
      </c>
      <c r="U3175">
        <f t="shared" si="250"/>
        <v>2014</v>
      </c>
    </row>
    <row r="3176" spans="1:21" ht="57.6" x14ac:dyDescent="0.3">
      <c r="A3176" s="8">
        <v>3174</v>
      </c>
      <c r="B3176" s="9" t="s">
        <v>3174</v>
      </c>
      <c r="C3176" s="9" t="s">
        <v>7284</v>
      </c>
      <c r="D3176" s="10">
        <v>3000</v>
      </c>
      <c r="E3176" s="11">
        <v>3034</v>
      </c>
      <c r="F3176" s="8" t="s">
        <v>8218</v>
      </c>
      <c r="G3176" s="8" t="s">
        <v>8223</v>
      </c>
      <c r="H3176" s="8" t="s">
        <v>8245</v>
      </c>
      <c r="I3176" s="8">
        <v>1408999508</v>
      </c>
      <c r="J3176" s="8">
        <v>1407789908</v>
      </c>
      <c r="K3176" s="8" t="b">
        <v>1</v>
      </c>
      <c r="L3176" s="8">
        <v>23</v>
      </c>
      <c r="M3176" s="8" t="b">
        <v>1</v>
      </c>
      <c r="N3176" s="8" t="s">
        <v>8269</v>
      </c>
      <c r="O3176">
        <f t="shared" si="246"/>
        <v>101</v>
      </c>
      <c r="P3176" s="13">
        <f t="shared" si="247"/>
        <v>131.91</v>
      </c>
      <c r="Q3176" s="15" t="s">
        <v>8315</v>
      </c>
      <c r="R3176" t="s">
        <v>8316</v>
      </c>
      <c r="S3176" s="19">
        <f t="shared" si="248"/>
        <v>41862.864675925928</v>
      </c>
      <c r="T3176" s="19">
        <f t="shared" si="249"/>
        <v>41876.864675925928</v>
      </c>
      <c r="U3176">
        <f t="shared" si="250"/>
        <v>2014</v>
      </c>
    </row>
    <row r="3177" spans="1:21" ht="57.6" hidden="1" x14ac:dyDescent="0.3">
      <c r="A3177" s="8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  <c r="O3177">
        <f t="shared" si="246"/>
        <v>110</v>
      </c>
      <c r="P3177" s="13">
        <f t="shared" si="247"/>
        <v>91.3</v>
      </c>
      <c r="Q3177" s="15" t="s">
        <v>8315</v>
      </c>
      <c r="R3177" t="s">
        <v>8316</v>
      </c>
      <c r="S3177" s="19">
        <f t="shared" si="248"/>
        <v>40531.886886574073</v>
      </c>
      <c r="T3177" s="19">
        <f t="shared" si="249"/>
        <v>40591.886886574073</v>
      </c>
      <c r="U3177">
        <f t="shared" si="250"/>
        <v>2010</v>
      </c>
    </row>
    <row r="3178" spans="1:21" ht="57.6" x14ac:dyDescent="0.3">
      <c r="A3178" s="8">
        <v>3176</v>
      </c>
      <c r="B3178" s="9" t="s">
        <v>3176</v>
      </c>
      <c r="C3178" s="9" t="s">
        <v>7286</v>
      </c>
      <c r="D3178" s="10">
        <v>1900</v>
      </c>
      <c r="E3178" s="11">
        <v>2182</v>
      </c>
      <c r="F3178" s="8" t="s">
        <v>8218</v>
      </c>
      <c r="G3178" s="8" t="s">
        <v>8223</v>
      </c>
      <c r="H3178" s="8" t="s">
        <v>8245</v>
      </c>
      <c r="I3178" s="8">
        <v>1376838000</v>
      </c>
      <c r="J3178" s="8">
        <v>1374531631</v>
      </c>
      <c r="K3178" s="8" t="b">
        <v>1</v>
      </c>
      <c r="L3178" s="8">
        <v>55</v>
      </c>
      <c r="M3178" s="8" t="b">
        <v>1</v>
      </c>
      <c r="N3178" s="8" t="s">
        <v>8269</v>
      </c>
      <c r="O3178">
        <f t="shared" si="246"/>
        <v>115</v>
      </c>
      <c r="P3178" s="13">
        <f t="shared" si="247"/>
        <v>39.67</v>
      </c>
      <c r="Q3178" s="15" t="s">
        <v>8315</v>
      </c>
      <c r="R3178" t="s">
        <v>8316</v>
      </c>
      <c r="S3178" s="19">
        <f t="shared" si="248"/>
        <v>41477.930914351848</v>
      </c>
      <c r="T3178" s="19">
        <f t="shared" si="249"/>
        <v>41504.625</v>
      </c>
      <c r="U3178">
        <f t="shared" si="250"/>
        <v>2013</v>
      </c>
    </row>
    <row r="3179" spans="1:21" ht="43.2" x14ac:dyDescent="0.3">
      <c r="A3179" s="8">
        <v>3177</v>
      </c>
      <c r="B3179" s="9" t="s">
        <v>3177</v>
      </c>
      <c r="C3179" s="9" t="s">
        <v>7287</v>
      </c>
      <c r="D3179" s="10">
        <v>2500</v>
      </c>
      <c r="E3179" s="11">
        <v>2935</v>
      </c>
      <c r="F3179" s="8" t="s">
        <v>8218</v>
      </c>
      <c r="G3179" s="8" t="s">
        <v>8223</v>
      </c>
      <c r="H3179" s="8" t="s">
        <v>8245</v>
      </c>
      <c r="I3179" s="8">
        <v>1403366409</v>
      </c>
      <c r="J3179" s="8">
        <v>1400774409</v>
      </c>
      <c r="K3179" s="8" t="b">
        <v>1</v>
      </c>
      <c r="L3179" s="8">
        <v>51</v>
      </c>
      <c r="M3179" s="8" t="b">
        <v>1</v>
      </c>
      <c r="N3179" s="8" t="s">
        <v>8269</v>
      </c>
      <c r="O3179">
        <f t="shared" si="246"/>
        <v>117</v>
      </c>
      <c r="P3179" s="13">
        <f t="shared" si="247"/>
        <v>57.55</v>
      </c>
      <c r="Q3179" s="15" t="s">
        <v>8315</v>
      </c>
      <c r="R3179" t="s">
        <v>8316</v>
      </c>
      <c r="S3179" s="19">
        <f t="shared" si="248"/>
        <v>41781.666770833333</v>
      </c>
      <c r="T3179" s="19">
        <f t="shared" si="249"/>
        <v>41811.666770833333</v>
      </c>
      <c r="U3179">
        <f t="shared" si="250"/>
        <v>2014</v>
      </c>
    </row>
    <row r="3180" spans="1:21" ht="57.6" x14ac:dyDescent="0.3">
      <c r="A3180" s="8">
        <v>3178</v>
      </c>
      <c r="B3180" s="9" t="s">
        <v>3178</v>
      </c>
      <c r="C3180" s="9" t="s">
        <v>7288</v>
      </c>
      <c r="D3180" s="10">
        <v>1500</v>
      </c>
      <c r="E3180" s="11">
        <v>2576</v>
      </c>
      <c r="F3180" s="8" t="s">
        <v>8218</v>
      </c>
      <c r="G3180" s="8" t="s">
        <v>8224</v>
      </c>
      <c r="H3180" s="8" t="s">
        <v>8246</v>
      </c>
      <c r="I3180" s="8">
        <v>1405521075</v>
      </c>
      <c r="J3180" s="8">
        <v>1402929075</v>
      </c>
      <c r="K3180" s="8" t="b">
        <v>1</v>
      </c>
      <c r="L3180" s="8">
        <v>78</v>
      </c>
      <c r="M3180" s="8" t="b">
        <v>1</v>
      </c>
      <c r="N3180" s="8" t="s">
        <v>8269</v>
      </c>
      <c r="O3180">
        <f t="shared" si="246"/>
        <v>172</v>
      </c>
      <c r="P3180" s="13">
        <f t="shared" si="247"/>
        <v>33.03</v>
      </c>
      <c r="Q3180" s="15" t="s">
        <v>8315</v>
      </c>
      <c r="R3180" t="s">
        <v>8316</v>
      </c>
      <c r="S3180" s="19">
        <f t="shared" si="248"/>
        <v>41806.605034722219</v>
      </c>
      <c r="T3180" s="19">
        <f t="shared" si="249"/>
        <v>41836.605034722219</v>
      </c>
      <c r="U3180">
        <f t="shared" si="250"/>
        <v>2014</v>
      </c>
    </row>
    <row r="3181" spans="1:21" ht="43.2" x14ac:dyDescent="0.3">
      <c r="A3181" s="8">
        <v>3179</v>
      </c>
      <c r="B3181" s="9" t="s">
        <v>3179</v>
      </c>
      <c r="C3181" s="9" t="s">
        <v>7289</v>
      </c>
      <c r="D3181" s="10">
        <v>4200</v>
      </c>
      <c r="E3181" s="11">
        <v>4794.82</v>
      </c>
      <c r="F3181" s="8" t="s">
        <v>8218</v>
      </c>
      <c r="G3181" s="8" t="s">
        <v>8223</v>
      </c>
      <c r="H3181" s="8" t="s">
        <v>8245</v>
      </c>
      <c r="I3181" s="8">
        <v>1367859071</v>
      </c>
      <c r="J3181" s="8">
        <v>1365699071</v>
      </c>
      <c r="K3181" s="8" t="b">
        <v>1</v>
      </c>
      <c r="L3181" s="8">
        <v>62</v>
      </c>
      <c r="M3181" s="8" t="b">
        <v>1</v>
      </c>
      <c r="N3181" s="8" t="s">
        <v>8269</v>
      </c>
      <c r="O3181">
        <f t="shared" si="246"/>
        <v>114</v>
      </c>
      <c r="P3181" s="13">
        <f t="shared" si="247"/>
        <v>77.34</v>
      </c>
      <c r="Q3181" s="15" t="s">
        <v>8315</v>
      </c>
      <c r="R3181" t="s">
        <v>8316</v>
      </c>
      <c r="S3181" s="19">
        <f t="shared" si="248"/>
        <v>41375.702210648145</v>
      </c>
      <c r="T3181" s="19">
        <f t="shared" si="249"/>
        <v>41400.702210648145</v>
      </c>
      <c r="U3181">
        <f t="shared" si="250"/>
        <v>2013</v>
      </c>
    </row>
    <row r="3182" spans="1:21" ht="43.2" x14ac:dyDescent="0.3">
      <c r="A3182" s="8">
        <v>3180</v>
      </c>
      <c r="B3182" s="9" t="s">
        <v>3180</v>
      </c>
      <c r="C3182" s="9" t="s">
        <v>7290</v>
      </c>
      <c r="D3182" s="10">
        <v>1200</v>
      </c>
      <c r="E3182" s="11">
        <v>1437</v>
      </c>
      <c r="F3182" s="8" t="s">
        <v>8218</v>
      </c>
      <c r="G3182" s="8" t="s">
        <v>8224</v>
      </c>
      <c r="H3182" s="8" t="s">
        <v>8246</v>
      </c>
      <c r="I3182" s="8">
        <v>1403258049</v>
      </c>
      <c r="J3182" s="8">
        <v>1400666049</v>
      </c>
      <c r="K3182" s="8" t="b">
        <v>1</v>
      </c>
      <c r="L3182" s="8">
        <v>45</v>
      </c>
      <c r="M3182" s="8" t="b">
        <v>1</v>
      </c>
      <c r="N3182" s="8" t="s">
        <v>8269</v>
      </c>
      <c r="O3182">
        <f t="shared" si="246"/>
        <v>120</v>
      </c>
      <c r="P3182" s="13">
        <f t="shared" si="247"/>
        <v>31.93</v>
      </c>
      <c r="Q3182" s="15" t="s">
        <v>8315</v>
      </c>
      <c r="R3182" t="s">
        <v>8316</v>
      </c>
      <c r="S3182" s="19">
        <f t="shared" si="248"/>
        <v>41780.412604166668</v>
      </c>
      <c r="T3182" s="19">
        <f t="shared" si="249"/>
        <v>41810.412604166668</v>
      </c>
      <c r="U3182">
        <f t="shared" si="250"/>
        <v>2014</v>
      </c>
    </row>
    <row r="3183" spans="1:21" ht="43.2" hidden="1" x14ac:dyDescent="0.3">
      <c r="A3183" s="8">
        <v>3181</v>
      </c>
      <c r="B3183" s="9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  <c r="O3183">
        <f t="shared" si="246"/>
        <v>109</v>
      </c>
      <c r="P3183" s="13">
        <f t="shared" si="247"/>
        <v>36.33</v>
      </c>
      <c r="Q3183" s="15" t="s">
        <v>8315</v>
      </c>
      <c r="R3183" t="s">
        <v>8316</v>
      </c>
      <c r="S3183" s="19">
        <f t="shared" si="248"/>
        <v>41779.310034722221</v>
      </c>
      <c r="T3183" s="19">
        <f t="shared" si="249"/>
        <v>41805.666666666664</v>
      </c>
      <c r="U3183">
        <f t="shared" si="250"/>
        <v>2014</v>
      </c>
    </row>
    <row r="3184" spans="1:21" ht="57.6" hidden="1" x14ac:dyDescent="0.3">
      <c r="A3184" s="8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  <c r="O3184">
        <f t="shared" si="246"/>
        <v>101</v>
      </c>
      <c r="P3184" s="13">
        <f t="shared" si="247"/>
        <v>46.77</v>
      </c>
      <c r="Q3184" s="15" t="s">
        <v>8315</v>
      </c>
      <c r="R3184" t="s">
        <v>8316</v>
      </c>
      <c r="S3184" s="19">
        <f t="shared" si="248"/>
        <v>40883.949317129627</v>
      </c>
      <c r="T3184" s="19">
        <f t="shared" si="249"/>
        <v>40939.708333333336</v>
      </c>
      <c r="U3184">
        <f t="shared" si="250"/>
        <v>2011</v>
      </c>
    </row>
    <row r="3185" spans="1:21" ht="43.2" x14ac:dyDescent="0.3">
      <c r="A3185" s="8">
        <v>3183</v>
      </c>
      <c r="B3185" s="9" t="s">
        <v>3183</v>
      </c>
      <c r="C3185" s="9" t="s">
        <v>7293</v>
      </c>
      <c r="D3185" s="10">
        <v>2500</v>
      </c>
      <c r="E3185" s="11">
        <v>2725</v>
      </c>
      <c r="F3185" s="8" t="s">
        <v>8218</v>
      </c>
      <c r="G3185" s="8" t="s">
        <v>8223</v>
      </c>
      <c r="H3185" s="8" t="s">
        <v>8245</v>
      </c>
      <c r="I3185" s="8">
        <v>1377284669</v>
      </c>
      <c r="J3185" s="8">
        <v>1375729469</v>
      </c>
      <c r="K3185" s="8" t="b">
        <v>1</v>
      </c>
      <c r="L3185" s="8">
        <v>68</v>
      </c>
      <c r="M3185" s="8" t="b">
        <v>1</v>
      </c>
      <c r="N3185" s="8" t="s">
        <v>8269</v>
      </c>
      <c r="O3185">
        <f t="shared" si="246"/>
        <v>109</v>
      </c>
      <c r="P3185" s="13">
        <f t="shared" si="247"/>
        <v>40.07</v>
      </c>
      <c r="Q3185" s="15" t="s">
        <v>8315</v>
      </c>
      <c r="R3185" t="s">
        <v>8316</v>
      </c>
      <c r="S3185" s="19">
        <f t="shared" si="248"/>
        <v>41491.79478009259</v>
      </c>
      <c r="T3185" s="19">
        <f t="shared" si="249"/>
        <v>41509.79478009259</v>
      </c>
      <c r="U3185">
        <f t="shared" si="250"/>
        <v>2013</v>
      </c>
    </row>
    <row r="3186" spans="1:21" ht="43.2" x14ac:dyDescent="0.3">
      <c r="A3186" s="8">
        <v>3184</v>
      </c>
      <c r="B3186" s="9" t="s">
        <v>3184</v>
      </c>
      <c r="C3186" s="9" t="s">
        <v>7294</v>
      </c>
      <c r="D3186" s="10">
        <v>4300</v>
      </c>
      <c r="E3186" s="11">
        <v>4610</v>
      </c>
      <c r="F3186" s="8" t="s">
        <v>8218</v>
      </c>
      <c r="G3186" s="8" t="s">
        <v>8223</v>
      </c>
      <c r="H3186" s="8" t="s">
        <v>8245</v>
      </c>
      <c r="I3186" s="8">
        <v>1404258631</v>
      </c>
      <c r="J3186" s="8">
        <v>1401666631</v>
      </c>
      <c r="K3186" s="8" t="b">
        <v>1</v>
      </c>
      <c r="L3186" s="8">
        <v>46</v>
      </c>
      <c r="M3186" s="8" t="b">
        <v>1</v>
      </c>
      <c r="N3186" s="8" t="s">
        <v>8269</v>
      </c>
      <c r="O3186">
        <f t="shared" si="246"/>
        <v>107</v>
      </c>
      <c r="P3186" s="13">
        <f t="shared" si="247"/>
        <v>100.22</v>
      </c>
      <c r="Q3186" s="15" t="s">
        <v>8315</v>
      </c>
      <c r="R3186" t="s">
        <v>8316</v>
      </c>
      <c r="S3186" s="19">
        <f t="shared" si="248"/>
        <v>41791.993414351848</v>
      </c>
      <c r="T3186" s="19">
        <f t="shared" si="249"/>
        <v>41821.993414351848</v>
      </c>
      <c r="U3186">
        <f t="shared" si="250"/>
        <v>2014</v>
      </c>
    </row>
    <row r="3187" spans="1:21" ht="43.2" x14ac:dyDescent="0.3">
      <c r="A3187" s="8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  <c r="O3187">
        <f t="shared" si="246"/>
        <v>100</v>
      </c>
      <c r="P3187" s="13">
        <f t="shared" si="247"/>
        <v>41.67</v>
      </c>
      <c r="Q3187" s="15" t="s">
        <v>8315</v>
      </c>
      <c r="R3187" t="s">
        <v>8316</v>
      </c>
      <c r="S3187" s="19">
        <f t="shared" si="248"/>
        <v>41829.977326388893</v>
      </c>
      <c r="T3187" s="19">
        <f t="shared" si="249"/>
        <v>41836.977326388893</v>
      </c>
      <c r="U3187">
        <f t="shared" si="250"/>
        <v>2014</v>
      </c>
    </row>
    <row r="3188" spans="1:21" ht="43.2" x14ac:dyDescent="0.3">
      <c r="A3188" s="8">
        <v>3186</v>
      </c>
      <c r="B3188" s="9" t="s">
        <v>3186</v>
      </c>
      <c r="C3188" s="9" t="s">
        <v>7296</v>
      </c>
      <c r="D3188" s="10">
        <v>3200</v>
      </c>
      <c r="E3188" s="11">
        <v>3270</v>
      </c>
      <c r="F3188" s="8" t="s">
        <v>8218</v>
      </c>
      <c r="G3188" s="8" t="s">
        <v>8224</v>
      </c>
      <c r="H3188" s="8" t="s">
        <v>8246</v>
      </c>
      <c r="I3188" s="8">
        <v>1410901200</v>
      </c>
      <c r="J3188" s="8">
        <v>1408313438</v>
      </c>
      <c r="K3188" s="8" t="b">
        <v>1</v>
      </c>
      <c r="L3188" s="8">
        <v>70</v>
      </c>
      <c r="M3188" s="8" t="b">
        <v>1</v>
      </c>
      <c r="N3188" s="8" t="s">
        <v>8269</v>
      </c>
      <c r="O3188">
        <f t="shared" si="246"/>
        <v>102</v>
      </c>
      <c r="P3188" s="13">
        <f t="shared" si="247"/>
        <v>46.71</v>
      </c>
      <c r="Q3188" s="15" t="s">
        <v>8315</v>
      </c>
      <c r="R3188" t="s">
        <v>8316</v>
      </c>
      <c r="S3188" s="19">
        <f t="shared" si="248"/>
        <v>41868.924050925925</v>
      </c>
      <c r="T3188" s="19">
        <f t="shared" si="249"/>
        <v>41898.875</v>
      </c>
      <c r="U3188">
        <f t="shared" si="250"/>
        <v>2014</v>
      </c>
    </row>
    <row r="3189" spans="1:21" ht="57.6" hidden="1" x14ac:dyDescent="0.3">
      <c r="A3189" s="8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  <c r="O3189">
        <f t="shared" si="246"/>
        <v>116</v>
      </c>
      <c r="P3189" s="13">
        <f t="shared" si="247"/>
        <v>71.489999999999995</v>
      </c>
      <c r="Q3189" s="15" t="s">
        <v>8315</v>
      </c>
      <c r="R3189" t="s">
        <v>8316</v>
      </c>
      <c r="S3189" s="19">
        <f t="shared" si="248"/>
        <v>41835.666354166664</v>
      </c>
      <c r="T3189" s="19">
        <f t="shared" si="249"/>
        <v>41855.666354166664</v>
      </c>
      <c r="U3189">
        <f t="shared" si="250"/>
        <v>2014</v>
      </c>
    </row>
    <row r="3190" spans="1:21" ht="43.2" hidden="1" x14ac:dyDescent="0.3">
      <c r="A3190" s="8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  <c r="O3190">
        <f t="shared" si="246"/>
        <v>65</v>
      </c>
      <c r="P3190" s="13">
        <f t="shared" si="247"/>
        <v>14.44</v>
      </c>
      <c r="Q3190" s="15" t="s">
        <v>8315</v>
      </c>
      <c r="R3190" t="s">
        <v>8357</v>
      </c>
      <c r="S3190" s="19">
        <f t="shared" si="248"/>
        <v>42144.415532407409</v>
      </c>
      <c r="T3190" s="19">
        <f t="shared" si="249"/>
        <v>42165.415532407409</v>
      </c>
      <c r="U3190">
        <f t="shared" si="250"/>
        <v>2015</v>
      </c>
    </row>
    <row r="3191" spans="1:21" ht="57.6" hidden="1" x14ac:dyDescent="0.3">
      <c r="A3191" s="8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  <c r="O3191">
        <f t="shared" si="246"/>
        <v>12</v>
      </c>
      <c r="P3191" s="13">
        <f t="shared" si="247"/>
        <v>356.84</v>
      </c>
      <c r="Q3191" s="15" t="s">
        <v>8315</v>
      </c>
      <c r="R3191" t="s">
        <v>8357</v>
      </c>
      <c r="S3191" s="19">
        <f t="shared" si="248"/>
        <v>42118.346435185187</v>
      </c>
      <c r="T3191" s="19">
        <f t="shared" si="249"/>
        <v>42148.346435185187</v>
      </c>
      <c r="U3191">
        <f t="shared" si="250"/>
        <v>2015</v>
      </c>
    </row>
    <row r="3192" spans="1:21" ht="43.2" x14ac:dyDescent="0.3">
      <c r="A3192" s="8">
        <v>3190</v>
      </c>
      <c r="B3192" s="9" t="s">
        <v>3190</v>
      </c>
      <c r="C3192" s="9" t="s">
        <v>7300</v>
      </c>
      <c r="D3192" s="10">
        <v>4000</v>
      </c>
      <c r="E3192" s="11">
        <v>0</v>
      </c>
      <c r="F3192" s="8" t="s">
        <v>8220</v>
      </c>
      <c r="G3192" s="8" t="s">
        <v>8228</v>
      </c>
      <c r="H3192" s="8" t="s">
        <v>8250</v>
      </c>
      <c r="I3192" s="8">
        <v>1481258275</v>
      </c>
      <c r="J3192" s="8">
        <v>1478662675</v>
      </c>
      <c r="K3192" s="8" t="b">
        <v>0</v>
      </c>
      <c r="L3192" s="8">
        <v>0</v>
      </c>
      <c r="M3192" s="8" t="b">
        <v>0</v>
      </c>
      <c r="N3192" s="8" t="s">
        <v>8303</v>
      </c>
      <c r="O3192">
        <f t="shared" si="246"/>
        <v>0</v>
      </c>
      <c r="P3192" s="13">
        <f t="shared" si="247"/>
        <v>0</v>
      </c>
      <c r="Q3192" s="15" t="s">
        <v>8315</v>
      </c>
      <c r="R3192" t="s">
        <v>8357</v>
      </c>
      <c r="S3192" s="19">
        <f t="shared" si="248"/>
        <v>42683.151331018518</v>
      </c>
      <c r="T3192" s="19">
        <f t="shared" si="249"/>
        <v>42713.192997685182</v>
      </c>
      <c r="U3192">
        <f t="shared" si="250"/>
        <v>2016</v>
      </c>
    </row>
    <row r="3193" spans="1:21" ht="43.2" x14ac:dyDescent="0.3">
      <c r="A3193" s="8">
        <v>3191</v>
      </c>
      <c r="B3193" s="9" t="s">
        <v>3191</v>
      </c>
      <c r="C3193" s="9" t="s">
        <v>7301</v>
      </c>
      <c r="D3193" s="10">
        <v>3750</v>
      </c>
      <c r="E3193" s="11">
        <v>151</v>
      </c>
      <c r="F3193" s="8" t="s">
        <v>8220</v>
      </c>
      <c r="G3193" s="8" t="s">
        <v>8223</v>
      </c>
      <c r="H3193" s="8" t="s">
        <v>8245</v>
      </c>
      <c r="I3193" s="8">
        <v>1471370869</v>
      </c>
      <c r="J3193" s="8">
        <v>1466186869</v>
      </c>
      <c r="K3193" s="8" t="b">
        <v>0</v>
      </c>
      <c r="L3193" s="8">
        <v>4</v>
      </c>
      <c r="M3193" s="8" t="b">
        <v>0</v>
      </c>
      <c r="N3193" s="8" t="s">
        <v>8303</v>
      </c>
      <c r="O3193">
        <f t="shared" si="246"/>
        <v>4</v>
      </c>
      <c r="P3193" s="13">
        <f t="shared" si="247"/>
        <v>37.75</v>
      </c>
      <c r="Q3193" s="15" t="s">
        <v>8315</v>
      </c>
      <c r="R3193" t="s">
        <v>8357</v>
      </c>
      <c r="S3193" s="19">
        <f t="shared" si="248"/>
        <v>42538.755428240736</v>
      </c>
      <c r="T3193" s="19">
        <f t="shared" si="249"/>
        <v>42598.755428240736</v>
      </c>
      <c r="U3193">
        <f t="shared" si="250"/>
        <v>2016</v>
      </c>
    </row>
    <row r="3194" spans="1:21" ht="43.2" hidden="1" x14ac:dyDescent="0.3">
      <c r="A3194" s="8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  <c r="O3194">
        <f t="shared" si="246"/>
        <v>1</v>
      </c>
      <c r="P3194" s="13">
        <f t="shared" si="247"/>
        <v>12.75</v>
      </c>
      <c r="Q3194" s="15" t="s">
        <v>8315</v>
      </c>
      <c r="R3194" t="s">
        <v>8357</v>
      </c>
      <c r="S3194" s="19">
        <f t="shared" si="248"/>
        <v>42018.94049768518</v>
      </c>
      <c r="T3194" s="19">
        <f t="shared" si="249"/>
        <v>42063.916666666672</v>
      </c>
      <c r="U3194">
        <f t="shared" si="250"/>
        <v>2015</v>
      </c>
    </row>
    <row r="3195" spans="1:21" ht="43.2" hidden="1" x14ac:dyDescent="0.3">
      <c r="A3195" s="8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  <c r="O3195">
        <f t="shared" si="246"/>
        <v>12</v>
      </c>
      <c r="P3195" s="13">
        <f t="shared" si="247"/>
        <v>24.46</v>
      </c>
      <c r="Q3195" s="15" t="s">
        <v>8315</v>
      </c>
      <c r="R3195" t="s">
        <v>8357</v>
      </c>
      <c r="S3195" s="19">
        <f t="shared" si="248"/>
        <v>42010.968240740738</v>
      </c>
      <c r="T3195" s="19">
        <f t="shared" si="249"/>
        <v>42055.968240740738</v>
      </c>
      <c r="U3195">
        <f t="shared" si="250"/>
        <v>2015</v>
      </c>
    </row>
    <row r="3196" spans="1:21" ht="43.2" hidden="1" x14ac:dyDescent="0.3">
      <c r="A3196" s="8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  <c r="O3196">
        <f t="shared" si="246"/>
        <v>0</v>
      </c>
      <c r="P3196" s="13">
        <f t="shared" si="247"/>
        <v>0</v>
      </c>
      <c r="Q3196" s="15" t="s">
        <v>8315</v>
      </c>
      <c r="R3196" t="s">
        <v>8357</v>
      </c>
      <c r="S3196" s="19">
        <f t="shared" si="248"/>
        <v>42182.062476851846</v>
      </c>
      <c r="T3196" s="19">
        <f t="shared" si="249"/>
        <v>42212.062476851846</v>
      </c>
      <c r="U3196">
        <f t="shared" si="250"/>
        <v>2015</v>
      </c>
    </row>
    <row r="3197" spans="1:21" ht="57.6" x14ac:dyDescent="0.3">
      <c r="A3197" s="8">
        <v>3195</v>
      </c>
      <c r="B3197" s="9" t="s">
        <v>3195</v>
      </c>
      <c r="C3197" s="9" t="s">
        <v>7305</v>
      </c>
      <c r="D3197" s="10">
        <v>3500</v>
      </c>
      <c r="E3197" s="11">
        <v>2070</v>
      </c>
      <c r="F3197" s="8" t="s">
        <v>8220</v>
      </c>
      <c r="G3197" s="8" t="s">
        <v>8223</v>
      </c>
      <c r="H3197" s="8" t="s">
        <v>8245</v>
      </c>
      <c r="I3197" s="8">
        <v>1423750542</v>
      </c>
      <c r="J3197" s="8">
        <v>1421158542</v>
      </c>
      <c r="K3197" s="8" t="b">
        <v>0</v>
      </c>
      <c r="L3197" s="8">
        <v>39</v>
      </c>
      <c r="M3197" s="8" t="b">
        <v>0</v>
      </c>
      <c r="N3197" s="8" t="s">
        <v>8303</v>
      </c>
      <c r="O3197">
        <f t="shared" si="246"/>
        <v>59</v>
      </c>
      <c r="P3197" s="13">
        <f t="shared" si="247"/>
        <v>53.08</v>
      </c>
      <c r="Q3197" s="15" t="s">
        <v>8315</v>
      </c>
      <c r="R3197" t="s">
        <v>8357</v>
      </c>
      <c r="S3197" s="19">
        <f t="shared" si="248"/>
        <v>42017.594236111108</v>
      </c>
      <c r="T3197" s="19">
        <f t="shared" si="249"/>
        <v>42047.594236111108</v>
      </c>
      <c r="U3197">
        <f t="shared" si="250"/>
        <v>2015</v>
      </c>
    </row>
    <row r="3198" spans="1:21" ht="43.2" hidden="1" x14ac:dyDescent="0.3">
      <c r="A3198" s="8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  <c r="O3198">
        <f t="shared" si="246"/>
        <v>0</v>
      </c>
      <c r="P3198" s="13">
        <f t="shared" si="247"/>
        <v>300</v>
      </c>
      <c r="Q3198" s="15" t="s">
        <v>8315</v>
      </c>
      <c r="R3198" t="s">
        <v>8357</v>
      </c>
      <c r="S3198" s="19">
        <f t="shared" si="248"/>
        <v>42157.598090277781</v>
      </c>
      <c r="T3198" s="19">
        <f t="shared" si="249"/>
        <v>42217.583333333328</v>
      </c>
      <c r="U3198">
        <f t="shared" si="250"/>
        <v>2015</v>
      </c>
    </row>
    <row r="3199" spans="1:21" ht="28.8" hidden="1" x14ac:dyDescent="0.3">
      <c r="A3199" s="8">
        <v>3197</v>
      </c>
      <c r="B3199" s="9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  <c r="O3199">
        <f t="shared" si="246"/>
        <v>11</v>
      </c>
      <c r="P3199" s="13">
        <f t="shared" si="247"/>
        <v>286.25</v>
      </c>
      <c r="Q3199" s="15" t="s">
        <v>8315</v>
      </c>
      <c r="R3199" t="s">
        <v>8357</v>
      </c>
      <c r="S3199" s="19">
        <f t="shared" si="248"/>
        <v>42009.493263888886</v>
      </c>
      <c r="T3199" s="19">
        <f t="shared" si="249"/>
        <v>42039.493263888886</v>
      </c>
      <c r="U3199">
        <f t="shared" si="250"/>
        <v>2015</v>
      </c>
    </row>
    <row r="3200" spans="1:21" ht="57.6" hidden="1" x14ac:dyDescent="0.3">
      <c r="A3200" s="8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  <c r="O3200">
        <f t="shared" si="246"/>
        <v>0</v>
      </c>
      <c r="P3200" s="13">
        <f t="shared" si="247"/>
        <v>36.67</v>
      </c>
      <c r="Q3200" s="15" t="s">
        <v>8315</v>
      </c>
      <c r="R3200" t="s">
        <v>8357</v>
      </c>
      <c r="S3200" s="19">
        <f t="shared" si="248"/>
        <v>42013.424502314811</v>
      </c>
      <c r="T3200" s="19">
        <f t="shared" si="249"/>
        <v>42051.424502314811</v>
      </c>
      <c r="U3200">
        <f t="shared" si="250"/>
        <v>2015</v>
      </c>
    </row>
    <row r="3201" spans="1:21" ht="43.2" hidden="1" x14ac:dyDescent="0.3">
      <c r="A3201" s="8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  <c r="O3201">
        <f t="shared" si="246"/>
        <v>52</v>
      </c>
      <c r="P3201" s="13">
        <f t="shared" si="247"/>
        <v>49.21</v>
      </c>
      <c r="Q3201" s="15" t="s">
        <v>8315</v>
      </c>
      <c r="R3201" t="s">
        <v>8357</v>
      </c>
      <c r="S3201" s="19">
        <f t="shared" si="248"/>
        <v>41858.761782407404</v>
      </c>
      <c r="T3201" s="19">
        <f t="shared" si="249"/>
        <v>41888.875</v>
      </c>
      <c r="U3201">
        <f t="shared" si="250"/>
        <v>2014</v>
      </c>
    </row>
    <row r="3202" spans="1:21" ht="57.6" hidden="1" x14ac:dyDescent="0.3">
      <c r="A3202" s="8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  <c r="O3202">
        <f t="shared" si="246"/>
        <v>0</v>
      </c>
      <c r="P3202" s="13">
        <f t="shared" si="247"/>
        <v>1</v>
      </c>
      <c r="Q3202" s="15" t="s">
        <v>8315</v>
      </c>
      <c r="R3202" t="s">
        <v>8357</v>
      </c>
      <c r="S3202" s="19">
        <f t="shared" si="248"/>
        <v>42460.320613425924</v>
      </c>
      <c r="T3202" s="19">
        <f t="shared" si="249"/>
        <v>42490.231944444444</v>
      </c>
      <c r="U3202">
        <f t="shared" si="250"/>
        <v>2016</v>
      </c>
    </row>
    <row r="3203" spans="1:21" ht="43.2" x14ac:dyDescent="0.3">
      <c r="A3203" s="8">
        <v>3201</v>
      </c>
      <c r="B3203" s="9" t="s">
        <v>3201</v>
      </c>
      <c r="C3203" s="9" t="s">
        <v>7311</v>
      </c>
      <c r="D3203" s="10">
        <v>2000</v>
      </c>
      <c r="E3203" s="11">
        <v>25</v>
      </c>
      <c r="F3203" s="8" t="s">
        <v>8220</v>
      </c>
      <c r="G3203" s="8" t="s">
        <v>8224</v>
      </c>
      <c r="H3203" s="8" t="s">
        <v>8246</v>
      </c>
      <c r="I3203" s="8">
        <v>1409509477</v>
      </c>
      <c r="J3203" s="8">
        <v>1407695077</v>
      </c>
      <c r="K3203" s="8" t="b">
        <v>0</v>
      </c>
      <c r="L3203" s="8">
        <v>2</v>
      </c>
      <c r="M3203" s="8" t="b">
        <v>0</v>
      </c>
      <c r="N3203" s="8" t="s">
        <v>8303</v>
      </c>
      <c r="O3203">
        <f t="shared" ref="O3203:O3266" si="251">ROUND(E3203/D3203*100,0)</f>
        <v>1</v>
      </c>
      <c r="P3203" s="13">
        <f t="shared" ref="P3203:P3266" si="252">IFERROR(ROUND(E3203/L3203,2),0)</f>
        <v>12.5</v>
      </c>
      <c r="Q3203" s="15" t="s">
        <v>8315</v>
      </c>
      <c r="R3203" t="s">
        <v>8357</v>
      </c>
      <c r="S3203" s="19">
        <f t="shared" ref="S3203:S3266" si="253">(((J3203/60)/60)/24)+DATE(1970,1,1)</f>
        <v>41861.767094907409</v>
      </c>
      <c r="T3203" s="19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3.2" hidden="1" x14ac:dyDescent="0.3">
      <c r="A3204" s="8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  <c r="O3204">
        <f t="shared" si="251"/>
        <v>55</v>
      </c>
      <c r="P3204" s="13">
        <f t="shared" si="252"/>
        <v>109.04</v>
      </c>
      <c r="Q3204" s="15" t="s">
        <v>8315</v>
      </c>
      <c r="R3204" t="s">
        <v>8357</v>
      </c>
      <c r="S3204" s="19">
        <f t="shared" si="253"/>
        <v>42293.853541666671</v>
      </c>
      <c r="T3204" s="19">
        <f t="shared" si="254"/>
        <v>42352.249305555553</v>
      </c>
      <c r="U3204">
        <f t="shared" si="255"/>
        <v>2015</v>
      </c>
    </row>
    <row r="3205" spans="1:21" ht="43.2" x14ac:dyDescent="0.3">
      <c r="A3205" s="8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  <c r="O3205">
        <f t="shared" si="251"/>
        <v>25</v>
      </c>
      <c r="P3205" s="13">
        <f t="shared" si="252"/>
        <v>41.67</v>
      </c>
      <c r="Q3205" s="15" t="s">
        <v>8315</v>
      </c>
      <c r="R3205" t="s">
        <v>8357</v>
      </c>
      <c r="S3205" s="19">
        <f t="shared" si="253"/>
        <v>42242.988680555558</v>
      </c>
      <c r="T3205" s="19">
        <f t="shared" si="254"/>
        <v>42272.988680555558</v>
      </c>
      <c r="U3205">
        <f t="shared" si="255"/>
        <v>2015</v>
      </c>
    </row>
    <row r="3206" spans="1:21" ht="43.2" hidden="1" x14ac:dyDescent="0.3">
      <c r="A3206" s="8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  <c r="O3206">
        <f t="shared" si="251"/>
        <v>0</v>
      </c>
      <c r="P3206" s="13">
        <f t="shared" si="252"/>
        <v>0</v>
      </c>
      <c r="Q3206" s="15" t="s">
        <v>8315</v>
      </c>
      <c r="R3206" t="s">
        <v>8357</v>
      </c>
      <c r="S3206" s="19">
        <f t="shared" si="253"/>
        <v>42172.686099537037</v>
      </c>
      <c r="T3206" s="19">
        <f t="shared" si="254"/>
        <v>42202.676388888889</v>
      </c>
      <c r="U3206">
        <f t="shared" si="255"/>
        <v>2015</v>
      </c>
    </row>
    <row r="3207" spans="1:21" ht="43.2" hidden="1" x14ac:dyDescent="0.3">
      <c r="A3207" s="8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  <c r="O3207">
        <f t="shared" si="251"/>
        <v>3</v>
      </c>
      <c r="P3207" s="13">
        <f t="shared" si="252"/>
        <v>22.75</v>
      </c>
      <c r="Q3207" s="15" t="s">
        <v>8315</v>
      </c>
      <c r="R3207" t="s">
        <v>8357</v>
      </c>
      <c r="S3207" s="19">
        <f t="shared" si="253"/>
        <v>42095.374675925923</v>
      </c>
      <c r="T3207" s="19">
        <f t="shared" si="254"/>
        <v>42125.374675925923</v>
      </c>
      <c r="U3207">
        <f t="shared" si="255"/>
        <v>2015</v>
      </c>
    </row>
    <row r="3208" spans="1:21" ht="43.2" hidden="1" x14ac:dyDescent="0.3">
      <c r="A3208" s="8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  <c r="O3208">
        <f t="shared" si="251"/>
        <v>0</v>
      </c>
      <c r="P3208" s="13">
        <f t="shared" si="252"/>
        <v>0</v>
      </c>
      <c r="Q3208" s="15" t="s">
        <v>8315</v>
      </c>
      <c r="R3208" t="s">
        <v>8357</v>
      </c>
      <c r="S3208" s="19">
        <f t="shared" si="253"/>
        <v>42236.276053240741</v>
      </c>
      <c r="T3208" s="19">
        <f t="shared" si="254"/>
        <v>42266.276053240741</v>
      </c>
      <c r="U3208">
        <f t="shared" si="255"/>
        <v>2015</v>
      </c>
    </row>
    <row r="3209" spans="1:21" ht="43.2" hidden="1" x14ac:dyDescent="0.3">
      <c r="A3209" s="8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  <c r="O3209">
        <f t="shared" si="251"/>
        <v>46</v>
      </c>
      <c r="P3209" s="13">
        <f t="shared" si="252"/>
        <v>70.83</v>
      </c>
      <c r="Q3209" s="15" t="s">
        <v>8315</v>
      </c>
      <c r="R3209" t="s">
        <v>8357</v>
      </c>
      <c r="S3209" s="19">
        <f t="shared" si="253"/>
        <v>42057.277858796297</v>
      </c>
      <c r="T3209" s="19">
        <f t="shared" si="254"/>
        <v>42117.236192129625</v>
      </c>
      <c r="U3209">
        <f t="shared" si="255"/>
        <v>2015</v>
      </c>
    </row>
    <row r="3210" spans="1:21" ht="43.2" hidden="1" x14ac:dyDescent="0.3">
      <c r="A3210" s="8">
        <v>3208</v>
      </c>
      <c r="B3210" s="9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  <c r="O3210">
        <f t="shared" si="251"/>
        <v>104</v>
      </c>
      <c r="P3210" s="13">
        <f t="shared" si="252"/>
        <v>63.11</v>
      </c>
      <c r="Q3210" s="15" t="s">
        <v>8315</v>
      </c>
      <c r="R3210" t="s">
        <v>8316</v>
      </c>
      <c r="S3210" s="19">
        <f t="shared" si="253"/>
        <v>41827.605057870373</v>
      </c>
      <c r="T3210" s="19">
        <f t="shared" si="254"/>
        <v>41848.605057870373</v>
      </c>
      <c r="U3210">
        <f t="shared" si="255"/>
        <v>2014</v>
      </c>
    </row>
    <row r="3211" spans="1:21" ht="43.2" hidden="1" x14ac:dyDescent="0.3">
      <c r="A3211" s="8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  <c r="O3211">
        <f t="shared" si="251"/>
        <v>119</v>
      </c>
      <c r="P3211" s="13">
        <f t="shared" si="252"/>
        <v>50.16</v>
      </c>
      <c r="Q3211" s="15" t="s">
        <v>8315</v>
      </c>
      <c r="R3211" t="s">
        <v>8316</v>
      </c>
      <c r="S3211" s="19">
        <f t="shared" si="253"/>
        <v>41778.637245370373</v>
      </c>
      <c r="T3211" s="19">
        <f t="shared" si="254"/>
        <v>41810.958333333336</v>
      </c>
      <c r="U3211">
        <f t="shared" si="255"/>
        <v>2014</v>
      </c>
    </row>
    <row r="3212" spans="1:21" ht="43.2" x14ac:dyDescent="0.3">
      <c r="A3212" s="8">
        <v>3210</v>
      </c>
      <c r="B3212" s="9" t="s">
        <v>3210</v>
      </c>
      <c r="C3212" s="9" t="s">
        <v>7320</v>
      </c>
      <c r="D3212" s="10">
        <v>3000</v>
      </c>
      <c r="E3212" s="11">
        <v>3773</v>
      </c>
      <c r="F3212" s="8" t="s">
        <v>8218</v>
      </c>
      <c r="G3212" s="8" t="s">
        <v>8223</v>
      </c>
      <c r="H3212" s="8" t="s">
        <v>8245</v>
      </c>
      <c r="I3212" s="8">
        <v>1338523140</v>
      </c>
      <c r="J3212" s="8">
        <v>1334442519</v>
      </c>
      <c r="K3212" s="8" t="b">
        <v>1</v>
      </c>
      <c r="L3212" s="8">
        <v>60</v>
      </c>
      <c r="M3212" s="8" t="b">
        <v>1</v>
      </c>
      <c r="N3212" s="8" t="s">
        <v>8269</v>
      </c>
      <c r="O3212">
        <f t="shared" si="251"/>
        <v>126</v>
      </c>
      <c r="P3212" s="13">
        <f t="shared" si="252"/>
        <v>62.88</v>
      </c>
      <c r="Q3212" s="15" t="s">
        <v>8315</v>
      </c>
      <c r="R3212" t="s">
        <v>8316</v>
      </c>
      <c r="S3212" s="19">
        <f t="shared" si="253"/>
        <v>41013.936562499999</v>
      </c>
      <c r="T3212" s="19">
        <f t="shared" si="254"/>
        <v>41061.165972222225</v>
      </c>
      <c r="U3212">
        <f t="shared" si="255"/>
        <v>2012</v>
      </c>
    </row>
    <row r="3213" spans="1:21" ht="43.2" hidden="1" x14ac:dyDescent="0.3">
      <c r="A3213" s="8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  <c r="O3213">
        <f t="shared" si="251"/>
        <v>120</v>
      </c>
      <c r="P3213" s="13">
        <f t="shared" si="252"/>
        <v>85.53</v>
      </c>
      <c r="Q3213" s="15" t="s">
        <v>8315</v>
      </c>
      <c r="R3213" t="s">
        <v>8316</v>
      </c>
      <c r="S3213" s="19">
        <f t="shared" si="253"/>
        <v>41834.586574074077</v>
      </c>
      <c r="T3213" s="19">
        <f t="shared" si="254"/>
        <v>41866.083333333336</v>
      </c>
      <c r="U3213">
        <f t="shared" si="255"/>
        <v>2014</v>
      </c>
    </row>
    <row r="3214" spans="1:21" ht="28.8" x14ac:dyDescent="0.3">
      <c r="A3214" s="8">
        <v>3212</v>
      </c>
      <c r="B3214" s="9" t="s">
        <v>3212</v>
      </c>
      <c r="C3214" s="9" t="s">
        <v>7322</v>
      </c>
      <c r="D3214" s="10">
        <v>4000</v>
      </c>
      <c r="E3214" s="11">
        <v>5050</v>
      </c>
      <c r="F3214" s="8" t="s">
        <v>8218</v>
      </c>
      <c r="G3214" s="8" t="s">
        <v>8223</v>
      </c>
      <c r="H3214" s="8" t="s">
        <v>8245</v>
      </c>
      <c r="I3214" s="8">
        <v>1407524751</v>
      </c>
      <c r="J3214" s="8">
        <v>1404932751</v>
      </c>
      <c r="K3214" s="8" t="b">
        <v>1</v>
      </c>
      <c r="L3214" s="8">
        <v>94</v>
      </c>
      <c r="M3214" s="8" t="b">
        <v>1</v>
      </c>
      <c r="N3214" s="8" t="s">
        <v>8269</v>
      </c>
      <c r="O3214">
        <f t="shared" si="251"/>
        <v>126</v>
      </c>
      <c r="P3214" s="13">
        <f t="shared" si="252"/>
        <v>53.72</v>
      </c>
      <c r="Q3214" s="15" t="s">
        <v>8315</v>
      </c>
      <c r="R3214" t="s">
        <v>8316</v>
      </c>
      <c r="S3214" s="19">
        <f t="shared" si="253"/>
        <v>41829.795729166668</v>
      </c>
      <c r="T3214" s="19">
        <f t="shared" si="254"/>
        <v>41859.795729166668</v>
      </c>
      <c r="U3214">
        <f t="shared" si="255"/>
        <v>2014</v>
      </c>
    </row>
    <row r="3215" spans="1:21" ht="43.2" hidden="1" x14ac:dyDescent="0.3">
      <c r="A3215" s="8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  <c r="O3215">
        <f t="shared" si="251"/>
        <v>100</v>
      </c>
      <c r="P3215" s="13">
        <f t="shared" si="252"/>
        <v>127.81</v>
      </c>
      <c r="Q3215" s="15" t="s">
        <v>8315</v>
      </c>
      <c r="R3215" t="s">
        <v>8316</v>
      </c>
      <c r="S3215" s="19">
        <f t="shared" si="253"/>
        <v>42171.763414351852</v>
      </c>
      <c r="T3215" s="19">
        <f t="shared" si="254"/>
        <v>42211.763414351852</v>
      </c>
      <c r="U3215">
        <f t="shared" si="255"/>
        <v>2015</v>
      </c>
    </row>
    <row r="3216" spans="1:21" ht="43.2" hidden="1" x14ac:dyDescent="0.3">
      <c r="A3216" s="8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  <c r="O3216">
        <f t="shared" si="251"/>
        <v>102</v>
      </c>
      <c r="P3216" s="13">
        <f t="shared" si="252"/>
        <v>106.57</v>
      </c>
      <c r="Q3216" s="15" t="s">
        <v>8315</v>
      </c>
      <c r="R3216" t="s">
        <v>8316</v>
      </c>
      <c r="S3216" s="19">
        <f t="shared" si="253"/>
        <v>42337.792511574073</v>
      </c>
      <c r="T3216" s="19">
        <f t="shared" si="254"/>
        <v>42374.996527777781</v>
      </c>
      <c r="U3216">
        <f t="shared" si="255"/>
        <v>2015</v>
      </c>
    </row>
    <row r="3217" spans="1:21" ht="57.6" hidden="1" x14ac:dyDescent="0.3">
      <c r="A3217" s="8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  <c r="O3217">
        <f t="shared" si="251"/>
        <v>100</v>
      </c>
      <c r="P3217" s="13">
        <f t="shared" si="252"/>
        <v>262.11</v>
      </c>
      <c r="Q3217" s="15" t="s">
        <v>8315</v>
      </c>
      <c r="R3217" t="s">
        <v>8316</v>
      </c>
      <c r="S3217" s="19">
        <f t="shared" si="253"/>
        <v>42219.665173611109</v>
      </c>
      <c r="T3217" s="19">
        <f t="shared" si="254"/>
        <v>42257.165972222225</v>
      </c>
      <c r="U3217">
        <f t="shared" si="255"/>
        <v>2015</v>
      </c>
    </row>
    <row r="3218" spans="1:21" ht="43.2" x14ac:dyDescent="0.3">
      <c r="A3218" s="8">
        <v>3216</v>
      </c>
      <c r="B3218" s="9" t="s">
        <v>3216</v>
      </c>
      <c r="C3218" s="9" t="s">
        <v>7326</v>
      </c>
      <c r="D3218" s="10">
        <v>2000</v>
      </c>
      <c r="E3218" s="11">
        <v>2001</v>
      </c>
      <c r="F3218" s="8" t="s">
        <v>8218</v>
      </c>
      <c r="G3218" s="8" t="s">
        <v>8224</v>
      </c>
      <c r="H3218" s="8" t="s">
        <v>8246</v>
      </c>
      <c r="I3218" s="8">
        <v>1436625000</v>
      </c>
      <c r="J3218" s="8">
        <v>1433934371</v>
      </c>
      <c r="K3218" s="8" t="b">
        <v>1</v>
      </c>
      <c r="L3218" s="8">
        <v>35</v>
      </c>
      <c r="M3218" s="8" t="b">
        <v>1</v>
      </c>
      <c r="N3218" s="8" t="s">
        <v>8269</v>
      </c>
      <c r="O3218">
        <f t="shared" si="251"/>
        <v>100</v>
      </c>
      <c r="P3218" s="13">
        <f t="shared" si="252"/>
        <v>57.17</v>
      </c>
      <c r="Q3218" s="15" t="s">
        <v>8315</v>
      </c>
      <c r="R3218" t="s">
        <v>8316</v>
      </c>
      <c r="S3218" s="19">
        <f t="shared" si="253"/>
        <v>42165.462627314817</v>
      </c>
      <c r="T3218" s="19">
        <f t="shared" si="254"/>
        <v>42196.604166666672</v>
      </c>
      <c r="U3218">
        <f t="shared" si="255"/>
        <v>2015</v>
      </c>
    </row>
    <row r="3219" spans="1:21" ht="28.8" x14ac:dyDescent="0.3">
      <c r="A3219" s="8">
        <v>3217</v>
      </c>
      <c r="B3219" s="9" t="s">
        <v>3217</v>
      </c>
      <c r="C3219" s="9" t="s">
        <v>7327</v>
      </c>
      <c r="D3219" s="10">
        <v>4500</v>
      </c>
      <c r="E3219" s="11">
        <v>5221</v>
      </c>
      <c r="F3219" s="8" t="s">
        <v>8218</v>
      </c>
      <c r="G3219" s="8" t="s">
        <v>8223</v>
      </c>
      <c r="H3219" s="8" t="s">
        <v>8245</v>
      </c>
      <c r="I3219" s="8">
        <v>1478264784</v>
      </c>
      <c r="J3219" s="8">
        <v>1475672784</v>
      </c>
      <c r="K3219" s="8" t="b">
        <v>1</v>
      </c>
      <c r="L3219" s="8">
        <v>104</v>
      </c>
      <c r="M3219" s="8" t="b">
        <v>1</v>
      </c>
      <c r="N3219" s="8" t="s">
        <v>8269</v>
      </c>
      <c r="O3219">
        <f t="shared" si="251"/>
        <v>116</v>
      </c>
      <c r="P3219" s="13">
        <f t="shared" si="252"/>
        <v>50.2</v>
      </c>
      <c r="Q3219" s="15" t="s">
        <v>8315</v>
      </c>
      <c r="R3219" t="s">
        <v>8316</v>
      </c>
      <c r="S3219" s="19">
        <f t="shared" si="253"/>
        <v>42648.546111111107</v>
      </c>
      <c r="T3219" s="19">
        <f t="shared" si="254"/>
        <v>42678.546111111107</v>
      </c>
      <c r="U3219">
        <f t="shared" si="255"/>
        <v>2016</v>
      </c>
    </row>
    <row r="3220" spans="1:21" ht="43.2" hidden="1" x14ac:dyDescent="0.3">
      <c r="A3220" s="8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  <c r="O3220">
        <f t="shared" si="251"/>
        <v>102</v>
      </c>
      <c r="P3220" s="13">
        <f t="shared" si="252"/>
        <v>66.59</v>
      </c>
      <c r="Q3220" s="15" t="s">
        <v>8315</v>
      </c>
      <c r="R3220" t="s">
        <v>8316</v>
      </c>
      <c r="S3220" s="19">
        <f t="shared" si="253"/>
        <v>41971.002152777779</v>
      </c>
      <c r="T3220" s="19">
        <f t="shared" si="254"/>
        <v>42004</v>
      </c>
      <c r="U3220">
        <f t="shared" si="255"/>
        <v>2014</v>
      </c>
    </row>
    <row r="3221" spans="1:21" ht="43.2" hidden="1" x14ac:dyDescent="0.3">
      <c r="A3221" s="8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  <c r="O3221">
        <f t="shared" si="251"/>
        <v>100</v>
      </c>
      <c r="P3221" s="13">
        <f t="shared" si="252"/>
        <v>168.25</v>
      </c>
      <c r="Q3221" s="15" t="s">
        <v>8315</v>
      </c>
      <c r="R3221" t="s">
        <v>8316</v>
      </c>
      <c r="S3221" s="19">
        <f t="shared" si="253"/>
        <v>42050.983182870375</v>
      </c>
      <c r="T3221" s="19">
        <f t="shared" si="254"/>
        <v>42085.941516203704</v>
      </c>
      <c r="U3221">
        <f t="shared" si="255"/>
        <v>2015</v>
      </c>
    </row>
    <row r="3222" spans="1:21" ht="28.8" hidden="1" x14ac:dyDescent="0.3">
      <c r="A3222" s="8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  <c r="O3222">
        <f t="shared" si="251"/>
        <v>101</v>
      </c>
      <c r="P3222" s="13">
        <f t="shared" si="252"/>
        <v>256.37</v>
      </c>
      <c r="Q3222" s="15" t="s">
        <v>8315</v>
      </c>
      <c r="R3222" t="s">
        <v>8316</v>
      </c>
      <c r="S3222" s="19">
        <f t="shared" si="253"/>
        <v>42772.833379629628</v>
      </c>
      <c r="T3222" s="19">
        <f t="shared" si="254"/>
        <v>42806.875</v>
      </c>
      <c r="U3222">
        <f t="shared" si="255"/>
        <v>2017</v>
      </c>
    </row>
    <row r="3223" spans="1:21" ht="57.6" x14ac:dyDescent="0.3">
      <c r="A3223" s="8">
        <v>3221</v>
      </c>
      <c r="B3223" s="9" t="s">
        <v>3221</v>
      </c>
      <c r="C3223" s="9" t="s">
        <v>7331</v>
      </c>
      <c r="D3223" s="10">
        <v>4000</v>
      </c>
      <c r="E3223" s="11">
        <v>4137</v>
      </c>
      <c r="F3223" s="8" t="s">
        <v>8218</v>
      </c>
      <c r="G3223" s="8" t="s">
        <v>8224</v>
      </c>
      <c r="H3223" s="8" t="s">
        <v>8246</v>
      </c>
      <c r="I3223" s="8">
        <v>1436114603</v>
      </c>
      <c r="J3223" s="8">
        <v>1433090603</v>
      </c>
      <c r="K3223" s="8" t="b">
        <v>1</v>
      </c>
      <c r="L3223" s="8">
        <v>113</v>
      </c>
      <c r="M3223" s="8" t="b">
        <v>1</v>
      </c>
      <c r="N3223" s="8" t="s">
        <v>8269</v>
      </c>
      <c r="O3223">
        <f t="shared" si="251"/>
        <v>103</v>
      </c>
      <c r="P3223" s="13">
        <f t="shared" si="252"/>
        <v>36.61</v>
      </c>
      <c r="Q3223" s="15" t="s">
        <v>8315</v>
      </c>
      <c r="R3223" t="s">
        <v>8316</v>
      </c>
      <c r="S3223" s="19">
        <f t="shared" si="253"/>
        <v>42155.696793981479</v>
      </c>
      <c r="T3223" s="19">
        <f t="shared" si="254"/>
        <v>42190.696793981479</v>
      </c>
      <c r="U3223">
        <f t="shared" si="255"/>
        <v>2015</v>
      </c>
    </row>
    <row r="3224" spans="1:21" ht="43.2" x14ac:dyDescent="0.3">
      <c r="A3224" s="8">
        <v>3222</v>
      </c>
      <c r="B3224" s="9" t="s">
        <v>3222</v>
      </c>
      <c r="C3224" s="9" t="s">
        <v>7332</v>
      </c>
      <c r="D3224" s="10">
        <v>2500</v>
      </c>
      <c r="E3224" s="11">
        <v>3120</v>
      </c>
      <c r="F3224" s="8" t="s">
        <v>8218</v>
      </c>
      <c r="G3224" s="8" t="s">
        <v>8223</v>
      </c>
      <c r="H3224" s="8" t="s">
        <v>8245</v>
      </c>
      <c r="I3224" s="8">
        <v>1445722140</v>
      </c>
      <c r="J3224" s="8">
        <v>1443016697</v>
      </c>
      <c r="K3224" s="8" t="b">
        <v>1</v>
      </c>
      <c r="L3224" s="8">
        <v>84</v>
      </c>
      <c r="M3224" s="8" t="b">
        <v>1</v>
      </c>
      <c r="N3224" s="8" t="s">
        <v>8269</v>
      </c>
      <c r="O3224">
        <f t="shared" si="251"/>
        <v>125</v>
      </c>
      <c r="P3224" s="13">
        <f t="shared" si="252"/>
        <v>37.14</v>
      </c>
      <c r="Q3224" s="15" t="s">
        <v>8315</v>
      </c>
      <c r="R3224" t="s">
        <v>8316</v>
      </c>
      <c r="S3224" s="19">
        <f t="shared" si="253"/>
        <v>42270.582141203704</v>
      </c>
      <c r="T3224" s="19">
        <f t="shared" si="254"/>
        <v>42301.895138888889</v>
      </c>
      <c r="U3224">
        <f t="shared" si="255"/>
        <v>2015</v>
      </c>
    </row>
    <row r="3225" spans="1:21" ht="28.8" x14ac:dyDescent="0.3">
      <c r="A3225" s="8">
        <v>3223</v>
      </c>
      <c r="B3225" s="9" t="s">
        <v>3223</v>
      </c>
      <c r="C3225" s="9" t="s">
        <v>7333</v>
      </c>
      <c r="D3225" s="10">
        <v>3100</v>
      </c>
      <c r="E3225" s="11">
        <v>3395</v>
      </c>
      <c r="F3225" s="8" t="s">
        <v>8218</v>
      </c>
      <c r="G3225" s="8" t="s">
        <v>8223</v>
      </c>
      <c r="H3225" s="8" t="s">
        <v>8245</v>
      </c>
      <c r="I3225" s="8">
        <v>1440100976</v>
      </c>
      <c r="J3225" s="8">
        <v>1437508976</v>
      </c>
      <c r="K3225" s="8" t="b">
        <v>1</v>
      </c>
      <c r="L3225" s="8">
        <v>74</v>
      </c>
      <c r="M3225" s="8" t="b">
        <v>1</v>
      </c>
      <c r="N3225" s="8" t="s">
        <v>8269</v>
      </c>
      <c r="O3225">
        <f t="shared" si="251"/>
        <v>110</v>
      </c>
      <c r="P3225" s="13">
        <f t="shared" si="252"/>
        <v>45.88</v>
      </c>
      <c r="Q3225" s="15" t="s">
        <v>8315</v>
      </c>
      <c r="R3225" t="s">
        <v>8316</v>
      </c>
      <c r="S3225" s="19">
        <f t="shared" si="253"/>
        <v>42206.835370370376</v>
      </c>
      <c r="T3225" s="19">
        <f t="shared" si="254"/>
        <v>42236.835370370376</v>
      </c>
      <c r="U3225">
        <f t="shared" si="255"/>
        <v>2015</v>
      </c>
    </row>
    <row r="3226" spans="1:21" ht="57.6" hidden="1" x14ac:dyDescent="0.3">
      <c r="A3226" s="8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  <c r="O3226">
        <f t="shared" si="251"/>
        <v>102</v>
      </c>
      <c r="P3226" s="13">
        <f t="shared" si="252"/>
        <v>141.71</v>
      </c>
      <c r="Q3226" s="15" t="s">
        <v>8315</v>
      </c>
      <c r="R3226" t="s">
        <v>8316</v>
      </c>
      <c r="S3226" s="19">
        <f t="shared" si="253"/>
        <v>42697.850844907407</v>
      </c>
      <c r="T3226" s="19">
        <f t="shared" si="254"/>
        <v>42745.208333333328</v>
      </c>
      <c r="U3226">
        <f t="shared" si="255"/>
        <v>2016</v>
      </c>
    </row>
    <row r="3227" spans="1:21" ht="43.2" x14ac:dyDescent="0.3">
      <c r="A3227" s="8">
        <v>3225</v>
      </c>
      <c r="B3227" s="9" t="s">
        <v>3225</v>
      </c>
      <c r="C3227" s="9" t="s">
        <v>7335</v>
      </c>
      <c r="D3227" s="10">
        <v>2000</v>
      </c>
      <c r="E3227" s="11">
        <v>2047</v>
      </c>
      <c r="F3227" s="8" t="s">
        <v>8218</v>
      </c>
      <c r="G3227" s="8" t="s">
        <v>8223</v>
      </c>
      <c r="H3227" s="8" t="s">
        <v>8245</v>
      </c>
      <c r="I3227" s="8">
        <v>1464987600</v>
      </c>
      <c r="J3227" s="8">
        <v>1463145938</v>
      </c>
      <c r="K3227" s="8" t="b">
        <v>1</v>
      </c>
      <c r="L3227" s="8">
        <v>39</v>
      </c>
      <c r="M3227" s="8" t="b">
        <v>1</v>
      </c>
      <c r="N3227" s="8" t="s">
        <v>8269</v>
      </c>
      <c r="O3227">
        <f t="shared" si="251"/>
        <v>102</v>
      </c>
      <c r="P3227" s="13">
        <f t="shared" si="252"/>
        <v>52.49</v>
      </c>
      <c r="Q3227" s="15" t="s">
        <v>8315</v>
      </c>
      <c r="R3227" t="s">
        <v>8316</v>
      </c>
      <c r="S3227" s="19">
        <f t="shared" si="253"/>
        <v>42503.559467592597</v>
      </c>
      <c r="T3227" s="19">
        <f t="shared" si="254"/>
        <v>42524.875</v>
      </c>
      <c r="U3227">
        <f t="shared" si="255"/>
        <v>2016</v>
      </c>
    </row>
    <row r="3228" spans="1:21" ht="43.2" x14ac:dyDescent="0.3">
      <c r="A3228" s="8">
        <v>3226</v>
      </c>
      <c r="B3228" s="9" t="s">
        <v>3226</v>
      </c>
      <c r="C3228" s="9" t="s">
        <v>7336</v>
      </c>
      <c r="D3228" s="10">
        <v>1200</v>
      </c>
      <c r="E3228" s="11">
        <v>1250</v>
      </c>
      <c r="F3228" s="8" t="s">
        <v>8218</v>
      </c>
      <c r="G3228" s="8" t="s">
        <v>8224</v>
      </c>
      <c r="H3228" s="8" t="s">
        <v>8246</v>
      </c>
      <c r="I3228" s="8">
        <v>1446213612</v>
      </c>
      <c r="J3228" s="8">
        <v>1443621612</v>
      </c>
      <c r="K3228" s="8" t="b">
        <v>1</v>
      </c>
      <c r="L3228" s="8">
        <v>21</v>
      </c>
      <c r="M3228" s="8" t="b">
        <v>1</v>
      </c>
      <c r="N3228" s="8" t="s">
        <v>8269</v>
      </c>
      <c r="O3228">
        <f t="shared" si="251"/>
        <v>104</v>
      </c>
      <c r="P3228" s="13">
        <f t="shared" si="252"/>
        <v>59.52</v>
      </c>
      <c r="Q3228" s="15" t="s">
        <v>8315</v>
      </c>
      <c r="R3228" t="s">
        <v>8316</v>
      </c>
      <c r="S3228" s="19">
        <f t="shared" si="253"/>
        <v>42277.583472222221</v>
      </c>
      <c r="T3228" s="19">
        <f t="shared" si="254"/>
        <v>42307.583472222221</v>
      </c>
      <c r="U3228">
        <f t="shared" si="255"/>
        <v>2015</v>
      </c>
    </row>
    <row r="3229" spans="1:21" ht="43.2" x14ac:dyDescent="0.3">
      <c r="A3229" s="8">
        <v>3227</v>
      </c>
      <c r="B3229" s="9" t="s">
        <v>3227</v>
      </c>
      <c r="C3229" s="9" t="s">
        <v>7337</v>
      </c>
      <c r="D3229" s="10">
        <v>1200</v>
      </c>
      <c r="E3229" s="11">
        <v>1500</v>
      </c>
      <c r="F3229" s="8" t="s">
        <v>8218</v>
      </c>
      <c r="G3229" s="8" t="s">
        <v>8224</v>
      </c>
      <c r="H3229" s="8" t="s">
        <v>8246</v>
      </c>
      <c r="I3229" s="8">
        <v>1484687436</v>
      </c>
      <c r="J3229" s="8">
        <v>1482095436</v>
      </c>
      <c r="K3229" s="8" t="b">
        <v>0</v>
      </c>
      <c r="L3229" s="8">
        <v>30</v>
      </c>
      <c r="M3229" s="8" t="b">
        <v>1</v>
      </c>
      <c r="N3229" s="8" t="s">
        <v>8269</v>
      </c>
      <c r="O3229">
        <f t="shared" si="251"/>
        <v>125</v>
      </c>
      <c r="P3229" s="13">
        <f t="shared" si="252"/>
        <v>50</v>
      </c>
      <c r="Q3229" s="15" t="s">
        <v>8315</v>
      </c>
      <c r="R3229" t="s">
        <v>8316</v>
      </c>
      <c r="S3229" s="19">
        <f t="shared" si="253"/>
        <v>42722.882361111115</v>
      </c>
      <c r="T3229" s="19">
        <f t="shared" si="254"/>
        <v>42752.882361111115</v>
      </c>
      <c r="U3229">
        <f t="shared" si="255"/>
        <v>2016</v>
      </c>
    </row>
    <row r="3230" spans="1:21" ht="28.8" hidden="1" x14ac:dyDescent="0.3">
      <c r="A3230" s="8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  <c r="O3230">
        <f t="shared" si="251"/>
        <v>102</v>
      </c>
      <c r="P3230" s="13">
        <f t="shared" si="252"/>
        <v>193.62</v>
      </c>
      <c r="Q3230" s="15" t="s">
        <v>8315</v>
      </c>
      <c r="R3230" t="s">
        <v>8316</v>
      </c>
      <c r="S3230" s="19">
        <f t="shared" si="253"/>
        <v>42323.70930555556</v>
      </c>
      <c r="T3230" s="19">
        <f t="shared" si="254"/>
        <v>42355.207638888889</v>
      </c>
      <c r="U3230">
        <f t="shared" si="255"/>
        <v>2015</v>
      </c>
    </row>
    <row r="3231" spans="1:21" ht="43.2" hidden="1" x14ac:dyDescent="0.3">
      <c r="A3231" s="8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  <c r="O3231">
        <f t="shared" si="251"/>
        <v>108</v>
      </c>
      <c r="P3231" s="13">
        <f t="shared" si="252"/>
        <v>106.8</v>
      </c>
      <c r="Q3231" s="15" t="s">
        <v>8315</v>
      </c>
      <c r="R3231" t="s">
        <v>8316</v>
      </c>
      <c r="S3231" s="19">
        <f t="shared" si="253"/>
        <v>41933.291643518518</v>
      </c>
      <c r="T3231" s="19">
        <f t="shared" si="254"/>
        <v>41963.333310185189</v>
      </c>
      <c r="U3231">
        <f t="shared" si="255"/>
        <v>2014</v>
      </c>
    </row>
    <row r="3232" spans="1:21" ht="43.2" x14ac:dyDescent="0.3">
      <c r="A3232" s="8">
        <v>3230</v>
      </c>
      <c r="B3232" s="9" t="s">
        <v>3230</v>
      </c>
      <c r="C3232" s="9" t="s">
        <v>7340</v>
      </c>
      <c r="D3232" s="10">
        <v>2600</v>
      </c>
      <c r="E3232" s="11">
        <v>2857</v>
      </c>
      <c r="F3232" s="8" t="s">
        <v>8218</v>
      </c>
      <c r="G3232" s="8" t="s">
        <v>8223</v>
      </c>
      <c r="H3232" s="8" t="s">
        <v>8245</v>
      </c>
      <c r="I3232" s="8">
        <v>1412135940</v>
      </c>
      <c r="J3232" s="8">
        <v>1410840126</v>
      </c>
      <c r="K3232" s="8" t="b">
        <v>1</v>
      </c>
      <c r="L3232" s="8">
        <v>37</v>
      </c>
      <c r="M3232" s="8" t="b">
        <v>1</v>
      </c>
      <c r="N3232" s="8" t="s">
        <v>8269</v>
      </c>
      <c r="O3232">
        <f t="shared" si="251"/>
        <v>110</v>
      </c>
      <c r="P3232" s="13">
        <f t="shared" si="252"/>
        <v>77.22</v>
      </c>
      <c r="Q3232" s="15" t="s">
        <v>8315</v>
      </c>
      <c r="R3232" t="s">
        <v>8316</v>
      </c>
      <c r="S3232" s="19">
        <f t="shared" si="253"/>
        <v>41898.168125000004</v>
      </c>
      <c r="T3232" s="19">
        <f t="shared" si="254"/>
        <v>41913.165972222225</v>
      </c>
      <c r="U3232">
        <f t="shared" si="255"/>
        <v>2014</v>
      </c>
    </row>
    <row r="3233" spans="1:21" ht="43.2" x14ac:dyDescent="0.3">
      <c r="A3233" s="8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  <c r="O3233">
        <f t="shared" si="251"/>
        <v>161</v>
      </c>
      <c r="P3233" s="13">
        <f t="shared" si="252"/>
        <v>57.5</v>
      </c>
      <c r="Q3233" s="15" t="s">
        <v>8315</v>
      </c>
      <c r="R3233" t="s">
        <v>8316</v>
      </c>
      <c r="S3233" s="19">
        <f t="shared" si="253"/>
        <v>42446.943831018521</v>
      </c>
      <c r="T3233" s="19">
        <f t="shared" si="254"/>
        <v>42476.943831018521</v>
      </c>
      <c r="U3233">
        <f t="shared" si="255"/>
        <v>2016</v>
      </c>
    </row>
    <row r="3234" spans="1:21" ht="43.2" x14ac:dyDescent="0.3">
      <c r="A3234" s="8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  <c r="O3234">
        <f t="shared" si="251"/>
        <v>131</v>
      </c>
      <c r="P3234" s="13">
        <f t="shared" si="252"/>
        <v>50.46</v>
      </c>
      <c r="Q3234" s="15" t="s">
        <v>8315</v>
      </c>
      <c r="R3234" t="s">
        <v>8316</v>
      </c>
      <c r="S3234" s="19">
        <f t="shared" si="253"/>
        <v>42463.81385416667</v>
      </c>
      <c r="T3234" s="19">
        <f t="shared" si="254"/>
        <v>42494.165972222225</v>
      </c>
      <c r="U3234">
        <f t="shared" si="255"/>
        <v>2016</v>
      </c>
    </row>
    <row r="3235" spans="1:21" ht="43.2" hidden="1" x14ac:dyDescent="0.3">
      <c r="A3235" s="8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  <c r="O3235">
        <f t="shared" si="251"/>
        <v>119</v>
      </c>
      <c r="P3235" s="13">
        <f t="shared" si="252"/>
        <v>97.38</v>
      </c>
      <c r="Q3235" s="15" t="s">
        <v>8315</v>
      </c>
      <c r="R3235" t="s">
        <v>8316</v>
      </c>
      <c r="S3235" s="19">
        <f t="shared" si="253"/>
        <v>42766.805034722223</v>
      </c>
      <c r="T3235" s="19">
        <f t="shared" si="254"/>
        <v>42796.805034722223</v>
      </c>
      <c r="U3235">
        <f t="shared" si="255"/>
        <v>2017</v>
      </c>
    </row>
    <row r="3236" spans="1:21" ht="43.2" x14ac:dyDescent="0.3">
      <c r="A3236" s="8">
        <v>3234</v>
      </c>
      <c r="B3236" s="9" t="s">
        <v>3234</v>
      </c>
      <c r="C3236" s="9" t="s">
        <v>7344</v>
      </c>
      <c r="D3236" s="10">
        <v>4000</v>
      </c>
      <c r="E3236" s="11">
        <v>4015.71</v>
      </c>
      <c r="F3236" s="8" t="s">
        <v>8218</v>
      </c>
      <c r="G3236" s="8" t="s">
        <v>8224</v>
      </c>
      <c r="H3236" s="8" t="s">
        <v>8246</v>
      </c>
      <c r="I3236" s="8">
        <v>1485991860</v>
      </c>
      <c r="J3236" s="8">
        <v>1483124208</v>
      </c>
      <c r="K3236" s="8" t="b">
        <v>0</v>
      </c>
      <c r="L3236" s="8">
        <v>115</v>
      </c>
      <c r="M3236" s="8" t="b">
        <v>1</v>
      </c>
      <c r="N3236" s="8" t="s">
        <v>8269</v>
      </c>
      <c r="O3236">
        <f t="shared" si="251"/>
        <v>100</v>
      </c>
      <c r="P3236" s="13">
        <f t="shared" si="252"/>
        <v>34.92</v>
      </c>
      <c r="Q3236" s="15" t="s">
        <v>8315</v>
      </c>
      <c r="R3236" t="s">
        <v>8316</v>
      </c>
      <c r="S3236" s="19">
        <f t="shared" si="253"/>
        <v>42734.789444444439</v>
      </c>
      <c r="T3236" s="19">
        <f t="shared" si="254"/>
        <v>42767.979861111111</v>
      </c>
      <c r="U3236">
        <f t="shared" si="255"/>
        <v>2016</v>
      </c>
    </row>
    <row r="3237" spans="1:21" ht="43.2" hidden="1" x14ac:dyDescent="0.3">
      <c r="A3237" s="8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  <c r="O3237">
        <f t="shared" si="251"/>
        <v>103</v>
      </c>
      <c r="P3237" s="13">
        <f t="shared" si="252"/>
        <v>85.53</v>
      </c>
      <c r="Q3237" s="15" t="s">
        <v>8315</v>
      </c>
      <c r="R3237" t="s">
        <v>8316</v>
      </c>
      <c r="S3237" s="19">
        <f t="shared" si="253"/>
        <v>42522.347812499997</v>
      </c>
      <c r="T3237" s="19">
        <f t="shared" si="254"/>
        <v>42552.347812499997</v>
      </c>
      <c r="U3237">
        <f t="shared" si="255"/>
        <v>2016</v>
      </c>
    </row>
    <row r="3238" spans="1:21" ht="43.2" hidden="1" x14ac:dyDescent="0.3">
      <c r="A3238" s="8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  <c r="O3238">
        <f t="shared" si="251"/>
        <v>101</v>
      </c>
      <c r="P3238" s="13">
        <f t="shared" si="252"/>
        <v>182.91</v>
      </c>
      <c r="Q3238" s="15" t="s">
        <v>8315</v>
      </c>
      <c r="R3238" t="s">
        <v>8316</v>
      </c>
      <c r="S3238" s="19">
        <f t="shared" si="253"/>
        <v>42702.917048611111</v>
      </c>
      <c r="T3238" s="19">
        <f t="shared" si="254"/>
        <v>42732.917048611111</v>
      </c>
      <c r="U3238">
        <f t="shared" si="255"/>
        <v>2016</v>
      </c>
    </row>
    <row r="3239" spans="1:21" ht="28.8" hidden="1" x14ac:dyDescent="0.3">
      <c r="A3239" s="8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  <c r="O3239">
        <f t="shared" si="251"/>
        <v>101</v>
      </c>
      <c r="P3239" s="13">
        <f t="shared" si="252"/>
        <v>131.13999999999999</v>
      </c>
      <c r="Q3239" s="15" t="s">
        <v>8315</v>
      </c>
      <c r="R3239" t="s">
        <v>8316</v>
      </c>
      <c r="S3239" s="19">
        <f t="shared" si="253"/>
        <v>42252.474351851852</v>
      </c>
      <c r="T3239" s="19">
        <f t="shared" si="254"/>
        <v>42276.165972222225</v>
      </c>
      <c r="U3239">
        <f t="shared" si="255"/>
        <v>2015</v>
      </c>
    </row>
    <row r="3240" spans="1:21" ht="43.2" x14ac:dyDescent="0.3">
      <c r="A3240" s="8">
        <v>3238</v>
      </c>
      <c r="B3240" s="9" t="s">
        <v>3238</v>
      </c>
      <c r="C3240" s="9" t="s">
        <v>7348</v>
      </c>
      <c r="D3240" s="10">
        <v>2800</v>
      </c>
      <c r="E3240" s="11">
        <v>3145</v>
      </c>
      <c r="F3240" s="8" t="s">
        <v>8218</v>
      </c>
      <c r="G3240" s="8" t="s">
        <v>8224</v>
      </c>
      <c r="H3240" s="8" t="s">
        <v>8246</v>
      </c>
      <c r="I3240" s="8">
        <v>1435752898</v>
      </c>
      <c r="J3240" s="8">
        <v>1433160898</v>
      </c>
      <c r="K3240" s="8" t="b">
        <v>1</v>
      </c>
      <c r="L3240" s="8">
        <v>79</v>
      </c>
      <c r="M3240" s="8" t="b">
        <v>1</v>
      </c>
      <c r="N3240" s="8" t="s">
        <v>8269</v>
      </c>
      <c r="O3240">
        <f t="shared" si="251"/>
        <v>112</v>
      </c>
      <c r="P3240" s="13">
        <f t="shared" si="252"/>
        <v>39.81</v>
      </c>
      <c r="Q3240" s="15" t="s">
        <v>8315</v>
      </c>
      <c r="R3240" t="s">
        <v>8316</v>
      </c>
      <c r="S3240" s="19">
        <f t="shared" si="253"/>
        <v>42156.510393518518</v>
      </c>
      <c r="T3240" s="19">
        <f t="shared" si="254"/>
        <v>42186.510393518518</v>
      </c>
      <c r="U3240">
        <f t="shared" si="255"/>
        <v>2015</v>
      </c>
    </row>
    <row r="3241" spans="1:21" ht="57.6" hidden="1" x14ac:dyDescent="0.3">
      <c r="A3241" s="8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  <c r="O3241">
        <f t="shared" si="251"/>
        <v>106</v>
      </c>
      <c r="P3241" s="13">
        <f t="shared" si="252"/>
        <v>59.7</v>
      </c>
      <c r="Q3241" s="15" t="s">
        <v>8315</v>
      </c>
      <c r="R3241" t="s">
        <v>8316</v>
      </c>
      <c r="S3241" s="19">
        <f t="shared" si="253"/>
        <v>42278.089039351849</v>
      </c>
      <c r="T3241" s="19">
        <f t="shared" si="254"/>
        <v>42302.999305555553</v>
      </c>
      <c r="U3241">
        <f t="shared" si="255"/>
        <v>2015</v>
      </c>
    </row>
    <row r="3242" spans="1:21" ht="43.2" x14ac:dyDescent="0.3">
      <c r="A3242" s="8">
        <v>3240</v>
      </c>
      <c r="B3242" s="9" t="s">
        <v>3240</v>
      </c>
      <c r="C3242" s="9" t="s">
        <v>7350</v>
      </c>
      <c r="D3242" s="10">
        <v>3000</v>
      </c>
      <c r="E3242" s="11">
        <v>3017</v>
      </c>
      <c r="F3242" s="8" t="s">
        <v>8218</v>
      </c>
      <c r="G3242" s="8" t="s">
        <v>8224</v>
      </c>
      <c r="H3242" s="8" t="s">
        <v>8246</v>
      </c>
      <c r="I3242" s="8">
        <v>1487286000</v>
      </c>
      <c r="J3242" s="8">
        <v>1484843948</v>
      </c>
      <c r="K3242" s="8" t="b">
        <v>0</v>
      </c>
      <c r="L3242" s="8">
        <v>34</v>
      </c>
      <c r="M3242" s="8" t="b">
        <v>1</v>
      </c>
      <c r="N3242" s="8" t="s">
        <v>8269</v>
      </c>
      <c r="O3242">
        <f t="shared" si="251"/>
        <v>101</v>
      </c>
      <c r="P3242" s="13">
        <f t="shared" si="252"/>
        <v>88.74</v>
      </c>
      <c r="Q3242" s="15" t="s">
        <v>8315</v>
      </c>
      <c r="R3242" t="s">
        <v>8316</v>
      </c>
      <c r="S3242" s="19">
        <f t="shared" si="253"/>
        <v>42754.693842592591</v>
      </c>
      <c r="T3242" s="19">
        <f t="shared" si="254"/>
        <v>42782.958333333328</v>
      </c>
      <c r="U3242">
        <f t="shared" si="255"/>
        <v>2017</v>
      </c>
    </row>
    <row r="3243" spans="1:21" ht="57.6" hidden="1" x14ac:dyDescent="0.3">
      <c r="A3243" s="8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  <c r="O3243">
        <f t="shared" si="251"/>
        <v>115</v>
      </c>
      <c r="P3243" s="13">
        <f t="shared" si="252"/>
        <v>58.69</v>
      </c>
      <c r="Q3243" s="15" t="s">
        <v>8315</v>
      </c>
      <c r="R3243" t="s">
        <v>8316</v>
      </c>
      <c r="S3243" s="19">
        <f t="shared" si="253"/>
        <v>41893.324884259258</v>
      </c>
      <c r="T3243" s="19">
        <f t="shared" si="254"/>
        <v>41926.290972222225</v>
      </c>
      <c r="U3243">
        <f t="shared" si="255"/>
        <v>2014</v>
      </c>
    </row>
    <row r="3244" spans="1:21" ht="43.2" hidden="1" x14ac:dyDescent="0.3">
      <c r="A3244" s="8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  <c r="O3244">
        <f t="shared" si="251"/>
        <v>127</v>
      </c>
      <c r="P3244" s="13">
        <f t="shared" si="252"/>
        <v>69.569999999999993</v>
      </c>
      <c r="Q3244" s="15" t="s">
        <v>8315</v>
      </c>
      <c r="R3244" t="s">
        <v>8316</v>
      </c>
      <c r="S3244" s="19">
        <f t="shared" si="253"/>
        <v>41871.755694444444</v>
      </c>
      <c r="T3244" s="19">
        <f t="shared" si="254"/>
        <v>41901.755694444444</v>
      </c>
      <c r="U3244">
        <f t="shared" si="255"/>
        <v>2014</v>
      </c>
    </row>
    <row r="3245" spans="1:21" ht="43.2" hidden="1" x14ac:dyDescent="0.3">
      <c r="A3245" s="8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  <c r="O3245">
        <f t="shared" si="251"/>
        <v>103</v>
      </c>
      <c r="P3245" s="13">
        <f t="shared" si="252"/>
        <v>115.87</v>
      </c>
      <c r="Q3245" s="15" t="s">
        <v>8315</v>
      </c>
      <c r="R3245" t="s">
        <v>8316</v>
      </c>
      <c r="S3245" s="19">
        <f t="shared" si="253"/>
        <v>42262.096782407403</v>
      </c>
      <c r="T3245" s="19">
        <f t="shared" si="254"/>
        <v>42286</v>
      </c>
      <c r="U3245">
        <f t="shared" si="255"/>
        <v>2015</v>
      </c>
    </row>
    <row r="3246" spans="1:21" ht="43.2" x14ac:dyDescent="0.3">
      <c r="A3246" s="8">
        <v>3244</v>
      </c>
      <c r="B3246" s="9" t="s">
        <v>3244</v>
      </c>
      <c r="C3246" s="9" t="s">
        <v>7354</v>
      </c>
      <c r="D3246" s="10">
        <v>1600</v>
      </c>
      <c r="E3246" s="11">
        <v>1647</v>
      </c>
      <c r="F3246" s="8" t="s">
        <v>8218</v>
      </c>
      <c r="G3246" s="8" t="s">
        <v>8224</v>
      </c>
      <c r="H3246" s="8" t="s">
        <v>8246</v>
      </c>
      <c r="I3246" s="8">
        <v>1480613982</v>
      </c>
      <c r="J3246" s="8">
        <v>1478018382</v>
      </c>
      <c r="K3246" s="8" t="b">
        <v>0</v>
      </c>
      <c r="L3246" s="8">
        <v>69</v>
      </c>
      <c r="M3246" s="8" t="b">
        <v>1</v>
      </c>
      <c r="N3246" s="8" t="s">
        <v>8269</v>
      </c>
      <c r="O3246">
        <f t="shared" si="251"/>
        <v>103</v>
      </c>
      <c r="P3246" s="13">
        <f t="shared" si="252"/>
        <v>23.87</v>
      </c>
      <c r="Q3246" s="15" t="s">
        <v>8315</v>
      </c>
      <c r="R3246" t="s">
        <v>8316</v>
      </c>
      <c r="S3246" s="19">
        <f t="shared" si="253"/>
        <v>42675.694236111114</v>
      </c>
      <c r="T3246" s="19">
        <f t="shared" si="254"/>
        <v>42705.735902777778</v>
      </c>
      <c r="U3246">
        <f t="shared" si="255"/>
        <v>2016</v>
      </c>
    </row>
    <row r="3247" spans="1:21" ht="43.2" hidden="1" x14ac:dyDescent="0.3">
      <c r="A3247" s="8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  <c r="O3247">
        <f t="shared" si="251"/>
        <v>104</v>
      </c>
      <c r="P3247" s="13">
        <f t="shared" si="252"/>
        <v>81.13</v>
      </c>
      <c r="Q3247" s="15" t="s">
        <v>8315</v>
      </c>
      <c r="R3247" t="s">
        <v>8316</v>
      </c>
      <c r="S3247" s="19">
        <f t="shared" si="253"/>
        <v>42135.60020833333</v>
      </c>
      <c r="T3247" s="19">
        <f t="shared" si="254"/>
        <v>42167.083333333328</v>
      </c>
      <c r="U3247">
        <f t="shared" si="255"/>
        <v>2015</v>
      </c>
    </row>
    <row r="3248" spans="1:21" ht="43.2" hidden="1" x14ac:dyDescent="0.3">
      <c r="A3248" s="8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  <c r="O3248">
        <f t="shared" si="251"/>
        <v>111</v>
      </c>
      <c r="P3248" s="13">
        <f t="shared" si="252"/>
        <v>57.63</v>
      </c>
      <c r="Q3248" s="15" t="s">
        <v>8315</v>
      </c>
      <c r="R3248" t="s">
        <v>8316</v>
      </c>
      <c r="S3248" s="19">
        <f t="shared" si="253"/>
        <v>42230.472222222219</v>
      </c>
      <c r="T3248" s="19">
        <f t="shared" si="254"/>
        <v>42259.165972222225</v>
      </c>
      <c r="U3248">
        <f t="shared" si="255"/>
        <v>2015</v>
      </c>
    </row>
    <row r="3249" spans="1:21" ht="43.2" x14ac:dyDescent="0.3">
      <c r="A3249" s="8">
        <v>3247</v>
      </c>
      <c r="B3249" s="9" t="s">
        <v>3247</v>
      </c>
      <c r="C3249" s="9" t="s">
        <v>7357</v>
      </c>
      <c r="D3249" s="10">
        <v>2500</v>
      </c>
      <c r="E3249" s="11">
        <v>2646.5</v>
      </c>
      <c r="F3249" s="8" t="s">
        <v>8218</v>
      </c>
      <c r="G3249" s="8" t="s">
        <v>8224</v>
      </c>
      <c r="H3249" s="8" t="s">
        <v>8246</v>
      </c>
      <c r="I3249" s="8">
        <v>1436696712</v>
      </c>
      <c r="J3249" s="8">
        <v>1434104712</v>
      </c>
      <c r="K3249" s="8" t="b">
        <v>1</v>
      </c>
      <c r="L3249" s="8">
        <v>57</v>
      </c>
      <c r="M3249" s="8" t="b">
        <v>1</v>
      </c>
      <c r="N3249" s="8" t="s">
        <v>8269</v>
      </c>
      <c r="O3249">
        <f t="shared" si="251"/>
        <v>106</v>
      </c>
      <c r="P3249" s="13">
        <f t="shared" si="252"/>
        <v>46.43</v>
      </c>
      <c r="Q3249" s="15" t="s">
        <v>8315</v>
      </c>
      <c r="R3249" t="s">
        <v>8316</v>
      </c>
      <c r="S3249" s="19">
        <f t="shared" si="253"/>
        <v>42167.434166666666</v>
      </c>
      <c r="T3249" s="19">
        <f t="shared" si="254"/>
        <v>42197.434166666666</v>
      </c>
      <c r="U3249">
        <f t="shared" si="255"/>
        <v>2015</v>
      </c>
    </row>
    <row r="3250" spans="1:21" ht="28.8" hidden="1" x14ac:dyDescent="0.3">
      <c r="A3250" s="8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  <c r="O3250">
        <f t="shared" si="251"/>
        <v>101</v>
      </c>
      <c r="P3250" s="13">
        <f t="shared" si="252"/>
        <v>60.48</v>
      </c>
      <c r="Q3250" s="15" t="s">
        <v>8315</v>
      </c>
      <c r="R3250" t="s">
        <v>8316</v>
      </c>
      <c r="S3250" s="19">
        <f t="shared" si="253"/>
        <v>42068.888391203705</v>
      </c>
      <c r="T3250" s="19">
        <f t="shared" si="254"/>
        <v>42098.846724537041</v>
      </c>
      <c r="U3250">
        <f t="shared" si="255"/>
        <v>2015</v>
      </c>
    </row>
    <row r="3251" spans="1:21" ht="43.2" hidden="1" x14ac:dyDescent="0.3">
      <c r="A3251" s="8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  <c r="O3251">
        <f t="shared" si="251"/>
        <v>105</v>
      </c>
      <c r="P3251" s="13">
        <f t="shared" si="252"/>
        <v>65.58</v>
      </c>
      <c r="Q3251" s="15" t="s">
        <v>8315</v>
      </c>
      <c r="R3251" t="s">
        <v>8316</v>
      </c>
      <c r="S3251" s="19">
        <f t="shared" si="253"/>
        <v>42145.746689814812</v>
      </c>
      <c r="T3251" s="19">
        <f t="shared" si="254"/>
        <v>42175.746689814812</v>
      </c>
      <c r="U3251">
        <f t="shared" si="255"/>
        <v>2015</v>
      </c>
    </row>
    <row r="3252" spans="1:21" ht="57.6" hidden="1" x14ac:dyDescent="0.3">
      <c r="A3252" s="8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  <c r="O3252">
        <f t="shared" si="251"/>
        <v>102</v>
      </c>
      <c r="P3252" s="13">
        <f t="shared" si="252"/>
        <v>119.19</v>
      </c>
      <c r="Q3252" s="15" t="s">
        <v>8315</v>
      </c>
      <c r="R3252" t="s">
        <v>8316</v>
      </c>
      <c r="S3252" s="19">
        <f t="shared" si="253"/>
        <v>41918.742175925923</v>
      </c>
      <c r="T3252" s="19">
        <f t="shared" si="254"/>
        <v>41948.783842592595</v>
      </c>
      <c r="U3252">
        <f t="shared" si="255"/>
        <v>2014</v>
      </c>
    </row>
    <row r="3253" spans="1:21" ht="43.2" x14ac:dyDescent="0.3">
      <c r="A3253" s="8">
        <v>3251</v>
      </c>
      <c r="B3253" s="9" t="s">
        <v>3251</v>
      </c>
      <c r="C3253" s="9" t="s">
        <v>7361</v>
      </c>
      <c r="D3253" s="10">
        <v>1500</v>
      </c>
      <c r="E3253" s="11">
        <v>1661</v>
      </c>
      <c r="F3253" s="8" t="s">
        <v>8218</v>
      </c>
      <c r="G3253" s="8" t="s">
        <v>8223</v>
      </c>
      <c r="H3253" s="8" t="s">
        <v>8245</v>
      </c>
      <c r="I3253" s="8">
        <v>1434907966</v>
      </c>
      <c r="J3253" s="8">
        <v>1432315966</v>
      </c>
      <c r="K3253" s="8" t="b">
        <v>1</v>
      </c>
      <c r="L3253" s="8">
        <v>20</v>
      </c>
      <c r="M3253" s="8" t="b">
        <v>1</v>
      </c>
      <c r="N3253" s="8" t="s">
        <v>8269</v>
      </c>
      <c r="O3253">
        <f t="shared" si="251"/>
        <v>111</v>
      </c>
      <c r="P3253" s="13">
        <f t="shared" si="252"/>
        <v>83.05</v>
      </c>
      <c r="Q3253" s="15" t="s">
        <v>8315</v>
      </c>
      <c r="R3253" t="s">
        <v>8316</v>
      </c>
      <c r="S3253" s="19">
        <f t="shared" si="253"/>
        <v>42146.731087962966</v>
      </c>
      <c r="T3253" s="19">
        <f t="shared" si="254"/>
        <v>42176.731087962966</v>
      </c>
      <c r="U3253">
        <f t="shared" si="255"/>
        <v>2015</v>
      </c>
    </row>
    <row r="3254" spans="1:21" ht="43.2" x14ac:dyDescent="0.3">
      <c r="A3254" s="8">
        <v>3252</v>
      </c>
      <c r="B3254" s="9" t="s">
        <v>3252</v>
      </c>
      <c r="C3254" s="9" t="s">
        <v>7362</v>
      </c>
      <c r="D3254" s="10">
        <v>2250</v>
      </c>
      <c r="E3254" s="11">
        <v>2876</v>
      </c>
      <c r="F3254" s="8" t="s">
        <v>8218</v>
      </c>
      <c r="G3254" s="8" t="s">
        <v>8224</v>
      </c>
      <c r="H3254" s="8" t="s">
        <v>8246</v>
      </c>
      <c r="I3254" s="8">
        <v>1473247240</v>
      </c>
      <c r="J3254" s="8">
        <v>1470655240</v>
      </c>
      <c r="K3254" s="8" t="b">
        <v>1</v>
      </c>
      <c r="L3254" s="8">
        <v>50</v>
      </c>
      <c r="M3254" s="8" t="b">
        <v>1</v>
      </c>
      <c r="N3254" s="8" t="s">
        <v>8269</v>
      </c>
      <c r="O3254">
        <f t="shared" si="251"/>
        <v>128</v>
      </c>
      <c r="P3254" s="13">
        <f t="shared" si="252"/>
        <v>57.52</v>
      </c>
      <c r="Q3254" s="15" t="s">
        <v>8315</v>
      </c>
      <c r="R3254" t="s">
        <v>8316</v>
      </c>
      <c r="S3254" s="19">
        <f t="shared" si="253"/>
        <v>42590.472685185188</v>
      </c>
      <c r="T3254" s="19">
        <f t="shared" si="254"/>
        <v>42620.472685185188</v>
      </c>
      <c r="U3254">
        <f t="shared" si="255"/>
        <v>2016</v>
      </c>
    </row>
    <row r="3255" spans="1:21" ht="43.2" hidden="1" x14ac:dyDescent="0.3">
      <c r="A3255" s="8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  <c r="O3255">
        <f t="shared" si="251"/>
        <v>102</v>
      </c>
      <c r="P3255" s="13">
        <f t="shared" si="252"/>
        <v>177.09</v>
      </c>
      <c r="Q3255" s="15" t="s">
        <v>8315</v>
      </c>
      <c r="R3255" t="s">
        <v>8316</v>
      </c>
      <c r="S3255" s="19">
        <f t="shared" si="253"/>
        <v>42602.576712962968</v>
      </c>
      <c r="T3255" s="19">
        <f t="shared" si="254"/>
        <v>42621.15625</v>
      </c>
      <c r="U3255">
        <f t="shared" si="255"/>
        <v>2016</v>
      </c>
    </row>
    <row r="3256" spans="1:21" ht="43.2" hidden="1" x14ac:dyDescent="0.3">
      <c r="A3256" s="8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  <c r="O3256">
        <f t="shared" si="251"/>
        <v>101</v>
      </c>
      <c r="P3256" s="13">
        <f t="shared" si="252"/>
        <v>70.77</v>
      </c>
      <c r="Q3256" s="15" t="s">
        <v>8315</v>
      </c>
      <c r="R3256" t="s">
        <v>8316</v>
      </c>
      <c r="S3256" s="19">
        <f t="shared" si="253"/>
        <v>42059.085752314815</v>
      </c>
      <c r="T3256" s="19">
        <f t="shared" si="254"/>
        <v>42089.044085648144</v>
      </c>
      <c r="U3256">
        <f t="shared" si="255"/>
        <v>2015</v>
      </c>
    </row>
    <row r="3257" spans="1:21" ht="57.6" hidden="1" x14ac:dyDescent="0.3">
      <c r="A3257" s="8">
        <v>3255</v>
      </c>
      <c r="B3257" s="9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  <c r="O3257">
        <f t="shared" si="251"/>
        <v>175</v>
      </c>
      <c r="P3257" s="13">
        <f t="shared" si="252"/>
        <v>29.17</v>
      </c>
      <c r="Q3257" s="15" t="s">
        <v>8315</v>
      </c>
      <c r="R3257" t="s">
        <v>8316</v>
      </c>
      <c r="S3257" s="19">
        <f t="shared" si="253"/>
        <v>41889.768229166664</v>
      </c>
      <c r="T3257" s="19">
        <f t="shared" si="254"/>
        <v>41919.768229166664</v>
      </c>
      <c r="U3257">
        <f t="shared" si="255"/>
        <v>2014</v>
      </c>
    </row>
    <row r="3258" spans="1:21" ht="43.2" hidden="1" x14ac:dyDescent="0.3">
      <c r="A3258" s="8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  <c r="O3258">
        <f t="shared" si="251"/>
        <v>128</v>
      </c>
      <c r="P3258" s="13">
        <f t="shared" si="252"/>
        <v>72.760000000000005</v>
      </c>
      <c r="Q3258" s="15" t="s">
        <v>8315</v>
      </c>
      <c r="R3258" t="s">
        <v>8316</v>
      </c>
      <c r="S3258" s="19">
        <f t="shared" si="253"/>
        <v>42144.573807870373</v>
      </c>
      <c r="T3258" s="19">
        <f t="shared" si="254"/>
        <v>42166.165972222225</v>
      </c>
      <c r="U3258">
        <f t="shared" si="255"/>
        <v>2015</v>
      </c>
    </row>
    <row r="3259" spans="1:21" ht="43.2" x14ac:dyDescent="0.3">
      <c r="A3259" s="8">
        <v>3257</v>
      </c>
      <c r="B3259" s="9" t="s">
        <v>3257</v>
      </c>
      <c r="C3259" s="9" t="s">
        <v>7367</v>
      </c>
      <c r="D3259" s="10">
        <v>2000</v>
      </c>
      <c r="E3259" s="11">
        <v>2125.9899999999998</v>
      </c>
      <c r="F3259" s="8" t="s">
        <v>8218</v>
      </c>
      <c r="G3259" s="8" t="s">
        <v>8224</v>
      </c>
      <c r="H3259" s="8" t="s">
        <v>8246</v>
      </c>
      <c r="I3259" s="8">
        <v>1487769952</v>
      </c>
      <c r="J3259" s="8">
        <v>1485177952</v>
      </c>
      <c r="K3259" s="8" t="b">
        <v>0</v>
      </c>
      <c r="L3259" s="8">
        <v>41</v>
      </c>
      <c r="M3259" s="8" t="b">
        <v>1</v>
      </c>
      <c r="N3259" s="8" t="s">
        <v>8269</v>
      </c>
      <c r="O3259">
        <f t="shared" si="251"/>
        <v>106</v>
      </c>
      <c r="P3259" s="13">
        <f t="shared" si="252"/>
        <v>51.85</v>
      </c>
      <c r="Q3259" s="15" t="s">
        <v>8315</v>
      </c>
      <c r="R3259" t="s">
        <v>8316</v>
      </c>
      <c r="S3259" s="19">
        <f t="shared" si="253"/>
        <v>42758.559629629628</v>
      </c>
      <c r="T3259" s="19">
        <f t="shared" si="254"/>
        <v>42788.559629629628</v>
      </c>
      <c r="U3259">
        <f t="shared" si="255"/>
        <v>2017</v>
      </c>
    </row>
    <row r="3260" spans="1:21" ht="43.2" hidden="1" x14ac:dyDescent="0.3">
      <c r="A3260" s="8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  <c r="O3260">
        <f t="shared" si="251"/>
        <v>105</v>
      </c>
      <c r="P3260" s="13">
        <f t="shared" si="252"/>
        <v>98.2</v>
      </c>
      <c r="Q3260" s="15" t="s">
        <v>8315</v>
      </c>
      <c r="R3260" t="s">
        <v>8316</v>
      </c>
      <c r="S3260" s="19">
        <f t="shared" si="253"/>
        <v>41982.887280092589</v>
      </c>
      <c r="T3260" s="19">
        <f t="shared" si="254"/>
        <v>42012.887280092589</v>
      </c>
      <c r="U3260">
        <f t="shared" si="255"/>
        <v>2014</v>
      </c>
    </row>
    <row r="3261" spans="1:21" ht="43.2" hidden="1" x14ac:dyDescent="0.3">
      <c r="A3261" s="8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  <c r="O3261">
        <f t="shared" si="251"/>
        <v>106</v>
      </c>
      <c r="P3261" s="13">
        <f t="shared" si="252"/>
        <v>251.74</v>
      </c>
      <c r="Q3261" s="15" t="s">
        <v>8315</v>
      </c>
      <c r="R3261" t="s">
        <v>8316</v>
      </c>
      <c r="S3261" s="19">
        <f t="shared" si="253"/>
        <v>42614.760937500003</v>
      </c>
      <c r="T3261" s="19">
        <f t="shared" si="254"/>
        <v>42644.165972222225</v>
      </c>
      <c r="U3261">
        <f t="shared" si="255"/>
        <v>2016</v>
      </c>
    </row>
    <row r="3262" spans="1:21" ht="43.2" hidden="1" x14ac:dyDescent="0.3">
      <c r="A3262" s="8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  <c r="O3262">
        <f t="shared" si="251"/>
        <v>109</v>
      </c>
      <c r="P3262" s="13">
        <f t="shared" si="252"/>
        <v>74.819999999999993</v>
      </c>
      <c r="Q3262" s="15" t="s">
        <v>8315</v>
      </c>
      <c r="R3262" t="s">
        <v>8316</v>
      </c>
      <c r="S3262" s="19">
        <f t="shared" si="253"/>
        <v>42303.672662037032</v>
      </c>
      <c r="T3262" s="19">
        <f t="shared" si="254"/>
        <v>42338.714328703703</v>
      </c>
      <c r="U3262">
        <f t="shared" si="255"/>
        <v>2015</v>
      </c>
    </row>
    <row r="3263" spans="1:21" ht="43.2" x14ac:dyDescent="0.3">
      <c r="A3263" s="8">
        <v>3261</v>
      </c>
      <c r="B3263" s="9" t="s">
        <v>3261</v>
      </c>
      <c r="C3263" s="9" t="s">
        <v>7371</v>
      </c>
      <c r="D3263" s="10">
        <v>3300</v>
      </c>
      <c r="E3263" s="11">
        <v>3315</v>
      </c>
      <c r="F3263" s="8" t="s">
        <v>8218</v>
      </c>
      <c r="G3263" s="8" t="s">
        <v>8223</v>
      </c>
      <c r="H3263" s="8" t="s">
        <v>8245</v>
      </c>
      <c r="I3263" s="8">
        <v>1437067476</v>
      </c>
      <c r="J3263" s="8">
        <v>1434475476</v>
      </c>
      <c r="K3263" s="8" t="b">
        <v>1</v>
      </c>
      <c r="L3263" s="8">
        <v>49</v>
      </c>
      <c r="M3263" s="8" t="b">
        <v>1</v>
      </c>
      <c r="N3263" s="8" t="s">
        <v>8269</v>
      </c>
      <c r="O3263">
        <f t="shared" si="251"/>
        <v>100</v>
      </c>
      <c r="P3263" s="13">
        <f t="shared" si="252"/>
        <v>67.650000000000006</v>
      </c>
      <c r="Q3263" s="15" t="s">
        <v>8315</v>
      </c>
      <c r="R3263" t="s">
        <v>8316</v>
      </c>
      <c r="S3263" s="19">
        <f t="shared" si="253"/>
        <v>42171.725416666668</v>
      </c>
      <c r="T3263" s="19">
        <f t="shared" si="254"/>
        <v>42201.725416666668</v>
      </c>
      <c r="U3263">
        <f t="shared" si="255"/>
        <v>2015</v>
      </c>
    </row>
    <row r="3264" spans="1:21" ht="28.8" hidden="1" x14ac:dyDescent="0.3">
      <c r="A3264" s="8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  <c r="O3264">
        <f t="shared" si="251"/>
        <v>103</v>
      </c>
      <c r="P3264" s="13">
        <f t="shared" si="252"/>
        <v>93.81</v>
      </c>
      <c r="Q3264" s="15" t="s">
        <v>8315</v>
      </c>
      <c r="R3264" t="s">
        <v>8316</v>
      </c>
      <c r="S3264" s="19">
        <f t="shared" si="253"/>
        <v>41964.315532407403</v>
      </c>
      <c r="T3264" s="19">
        <f t="shared" si="254"/>
        <v>41995.166666666672</v>
      </c>
      <c r="U3264">
        <f t="shared" si="255"/>
        <v>2014</v>
      </c>
    </row>
    <row r="3265" spans="1:21" ht="28.8" x14ac:dyDescent="0.3">
      <c r="A3265" s="8">
        <v>3263</v>
      </c>
      <c r="B3265" s="9" t="s">
        <v>3263</v>
      </c>
      <c r="C3265" s="9" t="s">
        <v>7373</v>
      </c>
      <c r="D3265" s="10">
        <v>2500</v>
      </c>
      <c r="E3265" s="11">
        <v>2804.16</v>
      </c>
      <c r="F3265" s="8" t="s">
        <v>8218</v>
      </c>
      <c r="G3265" s="8" t="s">
        <v>8223</v>
      </c>
      <c r="H3265" s="8" t="s">
        <v>8245</v>
      </c>
      <c r="I3265" s="8">
        <v>1446238800</v>
      </c>
      <c r="J3265" s="8">
        <v>1444220588</v>
      </c>
      <c r="K3265" s="8" t="b">
        <v>1</v>
      </c>
      <c r="L3265" s="8">
        <v>68</v>
      </c>
      <c r="M3265" s="8" t="b">
        <v>1</v>
      </c>
      <c r="N3265" s="8" t="s">
        <v>8269</v>
      </c>
      <c r="O3265">
        <f t="shared" si="251"/>
        <v>112</v>
      </c>
      <c r="P3265" s="13">
        <f t="shared" si="252"/>
        <v>41.24</v>
      </c>
      <c r="Q3265" s="15" t="s">
        <v>8315</v>
      </c>
      <c r="R3265" t="s">
        <v>8316</v>
      </c>
      <c r="S3265" s="19">
        <f t="shared" si="253"/>
        <v>42284.516064814816</v>
      </c>
      <c r="T3265" s="19">
        <f t="shared" si="254"/>
        <v>42307.875</v>
      </c>
      <c r="U3265">
        <f t="shared" si="255"/>
        <v>2015</v>
      </c>
    </row>
    <row r="3266" spans="1:21" ht="28.8" x14ac:dyDescent="0.3">
      <c r="A3266" s="8">
        <v>3264</v>
      </c>
      <c r="B3266" s="9" t="s">
        <v>3264</v>
      </c>
      <c r="C3266" s="9" t="s">
        <v>7374</v>
      </c>
      <c r="D3266" s="10">
        <v>2500</v>
      </c>
      <c r="E3266" s="11">
        <v>2575</v>
      </c>
      <c r="F3266" s="8" t="s">
        <v>8218</v>
      </c>
      <c r="G3266" s="8" t="s">
        <v>8223</v>
      </c>
      <c r="H3266" s="8" t="s">
        <v>8245</v>
      </c>
      <c r="I3266" s="8">
        <v>1422482400</v>
      </c>
      <c r="J3266" s="8">
        <v>1421089938</v>
      </c>
      <c r="K3266" s="8" t="b">
        <v>1</v>
      </c>
      <c r="L3266" s="8">
        <v>49</v>
      </c>
      <c r="M3266" s="8" t="b">
        <v>1</v>
      </c>
      <c r="N3266" s="8" t="s">
        <v>8269</v>
      </c>
      <c r="O3266">
        <f t="shared" si="251"/>
        <v>103</v>
      </c>
      <c r="P3266" s="13">
        <f t="shared" si="252"/>
        <v>52.55</v>
      </c>
      <c r="Q3266" s="15" t="s">
        <v>8315</v>
      </c>
      <c r="R3266" t="s">
        <v>8316</v>
      </c>
      <c r="S3266" s="19">
        <f t="shared" si="253"/>
        <v>42016.800208333334</v>
      </c>
      <c r="T3266" s="19">
        <f t="shared" si="254"/>
        <v>42032.916666666672</v>
      </c>
      <c r="U3266">
        <f t="shared" si="255"/>
        <v>2015</v>
      </c>
    </row>
    <row r="3267" spans="1:21" ht="43.2" x14ac:dyDescent="0.3">
      <c r="A3267" s="8">
        <v>3265</v>
      </c>
      <c r="B3267" s="9" t="s">
        <v>3265</v>
      </c>
      <c r="C3267" s="9" t="s">
        <v>7375</v>
      </c>
      <c r="D3267" s="10">
        <v>2700</v>
      </c>
      <c r="E3267" s="11">
        <v>4428</v>
      </c>
      <c r="F3267" s="8" t="s">
        <v>8218</v>
      </c>
      <c r="G3267" s="8" t="s">
        <v>8240</v>
      </c>
      <c r="H3267" s="8" t="s">
        <v>8248</v>
      </c>
      <c r="I3267" s="8">
        <v>1449162000</v>
      </c>
      <c r="J3267" s="8">
        <v>1446570315</v>
      </c>
      <c r="K3267" s="8" t="b">
        <v>1</v>
      </c>
      <c r="L3267" s="8">
        <v>63</v>
      </c>
      <c r="M3267" s="8" t="b">
        <v>1</v>
      </c>
      <c r="N3267" s="8" t="s">
        <v>8269</v>
      </c>
      <c r="O3267">
        <f t="shared" ref="O3267:O3330" si="256">ROUND(E3267/D3267*100,0)</f>
        <v>164</v>
      </c>
      <c r="P3267" s="13">
        <f t="shared" ref="P3267:P3330" si="257">IFERROR(ROUND(E3267/L3267,2),0)</f>
        <v>70.290000000000006</v>
      </c>
      <c r="Q3267" s="15" t="s">
        <v>8315</v>
      </c>
      <c r="R3267" t="s">
        <v>8316</v>
      </c>
      <c r="S3267" s="19">
        <f t="shared" ref="S3267:S3330" si="258">(((J3267/60)/60)/24)+DATE(1970,1,1)</f>
        <v>42311.711979166663</v>
      </c>
      <c r="T3267" s="19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3.2" hidden="1" x14ac:dyDescent="0.3">
      <c r="A3268" s="8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  <c r="O3268">
        <f t="shared" si="256"/>
        <v>131</v>
      </c>
      <c r="P3268" s="13">
        <f t="shared" si="257"/>
        <v>48.33</v>
      </c>
      <c r="Q3268" s="15" t="s">
        <v>8315</v>
      </c>
      <c r="R3268" t="s">
        <v>8316</v>
      </c>
      <c r="S3268" s="19">
        <f t="shared" si="258"/>
        <v>42136.536134259266</v>
      </c>
      <c r="T3268" s="19">
        <f t="shared" si="259"/>
        <v>42167.875</v>
      </c>
      <c r="U3268">
        <f t="shared" si="260"/>
        <v>2015</v>
      </c>
    </row>
    <row r="3269" spans="1:21" ht="43.2" hidden="1" x14ac:dyDescent="0.3">
      <c r="A3269" s="8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  <c r="O3269">
        <f t="shared" si="256"/>
        <v>102</v>
      </c>
      <c r="P3269" s="13">
        <f t="shared" si="257"/>
        <v>53.18</v>
      </c>
      <c r="Q3269" s="15" t="s">
        <v>8315</v>
      </c>
      <c r="R3269" t="s">
        <v>8316</v>
      </c>
      <c r="S3269" s="19">
        <f t="shared" si="258"/>
        <v>42172.757638888885</v>
      </c>
      <c r="T3269" s="19">
        <f t="shared" si="259"/>
        <v>42202.757638888885</v>
      </c>
      <c r="U3269">
        <f t="shared" si="260"/>
        <v>2015</v>
      </c>
    </row>
    <row r="3270" spans="1:21" ht="43.2" x14ac:dyDescent="0.3">
      <c r="A3270" s="8">
        <v>3268</v>
      </c>
      <c r="B3270" s="9" t="s">
        <v>3268</v>
      </c>
      <c r="C3270" s="9" t="s">
        <v>7378</v>
      </c>
      <c r="D3270" s="10">
        <v>2000</v>
      </c>
      <c r="E3270" s="11">
        <v>2560</v>
      </c>
      <c r="F3270" s="8" t="s">
        <v>8218</v>
      </c>
      <c r="G3270" s="8" t="s">
        <v>8223</v>
      </c>
      <c r="H3270" s="8" t="s">
        <v>8245</v>
      </c>
      <c r="I3270" s="8">
        <v>1472074928</v>
      </c>
      <c r="J3270" s="8">
        <v>1470692528</v>
      </c>
      <c r="K3270" s="8" t="b">
        <v>1</v>
      </c>
      <c r="L3270" s="8">
        <v>42</v>
      </c>
      <c r="M3270" s="8" t="b">
        <v>1</v>
      </c>
      <c r="N3270" s="8" t="s">
        <v>8269</v>
      </c>
      <c r="O3270">
        <f t="shared" si="256"/>
        <v>128</v>
      </c>
      <c r="P3270" s="13">
        <f t="shared" si="257"/>
        <v>60.95</v>
      </c>
      <c r="Q3270" s="15" t="s">
        <v>8315</v>
      </c>
      <c r="R3270" t="s">
        <v>8316</v>
      </c>
      <c r="S3270" s="19">
        <f t="shared" si="258"/>
        <v>42590.90425925926</v>
      </c>
      <c r="T3270" s="19">
        <f t="shared" si="259"/>
        <v>42606.90425925926</v>
      </c>
      <c r="U3270">
        <f t="shared" si="260"/>
        <v>2016</v>
      </c>
    </row>
    <row r="3271" spans="1:21" ht="43.2" hidden="1" x14ac:dyDescent="0.3">
      <c r="A3271" s="8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  <c r="O3271">
        <f t="shared" si="256"/>
        <v>102</v>
      </c>
      <c r="P3271" s="13">
        <f t="shared" si="257"/>
        <v>116</v>
      </c>
      <c r="Q3271" s="15" t="s">
        <v>8315</v>
      </c>
      <c r="R3271" t="s">
        <v>8316</v>
      </c>
      <c r="S3271" s="19">
        <f t="shared" si="258"/>
        <v>42137.395798611105</v>
      </c>
      <c r="T3271" s="19">
        <f t="shared" si="259"/>
        <v>42171.458333333328</v>
      </c>
      <c r="U3271">
        <f t="shared" si="260"/>
        <v>2015</v>
      </c>
    </row>
    <row r="3272" spans="1:21" ht="57.6" x14ac:dyDescent="0.3">
      <c r="A3272" s="8">
        <v>3270</v>
      </c>
      <c r="B3272" s="9" t="s">
        <v>3270</v>
      </c>
      <c r="C3272" s="9" t="s">
        <v>7380</v>
      </c>
      <c r="D3272" s="10">
        <v>1800</v>
      </c>
      <c r="E3272" s="11">
        <v>1830</v>
      </c>
      <c r="F3272" s="8" t="s">
        <v>8218</v>
      </c>
      <c r="G3272" s="8" t="s">
        <v>8224</v>
      </c>
      <c r="H3272" s="8" t="s">
        <v>8246</v>
      </c>
      <c r="I3272" s="8">
        <v>1436705265</v>
      </c>
      <c r="J3272" s="8">
        <v>1434113265</v>
      </c>
      <c r="K3272" s="8" t="b">
        <v>1</v>
      </c>
      <c r="L3272" s="8">
        <v>30</v>
      </c>
      <c r="M3272" s="8" t="b">
        <v>1</v>
      </c>
      <c r="N3272" s="8" t="s">
        <v>8269</v>
      </c>
      <c r="O3272">
        <f t="shared" si="256"/>
        <v>102</v>
      </c>
      <c r="P3272" s="13">
        <f t="shared" si="257"/>
        <v>61</v>
      </c>
      <c r="Q3272" s="15" t="s">
        <v>8315</v>
      </c>
      <c r="R3272" t="s">
        <v>8316</v>
      </c>
      <c r="S3272" s="19">
        <f t="shared" si="258"/>
        <v>42167.533159722225</v>
      </c>
      <c r="T3272" s="19">
        <f t="shared" si="259"/>
        <v>42197.533159722225</v>
      </c>
      <c r="U3272">
        <f t="shared" si="260"/>
        <v>2015</v>
      </c>
    </row>
    <row r="3273" spans="1:21" x14ac:dyDescent="0.3">
      <c r="A3273" s="8">
        <v>3271</v>
      </c>
      <c r="B3273" s="9" t="s">
        <v>3271</v>
      </c>
      <c r="C3273" s="9" t="s">
        <v>7381</v>
      </c>
      <c r="D3273" s="10">
        <v>1500</v>
      </c>
      <c r="E3273" s="11">
        <v>1950</v>
      </c>
      <c r="F3273" s="8" t="s">
        <v>8218</v>
      </c>
      <c r="G3273" s="8" t="s">
        <v>8224</v>
      </c>
      <c r="H3273" s="8" t="s">
        <v>8246</v>
      </c>
      <c r="I3273" s="8">
        <v>1414927775</v>
      </c>
      <c r="J3273" s="8">
        <v>1412332175</v>
      </c>
      <c r="K3273" s="8" t="b">
        <v>1</v>
      </c>
      <c r="L3273" s="8">
        <v>51</v>
      </c>
      <c r="M3273" s="8" t="b">
        <v>1</v>
      </c>
      <c r="N3273" s="8" t="s">
        <v>8269</v>
      </c>
      <c r="O3273">
        <f t="shared" si="256"/>
        <v>130</v>
      </c>
      <c r="P3273" s="13">
        <f t="shared" si="257"/>
        <v>38.24</v>
      </c>
      <c r="Q3273" s="15" t="s">
        <v>8315</v>
      </c>
      <c r="R3273" t="s">
        <v>8316</v>
      </c>
      <c r="S3273" s="19">
        <f t="shared" si="258"/>
        <v>41915.437210648146</v>
      </c>
      <c r="T3273" s="19">
        <f t="shared" si="259"/>
        <v>41945.478877314818</v>
      </c>
      <c r="U3273">
        <f t="shared" si="260"/>
        <v>2014</v>
      </c>
    </row>
    <row r="3274" spans="1:21" ht="43.2" hidden="1" x14ac:dyDescent="0.3">
      <c r="A3274" s="8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  <c r="O3274">
        <f t="shared" si="256"/>
        <v>154</v>
      </c>
      <c r="P3274" s="13">
        <f t="shared" si="257"/>
        <v>106.5</v>
      </c>
      <c r="Q3274" s="15" t="s">
        <v>8315</v>
      </c>
      <c r="R3274" t="s">
        <v>8316</v>
      </c>
      <c r="S3274" s="19">
        <f t="shared" si="258"/>
        <v>42284.500104166669</v>
      </c>
      <c r="T3274" s="19">
        <f t="shared" si="259"/>
        <v>42314.541770833333</v>
      </c>
      <c r="U3274">
        <f t="shared" si="260"/>
        <v>2015</v>
      </c>
    </row>
    <row r="3275" spans="1:21" ht="57.6" x14ac:dyDescent="0.3">
      <c r="A3275" s="8">
        <v>3273</v>
      </c>
      <c r="B3275" s="9" t="s">
        <v>3273</v>
      </c>
      <c r="C3275" s="9" t="s">
        <v>7383</v>
      </c>
      <c r="D3275" s="10">
        <v>4000</v>
      </c>
      <c r="E3275" s="11">
        <v>4296</v>
      </c>
      <c r="F3275" s="8" t="s">
        <v>8218</v>
      </c>
      <c r="G3275" s="8" t="s">
        <v>8223</v>
      </c>
      <c r="H3275" s="8" t="s">
        <v>8245</v>
      </c>
      <c r="I3275" s="8">
        <v>1473879600</v>
      </c>
      <c r="J3275" s="8">
        <v>1472498042</v>
      </c>
      <c r="K3275" s="8" t="b">
        <v>1</v>
      </c>
      <c r="L3275" s="8">
        <v>21</v>
      </c>
      <c r="M3275" s="8" t="b">
        <v>1</v>
      </c>
      <c r="N3275" s="8" t="s">
        <v>8269</v>
      </c>
      <c r="O3275">
        <f t="shared" si="256"/>
        <v>107</v>
      </c>
      <c r="P3275" s="13">
        <f t="shared" si="257"/>
        <v>204.57</v>
      </c>
      <c r="Q3275" s="15" t="s">
        <v>8315</v>
      </c>
      <c r="R3275" t="s">
        <v>8316</v>
      </c>
      <c r="S3275" s="19">
        <f t="shared" si="258"/>
        <v>42611.801412037035</v>
      </c>
      <c r="T3275" s="19">
        <f t="shared" si="259"/>
        <v>42627.791666666672</v>
      </c>
      <c r="U3275">
        <f t="shared" si="260"/>
        <v>2016</v>
      </c>
    </row>
    <row r="3276" spans="1:21" ht="43.2" hidden="1" x14ac:dyDescent="0.3">
      <c r="A3276" s="8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  <c r="O3276">
        <f t="shared" si="256"/>
        <v>101</v>
      </c>
      <c r="P3276" s="13">
        <f t="shared" si="257"/>
        <v>54.91</v>
      </c>
      <c r="Q3276" s="15" t="s">
        <v>8315</v>
      </c>
      <c r="R3276" t="s">
        <v>8316</v>
      </c>
      <c r="S3276" s="19">
        <f t="shared" si="258"/>
        <v>42400.704537037032</v>
      </c>
      <c r="T3276" s="19">
        <f t="shared" si="259"/>
        <v>42444.875</v>
      </c>
      <c r="U3276">
        <f t="shared" si="260"/>
        <v>2016</v>
      </c>
    </row>
    <row r="3277" spans="1:21" ht="43.2" x14ac:dyDescent="0.3">
      <c r="A3277" s="8">
        <v>3275</v>
      </c>
      <c r="B3277" s="9" t="s">
        <v>3275</v>
      </c>
      <c r="C3277" s="9" t="s">
        <v>7385</v>
      </c>
      <c r="D3277" s="10">
        <v>1800</v>
      </c>
      <c r="E3277" s="11">
        <v>1805</v>
      </c>
      <c r="F3277" s="8" t="s">
        <v>8218</v>
      </c>
      <c r="G3277" s="8" t="s">
        <v>8223</v>
      </c>
      <c r="H3277" s="8" t="s">
        <v>8245</v>
      </c>
      <c r="I3277" s="8">
        <v>1423456200</v>
      </c>
      <c r="J3277" s="8">
        <v>1421183271</v>
      </c>
      <c r="K3277" s="8" t="b">
        <v>1</v>
      </c>
      <c r="L3277" s="8">
        <v>12</v>
      </c>
      <c r="M3277" s="8" t="b">
        <v>1</v>
      </c>
      <c r="N3277" s="8" t="s">
        <v>8269</v>
      </c>
      <c r="O3277">
        <f t="shared" si="256"/>
        <v>100</v>
      </c>
      <c r="P3277" s="13">
        <f t="shared" si="257"/>
        <v>150.41999999999999</v>
      </c>
      <c r="Q3277" s="15" t="s">
        <v>8315</v>
      </c>
      <c r="R3277" t="s">
        <v>8316</v>
      </c>
      <c r="S3277" s="19">
        <f t="shared" si="258"/>
        <v>42017.88045138889</v>
      </c>
      <c r="T3277" s="19">
        <f t="shared" si="259"/>
        <v>42044.1875</v>
      </c>
      <c r="U3277">
        <f t="shared" si="260"/>
        <v>2015</v>
      </c>
    </row>
    <row r="3278" spans="1:21" ht="43.2" x14ac:dyDescent="0.3">
      <c r="A3278" s="8">
        <v>3276</v>
      </c>
      <c r="B3278" s="9" t="s">
        <v>3276</v>
      </c>
      <c r="C3278" s="9" t="s">
        <v>7386</v>
      </c>
      <c r="D3278" s="10">
        <v>4500</v>
      </c>
      <c r="E3278" s="11">
        <v>5258</v>
      </c>
      <c r="F3278" s="8" t="s">
        <v>8218</v>
      </c>
      <c r="G3278" s="8" t="s">
        <v>8228</v>
      </c>
      <c r="H3278" s="8" t="s">
        <v>8250</v>
      </c>
      <c r="I3278" s="8">
        <v>1459483140</v>
      </c>
      <c r="J3278" s="8">
        <v>1456526879</v>
      </c>
      <c r="K3278" s="8" t="b">
        <v>1</v>
      </c>
      <c r="L3278" s="8">
        <v>100</v>
      </c>
      <c r="M3278" s="8" t="b">
        <v>1</v>
      </c>
      <c r="N3278" s="8" t="s">
        <v>8269</v>
      </c>
      <c r="O3278">
        <f t="shared" si="256"/>
        <v>117</v>
      </c>
      <c r="P3278" s="13">
        <f t="shared" si="257"/>
        <v>52.58</v>
      </c>
      <c r="Q3278" s="15" t="s">
        <v>8315</v>
      </c>
      <c r="R3278" t="s">
        <v>8316</v>
      </c>
      <c r="S3278" s="19">
        <f t="shared" si="258"/>
        <v>42426.949988425928</v>
      </c>
      <c r="T3278" s="19">
        <f t="shared" si="259"/>
        <v>42461.165972222225</v>
      </c>
      <c r="U3278">
        <f t="shared" si="260"/>
        <v>2016</v>
      </c>
    </row>
    <row r="3279" spans="1:21" ht="57.6" hidden="1" x14ac:dyDescent="0.3">
      <c r="A3279" s="8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  <c r="O3279">
        <f t="shared" si="256"/>
        <v>109</v>
      </c>
      <c r="P3279" s="13">
        <f t="shared" si="257"/>
        <v>54.3</v>
      </c>
      <c r="Q3279" s="15" t="s">
        <v>8315</v>
      </c>
      <c r="R3279" t="s">
        <v>8316</v>
      </c>
      <c r="S3279" s="19">
        <f t="shared" si="258"/>
        <v>41931.682939814818</v>
      </c>
      <c r="T3279" s="19">
        <f t="shared" si="259"/>
        <v>41961.724606481483</v>
      </c>
      <c r="U3279">
        <f t="shared" si="260"/>
        <v>2014</v>
      </c>
    </row>
    <row r="3280" spans="1:21" ht="43.2" x14ac:dyDescent="0.3">
      <c r="A3280" s="8">
        <v>3278</v>
      </c>
      <c r="B3280" s="9" t="s">
        <v>3278</v>
      </c>
      <c r="C3280" s="9" t="s">
        <v>7388</v>
      </c>
      <c r="D3280" s="10">
        <v>2500</v>
      </c>
      <c r="E3280" s="11">
        <v>2585</v>
      </c>
      <c r="F3280" s="8" t="s">
        <v>8218</v>
      </c>
      <c r="G3280" s="8" t="s">
        <v>8224</v>
      </c>
      <c r="H3280" s="8" t="s">
        <v>8246</v>
      </c>
      <c r="I3280" s="8">
        <v>1433017303</v>
      </c>
      <c r="J3280" s="8">
        <v>1430425303</v>
      </c>
      <c r="K3280" s="8" t="b">
        <v>1</v>
      </c>
      <c r="L3280" s="8">
        <v>34</v>
      </c>
      <c r="M3280" s="8" t="b">
        <v>1</v>
      </c>
      <c r="N3280" s="8" t="s">
        <v>8269</v>
      </c>
      <c r="O3280">
        <f t="shared" si="256"/>
        <v>103</v>
      </c>
      <c r="P3280" s="13">
        <f t="shared" si="257"/>
        <v>76.03</v>
      </c>
      <c r="Q3280" s="15" t="s">
        <v>8315</v>
      </c>
      <c r="R3280" t="s">
        <v>8316</v>
      </c>
      <c r="S3280" s="19">
        <f t="shared" si="258"/>
        <v>42124.848414351851</v>
      </c>
      <c r="T3280" s="19">
        <f t="shared" si="259"/>
        <v>42154.848414351851</v>
      </c>
      <c r="U3280">
        <f t="shared" si="260"/>
        <v>2015</v>
      </c>
    </row>
    <row r="3281" spans="1:21" ht="57.6" hidden="1" x14ac:dyDescent="0.3">
      <c r="A3281" s="8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  <c r="O3281">
        <f t="shared" si="256"/>
        <v>114</v>
      </c>
      <c r="P3281" s="13">
        <f t="shared" si="257"/>
        <v>105.21</v>
      </c>
      <c r="Q3281" s="15" t="s">
        <v>8315</v>
      </c>
      <c r="R3281" t="s">
        <v>8316</v>
      </c>
      <c r="S3281" s="19">
        <f t="shared" si="258"/>
        <v>42431.102534722217</v>
      </c>
      <c r="T3281" s="19">
        <f t="shared" si="259"/>
        <v>42461.06086805556</v>
      </c>
      <c r="U3281">
        <f t="shared" si="260"/>
        <v>2016</v>
      </c>
    </row>
    <row r="3282" spans="1:21" ht="43.2" x14ac:dyDescent="0.3">
      <c r="A3282" s="8">
        <v>3280</v>
      </c>
      <c r="B3282" s="9" t="s">
        <v>3280</v>
      </c>
      <c r="C3282" s="9" t="s">
        <v>7390</v>
      </c>
      <c r="D3282" s="10">
        <v>2000</v>
      </c>
      <c r="E3282" s="11">
        <v>2060</v>
      </c>
      <c r="F3282" s="8" t="s">
        <v>8218</v>
      </c>
      <c r="G3282" s="8" t="s">
        <v>8223</v>
      </c>
      <c r="H3282" s="8" t="s">
        <v>8245</v>
      </c>
      <c r="I3282" s="8">
        <v>1433134800</v>
      </c>
      <c r="J3282" s="8">
        <v>1430158198</v>
      </c>
      <c r="K3282" s="8" t="b">
        <v>0</v>
      </c>
      <c r="L3282" s="8">
        <v>30</v>
      </c>
      <c r="M3282" s="8" t="b">
        <v>1</v>
      </c>
      <c r="N3282" s="8" t="s">
        <v>8269</v>
      </c>
      <c r="O3282">
        <f t="shared" si="256"/>
        <v>103</v>
      </c>
      <c r="P3282" s="13">
        <f t="shared" si="257"/>
        <v>68.67</v>
      </c>
      <c r="Q3282" s="15" t="s">
        <v>8315</v>
      </c>
      <c r="R3282" t="s">
        <v>8316</v>
      </c>
      <c r="S3282" s="19">
        <f t="shared" si="258"/>
        <v>42121.756921296299</v>
      </c>
      <c r="T3282" s="19">
        <f t="shared" si="259"/>
        <v>42156.208333333328</v>
      </c>
      <c r="U3282">
        <f t="shared" si="260"/>
        <v>2015</v>
      </c>
    </row>
    <row r="3283" spans="1:21" ht="28.8" hidden="1" x14ac:dyDescent="0.3">
      <c r="A3283" s="8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  <c r="O3283">
        <f t="shared" si="256"/>
        <v>122</v>
      </c>
      <c r="P3283" s="13">
        <f t="shared" si="257"/>
        <v>129.36000000000001</v>
      </c>
      <c r="Q3283" s="15" t="s">
        <v>8315</v>
      </c>
      <c r="R3283" t="s">
        <v>8316</v>
      </c>
      <c r="S3283" s="19">
        <f t="shared" si="258"/>
        <v>42219.019733796296</v>
      </c>
      <c r="T3283" s="19">
        <f t="shared" si="259"/>
        <v>42249.019733796296</v>
      </c>
      <c r="U3283">
        <f t="shared" si="260"/>
        <v>2015</v>
      </c>
    </row>
    <row r="3284" spans="1:21" ht="43.2" hidden="1" x14ac:dyDescent="0.3">
      <c r="A3284" s="8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  <c r="O3284">
        <f t="shared" si="256"/>
        <v>103</v>
      </c>
      <c r="P3284" s="13">
        <f t="shared" si="257"/>
        <v>134.26</v>
      </c>
      <c r="Q3284" s="15" t="s">
        <v>8315</v>
      </c>
      <c r="R3284" t="s">
        <v>8316</v>
      </c>
      <c r="S3284" s="19">
        <f t="shared" si="258"/>
        <v>42445.19430555556</v>
      </c>
      <c r="T3284" s="19">
        <f t="shared" si="259"/>
        <v>42489.19430555556</v>
      </c>
      <c r="U3284">
        <f t="shared" si="260"/>
        <v>2016</v>
      </c>
    </row>
    <row r="3285" spans="1:21" ht="43.2" hidden="1" x14ac:dyDescent="0.3">
      <c r="A3285" s="8">
        <v>3283</v>
      </c>
      <c r="B3285" s="9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  <c r="O3285">
        <f t="shared" si="256"/>
        <v>105</v>
      </c>
      <c r="P3285" s="13">
        <f t="shared" si="257"/>
        <v>17.829999999999998</v>
      </c>
      <c r="Q3285" s="15" t="s">
        <v>8315</v>
      </c>
      <c r="R3285" t="s">
        <v>8316</v>
      </c>
      <c r="S3285" s="19">
        <f t="shared" si="258"/>
        <v>42379.74418981481</v>
      </c>
      <c r="T3285" s="19">
        <f t="shared" si="259"/>
        <v>42410.875</v>
      </c>
      <c r="U3285">
        <f t="shared" si="260"/>
        <v>2016</v>
      </c>
    </row>
    <row r="3286" spans="1:21" ht="43.2" x14ac:dyDescent="0.3">
      <c r="A3286" s="8">
        <v>3284</v>
      </c>
      <c r="B3286" s="9" t="s">
        <v>3284</v>
      </c>
      <c r="C3286" s="9" t="s">
        <v>7394</v>
      </c>
      <c r="D3286" s="10">
        <v>3000</v>
      </c>
      <c r="E3286" s="11">
        <v>3048</v>
      </c>
      <c r="F3286" s="8" t="s">
        <v>8218</v>
      </c>
      <c r="G3286" s="8" t="s">
        <v>8223</v>
      </c>
      <c r="H3286" s="8" t="s">
        <v>8245</v>
      </c>
      <c r="I3286" s="8">
        <v>1454047140</v>
      </c>
      <c r="J3286" s="8">
        <v>1452546853</v>
      </c>
      <c r="K3286" s="8" t="b">
        <v>0</v>
      </c>
      <c r="L3286" s="8">
        <v>15</v>
      </c>
      <c r="M3286" s="8" t="b">
        <v>1</v>
      </c>
      <c r="N3286" s="8" t="s">
        <v>8269</v>
      </c>
      <c r="O3286">
        <f t="shared" si="256"/>
        <v>102</v>
      </c>
      <c r="P3286" s="13">
        <f t="shared" si="257"/>
        <v>203.2</v>
      </c>
      <c r="Q3286" s="15" t="s">
        <v>8315</v>
      </c>
      <c r="R3286" t="s">
        <v>8316</v>
      </c>
      <c r="S3286" s="19">
        <f t="shared" si="258"/>
        <v>42380.884872685187</v>
      </c>
      <c r="T3286" s="19">
        <f t="shared" si="259"/>
        <v>42398.249305555553</v>
      </c>
      <c r="U3286">
        <f t="shared" si="260"/>
        <v>2016</v>
      </c>
    </row>
    <row r="3287" spans="1:21" x14ac:dyDescent="0.3">
      <c r="A3287" s="8">
        <v>3285</v>
      </c>
      <c r="B3287" s="9" t="s">
        <v>3285</v>
      </c>
      <c r="C3287" s="9" t="s">
        <v>7395</v>
      </c>
      <c r="D3287" s="10">
        <v>4999</v>
      </c>
      <c r="E3287" s="11">
        <v>5604</v>
      </c>
      <c r="F3287" s="8" t="s">
        <v>8218</v>
      </c>
      <c r="G3287" s="8" t="s">
        <v>8223</v>
      </c>
      <c r="H3287" s="8" t="s">
        <v>8245</v>
      </c>
      <c r="I3287" s="8">
        <v>1488258000</v>
      </c>
      <c r="J3287" s="8">
        <v>1485556626</v>
      </c>
      <c r="K3287" s="8" t="b">
        <v>0</v>
      </c>
      <c r="L3287" s="8">
        <v>81</v>
      </c>
      <c r="M3287" s="8" t="b">
        <v>1</v>
      </c>
      <c r="N3287" s="8" t="s">
        <v>8269</v>
      </c>
      <c r="O3287">
        <f t="shared" si="256"/>
        <v>112</v>
      </c>
      <c r="P3287" s="13">
        <f t="shared" si="257"/>
        <v>69.19</v>
      </c>
      <c r="Q3287" s="15" t="s">
        <v>8315</v>
      </c>
      <c r="R3287" t="s">
        <v>8316</v>
      </c>
      <c r="S3287" s="19">
        <f t="shared" si="258"/>
        <v>42762.942430555559</v>
      </c>
      <c r="T3287" s="19">
        <f t="shared" si="259"/>
        <v>42794.208333333328</v>
      </c>
      <c r="U3287">
        <f t="shared" si="260"/>
        <v>2017</v>
      </c>
    </row>
    <row r="3288" spans="1:21" ht="57.6" hidden="1" x14ac:dyDescent="0.3">
      <c r="A3288" s="8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  <c r="O3288">
        <f t="shared" si="256"/>
        <v>102</v>
      </c>
      <c r="P3288" s="13">
        <f t="shared" si="257"/>
        <v>125.12</v>
      </c>
      <c r="Q3288" s="15" t="s">
        <v>8315</v>
      </c>
      <c r="R3288" t="s">
        <v>8316</v>
      </c>
      <c r="S3288" s="19">
        <f t="shared" si="258"/>
        <v>42567.840069444443</v>
      </c>
      <c r="T3288" s="19">
        <f t="shared" si="259"/>
        <v>42597.840069444443</v>
      </c>
      <c r="U3288">
        <f t="shared" si="260"/>
        <v>2016</v>
      </c>
    </row>
    <row r="3289" spans="1:21" ht="28.8" x14ac:dyDescent="0.3">
      <c r="A3289" s="8">
        <v>3287</v>
      </c>
      <c r="B3289" s="9" t="s">
        <v>3287</v>
      </c>
      <c r="C3289" s="9" t="s">
        <v>7397</v>
      </c>
      <c r="D3289" s="10">
        <v>2500</v>
      </c>
      <c r="E3289" s="11">
        <v>2500</v>
      </c>
      <c r="F3289" s="8" t="s">
        <v>8218</v>
      </c>
      <c r="G3289" s="8" t="s">
        <v>8228</v>
      </c>
      <c r="H3289" s="8" t="s">
        <v>8250</v>
      </c>
      <c r="I3289" s="8">
        <v>1448733628</v>
      </c>
      <c r="J3289" s="8">
        <v>1446573628</v>
      </c>
      <c r="K3289" s="8" t="b">
        <v>0</v>
      </c>
      <c r="L3289" s="8">
        <v>34</v>
      </c>
      <c r="M3289" s="8" t="b">
        <v>1</v>
      </c>
      <c r="N3289" s="8" t="s">
        <v>8269</v>
      </c>
      <c r="O3289">
        <f t="shared" si="256"/>
        <v>100</v>
      </c>
      <c r="P3289" s="13">
        <f t="shared" si="257"/>
        <v>73.53</v>
      </c>
      <c r="Q3289" s="15" t="s">
        <v>8315</v>
      </c>
      <c r="R3289" t="s">
        <v>8316</v>
      </c>
      <c r="S3289" s="19">
        <f t="shared" si="258"/>
        <v>42311.750324074077</v>
      </c>
      <c r="T3289" s="19">
        <f t="shared" si="259"/>
        <v>42336.750324074077</v>
      </c>
      <c r="U3289">
        <f t="shared" si="260"/>
        <v>2015</v>
      </c>
    </row>
    <row r="3290" spans="1:21" ht="43.2" hidden="1" x14ac:dyDescent="0.3">
      <c r="A3290" s="8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  <c r="O3290">
        <f t="shared" si="256"/>
        <v>100</v>
      </c>
      <c r="P3290" s="13">
        <f t="shared" si="257"/>
        <v>48.44</v>
      </c>
      <c r="Q3290" s="15" t="s">
        <v>8315</v>
      </c>
      <c r="R3290" t="s">
        <v>8316</v>
      </c>
      <c r="S3290" s="19">
        <f t="shared" si="258"/>
        <v>42505.774479166663</v>
      </c>
      <c r="T3290" s="19">
        <f t="shared" si="259"/>
        <v>42541.958333333328</v>
      </c>
      <c r="U3290">
        <f t="shared" si="260"/>
        <v>2016</v>
      </c>
    </row>
    <row r="3291" spans="1:21" ht="43.2" hidden="1" x14ac:dyDescent="0.3">
      <c r="A3291" s="8">
        <v>3289</v>
      </c>
      <c r="B3291" s="9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  <c r="O3291">
        <f t="shared" si="256"/>
        <v>133</v>
      </c>
      <c r="P3291" s="13">
        <f t="shared" si="257"/>
        <v>26.61</v>
      </c>
      <c r="Q3291" s="15" t="s">
        <v>8315</v>
      </c>
      <c r="R3291" t="s">
        <v>8316</v>
      </c>
      <c r="S3291" s="19">
        <f t="shared" si="258"/>
        <v>42758.368078703701</v>
      </c>
      <c r="T3291" s="19">
        <f t="shared" si="259"/>
        <v>42786.368078703701</v>
      </c>
      <c r="U3291">
        <f t="shared" si="260"/>
        <v>2017</v>
      </c>
    </row>
    <row r="3292" spans="1:21" ht="72" x14ac:dyDescent="0.3">
      <c r="A3292" s="8">
        <v>3290</v>
      </c>
      <c r="B3292" s="9" t="s">
        <v>3290</v>
      </c>
      <c r="C3292" s="9" t="s">
        <v>7400</v>
      </c>
      <c r="D3292" s="10">
        <v>2000</v>
      </c>
      <c r="E3292" s="11">
        <v>2424</v>
      </c>
      <c r="F3292" s="8" t="s">
        <v>8218</v>
      </c>
      <c r="G3292" s="8" t="s">
        <v>8224</v>
      </c>
      <c r="H3292" s="8" t="s">
        <v>8246</v>
      </c>
      <c r="I3292" s="8">
        <v>1489234891</v>
      </c>
      <c r="J3292" s="8">
        <v>1486642891</v>
      </c>
      <c r="K3292" s="8" t="b">
        <v>0</v>
      </c>
      <c r="L3292" s="8">
        <v>72</v>
      </c>
      <c r="M3292" s="8" t="b">
        <v>1</v>
      </c>
      <c r="N3292" s="8" t="s">
        <v>8269</v>
      </c>
      <c r="O3292">
        <f t="shared" si="256"/>
        <v>121</v>
      </c>
      <c r="P3292" s="13">
        <f t="shared" si="257"/>
        <v>33.67</v>
      </c>
      <c r="Q3292" s="15" t="s">
        <v>8315</v>
      </c>
      <c r="R3292" t="s">
        <v>8316</v>
      </c>
      <c r="S3292" s="19">
        <f t="shared" si="258"/>
        <v>42775.51494212963</v>
      </c>
      <c r="T3292" s="19">
        <f t="shared" si="259"/>
        <v>42805.51494212963</v>
      </c>
      <c r="U3292">
        <f t="shared" si="260"/>
        <v>2017</v>
      </c>
    </row>
    <row r="3293" spans="1:21" ht="57.6" hidden="1" x14ac:dyDescent="0.3">
      <c r="A3293" s="8">
        <v>3291</v>
      </c>
      <c r="B3293" s="9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  <c r="O3293">
        <f t="shared" si="256"/>
        <v>114</v>
      </c>
      <c r="P3293" s="13">
        <f t="shared" si="257"/>
        <v>40.71</v>
      </c>
      <c r="Q3293" s="15" t="s">
        <v>8315</v>
      </c>
      <c r="R3293" t="s">
        <v>8316</v>
      </c>
      <c r="S3293" s="19">
        <f t="shared" si="258"/>
        <v>42232.702546296292</v>
      </c>
      <c r="T3293" s="19">
        <f t="shared" si="259"/>
        <v>42264.165972222225</v>
      </c>
      <c r="U3293">
        <f t="shared" si="260"/>
        <v>2015</v>
      </c>
    </row>
    <row r="3294" spans="1:21" ht="43.2" hidden="1" x14ac:dyDescent="0.3">
      <c r="A3294" s="8">
        <v>3292</v>
      </c>
      <c r="B3294" s="9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  <c r="O3294">
        <f t="shared" si="256"/>
        <v>286</v>
      </c>
      <c r="P3294" s="13">
        <f t="shared" si="257"/>
        <v>19.27</v>
      </c>
      <c r="Q3294" s="15" t="s">
        <v>8315</v>
      </c>
      <c r="R3294" t="s">
        <v>8316</v>
      </c>
      <c r="S3294" s="19">
        <f t="shared" si="258"/>
        <v>42282.770231481481</v>
      </c>
      <c r="T3294" s="19">
        <f t="shared" si="259"/>
        <v>42342.811898148153</v>
      </c>
      <c r="U3294">
        <f t="shared" si="260"/>
        <v>2015</v>
      </c>
    </row>
    <row r="3295" spans="1:21" ht="57.6" x14ac:dyDescent="0.3">
      <c r="A3295" s="8">
        <v>3293</v>
      </c>
      <c r="B3295" s="9" t="s">
        <v>3293</v>
      </c>
      <c r="C3295" s="9" t="s">
        <v>7403</v>
      </c>
      <c r="D3295" s="10">
        <v>4500</v>
      </c>
      <c r="E3295" s="11">
        <v>7670</v>
      </c>
      <c r="F3295" s="8" t="s">
        <v>8218</v>
      </c>
      <c r="G3295" s="8" t="s">
        <v>8227</v>
      </c>
      <c r="H3295" s="8" t="s">
        <v>8249</v>
      </c>
      <c r="I3295" s="8">
        <v>1488622352</v>
      </c>
      <c r="J3295" s="8">
        <v>1486030352</v>
      </c>
      <c r="K3295" s="8" t="b">
        <v>0</v>
      </c>
      <c r="L3295" s="8">
        <v>91</v>
      </c>
      <c r="M3295" s="8" t="b">
        <v>1</v>
      </c>
      <c r="N3295" s="8" t="s">
        <v>8269</v>
      </c>
      <c r="O3295">
        <f t="shared" si="256"/>
        <v>170</v>
      </c>
      <c r="P3295" s="13">
        <f t="shared" si="257"/>
        <v>84.29</v>
      </c>
      <c r="Q3295" s="15" t="s">
        <v>8315</v>
      </c>
      <c r="R3295" t="s">
        <v>8316</v>
      </c>
      <c r="S3295" s="19">
        <f t="shared" si="258"/>
        <v>42768.425370370373</v>
      </c>
      <c r="T3295" s="19">
        <f t="shared" si="259"/>
        <v>42798.425370370373</v>
      </c>
      <c r="U3295">
        <f t="shared" si="260"/>
        <v>2017</v>
      </c>
    </row>
    <row r="3296" spans="1:21" ht="43.2" hidden="1" x14ac:dyDescent="0.3">
      <c r="A3296" s="8">
        <v>3294</v>
      </c>
      <c r="B3296" s="9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  <c r="O3296">
        <f t="shared" si="256"/>
        <v>118</v>
      </c>
      <c r="P3296" s="13">
        <f t="shared" si="257"/>
        <v>29.58</v>
      </c>
      <c r="Q3296" s="15" t="s">
        <v>8315</v>
      </c>
      <c r="R3296" t="s">
        <v>8316</v>
      </c>
      <c r="S3296" s="19">
        <f t="shared" si="258"/>
        <v>42141.541134259256</v>
      </c>
      <c r="T3296" s="19">
        <f t="shared" si="259"/>
        <v>42171.541134259256</v>
      </c>
      <c r="U3296">
        <f t="shared" si="260"/>
        <v>2015</v>
      </c>
    </row>
    <row r="3297" spans="1:21" ht="43.2" hidden="1" x14ac:dyDescent="0.3">
      <c r="A3297" s="8">
        <v>3295</v>
      </c>
      <c r="B3297" s="9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  <c r="O3297">
        <f t="shared" si="256"/>
        <v>103</v>
      </c>
      <c r="P3297" s="13">
        <f t="shared" si="257"/>
        <v>26.67</v>
      </c>
      <c r="Q3297" s="15" t="s">
        <v>8315</v>
      </c>
      <c r="R3297" t="s">
        <v>8316</v>
      </c>
      <c r="S3297" s="19">
        <f t="shared" si="258"/>
        <v>42609.442465277782</v>
      </c>
      <c r="T3297" s="19">
        <f t="shared" si="259"/>
        <v>42639.442465277782</v>
      </c>
      <c r="U3297">
        <f t="shared" si="260"/>
        <v>2016</v>
      </c>
    </row>
    <row r="3298" spans="1:21" ht="43.2" x14ac:dyDescent="0.3">
      <c r="A3298" s="8">
        <v>3296</v>
      </c>
      <c r="B3298" s="9" t="s">
        <v>3296</v>
      </c>
      <c r="C3298" s="9" t="s">
        <v>7406</v>
      </c>
      <c r="D3298" s="10">
        <v>1500</v>
      </c>
      <c r="E3298" s="11">
        <v>2161</v>
      </c>
      <c r="F3298" s="8" t="s">
        <v>8218</v>
      </c>
      <c r="G3298" s="8" t="s">
        <v>8224</v>
      </c>
      <c r="H3298" s="8" t="s">
        <v>8246</v>
      </c>
      <c r="I3298" s="8">
        <v>1448229600</v>
      </c>
      <c r="J3298" s="8">
        <v>1446401372</v>
      </c>
      <c r="K3298" s="8" t="b">
        <v>0</v>
      </c>
      <c r="L3298" s="8">
        <v>47</v>
      </c>
      <c r="M3298" s="8" t="b">
        <v>1</v>
      </c>
      <c r="N3298" s="8" t="s">
        <v>8269</v>
      </c>
      <c r="O3298">
        <f t="shared" si="256"/>
        <v>144</v>
      </c>
      <c r="P3298" s="13">
        <f t="shared" si="257"/>
        <v>45.98</v>
      </c>
      <c r="Q3298" s="15" t="s">
        <v>8315</v>
      </c>
      <c r="R3298" t="s">
        <v>8316</v>
      </c>
      <c r="S3298" s="19">
        <f t="shared" si="258"/>
        <v>42309.756620370375</v>
      </c>
      <c r="T3298" s="19">
        <f t="shared" si="259"/>
        <v>42330.916666666672</v>
      </c>
      <c r="U3298">
        <f t="shared" si="260"/>
        <v>2015</v>
      </c>
    </row>
    <row r="3299" spans="1:21" ht="43.2" hidden="1" x14ac:dyDescent="0.3">
      <c r="A3299" s="8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  <c r="O3299">
        <f t="shared" si="256"/>
        <v>100</v>
      </c>
      <c r="P3299" s="13">
        <f t="shared" si="257"/>
        <v>125.09</v>
      </c>
      <c r="Q3299" s="15" t="s">
        <v>8315</v>
      </c>
      <c r="R3299" t="s">
        <v>8316</v>
      </c>
      <c r="S3299" s="19">
        <f t="shared" si="258"/>
        <v>42193.771481481483</v>
      </c>
      <c r="T3299" s="19">
        <f t="shared" si="259"/>
        <v>42212.957638888889</v>
      </c>
      <c r="U3299">
        <f t="shared" si="260"/>
        <v>2015</v>
      </c>
    </row>
    <row r="3300" spans="1:21" ht="43.2" hidden="1" x14ac:dyDescent="0.3">
      <c r="A3300" s="8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  <c r="O3300">
        <f t="shared" si="256"/>
        <v>102</v>
      </c>
      <c r="P3300" s="13">
        <f t="shared" si="257"/>
        <v>141.29</v>
      </c>
      <c r="Q3300" s="15" t="s">
        <v>8315</v>
      </c>
      <c r="R3300" t="s">
        <v>8316</v>
      </c>
      <c r="S3300" s="19">
        <f t="shared" si="258"/>
        <v>42239.957962962959</v>
      </c>
      <c r="T3300" s="19">
        <f t="shared" si="259"/>
        <v>42260</v>
      </c>
      <c r="U3300">
        <f t="shared" si="260"/>
        <v>2015</v>
      </c>
    </row>
    <row r="3301" spans="1:21" ht="43.2" x14ac:dyDescent="0.3">
      <c r="A3301" s="8">
        <v>3299</v>
      </c>
      <c r="B3301" s="9" t="s">
        <v>3299</v>
      </c>
      <c r="C3301" s="9" t="s">
        <v>7409</v>
      </c>
      <c r="D3301" s="10">
        <v>3000</v>
      </c>
      <c r="E3301" s="11">
        <v>3486</v>
      </c>
      <c r="F3301" s="8" t="s">
        <v>8218</v>
      </c>
      <c r="G3301" s="8" t="s">
        <v>8223</v>
      </c>
      <c r="H3301" s="8" t="s">
        <v>8245</v>
      </c>
      <c r="I3301" s="8">
        <v>1444860063</v>
      </c>
      <c r="J3301" s="8">
        <v>1442268063</v>
      </c>
      <c r="K3301" s="8" t="b">
        <v>0</v>
      </c>
      <c r="L3301" s="8">
        <v>63</v>
      </c>
      <c r="M3301" s="8" t="b">
        <v>1</v>
      </c>
      <c r="N3301" s="8" t="s">
        <v>8269</v>
      </c>
      <c r="O3301">
        <f t="shared" si="256"/>
        <v>116</v>
      </c>
      <c r="P3301" s="13">
        <f t="shared" si="257"/>
        <v>55.33</v>
      </c>
      <c r="Q3301" s="15" t="s">
        <v>8315</v>
      </c>
      <c r="R3301" t="s">
        <v>8316</v>
      </c>
      <c r="S3301" s="19">
        <f t="shared" si="258"/>
        <v>42261.917395833334</v>
      </c>
      <c r="T3301" s="19">
        <f t="shared" si="259"/>
        <v>42291.917395833334</v>
      </c>
      <c r="U3301">
        <f t="shared" si="260"/>
        <v>2015</v>
      </c>
    </row>
    <row r="3302" spans="1:21" ht="43.2" x14ac:dyDescent="0.3">
      <c r="A3302" s="8">
        <v>3300</v>
      </c>
      <c r="B3302" s="9" t="s">
        <v>3300</v>
      </c>
      <c r="C3302" s="9" t="s">
        <v>7410</v>
      </c>
      <c r="D3302" s="10">
        <v>3000</v>
      </c>
      <c r="E3302" s="11">
        <v>4085</v>
      </c>
      <c r="F3302" s="8" t="s">
        <v>8218</v>
      </c>
      <c r="G3302" s="8" t="s">
        <v>8223</v>
      </c>
      <c r="H3302" s="8" t="s">
        <v>8245</v>
      </c>
      <c r="I3302" s="8">
        <v>1430329862</v>
      </c>
      <c r="J3302" s="8">
        <v>1428515462</v>
      </c>
      <c r="K3302" s="8" t="b">
        <v>0</v>
      </c>
      <c r="L3302" s="8">
        <v>88</v>
      </c>
      <c r="M3302" s="8" t="b">
        <v>1</v>
      </c>
      <c r="N3302" s="8" t="s">
        <v>8269</v>
      </c>
      <c r="O3302">
        <f t="shared" si="256"/>
        <v>136</v>
      </c>
      <c r="P3302" s="13">
        <f t="shared" si="257"/>
        <v>46.42</v>
      </c>
      <c r="Q3302" s="15" t="s">
        <v>8315</v>
      </c>
      <c r="R3302" t="s">
        <v>8316</v>
      </c>
      <c r="S3302" s="19">
        <f t="shared" si="258"/>
        <v>42102.743773148148</v>
      </c>
      <c r="T3302" s="19">
        <f t="shared" si="259"/>
        <v>42123.743773148148</v>
      </c>
      <c r="U3302">
        <f t="shared" si="260"/>
        <v>2015</v>
      </c>
    </row>
    <row r="3303" spans="1:21" ht="43.2" x14ac:dyDescent="0.3">
      <c r="A3303" s="8">
        <v>3301</v>
      </c>
      <c r="B3303" s="9" t="s">
        <v>3301</v>
      </c>
      <c r="C3303" s="9" t="s">
        <v>7411</v>
      </c>
      <c r="D3303" s="10">
        <v>3000</v>
      </c>
      <c r="E3303" s="11">
        <v>4004</v>
      </c>
      <c r="F3303" s="8" t="s">
        <v>8218</v>
      </c>
      <c r="G3303" s="8" t="s">
        <v>8223</v>
      </c>
      <c r="H3303" s="8" t="s">
        <v>8245</v>
      </c>
      <c r="I3303" s="8">
        <v>1470034740</v>
      </c>
      <c r="J3303" s="8">
        <v>1466185176</v>
      </c>
      <c r="K3303" s="8" t="b">
        <v>0</v>
      </c>
      <c r="L3303" s="8">
        <v>70</v>
      </c>
      <c r="M3303" s="8" t="b">
        <v>1</v>
      </c>
      <c r="N3303" s="8" t="s">
        <v>8269</v>
      </c>
      <c r="O3303">
        <f t="shared" si="256"/>
        <v>133</v>
      </c>
      <c r="P3303" s="13">
        <f t="shared" si="257"/>
        <v>57.2</v>
      </c>
      <c r="Q3303" s="15" t="s">
        <v>8315</v>
      </c>
      <c r="R3303" t="s">
        <v>8316</v>
      </c>
      <c r="S3303" s="19">
        <f t="shared" si="258"/>
        <v>42538.73583333334</v>
      </c>
      <c r="T3303" s="19">
        <f t="shared" si="259"/>
        <v>42583.290972222225</v>
      </c>
      <c r="U3303">
        <f t="shared" si="260"/>
        <v>2016</v>
      </c>
    </row>
    <row r="3304" spans="1:21" hidden="1" x14ac:dyDescent="0.3">
      <c r="A3304" s="8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  <c r="O3304">
        <f t="shared" si="256"/>
        <v>103</v>
      </c>
      <c r="P3304" s="13">
        <f t="shared" si="257"/>
        <v>173.7</v>
      </c>
      <c r="Q3304" s="15" t="s">
        <v>8315</v>
      </c>
      <c r="R3304" t="s">
        <v>8316</v>
      </c>
      <c r="S3304" s="19">
        <f t="shared" si="258"/>
        <v>42681.35157407407</v>
      </c>
      <c r="T3304" s="19">
        <f t="shared" si="259"/>
        <v>42711.35157407407</v>
      </c>
      <c r="U3304">
        <f t="shared" si="260"/>
        <v>2016</v>
      </c>
    </row>
    <row r="3305" spans="1:21" ht="43.2" x14ac:dyDescent="0.3">
      <c r="A3305" s="8">
        <v>3303</v>
      </c>
      <c r="B3305" s="9" t="s">
        <v>3303</v>
      </c>
      <c r="C3305" s="9" t="s">
        <v>7413</v>
      </c>
      <c r="D3305" s="10">
        <v>1800</v>
      </c>
      <c r="E3305" s="11">
        <v>2086</v>
      </c>
      <c r="F3305" s="8" t="s">
        <v>8218</v>
      </c>
      <c r="G3305" s="8" t="s">
        <v>8223</v>
      </c>
      <c r="H3305" s="8" t="s">
        <v>8245</v>
      </c>
      <c r="I3305" s="8">
        <v>1427553484</v>
      </c>
      <c r="J3305" s="8">
        <v>1424533084</v>
      </c>
      <c r="K3305" s="8" t="b">
        <v>0</v>
      </c>
      <c r="L3305" s="8">
        <v>35</v>
      </c>
      <c r="M3305" s="8" t="b">
        <v>1</v>
      </c>
      <c r="N3305" s="8" t="s">
        <v>8269</v>
      </c>
      <c r="O3305">
        <f t="shared" si="256"/>
        <v>116</v>
      </c>
      <c r="P3305" s="13">
        <f t="shared" si="257"/>
        <v>59.6</v>
      </c>
      <c r="Q3305" s="15" t="s">
        <v>8315</v>
      </c>
      <c r="R3305" t="s">
        <v>8316</v>
      </c>
      <c r="S3305" s="19">
        <f t="shared" si="258"/>
        <v>42056.65143518518</v>
      </c>
      <c r="T3305" s="19">
        <f t="shared" si="259"/>
        <v>42091.609768518523</v>
      </c>
      <c r="U3305">
        <f t="shared" si="260"/>
        <v>2015</v>
      </c>
    </row>
    <row r="3306" spans="1:21" ht="43.2" hidden="1" x14ac:dyDescent="0.3">
      <c r="A3306" s="8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  <c r="O3306">
        <f t="shared" si="256"/>
        <v>105</v>
      </c>
      <c r="P3306" s="13">
        <f t="shared" si="257"/>
        <v>89.59</v>
      </c>
      <c r="Q3306" s="15" t="s">
        <v>8315</v>
      </c>
      <c r="R3306" t="s">
        <v>8316</v>
      </c>
      <c r="S3306" s="19">
        <f t="shared" si="258"/>
        <v>42696.624444444446</v>
      </c>
      <c r="T3306" s="19">
        <f t="shared" si="259"/>
        <v>42726.624444444446</v>
      </c>
      <c r="U3306">
        <f t="shared" si="260"/>
        <v>2016</v>
      </c>
    </row>
    <row r="3307" spans="1:21" ht="43.2" x14ac:dyDescent="0.3">
      <c r="A3307" s="8">
        <v>3305</v>
      </c>
      <c r="B3307" s="9" t="s">
        <v>3305</v>
      </c>
      <c r="C3307" s="9" t="s">
        <v>7415</v>
      </c>
      <c r="D3307" s="10">
        <v>4000</v>
      </c>
      <c r="E3307" s="11">
        <v>4081</v>
      </c>
      <c r="F3307" s="8" t="s">
        <v>8218</v>
      </c>
      <c r="G3307" s="8" t="s">
        <v>8223</v>
      </c>
      <c r="H3307" s="8" t="s">
        <v>8245</v>
      </c>
      <c r="I3307" s="8">
        <v>1438374748</v>
      </c>
      <c r="J3307" s="8">
        <v>1435782748</v>
      </c>
      <c r="K3307" s="8" t="b">
        <v>0</v>
      </c>
      <c r="L3307" s="8">
        <v>20</v>
      </c>
      <c r="M3307" s="8" t="b">
        <v>1</v>
      </c>
      <c r="N3307" s="8" t="s">
        <v>8269</v>
      </c>
      <c r="O3307">
        <f t="shared" si="256"/>
        <v>102</v>
      </c>
      <c r="P3307" s="13">
        <f t="shared" si="257"/>
        <v>204.05</v>
      </c>
      <c r="Q3307" s="15" t="s">
        <v>8315</v>
      </c>
      <c r="R3307" t="s">
        <v>8316</v>
      </c>
      <c r="S3307" s="19">
        <f t="shared" si="258"/>
        <v>42186.855879629627</v>
      </c>
      <c r="T3307" s="19">
        <f t="shared" si="259"/>
        <v>42216.855879629627</v>
      </c>
      <c r="U3307">
        <f t="shared" si="260"/>
        <v>2015</v>
      </c>
    </row>
    <row r="3308" spans="1:21" ht="57.6" x14ac:dyDescent="0.3">
      <c r="A3308" s="8">
        <v>3306</v>
      </c>
      <c r="B3308" s="9" t="s">
        <v>3306</v>
      </c>
      <c r="C3308" s="9" t="s">
        <v>7416</v>
      </c>
      <c r="D3308" s="10">
        <v>1500</v>
      </c>
      <c r="E3308" s="11">
        <v>2630</v>
      </c>
      <c r="F3308" s="8" t="s">
        <v>8218</v>
      </c>
      <c r="G3308" s="8" t="s">
        <v>8223</v>
      </c>
      <c r="H3308" s="8" t="s">
        <v>8245</v>
      </c>
      <c r="I3308" s="8">
        <v>1465527600</v>
      </c>
      <c r="J3308" s="8">
        <v>1462252542</v>
      </c>
      <c r="K3308" s="8" t="b">
        <v>0</v>
      </c>
      <c r="L3308" s="8">
        <v>54</v>
      </c>
      <c r="M3308" s="8" t="b">
        <v>1</v>
      </c>
      <c r="N3308" s="8" t="s">
        <v>8269</v>
      </c>
      <c r="O3308">
        <f t="shared" si="256"/>
        <v>175</v>
      </c>
      <c r="P3308" s="13">
        <f t="shared" si="257"/>
        <v>48.7</v>
      </c>
      <c r="Q3308" s="15" t="s">
        <v>8315</v>
      </c>
      <c r="R3308" t="s">
        <v>8316</v>
      </c>
      <c r="S3308" s="19">
        <f t="shared" si="258"/>
        <v>42493.219236111108</v>
      </c>
      <c r="T3308" s="19">
        <f t="shared" si="259"/>
        <v>42531.125</v>
      </c>
      <c r="U3308">
        <f t="shared" si="260"/>
        <v>2016</v>
      </c>
    </row>
    <row r="3309" spans="1:21" ht="43.2" x14ac:dyDescent="0.3">
      <c r="A3309" s="8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  <c r="O3309">
        <f t="shared" si="256"/>
        <v>107</v>
      </c>
      <c r="P3309" s="13">
        <f t="shared" si="257"/>
        <v>53.34</v>
      </c>
      <c r="Q3309" s="15" t="s">
        <v>8315</v>
      </c>
      <c r="R3309" t="s">
        <v>8316</v>
      </c>
      <c r="S3309" s="19">
        <f t="shared" si="258"/>
        <v>42475.057164351849</v>
      </c>
      <c r="T3309" s="19">
        <f t="shared" si="259"/>
        <v>42505.057164351849</v>
      </c>
      <c r="U3309">
        <f t="shared" si="260"/>
        <v>2016</v>
      </c>
    </row>
    <row r="3310" spans="1:21" ht="43.2" x14ac:dyDescent="0.3">
      <c r="A3310" s="8">
        <v>3308</v>
      </c>
      <c r="B3310" s="9" t="s">
        <v>3308</v>
      </c>
      <c r="C3310" s="9" t="s">
        <v>7418</v>
      </c>
      <c r="D3310" s="10">
        <v>3500</v>
      </c>
      <c r="E3310" s="11">
        <v>4280</v>
      </c>
      <c r="F3310" s="8" t="s">
        <v>8218</v>
      </c>
      <c r="G3310" s="8" t="s">
        <v>8223</v>
      </c>
      <c r="H3310" s="8" t="s">
        <v>8245</v>
      </c>
      <c r="I3310" s="8">
        <v>1460581365</v>
      </c>
      <c r="J3310" s="8">
        <v>1458766965</v>
      </c>
      <c r="K3310" s="8" t="b">
        <v>0</v>
      </c>
      <c r="L3310" s="8">
        <v>57</v>
      </c>
      <c r="M3310" s="8" t="b">
        <v>1</v>
      </c>
      <c r="N3310" s="8" t="s">
        <v>8269</v>
      </c>
      <c r="O3310">
        <f t="shared" si="256"/>
        <v>122</v>
      </c>
      <c r="P3310" s="13">
        <f t="shared" si="257"/>
        <v>75.09</v>
      </c>
      <c r="Q3310" s="15" t="s">
        <v>8315</v>
      </c>
      <c r="R3310" t="s">
        <v>8316</v>
      </c>
      <c r="S3310" s="19">
        <f t="shared" si="258"/>
        <v>42452.876909722225</v>
      </c>
      <c r="T3310" s="19">
        <f t="shared" si="259"/>
        <v>42473.876909722225</v>
      </c>
      <c r="U3310">
        <f t="shared" si="260"/>
        <v>2016</v>
      </c>
    </row>
    <row r="3311" spans="1:21" ht="28.8" hidden="1" x14ac:dyDescent="0.3">
      <c r="A3311" s="8">
        <v>3309</v>
      </c>
      <c r="B3311" s="9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  <c r="O3311">
        <f t="shared" si="256"/>
        <v>159</v>
      </c>
      <c r="P3311" s="13">
        <f t="shared" si="257"/>
        <v>18</v>
      </c>
      <c r="Q3311" s="15" t="s">
        <v>8315</v>
      </c>
      <c r="R3311" t="s">
        <v>8316</v>
      </c>
      <c r="S3311" s="19">
        <f t="shared" si="258"/>
        <v>42628.650208333333</v>
      </c>
      <c r="T3311" s="19">
        <f t="shared" si="259"/>
        <v>42659.650208333333</v>
      </c>
      <c r="U3311">
        <f t="shared" si="260"/>
        <v>2016</v>
      </c>
    </row>
    <row r="3312" spans="1:21" ht="28.8" hidden="1" x14ac:dyDescent="0.3">
      <c r="A3312" s="8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  <c r="O3312">
        <f t="shared" si="256"/>
        <v>100</v>
      </c>
      <c r="P3312" s="13">
        <f t="shared" si="257"/>
        <v>209.84</v>
      </c>
      <c r="Q3312" s="15" t="s">
        <v>8315</v>
      </c>
      <c r="R3312" t="s">
        <v>8316</v>
      </c>
      <c r="S3312" s="19">
        <f t="shared" si="258"/>
        <v>42253.928530092591</v>
      </c>
      <c r="T3312" s="19">
        <f t="shared" si="259"/>
        <v>42283.928530092591</v>
      </c>
      <c r="U3312">
        <f t="shared" si="260"/>
        <v>2015</v>
      </c>
    </row>
    <row r="3313" spans="1:21" ht="43.2" x14ac:dyDescent="0.3">
      <c r="A3313" s="8">
        <v>3311</v>
      </c>
      <c r="B3313" s="9" t="s">
        <v>3311</v>
      </c>
      <c r="C3313" s="9" t="s">
        <v>7421</v>
      </c>
      <c r="D3313" s="10">
        <v>2500</v>
      </c>
      <c r="E3313" s="11">
        <v>2746</v>
      </c>
      <c r="F3313" s="8" t="s">
        <v>8218</v>
      </c>
      <c r="G3313" s="8" t="s">
        <v>8223</v>
      </c>
      <c r="H3313" s="8" t="s">
        <v>8245</v>
      </c>
      <c r="I3313" s="8">
        <v>1445065210</v>
      </c>
      <c r="J3313" s="8">
        <v>1442473210</v>
      </c>
      <c r="K3313" s="8" t="b">
        <v>0</v>
      </c>
      <c r="L3313" s="8">
        <v>45</v>
      </c>
      <c r="M3313" s="8" t="b">
        <v>1</v>
      </c>
      <c r="N3313" s="8" t="s">
        <v>8269</v>
      </c>
      <c r="O3313">
        <f t="shared" si="256"/>
        <v>110</v>
      </c>
      <c r="P3313" s="13">
        <f t="shared" si="257"/>
        <v>61.02</v>
      </c>
      <c r="Q3313" s="15" t="s">
        <v>8315</v>
      </c>
      <c r="R3313" t="s">
        <v>8316</v>
      </c>
      <c r="S3313" s="19">
        <f t="shared" si="258"/>
        <v>42264.29178240741</v>
      </c>
      <c r="T3313" s="19">
        <f t="shared" si="259"/>
        <v>42294.29178240741</v>
      </c>
      <c r="U3313">
        <f t="shared" si="260"/>
        <v>2015</v>
      </c>
    </row>
    <row r="3314" spans="1:21" ht="43.2" x14ac:dyDescent="0.3">
      <c r="A3314" s="8">
        <v>3312</v>
      </c>
      <c r="B3314" s="9" t="s">
        <v>3312</v>
      </c>
      <c r="C3314" s="9" t="s">
        <v>7422</v>
      </c>
      <c r="D3314" s="10">
        <v>2500</v>
      </c>
      <c r="E3314" s="11">
        <v>2501</v>
      </c>
      <c r="F3314" s="8" t="s">
        <v>8218</v>
      </c>
      <c r="G3314" s="8" t="s">
        <v>8223</v>
      </c>
      <c r="H3314" s="8" t="s">
        <v>8245</v>
      </c>
      <c r="I3314" s="8">
        <v>1478901600</v>
      </c>
      <c r="J3314" s="8">
        <v>1477077946</v>
      </c>
      <c r="K3314" s="8" t="b">
        <v>0</v>
      </c>
      <c r="L3314" s="8">
        <v>41</v>
      </c>
      <c r="M3314" s="8" t="b">
        <v>1</v>
      </c>
      <c r="N3314" s="8" t="s">
        <v>8269</v>
      </c>
      <c r="O3314">
        <f t="shared" si="256"/>
        <v>100</v>
      </c>
      <c r="P3314" s="13">
        <f t="shared" si="257"/>
        <v>61</v>
      </c>
      <c r="Q3314" s="15" t="s">
        <v>8315</v>
      </c>
      <c r="R3314" t="s">
        <v>8316</v>
      </c>
      <c r="S3314" s="19">
        <f t="shared" si="258"/>
        <v>42664.809560185182</v>
      </c>
      <c r="T3314" s="19">
        <f t="shared" si="259"/>
        <v>42685.916666666672</v>
      </c>
      <c r="U3314">
        <f t="shared" si="260"/>
        <v>2016</v>
      </c>
    </row>
    <row r="3315" spans="1:21" ht="43.2" x14ac:dyDescent="0.3">
      <c r="A3315" s="8">
        <v>3313</v>
      </c>
      <c r="B3315" s="9" t="s">
        <v>3313</v>
      </c>
      <c r="C3315" s="9" t="s">
        <v>7423</v>
      </c>
      <c r="D3315" s="10">
        <v>2000</v>
      </c>
      <c r="E3315" s="11">
        <v>2321</v>
      </c>
      <c r="F3315" s="8" t="s">
        <v>8218</v>
      </c>
      <c r="G3315" s="8" t="s">
        <v>8223</v>
      </c>
      <c r="H3315" s="8" t="s">
        <v>8245</v>
      </c>
      <c r="I3315" s="8">
        <v>1453856400</v>
      </c>
      <c r="J3315" s="8">
        <v>1452664317</v>
      </c>
      <c r="K3315" s="8" t="b">
        <v>0</v>
      </c>
      <c r="L3315" s="8">
        <v>29</v>
      </c>
      <c r="M3315" s="8" t="b">
        <v>1</v>
      </c>
      <c r="N3315" s="8" t="s">
        <v>8269</v>
      </c>
      <c r="O3315">
        <f t="shared" si="256"/>
        <v>116</v>
      </c>
      <c r="P3315" s="13">
        <f t="shared" si="257"/>
        <v>80.03</v>
      </c>
      <c r="Q3315" s="15" t="s">
        <v>8315</v>
      </c>
      <c r="R3315" t="s">
        <v>8316</v>
      </c>
      <c r="S3315" s="19">
        <f t="shared" si="258"/>
        <v>42382.244409722218</v>
      </c>
      <c r="T3315" s="19">
        <f t="shared" si="259"/>
        <v>42396.041666666672</v>
      </c>
      <c r="U3315">
        <f t="shared" si="260"/>
        <v>2016</v>
      </c>
    </row>
    <row r="3316" spans="1:21" ht="43.2" hidden="1" x14ac:dyDescent="0.3">
      <c r="A3316" s="8">
        <v>3314</v>
      </c>
      <c r="B3316" s="9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  <c r="O3316">
        <f t="shared" si="256"/>
        <v>211</v>
      </c>
      <c r="P3316" s="13">
        <f t="shared" si="257"/>
        <v>29.07</v>
      </c>
      <c r="Q3316" s="15" t="s">
        <v>8315</v>
      </c>
      <c r="R3316" t="s">
        <v>8316</v>
      </c>
      <c r="S3316" s="19">
        <f t="shared" si="258"/>
        <v>42105.267488425925</v>
      </c>
      <c r="T3316" s="19">
        <f t="shared" si="259"/>
        <v>42132.836805555555</v>
      </c>
      <c r="U3316">
        <f t="shared" si="260"/>
        <v>2015</v>
      </c>
    </row>
    <row r="3317" spans="1:21" ht="43.2" x14ac:dyDescent="0.3">
      <c r="A3317" s="8">
        <v>3315</v>
      </c>
      <c r="B3317" s="9" t="s">
        <v>3315</v>
      </c>
      <c r="C3317" s="9" t="s">
        <v>7425</v>
      </c>
      <c r="D3317" s="10">
        <v>4000</v>
      </c>
      <c r="E3317" s="11">
        <v>4400</v>
      </c>
      <c r="F3317" s="8" t="s">
        <v>8218</v>
      </c>
      <c r="G3317" s="8" t="s">
        <v>8224</v>
      </c>
      <c r="H3317" s="8" t="s">
        <v>8246</v>
      </c>
      <c r="I3317" s="8">
        <v>1462519041</v>
      </c>
      <c r="J3317" s="8">
        <v>1459927041</v>
      </c>
      <c r="K3317" s="8" t="b">
        <v>0</v>
      </c>
      <c r="L3317" s="8">
        <v>89</v>
      </c>
      <c r="M3317" s="8" t="b">
        <v>1</v>
      </c>
      <c r="N3317" s="8" t="s">
        <v>8269</v>
      </c>
      <c r="O3317">
        <f t="shared" si="256"/>
        <v>110</v>
      </c>
      <c r="P3317" s="13">
        <f t="shared" si="257"/>
        <v>49.44</v>
      </c>
      <c r="Q3317" s="15" t="s">
        <v>8315</v>
      </c>
      <c r="R3317" t="s">
        <v>8316</v>
      </c>
      <c r="S3317" s="19">
        <f t="shared" si="258"/>
        <v>42466.303715277783</v>
      </c>
      <c r="T3317" s="19">
        <f t="shared" si="259"/>
        <v>42496.303715277783</v>
      </c>
      <c r="U3317">
        <f t="shared" si="260"/>
        <v>2016</v>
      </c>
    </row>
    <row r="3318" spans="1:21" ht="72" hidden="1" x14ac:dyDescent="0.3">
      <c r="A3318" s="8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  <c r="O3318">
        <f t="shared" si="256"/>
        <v>100</v>
      </c>
      <c r="P3318" s="13">
        <f t="shared" si="257"/>
        <v>93.98</v>
      </c>
      <c r="Q3318" s="15" t="s">
        <v>8315</v>
      </c>
      <c r="R3318" t="s">
        <v>8316</v>
      </c>
      <c r="S3318" s="19">
        <f t="shared" si="258"/>
        <v>41826.871238425927</v>
      </c>
      <c r="T3318" s="19">
        <f t="shared" si="259"/>
        <v>41859.57916666667</v>
      </c>
      <c r="U3318">
        <f t="shared" si="260"/>
        <v>2014</v>
      </c>
    </row>
    <row r="3319" spans="1:21" ht="43.2" x14ac:dyDescent="0.3">
      <c r="A3319" s="8">
        <v>3317</v>
      </c>
      <c r="B3319" s="9" t="s">
        <v>3317</v>
      </c>
      <c r="C3319" s="9" t="s">
        <v>7427</v>
      </c>
      <c r="D3319" s="10">
        <v>1050</v>
      </c>
      <c r="E3319" s="11">
        <v>1115</v>
      </c>
      <c r="F3319" s="8" t="s">
        <v>8218</v>
      </c>
      <c r="G3319" s="8" t="s">
        <v>8223</v>
      </c>
      <c r="H3319" s="8" t="s">
        <v>8245</v>
      </c>
      <c r="I3319" s="8">
        <v>1465347424</v>
      </c>
      <c r="J3319" s="8">
        <v>1462755424</v>
      </c>
      <c r="K3319" s="8" t="b">
        <v>0</v>
      </c>
      <c r="L3319" s="8">
        <v>18</v>
      </c>
      <c r="M3319" s="8" t="b">
        <v>1</v>
      </c>
      <c r="N3319" s="8" t="s">
        <v>8269</v>
      </c>
      <c r="O3319">
        <f t="shared" si="256"/>
        <v>106</v>
      </c>
      <c r="P3319" s="13">
        <f t="shared" si="257"/>
        <v>61.94</v>
      </c>
      <c r="Q3319" s="15" t="s">
        <v>8315</v>
      </c>
      <c r="R3319" t="s">
        <v>8316</v>
      </c>
      <c r="S3319" s="19">
        <f t="shared" si="258"/>
        <v>42499.039629629624</v>
      </c>
      <c r="T3319" s="19">
        <f t="shared" si="259"/>
        <v>42529.039629629624</v>
      </c>
      <c r="U3319">
        <f t="shared" si="260"/>
        <v>2016</v>
      </c>
    </row>
    <row r="3320" spans="1:21" ht="28.8" x14ac:dyDescent="0.3">
      <c r="A3320" s="8">
        <v>3318</v>
      </c>
      <c r="B3320" s="9" t="s">
        <v>3318</v>
      </c>
      <c r="C3320" s="9" t="s">
        <v>7428</v>
      </c>
      <c r="D3320" s="10">
        <v>2000</v>
      </c>
      <c r="E3320" s="11">
        <v>2512</v>
      </c>
      <c r="F3320" s="8" t="s">
        <v>8218</v>
      </c>
      <c r="G3320" s="8" t="s">
        <v>8228</v>
      </c>
      <c r="H3320" s="8" t="s">
        <v>8250</v>
      </c>
      <c r="I3320" s="8">
        <v>1460341800</v>
      </c>
      <c r="J3320" s="8">
        <v>1456902893</v>
      </c>
      <c r="K3320" s="8" t="b">
        <v>0</v>
      </c>
      <c r="L3320" s="8">
        <v>32</v>
      </c>
      <c r="M3320" s="8" t="b">
        <v>1</v>
      </c>
      <c r="N3320" s="8" t="s">
        <v>8269</v>
      </c>
      <c r="O3320">
        <f t="shared" si="256"/>
        <v>126</v>
      </c>
      <c r="P3320" s="13">
        <f t="shared" si="257"/>
        <v>78.5</v>
      </c>
      <c r="Q3320" s="15" t="s">
        <v>8315</v>
      </c>
      <c r="R3320" t="s">
        <v>8316</v>
      </c>
      <c r="S3320" s="19">
        <f t="shared" si="258"/>
        <v>42431.302002314813</v>
      </c>
      <c r="T3320" s="19">
        <f t="shared" si="259"/>
        <v>42471.104166666672</v>
      </c>
      <c r="U3320">
        <f t="shared" si="260"/>
        <v>2016</v>
      </c>
    </row>
    <row r="3321" spans="1:21" ht="43.2" hidden="1" x14ac:dyDescent="0.3">
      <c r="A3321" s="8">
        <v>3319</v>
      </c>
      <c r="B3321" s="9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  <c r="O3321">
        <f t="shared" si="256"/>
        <v>108</v>
      </c>
      <c r="P3321" s="13">
        <f t="shared" si="257"/>
        <v>33.75</v>
      </c>
      <c r="Q3321" s="15" t="s">
        <v>8315</v>
      </c>
      <c r="R3321" t="s">
        <v>8316</v>
      </c>
      <c r="S3321" s="19">
        <f t="shared" si="258"/>
        <v>41990.585486111115</v>
      </c>
      <c r="T3321" s="19">
        <f t="shared" si="259"/>
        <v>42035.585486111115</v>
      </c>
      <c r="U3321">
        <f t="shared" si="260"/>
        <v>2014</v>
      </c>
    </row>
    <row r="3322" spans="1:21" ht="43.2" x14ac:dyDescent="0.3">
      <c r="A3322" s="8">
        <v>3320</v>
      </c>
      <c r="B3322" s="9" t="s">
        <v>3320</v>
      </c>
      <c r="C3322" s="9" t="s">
        <v>7430</v>
      </c>
      <c r="D3322" s="10">
        <v>2500</v>
      </c>
      <c r="E3322" s="11">
        <v>2525</v>
      </c>
      <c r="F3322" s="8" t="s">
        <v>8218</v>
      </c>
      <c r="G3322" s="8" t="s">
        <v>8223</v>
      </c>
      <c r="H3322" s="8" t="s">
        <v>8245</v>
      </c>
      <c r="I3322" s="8">
        <v>1466557557</v>
      </c>
      <c r="J3322" s="8">
        <v>1463965557</v>
      </c>
      <c r="K3322" s="8" t="b">
        <v>0</v>
      </c>
      <c r="L3322" s="8">
        <v>38</v>
      </c>
      <c r="M3322" s="8" t="b">
        <v>1</v>
      </c>
      <c r="N3322" s="8" t="s">
        <v>8269</v>
      </c>
      <c r="O3322">
        <f t="shared" si="256"/>
        <v>101</v>
      </c>
      <c r="P3322" s="13">
        <f t="shared" si="257"/>
        <v>66.45</v>
      </c>
      <c r="Q3322" s="15" t="s">
        <v>8315</v>
      </c>
      <c r="R3322" t="s">
        <v>8316</v>
      </c>
      <c r="S3322" s="19">
        <f t="shared" si="258"/>
        <v>42513.045798611114</v>
      </c>
      <c r="T3322" s="19">
        <f t="shared" si="259"/>
        <v>42543.045798611114</v>
      </c>
      <c r="U3322">
        <f t="shared" si="260"/>
        <v>2016</v>
      </c>
    </row>
    <row r="3323" spans="1:21" ht="57.6" hidden="1" x14ac:dyDescent="0.3">
      <c r="A3323" s="8">
        <v>3321</v>
      </c>
      <c r="B3323" s="9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  <c r="O3323">
        <f t="shared" si="256"/>
        <v>107</v>
      </c>
      <c r="P3323" s="13">
        <f t="shared" si="257"/>
        <v>35.799999999999997</v>
      </c>
      <c r="Q3323" s="15" t="s">
        <v>8315</v>
      </c>
      <c r="R3323" t="s">
        <v>8316</v>
      </c>
      <c r="S3323" s="19">
        <f t="shared" si="258"/>
        <v>41914.100289351853</v>
      </c>
      <c r="T3323" s="19">
        <f t="shared" si="259"/>
        <v>41928.165972222225</v>
      </c>
      <c r="U3323">
        <f t="shared" si="260"/>
        <v>2014</v>
      </c>
    </row>
    <row r="3324" spans="1:21" ht="43.2" x14ac:dyDescent="0.3">
      <c r="A3324" s="8">
        <v>3322</v>
      </c>
      <c r="B3324" s="9" t="s">
        <v>3322</v>
      </c>
      <c r="C3324" s="9" t="s">
        <v>7432</v>
      </c>
      <c r="D3324" s="10">
        <v>3300</v>
      </c>
      <c r="E3324" s="11">
        <v>3350</v>
      </c>
      <c r="F3324" s="8" t="s">
        <v>8218</v>
      </c>
      <c r="G3324" s="8" t="s">
        <v>8223</v>
      </c>
      <c r="H3324" s="8" t="s">
        <v>8245</v>
      </c>
      <c r="I3324" s="8">
        <v>1466567700</v>
      </c>
      <c r="J3324" s="8">
        <v>1464653696</v>
      </c>
      <c r="K3324" s="8" t="b">
        <v>0</v>
      </c>
      <c r="L3324" s="8">
        <v>23</v>
      </c>
      <c r="M3324" s="8" t="b">
        <v>1</v>
      </c>
      <c r="N3324" s="8" t="s">
        <v>8269</v>
      </c>
      <c r="O3324">
        <f t="shared" si="256"/>
        <v>102</v>
      </c>
      <c r="P3324" s="13">
        <f t="shared" si="257"/>
        <v>145.65</v>
      </c>
      <c r="Q3324" s="15" t="s">
        <v>8315</v>
      </c>
      <c r="R3324" t="s">
        <v>8316</v>
      </c>
      <c r="S3324" s="19">
        <f t="shared" si="258"/>
        <v>42521.010370370372</v>
      </c>
      <c r="T3324" s="19">
        <f t="shared" si="259"/>
        <v>42543.163194444445</v>
      </c>
      <c r="U3324">
        <f t="shared" si="260"/>
        <v>2016</v>
      </c>
    </row>
    <row r="3325" spans="1:21" ht="43.2" x14ac:dyDescent="0.3">
      <c r="A3325" s="8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  <c r="O3325">
        <f t="shared" si="256"/>
        <v>126</v>
      </c>
      <c r="P3325" s="13">
        <f t="shared" si="257"/>
        <v>25.69</v>
      </c>
      <c r="Q3325" s="15" t="s">
        <v>8315</v>
      </c>
      <c r="R3325" t="s">
        <v>8316</v>
      </c>
      <c r="S3325" s="19">
        <f t="shared" si="258"/>
        <v>42608.36583333333</v>
      </c>
      <c r="T3325" s="19">
        <f t="shared" si="259"/>
        <v>42638.36583333333</v>
      </c>
      <c r="U3325">
        <f t="shared" si="260"/>
        <v>2016</v>
      </c>
    </row>
    <row r="3326" spans="1:21" ht="43.2" x14ac:dyDescent="0.3">
      <c r="A3326" s="8">
        <v>3324</v>
      </c>
      <c r="B3326" s="9" t="s">
        <v>3324</v>
      </c>
      <c r="C3326" s="9" t="s">
        <v>7434</v>
      </c>
      <c r="D3326" s="10">
        <v>1500</v>
      </c>
      <c r="E3326" s="11">
        <v>1525</v>
      </c>
      <c r="F3326" s="8" t="s">
        <v>8218</v>
      </c>
      <c r="G3326" s="8" t="s">
        <v>8240</v>
      </c>
      <c r="H3326" s="8" t="s">
        <v>8248</v>
      </c>
      <c r="I3326" s="8">
        <v>1465135190</v>
      </c>
      <c r="J3326" s="8">
        <v>1463925590</v>
      </c>
      <c r="K3326" s="8" t="b">
        <v>0</v>
      </c>
      <c r="L3326" s="8">
        <v>10</v>
      </c>
      <c r="M3326" s="8" t="b">
        <v>1</v>
      </c>
      <c r="N3326" s="8" t="s">
        <v>8269</v>
      </c>
      <c r="O3326">
        <f t="shared" si="256"/>
        <v>102</v>
      </c>
      <c r="P3326" s="13">
        <f t="shared" si="257"/>
        <v>152.5</v>
      </c>
      <c r="Q3326" s="15" t="s">
        <v>8315</v>
      </c>
      <c r="R3326" t="s">
        <v>8316</v>
      </c>
      <c r="S3326" s="19">
        <f t="shared" si="258"/>
        <v>42512.58321759259</v>
      </c>
      <c r="T3326" s="19">
        <f t="shared" si="259"/>
        <v>42526.58321759259</v>
      </c>
      <c r="U3326">
        <f t="shared" si="260"/>
        <v>2016</v>
      </c>
    </row>
    <row r="3327" spans="1:21" ht="43.2" hidden="1" x14ac:dyDescent="0.3">
      <c r="A3327" s="8">
        <v>3325</v>
      </c>
      <c r="B3327" s="9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  <c r="O3327">
        <f t="shared" si="256"/>
        <v>113</v>
      </c>
      <c r="P3327" s="13">
        <f t="shared" si="257"/>
        <v>30</v>
      </c>
      <c r="Q3327" s="15" t="s">
        <v>8315</v>
      </c>
      <c r="R3327" t="s">
        <v>8316</v>
      </c>
      <c r="S3327" s="19">
        <f t="shared" si="258"/>
        <v>42064.785613425927</v>
      </c>
      <c r="T3327" s="19">
        <f t="shared" si="259"/>
        <v>42099.743946759263</v>
      </c>
      <c r="U3327">
        <f t="shared" si="260"/>
        <v>2015</v>
      </c>
    </row>
    <row r="3328" spans="1:21" ht="43.2" hidden="1" x14ac:dyDescent="0.3">
      <c r="A3328" s="8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  <c r="O3328">
        <f t="shared" si="256"/>
        <v>101</v>
      </c>
      <c r="P3328" s="13">
        <f t="shared" si="257"/>
        <v>142.28</v>
      </c>
      <c r="Q3328" s="15" t="s">
        <v>8315</v>
      </c>
      <c r="R3328" t="s">
        <v>8316</v>
      </c>
      <c r="S3328" s="19">
        <f t="shared" si="258"/>
        <v>42041.714178240742</v>
      </c>
      <c r="T3328" s="19">
        <f t="shared" si="259"/>
        <v>42071.67251157407</v>
      </c>
      <c r="U3328">
        <f t="shared" si="260"/>
        <v>2015</v>
      </c>
    </row>
    <row r="3329" spans="1:21" ht="43.2" hidden="1" x14ac:dyDescent="0.3">
      <c r="A3329" s="8">
        <v>3327</v>
      </c>
      <c r="B3329" s="9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  <c r="O3329">
        <f t="shared" si="256"/>
        <v>101</v>
      </c>
      <c r="P3329" s="13">
        <f t="shared" si="257"/>
        <v>24.55</v>
      </c>
      <c r="Q3329" s="15" t="s">
        <v>8315</v>
      </c>
      <c r="R3329" t="s">
        <v>8316</v>
      </c>
      <c r="S3329" s="19">
        <f t="shared" si="258"/>
        <v>42468.374606481477</v>
      </c>
      <c r="T3329" s="19">
        <f t="shared" si="259"/>
        <v>42498.374606481477</v>
      </c>
      <c r="U3329">
        <f t="shared" si="260"/>
        <v>2016</v>
      </c>
    </row>
    <row r="3330" spans="1:21" ht="43.2" x14ac:dyDescent="0.3">
      <c r="A3330" s="8">
        <v>3328</v>
      </c>
      <c r="B3330" s="9" t="s">
        <v>3328</v>
      </c>
      <c r="C3330" s="9" t="s">
        <v>7438</v>
      </c>
      <c r="D3330" s="10">
        <v>1800</v>
      </c>
      <c r="E3330" s="11">
        <v>2635</v>
      </c>
      <c r="F3330" s="8" t="s">
        <v>8218</v>
      </c>
      <c r="G3330" s="8" t="s">
        <v>8223</v>
      </c>
      <c r="H3330" s="8" t="s">
        <v>8245</v>
      </c>
      <c r="I3330" s="8">
        <v>1404522000</v>
      </c>
      <c r="J3330" s="8">
        <v>1404308883</v>
      </c>
      <c r="K3330" s="8" t="b">
        <v>0</v>
      </c>
      <c r="L3330" s="8">
        <v>9</v>
      </c>
      <c r="M3330" s="8" t="b">
        <v>1</v>
      </c>
      <c r="N3330" s="8" t="s">
        <v>8269</v>
      </c>
      <c r="O3330">
        <f t="shared" si="256"/>
        <v>146</v>
      </c>
      <c r="P3330" s="13">
        <f t="shared" si="257"/>
        <v>292.77999999999997</v>
      </c>
      <c r="Q3330" s="15" t="s">
        <v>8315</v>
      </c>
      <c r="R3330" t="s">
        <v>8316</v>
      </c>
      <c r="S3330" s="19">
        <f t="shared" si="258"/>
        <v>41822.57503472222</v>
      </c>
      <c r="T3330" s="19">
        <f t="shared" si="259"/>
        <v>41825.041666666664</v>
      </c>
      <c r="U3330">
        <f t="shared" si="260"/>
        <v>2014</v>
      </c>
    </row>
    <row r="3331" spans="1:21" ht="43.2" x14ac:dyDescent="0.3">
      <c r="A3331" s="8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  <c r="O3331">
        <f t="shared" ref="O3331:O3394" si="261">ROUND(E3331/D3331*100,0)</f>
        <v>117</v>
      </c>
      <c r="P3331" s="13">
        <f t="shared" ref="P3331:P3394" si="262">IFERROR(ROUND(E3331/L3331,2),0)</f>
        <v>44.92</v>
      </c>
      <c r="Q3331" s="15" t="s">
        <v>8315</v>
      </c>
      <c r="R3331" t="s">
        <v>8316</v>
      </c>
      <c r="S3331" s="19">
        <f t="shared" ref="S3331:S3394" si="263">(((J3331/60)/60)/24)+DATE(1970,1,1)</f>
        <v>41837.323009259257</v>
      </c>
      <c r="T3331" s="19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3.2" x14ac:dyDescent="0.3">
      <c r="A3332" s="8">
        <v>3330</v>
      </c>
      <c r="B3332" s="9" t="s">
        <v>3330</v>
      </c>
      <c r="C3332" s="9" t="s">
        <v>7440</v>
      </c>
      <c r="D3332" s="10">
        <v>1500</v>
      </c>
      <c r="E3332" s="11">
        <v>1594</v>
      </c>
      <c r="F3332" s="8" t="s">
        <v>8218</v>
      </c>
      <c r="G3332" s="8" t="s">
        <v>8224</v>
      </c>
      <c r="H3332" s="8" t="s">
        <v>8246</v>
      </c>
      <c r="I3332" s="8">
        <v>1427919468</v>
      </c>
      <c r="J3332" s="8">
        <v>1425331068</v>
      </c>
      <c r="K3332" s="8" t="b">
        <v>0</v>
      </c>
      <c r="L3332" s="8">
        <v>69</v>
      </c>
      <c r="M3332" s="8" t="b">
        <v>1</v>
      </c>
      <c r="N3332" s="8" t="s">
        <v>8269</v>
      </c>
      <c r="O3332">
        <f t="shared" si="261"/>
        <v>106</v>
      </c>
      <c r="P3332" s="13">
        <f t="shared" si="262"/>
        <v>23.1</v>
      </c>
      <c r="Q3332" s="15" t="s">
        <v>8315</v>
      </c>
      <c r="R3332" t="s">
        <v>8316</v>
      </c>
      <c r="S3332" s="19">
        <f t="shared" si="263"/>
        <v>42065.887361111112</v>
      </c>
      <c r="T3332" s="19">
        <f t="shared" si="264"/>
        <v>42095.845694444448</v>
      </c>
      <c r="U3332">
        <f t="shared" si="265"/>
        <v>2015</v>
      </c>
    </row>
    <row r="3333" spans="1:21" ht="43.2" hidden="1" x14ac:dyDescent="0.3">
      <c r="A3333" s="8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  <c r="O3333">
        <f t="shared" si="261"/>
        <v>105</v>
      </c>
      <c r="P3333" s="13">
        <f t="shared" si="262"/>
        <v>80.400000000000006</v>
      </c>
      <c r="Q3333" s="15" t="s">
        <v>8315</v>
      </c>
      <c r="R3333" t="s">
        <v>8316</v>
      </c>
      <c r="S3333" s="19">
        <f t="shared" si="263"/>
        <v>42248.697754629626</v>
      </c>
      <c r="T3333" s="19">
        <f t="shared" si="264"/>
        <v>42283.697754629626</v>
      </c>
      <c r="U3333">
        <f t="shared" si="265"/>
        <v>2015</v>
      </c>
    </row>
    <row r="3334" spans="1:21" ht="43.2" hidden="1" x14ac:dyDescent="0.3">
      <c r="A3334" s="8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  <c r="O3334">
        <f t="shared" si="261"/>
        <v>100</v>
      </c>
      <c r="P3334" s="13">
        <f t="shared" si="262"/>
        <v>72.290000000000006</v>
      </c>
      <c r="Q3334" s="15" t="s">
        <v>8315</v>
      </c>
      <c r="R3334" t="s">
        <v>8316</v>
      </c>
      <c r="S3334" s="19">
        <f t="shared" si="263"/>
        <v>41809.860300925924</v>
      </c>
      <c r="T3334" s="19">
        <f t="shared" si="264"/>
        <v>41839.860300925924</v>
      </c>
      <c r="U3334">
        <f t="shared" si="265"/>
        <v>2014</v>
      </c>
    </row>
    <row r="3335" spans="1:21" ht="43.2" x14ac:dyDescent="0.3">
      <c r="A3335" s="8">
        <v>3333</v>
      </c>
      <c r="B3335" s="9" t="s">
        <v>3333</v>
      </c>
      <c r="C3335" s="9" t="s">
        <v>7443</v>
      </c>
      <c r="D3335" s="10">
        <v>3500</v>
      </c>
      <c r="E3335" s="11">
        <v>3660</v>
      </c>
      <c r="F3335" s="8" t="s">
        <v>8218</v>
      </c>
      <c r="G3335" s="8" t="s">
        <v>8223</v>
      </c>
      <c r="H3335" s="8" t="s">
        <v>8245</v>
      </c>
      <c r="I3335" s="8">
        <v>1434384880</v>
      </c>
      <c r="J3335" s="8">
        <v>1432484080</v>
      </c>
      <c r="K3335" s="8" t="b">
        <v>0</v>
      </c>
      <c r="L3335" s="8">
        <v>111</v>
      </c>
      <c r="M3335" s="8" t="b">
        <v>1</v>
      </c>
      <c r="N3335" s="8" t="s">
        <v>8269</v>
      </c>
      <c r="O3335">
        <f t="shared" si="261"/>
        <v>105</v>
      </c>
      <c r="P3335" s="13">
        <f t="shared" si="262"/>
        <v>32.97</v>
      </c>
      <c r="Q3335" s="15" t="s">
        <v>8315</v>
      </c>
      <c r="R3335" t="s">
        <v>8316</v>
      </c>
      <c r="S3335" s="19">
        <f t="shared" si="263"/>
        <v>42148.676851851851</v>
      </c>
      <c r="T3335" s="19">
        <f t="shared" si="264"/>
        <v>42170.676851851851</v>
      </c>
      <c r="U3335">
        <f t="shared" si="265"/>
        <v>2015</v>
      </c>
    </row>
    <row r="3336" spans="1:21" ht="28.8" x14ac:dyDescent="0.3">
      <c r="A3336" s="8">
        <v>3334</v>
      </c>
      <c r="B3336" s="9" t="s">
        <v>3334</v>
      </c>
      <c r="C3336" s="9" t="s">
        <v>7444</v>
      </c>
      <c r="D3336" s="10">
        <v>3871</v>
      </c>
      <c r="E3336" s="11">
        <v>5366</v>
      </c>
      <c r="F3336" s="8" t="s">
        <v>8218</v>
      </c>
      <c r="G3336" s="8" t="s">
        <v>8223</v>
      </c>
      <c r="H3336" s="8" t="s">
        <v>8245</v>
      </c>
      <c r="I3336" s="8">
        <v>1438259422</v>
      </c>
      <c r="J3336" s="8">
        <v>1435667422</v>
      </c>
      <c r="K3336" s="8" t="b">
        <v>0</v>
      </c>
      <c r="L3336" s="8">
        <v>46</v>
      </c>
      <c r="M3336" s="8" t="b">
        <v>1</v>
      </c>
      <c r="N3336" s="8" t="s">
        <v>8269</v>
      </c>
      <c r="O3336">
        <f t="shared" si="261"/>
        <v>139</v>
      </c>
      <c r="P3336" s="13">
        <f t="shared" si="262"/>
        <v>116.65</v>
      </c>
      <c r="Q3336" s="15" t="s">
        <v>8315</v>
      </c>
      <c r="R3336" t="s">
        <v>8316</v>
      </c>
      <c r="S3336" s="19">
        <f t="shared" si="263"/>
        <v>42185.521087962959</v>
      </c>
      <c r="T3336" s="19">
        <f t="shared" si="264"/>
        <v>42215.521087962959</v>
      </c>
      <c r="U3336">
        <f t="shared" si="265"/>
        <v>2015</v>
      </c>
    </row>
    <row r="3337" spans="1:21" ht="43.2" hidden="1" x14ac:dyDescent="0.3">
      <c r="A3337" s="8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  <c r="O3337">
        <f t="shared" si="261"/>
        <v>100</v>
      </c>
      <c r="P3337" s="13">
        <f t="shared" si="262"/>
        <v>79.62</v>
      </c>
      <c r="Q3337" s="15" t="s">
        <v>8315</v>
      </c>
      <c r="R3337" t="s">
        <v>8316</v>
      </c>
      <c r="S3337" s="19">
        <f t="shared" si="263"/>
        <v>41827.674143518518</v>
      </c>
      <c r="T3337" s="19">
        <f t="shared" si="264"/>
        <v>41854.958333333336</v>
      </c>
      <c r="U3337">
        <f t="shared" si="265"/>
        <v>2014</v>
      </c>
    </row>
    <row r="3338" spans="1:21" ht="43.2" hidden="1" x14ac:dyDescent="0.3">
      <c r="A3338" s="8">
        <v>3336</v>
      </c>
      <c r="B3338" s="9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  <c r="O3338">
        <f t="shared" si="261"/>
        <v>100</v>
      </c>
      <c r="P3338" s="13">
        <f t="shared" si="262"/>
        <v>27.78</v>
      </c>
      <c r="Q3338" s="15" t="s">
        <v>8315</v>
      </c>
      <c r="R3338" t="s">
        <v>8316</v>
      </c>
      <c r="S3338" s="19">
        <f t="shared" si="263"/>
        <v>42437.398680555561</v>
      </c>
      <c r="T3338" s="19">
        <f t="shared" si="264"/>
        <v>42465.35701388889</v>
      </c>
      <c r="U3338">
        <f t="shared" si="265"/>
        <v>2016</v>
      </c>
    </row>
    <row r="3339" spans="1:21" ht="43.2" x14ac:dyDescent="0.3">
      <c r="A3339" s="8">
        <v>3337</v>
      </c>
      <c r="B3339" s="9" t="s">
        <v>3337</v>
      </c>
      <c r="C3339" s="9" t="s">
        <v>7447</v>
      </c>
      <c r="D3339" s="10">
        <v>2500</v>
      </c>
      <c r="E3339" s="11">
        <v>2755</v>
      </c>
      <c r="F3339" s="8" t="s">
        <v>8218</v>
      </c>
      <c r="G3339" s="8" t="s">
        <v>8224</v>
      </c>
      <c r="H3339" s="8" t="s">
        <v>8246</v>
      </c>
      <c r="I3339" s="8">
        <v>1412974800</v>
      </c>
      <c r="J3339" s="8">
        <v>1411109167</v>
      </c>
      <c r="K3339" s="8" t="b">
        <v>0</v>
      </c>
      <c r="L3339" s="8">
        <v>34</v>
      </c>
      <c r="M3339" s="8" t="b">
        <v>1</v>
      </c>
      <c r="N3339" s="8" t="s">
        <v>8269</v>
      </c>
      <c r="O3339">
        <f t="shared" si="261"/>
        <v>110</v>
      </c>
      <c r="P3339" s="13">
        <f t="shared" si="262"/>
        <v>81.03</v>
      </c>
      <c r="Q3339" s="15" t="s">
        <v>8315</v>
      </c>
      <c r="R3339" t="s">
        <v>8316</v>
      </c>
      <c r="S3339" s="19">
        <f t="shared" si="263"/>
        <v>41901.282025462962</v>
      </c>
      <c r="T3339" s="19">
        <f t="shared" si="264"/>
        <v>41922.875</v>
      </c>
      <c r="U3339">
        <f t="shared" si="265"/>
        <v>2014</v>
      </c>
    </row>
    <row r="3340" spans="1:21" ht="28.8" hidden="1" x14ac:dyDescent="0.3">
      <c r="A3340" s="8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  <c r="O3340">
        <f t="shared" si="261"/>
        <v>102</v>
      </c>
      <c r="P3340" s="13">
        <f t="shared" si="262"/>
        <v>136.85</v>
      </c>
      <c r="Q3340" s="15" t="s">
        <v>8315</v>
      </c>
      <c r="R3340" t="s">
        <v>8316</v>
      </c>
      <c r="S3340" s="19">
        <f t="shared" si="263"/>
        <v>42769.574999999997</v>
      </c>
      <c r="T3340" s="19">
        <f t="shared" si="264"/>
        <v>42790.574999999997</v>
      </c>
      <c r="U3340">
        <f t="shared" si="265"/>
        <v>2017</v>
      </c>
    </row>
    <row r="3341" spans="1:21" ht="43.2" hidden="1" x14ac:dyDescent="0.3">
      <c r="A3341" s="8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  <c r="O3341">
        <f t="shared" si="261"/>
        <v>104</v>
      </c>
      <c r="P3341" s="13">
        <f t="shared" si="262"/>
        <v>177.62</v>
      </c>
      <c r="Q3341" s="15" t="s">
        <v>8315</v>
      </c>
      <c r="R3341" t="s">
        <v>8316</v>
      </c>
      <c r="S3341" s="19">
        <f t="shared" si="263"/>
        <v>42549.665717592594</v>
      </c>
      <c r="T3341" s="19">
        <f t="shared" si="264"/>
        <v>42579.665717592594</v>
      </c>
      <c r="U3341">
        <f t="shared" si="265"/>
        <v>2016</v>
      </c>
    </row>
    <row r="3342" spans="1:21" ht="43.2" x14ac:dyDescent="0.3">
      <c r="A3342" s="8">
        <v>3340</v>
      </c>
      <c r="B3342" s="9" t="s">
        <v>3340</v>
      </c>
      <c r="C3342" s="9" t="s">
        <v>7450</v>
      </c>
      <c r="D3342" s="10">
        <v>3000</v>
      </c>
      <c r="E3342" s="11">
        <v>4145</v>
      </c>
      <c r="F3342" s="8" t="s">
        <v>8218</v>
      </c>
      <c r="G3342" s="8" t="s">
        <v>8223</v>
      </c>
      <c r="H3342" s="8" t="s">
        <v>8245</v>
      </c>
      <c r="I3342" s="8">
        <v>1481066554</v>
      </c>
      <c r="J3342" s="8">
        <v>1478906554</v>
      </c>
      <c r="K3342" s="8" t="b">
        <v>0</v>
      </c>
      <c r="L3342" s="8">
        <v>38</v>
      </c>
      <c r="M3342" s="8" t="b">
        <v>1</v>
      </c>
      <c r="N3342" s="8" t="s">
        <v>8269</v>
      </c>
      <c r="O3342">
        <f t="shared" si="261"/>
        <v>138</v>
      </c>
      <c r="P3342" s="13">
        <f t="shared" si="262"/>
        <v>109.08</v>
      </c>
      <c r="Q3342" s="15" t="s">
        <v>8315</v>
      </c>
      <c r="R3342" t="s">
        <v>8316</v>
      </c>
      <c r="S3342" s="19">
        <f t="shared" si="263"/>
        <v>42685.974004629628</v>
      </c>
      <c r="T3342" s="19">
        <f t="shared" si="264"/>
        <v>42710.974004629628</v>
      </c>
      <c r="U3342">
        <f t="shared" si="265"/>
        <v>2016</v>
      </c>
    </row>
    <row r="3343" spans="1:21" ht="43.2" x14ac:dyDescent="0.3">
      <c r="A3343" s="8">
        <v>3341</v>
      </c>
      <c r="B3343" s="9" t="s">
        <v>3341</v>
      </c>
      <c r="C3343" s="9" t="s">
        <v>7451</v>
      </c>
      <c r="D3343" s="10">
        <v>3350</v>
      </c>
      <c r="E3343" s="11">
        <v>3350</v>
      </c>
      <c r="F3343" s="8" t="s">
        <v>8218</v>
      </c>
      <c r="G3343" s="8" t="s">
        <v>8224</v>
      </c>
      <c r="H3343" s="8" t="s">
        <v>8246</v>
      </c>
      <c r="I3343" s="8">
        <v>1465750800</v>
      </c>
      <c r="J3343" s="8">
        <v>1463771421</v>
      </c>
      <c r="K3343" s="8" t="b">
        <v>0</v>
      </c>
      <c r="L3343" s="8">
        <v>28</v>
      </c>
      <c r="M3343" s="8" t="b">
        <v>1</v>
      </c>
      <c r="N3343" s="8" t="s">
        <v>8269</v>
      </c>
      <c r="O3343">
        <f t="shared" si="261"/>
        <v>100</v>
      </c>
      <c r="P3343" s="13">
        <f t="shared" si="262"/>
        <v>119.64</v>
      </c>
      <c r="Q3343" s="15" t="s">
        <v>8315</v>
      </c>
      <c r="R3343" t="s">
        <v>8316</v>
      </c>
      <c r="S3343" s="19">
        <f t="shared" si="263"/>
        <v>42510.798854166671</v>
      </c>
      <c r="T3343" s="19">
        <f t="shared" si="264"/>
        <v>42533.708333333328</v>
      </c>
      <c r="U3343">
        <f t="shared" si="265"/>
        <v>2016</v>
      </c>
    </row>
    <row r="3344" spans="1:21" ht="43.2" hidden="1" x14ac:dyDescent="0.3">
      <c r="A3344" s="8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  <c r="O3344">
        <f t="shared" si="261"/>
        <v>102</v>
      </c>
      <c r="P3344" s="13">
        <f t="shared" si="262"/>
        <v>78.209999999999994</v>
      </c>
      <c r="Q3344" s="15" t="s">
        <v>8315</v>
      </c>
      <c r="R3344" t="s">
        <v>8316</v>
      </c>
      <c r="S3344" s="19">
        <f t="shared" si="263"/>
        <v>42062.296412037031</v>
      </c>
      <c r="T3344" s="19">
        <f t="shared" si="264"/>
        <v>42095.207638888889</v>
      </c>
      <c r="U3344">
        <f t="shared" si="265"/>
        <v>2015</v>
      </c>
    </row>
    <row r="3345" spans="1:21" ht="43.2" hidden="1" x14ac:dyDescent="0.3">
      <c r="A3345" s="8">
        <v>3343</v>
      </c>
      <c r="B3345" s="9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  <c r="O3345">
        <f t="shared" si="261"/>
        <v>171</v>
      </c>
      <c r="P3345" s="13">
        <f t="shared" si="262"/>
        <v>52.17</v>
      </c>
      <c r="Q3345" s="15" t="s">
        <v>8315</v>
      </c>
      <c r="R3345" t="s">
        <v>8316</v>
      </c>
      <c r="S3345" s="19">
        <f t="shared" si="263"/>
        <v>42452.916481481487</v>
      </c>
      <c r="T3345" s="19">
        <f t="shared" si="264"/>
        <v>42473.554166666669</v>
      </c>
      <c r="U3345">
        <f t="shared" si="265"/>
        <v>2016</v>
      </c>
    </row>
    <row r="3346" spans="1:21" ht="43.2" x14ac:dyDescent="0.3">
      <c r="A3346" s="8">
        <v>3344</v>
      </c>
      <c r="B3346" s="9" t="s">
        <v>3344</v>
      </c>
      <c r="C3346" s="9" t="s">
        <v>7454</v>
      </c>
      <c r="D3346" s="10">
        <v>4500</v>
      </c>
      <c r="E3346" s="11">
        <v>4565</v>
      </c>
      <c r="F3346" s="8" t="s">
        <v>8218</v>
      </c>
      <c r="G3346" s="8" t="s">
        <v>8223</v>
      </c>
      <c r="H3346" s="8" t="s">
        <v>8245</v>
      </c>
      <c r="I3346" s="8">
        <v>1409374093</v>
      </c>
      <c r="J3346" s="8">
        <v>1406782093</v>
      </c>
      <c r="K3346" s="8" t="b">
        <v>0</v>
      </c>
      <c r="L3346" s="8">
        <v>40</v>
      </c>
      <c r="M3346" s="8" t="b">
        <v>1</v>
      </c>
      <c r="N3346" s="8" t="s">
        <v>8269</v>
      </c>
      <c r="O3346">
        <f t="shared" si="261"/>
        <v>101</v>
      </c>
      <c r="P3346" s="13">
        <f t="shared" si="262"/>
        <v>114.13</v>
      </c>
      <c r="Q3346" s="15" t="s">
        <v>8315</v>
      </c>
      <c r="R3346" t="s">
        <v>8316</v>
      </c>
      <c r="S3346" s="19">
        <f t="shared" si="263"/>
        <v>41851.200150462959</v>
      </c>
      <c r="T3346" s="19">
        <f t="shared" si="264"/>
        <v>41881.200150462959</v>
      </c>
      <c r="U3346">
        <f t="shared" si="265"/>
        <v>2014</v>
      </c>
    </row>
    <row r="3347" spans="1:21" ht="43.2" hidden="1" x14ac:dyDescent="0.3">
      <c r="A3347" s="8">
        <v>3345</v>
      </c>
      <c r="B3347" s="9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  <c r="O3347">
        <f t="shared" si="261"/>
        <v>130</v>
      </c>
      <c r="P3347" s="13">
        <f t="shared" si="262"/>
        <v>50</v>
      </c>
      <c r="Q3347" s="15" t="s">
        <v>8315</v>
      </c>
      <c r="R3347" t="s">
        <v>8316</v>
      </c>
      <c r="S3347" s="19">
        <f t="shared" si="263"/>
        <v>42053.106111111112</v>
      </c>
      <c r="T3347" s="19">
        <f t="shared" si="264"/>
        <v>42112.025694444441</v>
      </c>
      <c r="U3347">
        <f t="shared" si="265"/>
        <v>2015</v>
      </c>
    </row>
    <row r="3348" spans="1:21" ht="43.2" x14ac:dyDescent="0.3">
      <c r="A3348" s="8">
        <v>3346</v>
      </c>
      <c r="B3348" s="9" t="s">
        <v>3346</v>
      </c>
      <c r="C3348" s="9" t="s">
        <v>7456</v>
      </c>
      <c r="D3348" s="10">
        <v>1500</v>
      </c>
      <c r="E3348" s="11">
        <v>1650</v>
      </c>
      <c r="F3348" s="8" t="s">
        <v>8218</v>
      </c>
      <c r="G3348" s="8" t="s">
        <v>8223</v>
      </c>
      <c r="H3348" s="8" t="s">
        <v>8245</v>
      </c>
      <c r="I3348" s="8">
        <v>1424910910</v>
      </c>
      <c r="J3348" s="8">
        <v>1424306110</v>
      </c>
      <c r="K3348" s="8" t="b">
        <v>0</v>
      </c>
      <c r="L3348" s="8">
        <v>18</v>
      </c>
      <c r="M3348" s="8" t="b">
        <v>1</v>
      </c>
      <c r="N3348" s="8" t="s">
        <v>8269</v>
      </c>
      <c r="O3348">
        <f t="shared" si="261"/>
        <v>110</v>
      </c>
      <c r="P3348" s="13">
        <f t="shared" si="262"/>
        <v>91.67</v>
      </c>
      <c r="Q3348" s="15" t="s">
        <v>8315</v>
      </c>
      <c r="R3348" t="s">
        <v>8316</v>
      </c>
      <c r="S3348" s="19">
        <f t="shared" si="263"/>
        <v>42054.024421296301</v>
      </c>
      <c r="T3348" s="19">
        <f t="shared" si="264"/>
        <v>42061.024421296301</v>
      </c>
      <c r="U3348">
        <f t="shared" si="265"/>
        <v>2015</v>
      </c>
    </row>
    <row r="3349" spans="1:21" ht="57.6" x14ac:dyDescent="0.3">
      <c r="A3349" s="8">
        <v>3347</v>
      </c>
      <c r="B3349" s="9" t="s">
        <v>3347</v>
      </c>
      <c r="C3349" s="9" t="s">
        <v>7457</v>
      </c>
      <c r="D3349" s="10">
        <v>2000</v>
      </c>
      <c r="E3349" s="11">
        <v>2389</v>
      </c>
      <c r="F3349" s="8" t="s">
        <v>8218</v>
      </c>
      <c r="G3349" s="8" t="s">
        <v>8224</v>
      </c>
      <c r="H3349" s="8" t="s">
        <v>8246</v>
      </c>
      <c r="I3349" s="8">
        <v>1462741200</v>
      </c>
      <c r="J3349" s="8">
        <v>1461503654</v>
      </c>
      <c r="K3349" s="8" t="b">
        <v>0</v>
      </c>
      <c r="L3349" s="8">
        <v>22</v>
      </c>
      <c r="M3349" s="8" t="b">
        <v>1</v>
      </c>
      <c r="N3349" s="8" t="s">
        <v>8269</v>
      </c>
      <c r="O3349">
        <f t="shared" si="261"/>
        <v>119</v>
      </c>
      <c r="P3349" s="13">
        <f t="shared" si="262"/>
        <v>108.59</v>
      </c>
      <c r="Q3349" s="15" t="s">
        <v>8315</v>
      </c>
      <c r="R3349" t="s">
        <v>8316</v>
      </c>
      <c r="S3349" s="19">
        <f t="shared" si="263"/>
        <v>42484.551550925928</v>
      </c>
      <c r="T3349" s="19">
        <f t="shared" si="264"/>
        <v>42498.875</v>
      </c>
      <c r="U3349">
        <f t="shared" si="265"/>
        <v>2016</v>
      </c>
    </row>
    <row r="3350" spans="1:21" ht="43.2" hidden="1" x14ac:dyDescent="0.3">
      <c r="A3350" s="8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  <c r="O3350">
        <f t="shared" si="261"/>
        <v>100</v>
      </c>
      <c r="P3350" s="13">
        <f t="shared" si="262"/>
        <v>69.819999999999993</v>
      </c>
      <c r="Q3350" s="15" t="s">
        <v>8315</v>
      </c>
      <c r="R3350" t="s">
        <v>8316</v>
      </c>
      <c r="S3350" s="19">
        <f t="shared" si="263"/>
        <v>42466.558796296296</v>
      </c>
      <c r="T3350" s="19">
        <f t="shared" si="264"/>
        <v>42490.165972222225</v>
      </c>
      <c r="U3350">
        <f t="shared" si="265"/>
        <v>2016</v>
      </c>
    </row>
    <row r="3351" spans="1:21" ht="43.2" x14ac:dyDescent="0.3">
      <c r="A3351" s="8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  <c r="O3351">
        <f t="shared" si="261"/>
        <v>153</v>
      </c>
      <c r="P3351" s="13">
        <f t="shared" si="262"/>
        <v>109.57</v>
      </c>
      <c r="Q3351" s="15" t="s">
        <v>8315</v>
      </c>
      <c r="R3351" t="s">
        <v>8316</v>
      </c>
      <c r="S3351" s="19">
        <f t="shared" si="263"/>
        <v>42513.110787037032</v>
      </c>
      <c r="T3351" s="19">
        <f t="shared" si="264"/>
        <v>42534.708333333328</v>
      </c>
      <c r="U3351">
        <f t="shared" si="265"/>
        <v>2016</v>
      </c>
    </row>
    <row r="3352" spans="1:21" ht="57.6" x14ac:dyDescent="0.3">
      <c r="A3352" s="8">
        <v>3350</v>
      </c>
      <c r="B3352" s="9" t="s">
        <v>3349</v>
      </c>
      <c r="C3352" s="9" t="s">
        <v>7460</v>
      </c>
      <c r="D3352" s="10">
        <v>3500</v>
      </c>
      <c r="E3352" s="11">
        <v>3655</v>
      </c>
      <c r="F3352" s="8" t="s">
        <v>8218</v>
      </c>
      <c r="G3352" s="8" t="s">
        <v>8242</v>
      </c>
      <c r="H3352" s="8" t="s">
        <v>8248</v>
      </c>
      <c r="I3352" s="8">
        <v>1448838000</v>
      </c>
      <c r="J3352" s="8">
        <v>1445791811</v>
      </c>
      <c r="K3352" s="8" t="b">
        <v>0</v>
      </c>
      <c r="L3352" s="8">
        <v>51</v>
      </c>
      <c r="M3352" s="8" t="b">
        <v>1</v>
      </c>
      <c r="N3352" s="8" t="s">
        <v>8269</v>
      </c>
      <c r="O3352">
        <f t="shared" si="261"/>
        <v>104</v>
      </c>
      <c r="P3352" s="13">
        <f t="shared" si="262"/>
        <v>71.67</v>
      </c>
      <c r="Q3352" s="15" t="s">
        <v>8315</v>
      </c>
      <c r="R3352" t="s">
        <v>8316</v>
      </c>
      <c r="S3352" s="19">
        <f t="shared" si="263"/>
        <v>42302.701516203699</v>
      </c>
      <c r="T3352" s="19">
        <f t="shared" si="264"/>
        <v>42337.958333333328</v>
      </c>
      <c r="U3352">
        <f t="shared" si="265"/>
        <v>2015</v>
      </c>
    </row>
    <row r="3353" spans="1:21" ht="43.2" hidden="1" x14ac:dyDescent="0.3">
      <c r="A3353" s="8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  <c r="O3353">
        <f t="shared" si="261"/>
        <v>101</v>
      </c>
      <c r="P3353" s="13">
        <f t="shared" si="262"/>
        <v>93.61</v>
      </c>
      <c r="Q3353" s="15" t="s">
        <v>8315</v>
      </c>
      <c r="R3353" t="s">
        <v>8316</v>
      </c>
      <c r="S3353" s="19">
        <f t="shared" si="263"/>
        <v>41806.395428240743</v>
      </c>
      <c r="T3353" s="19">
        <f t="shared" si="264"/>
        <v>41843.458333333336</v>
      </c>
      <c r="U3353">
        <f t="shared" si="265"/>
        <v>2014</v>
      </c>
    </row>
    <row r="3354" spans="1:21" ht="43.2" hidden="1" x14ac:dyDescent="0.3">
      <c r="A3354" s="8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  <c r="O3354">
        <f t="shared" si="261"/>
        <v>108</v>
      </c>
      <c r="P3354" s="13">
        <f t="shared" si="262"/>
        <v>76.8</v>
      </c>
      <c r="Q3354" s="15" t="s">
        <v>8315</v>
      </c>
      <c r="R3354" t="s">
        <v>8316</v>
      </c>
      <c r="S3354" s="19">
        <f t="shared" si="263"/>
        <v>42495.992800925931</v>
      </c>
      <c r="T3354" s="19">
        <f t="shared" si="264"/>
        <v>42552.958333333328</v>
      </c>
      <c r="U3354">
        <f t="shared" si="265"/>
        <v>2016</v>
      </c>
    </row>
    <row r="3355" spans="1:21" ht="43.2" hidden="1" x14ac:dyDescent="0.3">
      <c r="A3355" s="8">
        <v>3353</v>
      </c>
      <c r="B3355" s="9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  <c r="O3355">
        <f t="shared" si="261"/>
        <v>315</v>
      </c>
      <c r="P3355" s="13">
        <f t="shared" si="262"/>
        <v>35.799999999999997</v>
      </c>
      <c r="Q3355" s="15" t="s">
        <v>8315</v>
      </c>
      <c r="R3355" t="s">
        <v>8316</v>
      </c>
      <c r="S3355" s="19">
        <f t="shared" si="263"/>
        <v>42479.432291666672</v>
      </c>
      <c r="T3355" s="19">
        <f t="shared" si="264"/>
        <v>42492.958333333328</v>
      </c>
      <c r="U3355">
        <f t="shared" si="265"/>
        <v>2016</v>
      </c>
    </row>
    <row r="3356" spans="1:21" ht="28.8" x14ac:dyDescent="0.3">
      <c r="A3356" s="8">
        <v>3354</v>
      </c>
      <c r="B3356" s="9" t="s">
        <v>3353</v>
      </c>
      <c r="C3356" s="9" t="s">
        <v>7464</v>
      </c>
      <c r="D3356" s="10">
        <v>3000</v>
      </c>
      <c r="E3356" s="11">
        <v>3058</v>
      </c>
      <c r="F3356" s="8" t="s">
        <v>8218</v>
      </c>
      <c r="G3356" s="8" t="s">
        <v>8223</v>
      </c>
      <c r="H3356" s="8" t="s">
        <v>8245</v>
      </c>
      <c r="I3356" s="8">
        <v>1446091260</v>
      </c>
      <c r="J3356" s="8">
        <v>1443029206</v>
      </c>
      <c r="K3356" s="8" t="b">
        <v>0</v>
      </c>
      <c r="L3356" s="8">
        <v>55</v>
      </c>
      <c r="M3356" s="8" t="b">
        <v>1</v>
      </c>
      <c r="N3356" s="8" t="s">
        <v>8269</v>
      </c>
      <c r="O3356">
        <f t="shared" si="261"/>
        <v>102</v>
      </c>
      <c r="P3356" s="13">
        <f t="shared" si="262"/>
        <v>55.6</v>
      </c>
      <c r="Q3356" s="15" t="s">
        <v>8315</v>
      </c>
      <c r="R3356" t="s">
        <v>8316</v>
      </c>
      <c r="S3356" s="19">
        <f t="shared" si="263"/>
        <v>42270.7269212963</v>
      </c>
      <c r="T3356" s="19">
        <f t="shared" si="264"/>
        <v>42306.167361111111</v>
      </c>
      <c r="U3356">
        <f t="shared" si="265"/>
        <v>2015</v>
      </c>
    </row>
    <row r="3357" spans="1:21" ht="43.2" x14ac:dyDescent="0.3">
      <c r="A3357" s="8">
        <v>3355</v>
      </c>
      <c r="B3357" s="9" t="s">
        <v>3354</v>
      </c>
      <c r="C3357" s="9" t="s">
        <v>7465</v>
      </c>
      <c r="D3357" s="10">
        <v>1750</v>
      </c>
      <c r="E3357" s="11">
        <v>2210</v>
      </c>
      <c r="F3357" s="8" t="s">
        <v>8218</v>
      </c>
      <c r="G3357" s="8" t="s">
        <v>8224</v>
      </c>
      <c r="H3357" s="8" t="s">
        <v>8246</v>
      </c>
      <c r="I3357" s="8">
        <v>1462879020</v>
      </c>
      <c r="J3357" s="8">
        <v>1461941527</v>
      </c>
      <c r="K3357" s="8" t="b">
        <v>0</v>
      </c>
      <c r="L3357" s="8">
        <v>15</v>
      </c>
      <c r="M3357" s="8" t="b">
        <v>1</v>
      </c>
      <c r="N3357" s="8" t="s">
        <v>8269</v>
      </c>
      <c r="O3357">
        <f t="shared" si="261"/>
        <v>126</v>
      </c>
      <c r="P3357" s="13">
        <f t="shared" si="262"/>
        <v>147.33000000000001</v>
      </c>
      <c r="Q3357" s="15" t="s">
        <v>8315</v>
      </c>
      <c r="R3357" t="s">
        <v>8316</v>
      </c>
      <c r="S3357" s="19">
        <f t="shared" si="263"/>
        <v>42489.619525462964</v>
      </c>
      <c r="T3357" s="19">
        <f t="shared" si="264"/>
        <v>42500.470138888893</v>
      </c>
      <c r="U3357">
        <f t="shared" si="265"/>
        <v>2016</v>
      </c>
    </row>
    <row r="3358" spans="1:21" ht="43.2" x14ac:dyDescent="0.3">
      <c r="A3358" s="8">
        <v>3356</v>
      </c>
      <c r="B3358" s="9" t="s">
        <v>3355</v>
      </c>
      <c r="C3358" s="9" t="s">
        <v>7466</v>
      </c>
      <c r="D3358" s="10">
        <v>1500</v>
      </c>
      <c r="E3358" s="11">
        <v>1521</v>
      </c>
      <c r="F3358" s="8" t="s">
        <v>8218</v>
      </c>
      <c r="G3358" s="8" t="s">
        <v>8224</v>
      </c>
      <c r="H3358" s="8" t="s">
        <v>8246</v>
      </c>
      <c r="I3358" s="8">
        <v>1468611272</v>
      </c>
      <c r="J3358" s="8">
        <v>1466019272</v>
      </c>
      <c r="K3358" s="8" t="b">
        <v>0</v>
      </c>
      <c r="L3358" s="8">
        <v>27</v>
      </c>
      <c r="M3358" s="8" t="b">
        <v>1</v>
      </c>
      <c r="N3358" s="8" t="s">
        <v>8269</v>
      </c>
      <c r="O3358">
        <f t="shared" si="261"/>
        <v>101</v>
      </c>
      <c r="P3358" s="13">
        <f t="shared" si="262"/>
        <v>56.33</v>
      </c>
      <c r="Q3358" s="15" t="s">
        <v>8315</v>
      </c>
      <c r="R3358" t="s">
        <v>8316</v>
      </c>
      <c r="S3358" s="19">
        <f t="shared" si="263"/>
        <v>42536.815648148149</v>
      </c>
      <c r="T3358" s="19">
        <f t="shared" si="264"/>
        <v>42566.815648148149</v>
      </c>
      <c r="U3358">
        <f t="shared" si="265"/>
        <v>2016</v>
      </c>
    </row>
    <row r="3359" spans="1:21" ht="43.2" x14ac:dyDescent="0.3">
      <c r="A3359" s="8">
        <v>3357</v>
      </c>
      <c r="B3359" s="9" t="s">
        <v>3356</v>
      </c>
      <c r="C3359" s="9" t="s">
        <v>7467</v>
      </c>
      <c r="D3359" s="10">
        <v>2000</v>
      </c>
      <c r="E3359" s="11">
        <v>2020</v>
      </c>
      <c r="F3359" s="8" t="s">
        <v>8218</v>
      </c>
      <c r="G3359" s="8" t="s">
        <v>8224</v>
      </c>
      <c r="H3359" s="8" t="s">
        <v>8246</v>
      </c>
      <c r="I3359" s="8">
        <v>1406887310</v>
      </c>
      <c r="J3359" s="8">
        <v>1404295310</v>
      </c>
      <c r="K3359" s="8" t="b">
        <v>0</v>
      </c>
      <c r="L3359" s="8">
        <v>21</v>
      </c>
      <c r="M3359" s="8" t="b">
        <v>1</v>
      </c>
      <c r="N3359" s="8" t="s">
        <v>8269</v>
      </c>
      <c r="O3359">
        <f t="shared" si="261"/>
        <v>101</v>
      </c>
      <c r="P3359" s="13">
        <f t="shared" si="262"/>
        <v>96.19</v>
      </c>
      <c r="Q3359" s="15" t="s">
        <v>8315</v>
      </c>
      <c r="R3359" t="s">
        <v>8316</v>
      </c>
      <c r="S3359" s="19">
        <f t="shared" si="263"/>
        <v>41822.417939814812</v>
      </c>
      <c r="T3359" s="19">
        <f t="shared" si="264"/>
        <v>41852.417939814812</v>
      </c>
      <c r="U3359">
        <f t="shared" si="265"/>
        <v>2014</v>
      </c>
    </row>
    <row r="3360" spans="1:21" ht="43.2" hidden="1" x14ac:dyDescent="0.3">
      <c r="A3360" s="8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  <c r="O3360">
        <f t="shared" si="261"/>
        <v>103</v>
      </c>
      <c r="P3360" s="13">
        <f t="shared" si="262"/>
        <v>63.57</v>
      </c>
      <c r="Q3360" s="15" t="s">
        <v>8315</v>
      </c>
      <c r="R3360" t="s">
        <v>8316</v>
      </c>
      <c r="S3360" s="19">
        <f t="shared" si="263"/>
        <v>41932.311099537037</v>
      </c>
      <c r="T3360" s="19">
        <f t="shared" si="264"/>
        <v>41962.352766203709</v>
      </c>
      <c r="U3360">
        <f t="shared" si="265"/>
        <v>2014</v>
      </c>
    </row>
    <row r="3361" spans="1:21" ht="43.2" x14ac:dyDescent="0.3">
      <c r="A3361" s="8">
        <v>3359</v>
      </c>
      <c r="B3361" s="9" t="s">
        <v>3358</v>
      </c>
      <c r="C3361" s="9" t="s">
        <v>7469</v>
      </c>
      <c r="D3361" s="10">
        <v>4000</v>
      </c>
      <c r="E3361" s="11">
        <v>4250</v>
      </c>
      <c r="F3361" s="8" t="s">
        <v>8218</v>
      </c>
      <c r="G3361" s="8" t="s">
        <v>8223</v>
      </c>
      <c r="H3361" s="8" t="s">
        <v>8245</v>
      </c>
      <c r="I3361" s="8">
        <v>1487985734</v>
      </c>
      <c r="J3361" s="8">
        <v>1484097734</v>
      </c>
      <c r="K3361" s="8" t="b">
        <v>0</v>
      </c>
      <c r="L3361" s="8">
        <v>23</v>
      </c>
      <c r="M3361" s="8" t="b">
        <v>1</v>
      </c>
      <c r="N3361" s="8" t="s">
        <v>8269</v>
      </c>
      <c r="O3361">
        <f t="shared" si="261"/>
        <v>106</v>
      </c>
      <c r="P3361" s="13">
        <f t="shared" si="262"/>
        <v>184.78</v>
      </c>
      <c r="Q3361" s="15" t="s">
        <v>8315</v>
      </c>
      <c r="R3361" t="s">
        <v>8316</v>
      </c>
      <c r="S3361" s="19">
        <f t="shared" si="263"/>
        <v>42746.057106481487</v>
      </c>
      <c r="T3361" s="19">
        <f t="shared" si="264"/>
        <v>42791.057106481487</v>
      </c>
      <c r="U3361">
        <f t="shared" si="265"/>
        <v>2017</v>
      </c>
    </row>
    <row r="3362" spans="1:21" ht="28.8" hidden="1" x14ac:dyDescent="0.3">
      <c r="A3362" s="8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  <c r="O3362">
        <f t="shared" si="261"/>
        <v>101</v>
      </c>
      <c r="P3362" s="13">
        <f t="shared" si="262"/>
        <v>126.72</v>
      </c>
      <c r="Q3362" s="15" t="s">
        <v>8315</v>
      </c>
      <c r="R3362" t="s">
        <v>8316</v>
      </c>
      <c r="S3362" s="19">
        <f t="shared" si="263"/>
        <v>42697.082673611112</v>
      </c>
      <c r="T3362" s="19">
        <f t="shared" si="264"/>
        <v>42718.665972222225</v>
      </c>
      <c r="U3362">
        <f t="shared" si="265"/>
        <v>2016</v>
      </c>
    </row>
    <row r="3363" spans="1:21" ht="57.6" hidden="1" x14ac:dyDescent="0.3">
      <c r="A3363" s="8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  <c r="O3363">
        <f t="shared" si="261"/>
        <v>113</v>
      </c>
      <c r="P3363" s="13">
        <f t="shared" si="262"/>
        <v>83.43</v>
      </c>
      <c r="Q3363" s="15" t="s">
        <v>8315</v>
      </c>
      <c r="R3363" t="s">
        <v>8316</v>
      </c>
      <c r="S3363" s="19">
        <f t="shared" si="263"/>
        <v>41866.025347222225</v>
      </c>
      <c r="T3363" s="19">
        <f t="shared" si="264"/>
        <v>41883.665972222225</v>
      </c>
      <c r="U3363">
        <f t="shared" si="265"/>
        <v>2014</v>
      </c>
    </row>
    <row r="3364" spans="1:21" ht="43.2" hidden="1" x14ac:dyDescent="0.3">
      <c r="A3364" s="8">
        <v>3362</v>
      </c>
      <c r="B3364" s="9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  <c r="O3364">
        <f t="shared" si="261"/>
        <v>218</v>
      </c>
      <c r="P3364" s="13">
        <f t="shared" si="262"/>
        <v>54.5</v>
      </c>
      <c r="Q3364" s="15" t="s">
        <v>8315</v>
      </c>
      <c r="R3364" t="s">
        <v>8316</v>
      </c>
      <c r="S3364" s="19">
        <f t="shared" si="263"/>
        <v>42056.091631944444</v>
      </c>
      <c r="T3364" s="19">
        <f t="shared" si="264"/>
        <v>42070.204861111109</v>
      </c>
      <c r="U3364">
        <f t="shared" si="265"/>
        <v>2015</v>
      </c>
    </row>
    <row r="3365" spans="1:21" ht="43.2" hidden="1" x14ac:dyDescent="0.3">
      <c r="A3365" s="8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  <c r="O3365">
        <f t="shared" si="261"/>
        <v>101</v>
      </c>
      <c r="P3365" s="13">
        <f t="shared" si="262"/>
        <v>302.31</v>
      </c>
      <c r="Q3365" s="15" t="s">
        <v>8315</v>
      </c>
      <c r="R3365" t="s">
        <v>8316</v>
      </c>
      <c r="S3365" s="19">
        <f t="shared" si="263"/>
        <v>41851.771354166667</v>
      </c>
      <c r="T3365" s="19">
        <f t="shared" si="264"/>
        <v>41870.666666666664</v>
      </c>
      <c r="U3365">
        <f t="shared" si="265"/>
        <v>2014</v>
      </c>
    </row>
    <row r="3366" spans="1:21" ht="43.2" x14ac:dyDescent="0.3">
      <c r="A3366" s="8">
        <v>3364</v>
      </c>
      <c r="B3366" s="9" t="s">
        <v>3363</v>
      </c>
      <c r="C3366" s="9" t="s">
        <v>7474</v>
      </c>
      <c r="D3366" s="10">
        <v>3000</v>
      </c>
      <c r="E3366" s="11">
        <v>3178</v>
      </c>
      <c r="F3366" s="8" t="s">
        <v>8218</v>
      </c>
      <c r="G3366" s="8" t="s">
        <v>8224</v>
      </c>
      <c r="H3366" s="8" t="s">
        <v>8246</v>
      </c>
      <c r="I3366" s="8">
        <v>1458075600</v>
      </c>
      <c r="J3366" s="8">
        <v>1456183649</v>
      </c>
      <c r="K3366" s="8" t="b">
        <v>0</v>
      </c>
      <c r="L3366" s="8">
        <v>72</v>
      </c>
      <c r="M3366" s="8" t="b">
        <v>1</v>
      </c>
      <c r="N3366" s="8" t="s">
        <v>8269</v>
      </c>
      <c r="O3366">
        <f t="shared" si="261"/>
        <v>106</v>
      </c>
      <c r="P3366" s="13">
        <f t="shared" si="262"/>
        <v>44.14</v>
      </c>
      <c r="Q3366" s="15" t="s">
        <v>8315</v>
      </c>
      <c r="R3366" t="s">
        <v>8316</v>
      </c>
      <c r="S3366" s="19">
        <f t="shared" si="263"/>
        <v>42422.977418981478</v>
      </c>
      <c r="T3366" s="19">
        <f t="shared" si="264"/>
        <v>42444.875</v>
      </c>
      <c r="U3366">
        <f t="shared" si="265"/>
        <v>2016</v>
      </c>
    </row>
    <row r="3367" spans="1:21" ht="43.2" x14ac:dyDescent="0.3">
      <c r="A3367" s="8">
        <v>3365</v>
      </c>
      <c r="B3367" s="9" t="s">
        <v>3364</v>
      </c>
      <c r="C3367" s="9" t="s">
        <v>7475</v>
      </c>
      <c r="D3367" s="10">
        <v>2500</v>
      </c>
      <c r="E3367" s="11">
        <v>2600</v>
      </c>
      <c r="F3367" s="8" t="s">
        <v>8218</v>
      </c>
      <c r="G3367" s="8" t="s">
        <v>8223</v>
      </c>
      <c r="H3367" s="8" t="s">
        <v>8245</v>
      </c>
      <c r="I3367" s="8">
        <v>1449973592</v>
      </c>
      <c r="J3367" s="8">
        <v>1447381592</v>
      </c>
      <c r="K3367" s="8" t="b">
        <v>0</v>
      </c>
      <c r="L3367" s="8">
        <v>3</v>
      </c>
      <c r="M3367" s="8" t="b">
        <v>1</v>
      </c>
      <c r="N3367" s="8" t="s">
        <v>8269</v>
      </c>
      <c r="O3367">
        <f t="shared" si="261"/>
        <v>104</v>
      </c>
      <c r="P3367" s="13">
        <f t="shared" si="262"/>
        <v>866.67</v>
      </c>
      <c r="Q3367" s="15" t="s">
        <v>8315</v>
      </c>
      <c r="R3367" t="s">
        <v>8316</v>
      </c>
      <c r="S3367" s="19">
        <f t="shared" si="263"/>
        <v>42321.101759259262</v>
      </c>
      <c r="T3367" s="19">
        <f t="shared" si="264"/>
        <v>42351.101759259262</v>
      </c>
      <c r="U3367">
        <f t="shared" si="265"/>
        <v>2015</v>
      </c>
    </row>
    <row r="3368" spans="1:21" ht="43.2" hidden="1" x14ac:dyDescent="0.3">
      <c r="A3368" s="8">
        <v>3366</v>
      </c>
      <c r="B3368" s="9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  <c r="O3368">
        <f t="shared" si="261"/>
        <v>221</v>
      </c>
      <c r="P3368" s="13">
        <f t="shared" si="262"/>
        <v>61.39</v>
      </c>
      <c r="Q3368" s="15" t="s">
        <v>8315</v>
      </c>
      <c r="R3368" t="s">
        <v>8316</v>
      </c>
      <c r="S3368" s="19">
        <f t="shared" si="263"/>
        <v>42107.067557870367</v>
      </c>
      <c r="T3368" s="19">
        <f t="shared" si="264"/>
        <v>42137.067557870367</v>
      </c>
      <c r="U3368">
        <f t="shared" si="265"/>
        <v>2015</v>
      </c>
    </row>
    <row r="3369" spans="1:21" ht="43.2" hidden="1" x14ac:dyDescent="0.3">
      <c r="A3369" s="8">
        <v>3367</v>
      </c>
      <c r="B3369" s="9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  <c r="O3369">
        <f t="shared" si="261"/>
        <v>119</v>
      </c>
      <c r="P3369" s="13">
        <f t="shared" si="262"/>
        <v>29.67</v>
      </c>
      <c r="Q3369" s="15" t="s">
        <v>8315</v>
      </c>
      <c r="R3369" t="s">
        <v>8316</v>
      </c>
      <c r="S3369" s="19">
        <f t="shared" si="263"/>
        <v>42192.933958333335</v>
      </c>
      <c r="T3369" s="19">
        <f t="shared" si="264"/>
        <v>42217.933958333335</v>
      </c>
      <c r="U3369">
        <f t="shared" si="265"/>
        <v>2015</v>
      </c>
    </row>
    <row r="3370" spans="1:21" ht="43.2" x14ac:dyDescent="0.3">
      <c r="A3370" s="8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  <c r="O3370">
        <f t="shared" si="261"/>
        <v>105</v>
      </c>
      <c r="P3370" s="13">
        <f t="shared" si="262"/>
        <v>45.48</v>
      </c>
      <c r="Q3370" s="15" t="s">
        <v>8315</v>
      </c>
      <c r="R3370" t="s">
        <v>8316</v>
      </c>
      <c r="S3370" s="19">
        <f t="shared" si="263"/>
        <v>41969.199756944443</v>
      </c>
      <c r="T3370" s="19">
        <f t="shared" si="264"/>
        <v>42005.208333333328</v>
      </c>
      <c r="U3370">
        <f t="shared" si="265"/>
        <v>2014</v>
      </c>
    </row>
    <row r="3371" spans="1:21" ht="43.2" hidden="1" x14ac:dyDescent="0.3">
      <c r="A3371" s="8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  <c r="O3371">
        <f t="shared" si="261"/>
        <v>104</v>
      </c>
      <c r="P3371" s="13">
        <f t="shared" si="262"/>
        <v>96.2</v>
      </c>
      <c r="Q3371" s="15" t="s">
        <v>8315</v>
      </c>
      <c r="R3371" t="s">
        <v>8316</v>
      </c>
      <c r="S3371" s="19">
        <f t="shared" si="263"/>
        <v>42690.041435185187</v>
      </c>
      <c r="T3371" s="19">
        <f t="shared" si="264"/>
        <v>42750.041435185187</v>
      </c>
      <c r="U3371">
        <f t="shared" si="265"/>
        <v>2016</v>
      </c>
    </row>
    <row r="3372" spans="1:21" ht="28.8" x14ac:dyDescent="0.3">
      <c r="A3372" s="8">
        <v>3370</v>
      </c>
      <c r="B3372" s="9" t="s">
        <v>3369</v>
      </c>
      <c r="C3372" s="9" t="s">
        <v>7480</v>
      </c>
      <c r="D3372" s="10">
        <v>1500</v>
      </c>
      <c r="E3372" s="11">
        <v>1766</v>
      </c>
      <c r="F3372" s="8" t="s">
        <v>8218</v>
      </c>
      <c r="G3372" s="8" t="s">
        <v>8223</v>
      </c>
      <c r="H3372" s="8" t="s">
        <v>8245</v>
      </c>
      <c r="I3372" s="8">
        <v>1481961600</v>
      </c>
      <c r="J3372" s="8">
        <v>1479283285</v>
      </c>
      <c r="K3372" s="8" t="b">
        <v>0</v>
      </c>
      <c r="L3372" s="8">
        <v>26</v>
      </c>
      <c r="M3372" s="8" t="b">
        <v>1</v>
      </c>
      <c r="N3372" s="8" t="s">
        <v>8269</v>
      </c>
      <c r="O3372">
        <f t="shared" si="261"/>
        <v>118</v>
      </c>
      <c r="P3372" s="13">
        <f t="shared" si="262"/>
        <v>67.92</v>
      </c>
      <c r="Q3372" s="15" t="s">
        <v>8315</v>
      </c>
      <c r="R3372" t="s">
        <v>8316</v>
      </c>
      <c r="S3372" s="19">
        <f t="shared" si="263"/>
        <v>42690.334317129629</v>
      </c>
      <c r="T3372" s="19">
        <f t="shared" si="264"/>
        <v>42721.333333333328</v>
      </c>
      <c r="U3372">
        <f t="shared" si="265"/>
        <v>2016</v>
      </c>
    </row>
    <row r="3373" spans="1:21" ht="28.8" hidden="1" x14ac:dyDescent="0.3">
      <c r="A3373" s="8">
        <v>3371</v>
      </c>
      <c r="B3373" s="9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  <c r="O3373">
        <f t="shared" si="261"/>
        <v>139</v>
      </c>
      <c r="P3373" s="13">
        <f t="shared" si="262"/>
        <v>30.78</v>
      </c>
      <c r="Q3373" s="15" t="s">
        <v>8315</v>
      </c>
      <c r="R3373" t="s">
        <v>8316</v>
      </c>
      <c r="S3373" s="19">
        <f t="shared" si="263"/>
        <v>42312.874594907407</v>
      </c>
      <c r="T3373" s="19">
        <f t="shared" si="264"/>
        <v>42340.874594907407</v>
      </c>
      <c r="U3373">
        <f t="shared" si="265"/>
        <v>2015</v>
      </c>
    </row>
    <row r="3374" spans="1:21" ht="43.2" x14ac:dyDescent="0.3">
      <c r="A3374" s="8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  <c r="O3374">
        <f t="shared" si="261"/>
        <v>104</v>
      </c>
      <c r="P3374" s="13">
        <f t="shared" si="262"/>
        <v>38.33</v>
      </c>
      <c r="Q3374" s="15" t="s">
        <v>8315</v>
      </c>
      <c r="R3374" t="s">
        <v>8316</v>
      </c>
      <c r="S3374" s="19">
        <f t="shared" si="263"/>
        <v>41855.548101851848</v>
      </c>
      <c r="T3374" s="19">
        <f t="shared" si="264"/>
        <v>41876.207638888889</v>
      </c>
      <c r="U3374">
        <f t="shared" si="265"/>
        <v>2014</v>
      </c>
    </row>
    <row r="3375" spans="1:21" ht="43.2" x14ac:dyDescent="0.3">
      <c r="A3375" s="8">
        <v>3373</v>
      </c>
      <c r="B3375" s="9" t="s">
        <v>3372</v>
      </c>
      <c r="C3375" s="9" t="s">
        <v>7483</v>
      </c>
      <c r="D3375" s="10">
        <v>2000</v>
      </c>
      <c r="E3375" s="11">
        <v>2005</v>
      </c>
      <c r="F3375" s="8" t="s">
        <v>8218</v>
      </c>
      <c r="G3375" s="8" t="s">
        <v>8224</v>
      </c>
      <c r="H3375" s="8" t="s">
        <v>8246</v>
      </c>
      <c r="I3375" s="8">
        <v>1437235200</v>
      </c>
      <c r="J3375" s="8">
        <v>1435177840</v>
      </c>
      <c r="K3375" s="8" t="b">
        <v>0</v>
      </c>
      <c r="L3375" s="8">
        <v>30</v>
      </c>
      <c r="M3375" s="8" t="b">
        <v>1</v>
      </c>
      <c r="N3375" s="8" t="s">
        <v>8269</v>
      </c>
      <c r="O3375">
        <f t="shared" si="261"/>
        <v>100</v>
      </c>
      <c r="P3375" s="13">
        <f t="shared" si="262"/>
        <v>66.83</v>
      </c>
      <c r="Q3375" s="15" t="s">
        <v>8315</v>
      </c>
      <c r="R3375" t="s">
        <v>8316</v>
      </c>
      <c r="S3375" s="19">
        <f t="shared" si="263"/>
        <v>42179.854629629626</v>
      </c>
      <c r="T3375" s="19">
        <f t="shared" si="264"/>
        <v>42203.666666666672</v>
      </c>
      <c r="U3375">
        <f t="shared" si="265"/>
        <v>2015</v>
      </c>
    </row>
    <row r="3376" spans="1:21" ht="43.2" x14ac:dyDescent="0.3">
      <c r="A3376" s="8">
        <v>3374</v>
      </c>
      <c r="B3376" s="9" t="s">
        <v>3373</v>
      </c>
      <c r="C3376" s="9" t="s">
        <v>7484</v>
      </c>
      <c r="D3376" s="10">
        <v>3500</v>
      </c>
      <c r="E3376" s="11">
        <v>3730</v>
      </c>
      <c r="F3376" s="8" t="s">
        <v>8218</v>
      </c>
      <c r="G3376" s="8" t="s">
        <v>8228</v>
      </c>
      <c r="H3376" s="8" t="s">
        <v>8250</v>
      </c>
      <c r="I3376" s="8">
        <v>1446053616</v>
      </c>
      <c r="J3376" s="8">
        <v>1443461616</v>
      </c>
      <c r="K3376" s="8" t="b">
        <v>0</v>
      </c>
      <c r="L3376" s="8">
        <v>52</v>
      </c>
      <c r="M3376" s="8" t="b">
        <v>1</v>
      </c>
      <c r="N3376" s="8" t="s">
        <v>8269</v>
      </c>
      <c r="O3376">
        <f t="shared" si="261"/>
        <v>107</v>
      </c>
      <c r="P3376" s="13">
        <f t="shared" si="262"/>
        <v>71.73</v>
      </c>
      <c r="Q3376" s="15" t="s">
        <v>8315</v>
      </c>
      <c r="R3376" t="s">
        <v>8316</v>
      </c>
      <c r="S3376" s="19">
        <f t="shared" si="263"/>
        <v>42275.731666666667</v>
      </c>
      <c r="T3376" s="19">
        <f t="shared" si="264"/>
        <v>42305.731666666667</v>
      </c>
      <c r="U3376">
        <f t="shared" si="265"/>
        <v>2015</v>
      </c>
    </row>
    <row r="3377" spans="1:21" ht="43.2" x14ac:dyDescent="0.3">
      <c r="A3377" s="8">
        <v>3375</v>
      </c>
      <c r="B3377" s="9" t="s">
        <v>3374</v>
      </c>
      <c r="C3377" s="9" t="s">
        <v>7485</v>
      </c>
      <c r="D3377" s="10">
        <v>3000</v>
      </c>
      <c r="E3377" s="11">
        <v>3000</v>
      </c>
      <c r="F3377" s="8" t="s">
        <v>8218</v>
      </c>
      <c r="G3377" s="8" t="s">
        <v>8224</v>
      </c>
      <c r="H3377" s="8" t="s">
        <v>8246</v>
      </c>
      <c r="I3377" s="8">
        <v>1400423973</v>
      </c>
      <c r="J3377" s="8">
        <v>1399387173</v>
      </c>
      <c r="K3377" s="8" t="b">
        <v>0</v>
      </c>
      <c r="L3377" s="8">
        <v>17</v>
      </c>
      <c r="M3377" s="8" t="b">
        <v>1</v>
      </c>
      <c r="N3377" s="8" t="s">
        <v>8269</v>
      </c>
      <c r="O3377">
        <f t="shared" si="261"/>
        <v>100</v>
      </c>
      <c r="P3377" s="13">
        <f t="shared" si="262"/>
        <v>176.47</v>
      </c>
      <c r="Q3377" s="15" t="s">
        <v>8315</v>
      </c>
      <c r="R3377" t="s">
        <v>8316</v>
      </c>
      <c r="S3377" s="19">
        <f t="shared" si="263"/>
        <v>41765.610798611109</v>
      </c>
      <c r="T3377" s="19">
        <f t="shared" si="264"/>
        <v>41777.610798611109</v>
      </c>
      <c r="U3377">
        <f t="shared" si="265"/>
        <v>2014</v>
      </c>
    </row>
    <row r="3378" spans="1:21" ht="43.2" hidden="1" x14ac:dyDescent="0.3">
      <c r="A3378" s="8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  <c r="O3378">
        <f t="shared" si="261"/>
        <v>100</v>
      </c>
      <c r="P3378" s="13">
        <f t="shared" si="262"/>
        <v>421.11</v>
      </c>
      <c r="Q3378" s="15" t="s">
        <v>8315</v>
      </c>
      <c r="R3378" t="s">
        <v>8316</v>
      </c>
      <c r="S3378" s="19">
        <f t="shared" si="263"/>
        <v>42059.701319444444</v>
      </c>
      <c r="T3378" s="19">
        <f t="shared" si="264"/>
        <v>42119.659652777773</v>
      </c>
      <c r="U3378">
        <f t="shared" si="265"/>
        <v>2015</v>
      </c>
    </row>
    <row r="3379" spans="1:21" ht="43.2" hidden="1" x14ac:dyDescent="0.3">
      <c r="A3379" s="8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  <c r="O3379">
        <f t="shared" si="261"/>
        <v>101</v>
      </c>
      <c r="P3379" s="13">
        <f t="shared" si="262"/>
        <v>104.99</v>
      </c>
      <c r="Q3379" s="15" t="s">
        <v>8315</v>
      </c>
      <c r="R3379" t="s">
        <v>8316</v>
      </c>
      <c r="S3379" s="19">
        <f t="shared" si="263"/>
        <v>42053.732627314821</v>
      </c>
      <c r="T3379" s="19">
        <f t="shared" si="264"/>
        <v>42083.705555555556</v>
      </c>
      <c r="U3379">
        <f t="shared" si="265"/>
        <v>2015</v>
      </c>
    </row>
    <row r="3380" spans="1:21" ht="43.2" hidden="1" x14ac:dyDescent="0.3">
      <c r="A3380" s="8">
        <v>3378</v>
      </c>
      <c r="B3380" s="9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  <c r="O3380">
        <f t="shared" si="261"/>
        <v>108</v>
      </c>
      <c r="P3380" s="13">
        <f t="shared" si="262"/>
        <v>28.19</v>
      </c>
      <c r="Q3380" s="15" t="s">
        <v>8315</v>
      </c>
      <c r="R3380" t="s">
        <v>8316</v>
      </c>
      <c r="S3380" s="19">
        <f t="shared" si="263"/>
        <v>41858.355393518519</v>
      </c>
      <c r="T3380" s="19">
        <f t="shared" si="264"/>
        <v>41882.547222222223</v>
      </c>
      <c r="U3380">
        <f t="shared" si="265"/>
        <v>2014</v>
      </c>
    </row>
    <row r="3381" spans="1:21" ht="57.6" x14ac:dyDescent="0.3">
      <c r="A3381" s="8">
        <v>3379</v>
      </c>
      <c r="B3381" s="9" t="s">
        <v>3378</v>
      </c>
      <c r="C3381" s="9" t="s">
        <v>7489</v>
      </c>
      <c r="D3381" s="10">
        <v>2000</v>
      </c>
      <c r="E3381" s="11">
        <v>2073</v>
      </c>
      <c r="F3381" s="8" t="s">
        <v>8218</v>
      </c>
      <c r="G3381" s="8" t="s">
        <v>8224</v>
      </c>
      <c r="H3381" s="8" t="s">
        <v>8246</v>
      </c>
      <c r="I3381" s="8">
        <v>1440630000</v>
      </c>
      <c r="J3381" s="8">
        <v>1439122800</v>
      </c>
      <c r="K3381" s="8" t="b">
        <v>0</v>
      </c>
      <c r="L3381" s="8">
        <v>38</v>
      </c>
      <c r="M3381" s="8" t="b">
        <v>1</v>
      </c>
      <c r="N3381" s="8" t="s">
        <v>8269</v>
      </c>
      <c r="O3381">
        <f t="shared" si="261"/>
        <v>104</v>
      </c>
      <c r="P3381" s="13">
        <f t="shared" si="262"/>
        <v>54.55</v>
      </c>
      <c r="Q3381" s="15" t="s">
        <v>8315</v>
      </c>
      <c r="R3381" t="s">
        <v>8316</v>
      </c>
      <c r="S3381" s="19">
        <f t="shared" si="263"/>
        <v>42225.513888888891</v>
      </c>
      <c r="T3381" s="19">
        <f t="shared" si="264"/>
        <v>42242.958333333328</v>
      </c>
      <c r="U3381">
        <f t="shared" si="265"/>
        <v>2015</v>
      </c>
    </row>
    <row r="3382" spans="1:21" ht="57.6" x14ac:dyDescent="0.3">
      <c r="A3382" s="8">
        <v>3380</v>
      </c>
      <c r="B3382" s="9" t="s">
        <v>3379</v>
      </c>
      <c r="C3382" s="9" t="s">
        <v>7490</v>
      </c>
      <c r="D3382" s="10">
        <v>3000</v>
      </c>
      <c r="E3382" s="11">
        <v>3133</v>
      </c>
      <c r="F3382" s="8" t="s">
        <v>8218</v>
      </c>
      <c r="G3382" s="8" t="s">
        <v>8223</v>
      </c>
      <c r="H3382" s="8" t="s">
        <v>8245</v>
      </c>
      <c r="I3382" s="8">
        <v>1417305178</v>
      </c>
      <c r="J3382" s="8">
        <v>1414277578</v>
      </c>
      <c r="K3382" s="8" t="b">
        <v>0</v>
      </c>
      <c r="L3382" s="8">
        <v>28</v>
      </c>
      <c r="M3382" s="8" t="b">
        <v>1</v>
      </c>
      <c r="N3382" s="8" t="s">
        <v>8269</v>
      </c>
      <c r="O3382">
        <f t="shared" si="261"/>
        <v>104</v>
      </c>
      <c r="P3382" s="13">
        <f t="shared" si="262"/>
        <v>111.89</v>
      </c>
      <c r="Q3382" s="15" t="s">
        <v>8315</v>
      </c>
      <c r="R3382" t="s">
        <v>8316</v>
      </c>
      <c r="S3382" s="19">
        <f t="shared" si="263"/>
        <v>41937.95344907407</v>
      </c>
      <c r="T3382" s="19">
        <f t="shared" si="264"/>
        <v>41972.995115740734</v>
      </c>
      <c r="U3382">
        <f t="shared" si="265"/>
        <v>2014</v>
      </c>
    </row>
    <row r="3383" spans="1:21" ht="43.2" x14ac:dyDescent="0.3">
      <c r="A3383" s="8">
        <v>3381</v>
      </c>
      <c r="B3383" s="9" t="s">
        <v>3380</v>
      </c>
      <c r="C3383" s="9" t="s">
        <v>7491</v>
      </c>
      <c r="D3383" s="10">
        <v>4000</v>
      </c>
      <c r="E3383" s="11">
        <v>4090</v>
      </c>
      <c r="F3383" s="8" t="s">
        <v>8218</v>
      </c>
      <c r="G3383" s="8" t="s">
        <v>8223</v>
      </c>
      <c r="H3383" s="8" t="s">
        <v>8245</v>
      </c>
      <c r="I3383" s="8">
        <v>1426044383</v>
      </c>
      <c r="J3383" s="8">
        <v>1423455983</v>
      </c>
      <c r="K3383" s="8" t="b">
        <v>0</v>
      </c>
      <c r="L3383" s="8">
        <v>48</v>
      </c>
      <c r="M3383" s="8" t="b">
        <v>1</v>
      </c>
      <c r="N3383" s="8" t="s">
        <v>8269</v>
      </c>
      <c r="O3383">
        <f t="shared" si="261"/>
        <v>102</v>
      </c>
      <c r="P3383" s="13">
        <f t="shared" si="262"/>
        <v>85.21</v>
      </c>
      <c r="Q3383" s="15" t="s">
        <v>8315</v>
      </c>
      <c r="R3383" t="s">
        <v>8316</v>
      </c>
      <c r="S3383" s="19">
        <f t="shared" si="263"/>
        <v>42044.184988425928</v>
      </c>
      <c r="T3383" s="19">
        <f t="shared" si="264"/>
        <v>42074.143321759257</v>
      </c>
      <c r="U3383">
        <f t="shared" si="265"/>
        <v>2015</v>
      </c>
    </row>
    <row r="3384" spans="1:21" ht="43.2" x14ac:dyDescent="0.3">
      <c r="A3384" s="8">
        <v>3382</v>
      </c>
      <c r="B3384" s="9" t="s">
        <v>3381</v>
      </c>
      <c r="C3384" s="9" t="s">
        <v>7492</v>
      </c>
      <c r="D3384" s="10">
        <v>3500</v>
      </c>
      <c r="E3384" s="11">
        <v>3526</v>
      </c>
      <c r="F3384" s="8" t="s">
        <v>8218</v>
      </c>
      <c r="G3384" s="8" t="s">
        <v>8224</v>
      </c>
      <c r="H3384" s="8" t="s">
        <v>8246</v>
      </c>
      <c r="I3384" s="8">
        <v>1470092340</v>
      </c>
      <c r="J3384" s="8">
        <v>1467973256</v>
      </c>
      <c r="K3384" s="8" t="b">
        <v>0</v>
      </c>
      <c r="L3384" s="8">
        <v>46</v>
      </c>
      <c r="M3384" s="8" t="b">
        <v>1</v>
      </c>
      <c r="N3384" s="8" t="s">
        <v>8269</v>
      </c>
      <c r="O3384">
        <f t="shared" si="261"/>
        <v>101</v>
      </c>
      <c r="P3384" s="13">
        <f t="shared" si="262"/>
        <v>76.650000000000006</v>
      </c>
      <c r="Q3384" s="15" t="s">
        <v>8315</v>
      </c>
      <c r="R3384" t="s">
        <v>8316</v>
      </c>
      <c r="S3384" s="19">
        <f t="shared" si="263"/>
        <v>42559.431203703702</v>
      </c>
      <c r="T3384" s="19">
        <f t="shared" si="264"/>
        <v>42583.957638888889</v>
      </c>
      <c r="U3384">
        <f t="shared" si="265"/>
        <v>2016</v>
      </c>
    </row>
    <row r="3385" spans="1:21" ht="43.2" x14ac:dyDescent="0.3">
      <c r="A3385" s="8">
        <v>3383</v>
      </c>
      <c r="B3385" s="9" t="s">
        <v>3382</v>
      </c>
      <c r="C3385" s="9" t="s">
        <v>7493</v>
      </c>
      <c r="D3385" s="10">
        <v>1750</v>
      </c>
      <c r="E3385" s="11">
        <v>1955</v>
      </c>
      <c r="F3385" s="8" t="s">
        <v>8218</v>
      </c>
      <c r="G3385" s="8" t="s">
        <v>8223</v>
      </c>
      <c r="H3385" s="8" t="s">
        <v>8245</v>
      </c>
      <c r="I3385" s="8">
        <v>1466707620</v>
      </c>
      <c r="J3385" s="8">
        <v>1464979620</v>
      </c>
      <c r="K3385" s="8" t="b">
        <v>0</v>
      </c>
      <c r="L3385" s="8">
        <v>30</v>
      </c>
      <c r="M3385" s="8" t="b">
        <v>1</v>
      </c>
      <c r="N3385" s="8" t="s">
        <v>8269</v>
      </c>
      <c r="O3385">
        <f t="shared" si="261"/>
        <v>112</v>
      </c>
      <c r="P3385" s="13">
        <f t="shared" si="262"/>
        <v>65.17</v>
      </c>
      <c r="Q3385" s="15" t="s">
        <v>8315</v>
      </c>
      <c r="R3385" t="s">
        <v>8316</v>
      </c>
      <c r="S3385" s="19">
        <f t="shared" si="263"/>
        <v>42524.782638888893</v>
      </c>
      <c r="T3385" s="19">
        <f t="shared" si="264"/>
        <v>42544.782638888893</v>
      </c>
      <c r="U3385">
        <f t="shared" si="265"/>
        <v>2016</v>
      </c>
    </row>
    <row r="3386" spans="1:21" ht="43.2" hidden="1" x14ac:dyDescent="0.3">
      <c r="A3386" s="8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  <c r="O3386">
        <f t="shared" si="261"/>
        <v>100</v>
      </c>
      <c r="P3386" s="13">
        <f t="shared" si="262"/>
        <v>93.76</v>
      </c>
      <c r="Q3386" s="15" t="s">
        <v>8315</v>
      </c>
      <c r="R3386" t="s">
        <v>8316</v>
      </c>
      <c r="S3386" s="19">
        <f t="shared" si="263"/>
        <v>42292.087592592594</v>
      </c>
      <c r="T3386" s="19">
        <f t="shared" si="264"/>
        <v>42329.125</v>
      </c>
      <c r="U3386">
        <f t="shared" si="265"/>
        <v>2015</v>
      </c>
    </row>
    <row r="3387" spans="1:21" ht="57.6" x14ac:dyDescent="0.3">
      <c r="A3387" s="8">
        <v>3385</v>
      </c>
      <c r="B3387" s="9" t="s">
        <v>3384</v>
      </c>
      <c r="C3387" s="9" t="s">
        <v>7495</v>
      </c>
      <c r="D3387" s="10">
        <v>2000</v>
      </c>
      <c r="E3387" s="11">
        <v>2000</v>
      </c>
      <c r="F3387" s="8" t="s">
        <v>8218</v>
      </c>
      <c r="G3387" s="8" t="s">
        <v>8223</v>
      </c>
      <c r="H3387" s="8" t="s">
        <v>8245</v>
      </c>
      <c r="I3387" s="8">
        <v>1418244552</v>
      </c>
      <c r="J3387" s="8">
        <v>1415652552</v>
      </c>
      <c r="K3387" s="8" t="b">
        <v>0</v>
      </c>
      <c r="L3387" s="8">
        <v>15</v>
      </c>
      <c r="M3387" s="8" t="b">
        <v>1</v>
      </c>
      <c r="N3387" s="8" t="s">
        <v>8269</v>
      </c>
      <c r="O3387">
        <f t="shared" si="261"/>
        <v>100</v>
      </c>
      <c r="P3387" s="13">
        <f t="shared" si="262"/>
        <v>133.33000000000001</v>
      </c>
      <c r="Q3387" s="15" t="s">
        <v>8315</v>
      </c>
      <c r="R3387" t="s">
        <v>8316</v>
      </c>
      <c r="S3387" s="19">
        <f t="shared" si="263"/>
        <v>41953.8675</v>
      </c>
      <c r="T3387" s="19">
        <f t="shared" si="264"/>
        <v>41983.8675</v>
      </c>
      <c r="U3387">
        <f t="shared" si="265"/>
        <v>2014</v>
      </c>
    </row>
    <row r="3388" spans="1:21" ht="43.2" x14ac:dyDescent="0.3">
      <c r="A3388" s="8">
        <v>3386</v>
      </c>
      <c r="B3388" s="9" t="s">
        <v>3385</v>
      </c>
      <c r="C3388" s="9" t="s">
        <v>7496</v>
      </c>
      <c r="D3388" s="10">
        <v>2000</v>
      </c>
      <c r="E3388" s="11">
        <v>2100</v>
      </c>
      <c r="F3388" s="8" t="s">
        <v>8218</v>
      </c>
      <c r="G3388" s="8" t="s">
        <v>8223</v>
      </c>
      <c r="H3388" s="8" t="s">
        <v>8245</v>
      </c>
      <c r="I3388" s="8">
        <v>1417620506</v>
      </c>
      <c r="J3388" s="8">
        <v>1415028506</v>
      </c>
      <c r="K3388" s="8" t="b">
        <v>0</v>
      </c>
      <c r="L3388" s="8">
        <v>41</v>
      </c>
      <c r="M3388" s="8" t="b">
        <v>1</v>
      </c>
      <c r="N3388" s="8" t="s">
        <v>8269</v>
      </c>
      <c r="O3388">
        <f t="shared" si="261"/>
        <v>105</v>
      </c>
      <c r="P3388" s="13">
        <f t="shared" si="262"/>
        <v>51.22</v>
      </c>
      <c r="Q3388" s="15" t="s">
        <v>8315</v>
      </c>
      <c r="R3388" t="s">
        <v>8316</v>
      </c>
      <c r="S3388" s="19">
        <f t="shared" si="263"/>
        <v>41946.644745370373</v>
      </c>
      <c r="T3388" s="19">
        <f t="shared" si="264"/>
        <v>41976.644745370373</v>
      </c>
      <c r="U3388">
        <f t="shared" si="265"/>
        <v>2014</v>
      </c>
    </row>
    <row r="3389" spans="1:21" ht="57.6" x14ac:dyDescent="0.3">
      <c r="A3389" s="8">
        <v>3387</v>
      </c>
      <c r="B3389" s="9" t="s">
        <v>3386</v>
      </c>
      <c r="C3389" s="9" t="s">
        <v>7497</v>
      </c>
      <c r="D3389" s="10">
        <v>3000</v>
      </c>
      <c r="E3389" s="11">
        <v>3506</v>
      </c>
      <c r="F3389" s="8" t="s">
        <v>8218</v>
      </c>
      <c r="G3389" s="8" t="s">
        <v>8223</v>
      </c>
      <c r="H3389" s="8" t="s">
        <v>8245</v>
      </c>
      <c r="I3389" s="8">
        <v>1418581088</v>
      </c>
      <c r="J3389" s="8">
        <v>1415125088</v>
      </c>
      <c r="K3389" s="8" t="b">
        <v>0</v>
      </c>
      <c r="L3389" s="8">
        <v>35</v>
      </c>
      <c r="M3389" s="8" t="b">
        <v>1</v>
      </c>
      <c r="N3389" s="8" t="s">
        <v>8269</v>
      </c>
      <c r="O3389">
        <f t="shared" si="261"/>
        <v>117</v>
      </c>
      <c r="P3389" s="13">
        <f t="shared" si="262"/>
        <v>100.17</v>
      </c>
      <c r="Q3389" s="15" t="s">
        <v>8315</v>
      </c>
      <c r="R3389" t="s">
        <v>8316</v>
      </c>
      <c r="S3389" s="19">
        <f t="shared" si="263"/>
        <v>41947.762592592589</v>
      </c>
      <c r="T3389" s="19">
        <f t="shared" si="264"/>
        <v>41987.762592592597</v>
      </c>
      <c r="U3389">
        <f t="shared" si="265"/>
        <v>2014</v>
      </c>
    </row>
    <row r="3390" spans="1:21" ht="57.6" x14ac:dyDescent="0.3">
      <c r="A3390" s="8">
        <v>3388</v>
      </c>
      <c r="B3390" s="9" t="s">
        <v>3387</v>
      </c>
      <c r="C3390" s="9" t="s">
        <v>7498</v>
      </c>
      <c r="D3390" s="10">
        <v>1500</v>
      </c>
      <c r="E3390" s="11">
        <v>1557</v>
      </c>
      <c r="F3390" s="8" t="s">
        <v>8218</v>
      </c>
      <c r="G3390" s="8" t="s">
        <v>8224</v>
      </c>
      <c r="H3390" s="8" t="s">
        <v>8246</v>
      </c>
      <c r="I3390" s="8">
        <v>1434625441</v>
      </c>
      <c r="J3390" s="8">
        <v>1432033441</v>
      </c>
      <c r="K3390" s="8" t="b">
        <v>0</v>
      </c>
      <c r="L3390" s="8">
        <v>45</v>
      </c>
      <c r="M3390" s="8" t="b">
        <v>1</v>
      </c>
      <c r="N3390" s="8" t="s">
        <v>8269</v>
      </c>
      <c r="O3390">
        <f t="shared" si="261"/>
        <v>104</v>
      </c>
      <c r="P3390" s="13">
        <f t="shared" si="262"/>
        <v>34.6</v>
      </c>
      <c r="Q3390" s="15" t="s">
        <v>8315</v>
      </c>
      <c r="R3390" t="s">
        <v>8316</v>
      </c>
      <c r="S3390" s="19">
        <f t="shared" si="263"/>
        <v>42143.461122685185</v>
      </c>
      <c r="T3390" s="19">
        <f t="shared" si="264"/>
        <v>42173.461122685185</v>
      </c>
      <c r="U3390">
        <f t="shared" si="265"/>
        <v>2015</v>
      </c>
    </row>
    <row r="3391" spans="1:21" ht="43.2" hidden="1" x14ac:dyDescent="0.3">
      <c r="A3391" s="8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  <c r="O3391">
        <f t="shared" si="261"/>
        <v>115</v>
      </c>
      <c r="P3391" s="13">
        <f t="shared" si="262"/>
        <v>184.68</v>
      </c>
      <c r="Q3391" s="15" t="s">
        <v>8315</v>
      </c>
      <c r="R3391" t="s">
        <v>8316</v>
      </c>
      <c r="S3391" s="19">
        <f t="shared" si="263"/>
        <v>42494.563449074078</v>
      </c>
      <c r="T3391" s="19">
        <f t="shared" si="264"/>
        <v>42524.563449074078</v>
      </c>
      <c r="U3391">
        <f t="shared" si="265"/>
        <v>2016</v>
      </c>
    </row>
    <row r="3392" spans="1:21" ht="57.6" x14ac:dyDescent="0.3">
      <c r="A3392" s="8">
        <v>3390</v>
      </c>
      <c r="B3392" s="9" t="s">
        <v>3389</v>
      </c>
      <c r="C3392" s="9" t="s">
        <v>7500</v>
      </c>
      <c r="D3392" s="10">
        <v>1500</v>
      </c>
      <c r="E3392" s="11">
        <v>1536</v>
      </c>
      <c r="F3392" s="8" t="s">
        <v>8218</v>
      </c>
      <c r="G3392" s="8" t="s">
        <v>8223</v>
      </c>
      <c r="H3392" s="8" t="s">
        <v>8245</v>
      </c>
      <c r="I3392" s="8">
        <v>1405017345</v>
      </c>
      <c r="J3392" s="8">
        <v>1403721345</v>
      </c>
      <c r="K3392" s="8" t="b">
        <v>0</v>
      </c>
      <c r="L3392" s="8">
        <v>22</v>
      </c>
      <c r="M3392" s="8" t="b">
        <v>1</v>
      </c>
      <c r="N3392" s="8" t="s">
        <v>8269</v>
      </c>
      <c r="O3392">
        <f t="shared" si="261"/>
        <v>102</v>
      </c>
      <c r="P3392" s="13">
        <f t="shared" si="262"/>
        <v>69.819999999999993</v>
      </c>
      <c r="Q3392" s="15" t="s">
        <v>8315</v>
      </c>
      <c r="R3392" t="s">
        <v>8316</v>
      </c>
      <c r="S3392" s="19">
        <f t="shared" si="263"/>
        <v>41815.774826388886</v>
      </c>
      <c r="T3392" s="19">
        <f t="shared" si="264"/>
        <v>41830.774826388886</v>
      </c>
      <c r="U3392">
        <f t="shared" si="265"/>
        <v>2014</v>
      </c>
    </row>
    <row r="3393" spans="1:21" ht="43.2" hidden="1" x14ac:dyDescent="0.3">
      <c r="A3393" s="8">
        <v>3391</v>
      </c>
      <c r="B3393" s="9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  <c r="O3393">
        <f t="shared" si="261"/>
        <v>223</v>
      </c>
      <c r="P3393" s="13">
        <f t="shared" si="262"/>
        <v>61.94</v>
      </c>
      <c r="Q3393" s="15" t="s">
        <v>8315</v>
      </c>
      <c r="R3393" t="s">
        <v>8316</v>
      </c>
      <c r="S3393" s="19">
        <f t="shared" si="263"/>
        <v>41830.545694444445</v>
      </c>
      <c r="T3393" s="19">
        <f t="shared" si="264"/>
        <v>41859.936111111114</v>
      </c>
      <c r="U3393">
        <f t="shared" si="265"/>
        <v>2014</v>
      </c>
    </row>
    <row r="3394" spans="1:21" ht="57.6" hidden="1" x14ac:dyDescent="0.3">
      <c r="A3394" s="8">
        <v>3392</v>
      </c>
      <c r="B3394" s="9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  <c r="O3394">
        <f t="shared" si="261"/>
        <v>100</v>
      </c>
      <c r="P3394" s="13">
        <f t="shared" si="262"/>
        <v>41.67</v>
      </c>
      <c r="Q3394" s="15" t="s">
        <v>8315</v>
      </c>
      <c r="R3394" t="s">
        <v>8316</v>
      </c>
      <c r="S3394" s="19">
        <f t="shared" si="263"/>
        <v>42446.845543981486</v>
      </c>
      <c r="T3394" s="19">
        <f t="shared" si="264"/>
        <v>42496.845543981486</v>
      </c>
      <c r="U3394">
        <f t="shared" si="265"/>
        <v>2016</v>
      </c>
    </row>
    <row r="3395" spans="1:21" ht="43.2" x14ac:dyDescent="0.3">
      <c r="A3395" s="8">
        <v>3393</v>
      </c>
      <c r="B3395" s="9" t="s">
        <v>3392</v>
      </c>
      <c r="C3395" s="9" t="s">
        <v>7503</v>
      </c>
      <c r="D3395" s="10">
        <v>1500</v>
      </c>
      <c r="E3395" s="11">
        <v>1587</v>
      </c>
      <c r="F3395" s="8" t="s">
        <v>8218</v>
      </c>
      <c r="G3395" s="8" t="s">
        <v>8223</v>
      </c>
      <c r="H3395" s="8" t="s">
        <v>8245</v>
      </c>
      <c r="I3395" s="8">
        <v>1415234760</v>
      </c>
      <c r="J3395" s="8">
        <v>1413065230</v>
      </c>
      <c r="K3395" s="8" t="b">
        <v>0</v>
      </c>
      <c r="L3395" s="8">
        <v>44</v>
      </c>
      <c r="M3395" s="8" t="b">
        <v>1</v>
      </c>
      <c r="N3395" s="8" t="s">
        <v>8269</v>
      </c>
      <c r="O3395">
        <f t="shared" ref="O3395:O3458" si="266">ROUND(E3395/D3395*100,0)</f>
        <v>106</v>
      </c>
      <c r="P3395" s="13">
        <f t="shared" ref="P3395:P3458" si="267">IFERROR(ROUND(E3395/L3395,2),0)</f>
        <v>36.07</v>
      </c>
      <c r="Q3395" s="15" t="s">
        <v>8315</v>
      </c>
      <c r="R3395" t="s">
        <v>8316</v>
      </c>
      <c r="S3395" s="19">
        <f t="shared" ref="S3395:S3458" si="268">(((J3395/60)/60)/24)+DATE(1970,1,1)</f>
        <v>41923.921643518523</v>
      </c>
      <c r="T3395" s="19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3.2" hidden="1" x14ac:dyDescent="0.3">
      <c r="A3396" s="8">
        <v>3394</v>
      </c>
      <c r="B3396" s="9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  <c r="O3396">
        <f t="shared" si="266"/>
        <v>142</v>
      </c>
      <c r="P3396" s="13">
        <f t="shared" si="267"/>
        <v>29</v>
      </c>
      <c r="Q3396" s="15" t="s">
        <v>8315</v>
      </c>
      <c r="R3396" t="s">
        <v>8316</v>
      </c>
      <c r="S3396" s="19">
        <f t="shared" si="268"/>
        <v>41817.59542824074</v>
      </c>
      <c r="T3396" s="19">
        <f t="shared" si="269"/>
        <v>41847.59542824074</v>
      </c>
      <c r="U3396">
        <f t="shared" si="270"/>
        <v>2014</v>
      </c>
    </row>
    <row r="3397" spans="1:21" ht="28.8" hidden="1" x14ac:dyDescent="0.3">
      <c r="A3397" s="8">
        <v>3395</v>
      </c>
      <c r="B3397" s="9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  <c r="O3397">
        <f t="shared" si="266"/>
        <v>184</v>
      </c>
      <c r="P3397" s="13">
        <f t="shared" si="267"/>
        <v>24.21</v>
      </c>
      <c r="Q3397" s="15" t="s">
        <v>8315</v>
      </c>
      <c r="R3397" t="s">
        <v>8316</v>
      </c>
      <c r="S3397" s="19">
        <f t="shared" si="268"/>
        <v>42140.712314814817</v>
      </c>
      <c r="T3397" s="19">
        <f t="shared" si="269"/>
        <v>42154.756944444445</v>
      </c>
      <c r="U3397">
        <f t="shared" si="270"/>
        <v>2015</v>
      </c>
    </row>
    <row r="3398" spans="1:21" ht="43.2" x14ac:dyDescent="0.3">
      <c r="A3398" s="8">
        <v>3396</v>
      </c>
      <c r="B3398" s="9" t="s">
        <v>3395</v>
      </c>
      <c r="C3398" s="9" t="s">
        <v>7506</v>
      </c>
      <c r="D3398" s="10">
        <v>1500</v>
      </c>
      <c r="E3398" s="11">
        <v>1565</v>
      </c>
      <c r="F3398" s="8" t="s">
        <v>8218</v>
      </c>
      <c r="G3398" s="8" t="s">
        <v>8223</v>
      </c>
      <c r="H3398" s="8" t="s">
        <v>8245</v>
      </c>
      <c r="I3398" s="8">
        <v>1401595140</v>
      </c>
      <c r="J3398" s="8">
        <v>1399286589</v>
      </c>
      <c r="K3398" s="8" t="b">
        <v>0</v>
      </c>
      <c r="L3398" s="8">
        <v>28</v>
      </c>
      <c r="M3398" s="8" t="b">
        <v>1</v>
      </c>
      <c r="N3398" s="8" t="s">
        <v>8269</v>
      </c>
      <c r="O3398">
        <f t="shared" si="266"/>
        <v>104</v>
      </c>
      <c r="P3398" s="13">
        <f t="shared" si="267"/>
        <v>55.89</v>
      </c>
      <c r="Q3398" s="15" t="s">
        <v>8315</v>
      </c>
      <c r="R3398" t="s">
        <v>8316</v>
      </c>
      <c r="S3398" s="19">
        <f t="shared" si="268"/>
        <v>41764.44663194444</v>
      </c>
      <c r="T3398" s="19">
        <f t="shared" si="269"/>
        <v>41791.165972222225</v>
      </c>
      <c r="U3398">
        <f t="shared" si="270"/>
        <v>2014</v>
      </c>
    </row>
    <row r="3399" spans="1:21" ht="28.8" hidden="1" x14ac:dyDescent="0.3">
      <c r="A3399" s="8">
        <v>3397</v>
      </c>
      <c r="B3399" s="9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  <c r="O3399">
        <f t="shared" si="266"/>
        <v>112</v>
      </c>
      <c r="P3399" s="13">
        <f t="shared" si="267"/>
        <v>11.67</v>
      </c>
      <c r="Q3399" s="15" t="s">
        <v>8315</v>
      </c>
      <c r="R3399" t="s">
        <v>8316</v>
      </c>
      <c r="S3399" s="19">
        <f t="shared" si="268"/>
        <v>42378.478344907402</v>
      </c>
      <c r="T3399" s="19">
        <f t="shared" si="269"/>
        <v>42418.916666666672</v>
      </c>
      <c r="U3399">
        <f t="shared" si="270"/>
        <v>2016</v>
      </c>
    </row>
    <row r="3400" spans="1:21" ht="43.2" x14ac:dyDescent="0.3">
      <c r="A3400" s="8">
        <v>3398</v>
      </c>
      <c r="B3400" s="9" t="s">
        <v>3397</v>
      </c>
      <c r="C3400" s="9" t="s">
        <v>7508</v>
      </c>
      <c r="D3400" s="10">
        <v>4000</v>
      </c>
      <c r="E3400" s="11">
        <v>4443</v>
      </c>
      <c r="F3400" s="8" t="s">
        <v>8218</v>
      </c>
      <c r="G3400" s="8" t="s">
        <v>8223</v>
      </c>
      <c r="H3400" s="8" t="s">
        <v>8245</v>
      </c>
      <c r="I3400" s="8">
        <v>1416589200</v>
      </c>
      <c r="J3400" s="8">
        <v>1414605776</v>
      </c>
      <c r="K3400" s="8" t="b">
        <v>0</v>
      </c>
      <c r="L3400" s="8">
        <v>65</v>
      </c>
      <c r="M3400" s="8" t="b">
        <v>1</v>
      </c>
      <c r="N3400" s="8" t="s">
        <v>8269</v>
      </c>
      <c r="O3400">
        <f t="shared" si="266"/>
        <v>111</v>
      </c>
      <c r="P3400" s="13">
        <f t="shared" si="267"/>
        <v>68.349999999999994</v>
      </c>
      <c r="Q3400" s="15" t="s">
        <v>8315</v>
      </c>
      <c r="R3400" t="s">
        <v>8316</v>
      </c>
      <c r="S3400" s="19">
        <f t="shared" si="268"/>
        <v>41941.75203703704</v>
      </c>
      <c r="T3400" s="19">
        <f t="shared" si="269"/>
        <v>41964.708333333328</v>
      </c>
      <c r="U3400">
        <f t="shared" si="270"/>
        <v>2014</v>
      </c>
    </row>
    <row r="3401" spans="1:21" ht="43.2" x14ac:dyDescent="0.3">
      <c r="A3401" s="8">
        <v>3399</v>
      </c>
      <c r="B3401" s="9" t="s">
        <v>3398</v>
      </c>
      <c r="C3401" s="9" t="s">
        <v>7509</v>
      </c>
      <c r="D3401" s="10">
        <v>1200</v>
      </c>
      <c r="E3401" s="11">
        <v>1245</v>
      </c>
      <c r="F3401" s="8" t="s">
        <v>8218</v>
      </c>
      <c r="G3401" s="8" t="s">
        <v>8224</v>
      </c>
      <c r="H3401" s="8" t="s">
        <v>8246</v>
      </c>
      <c r="I3401" s="8">
        <v>1424556325</v>
      </c>
      <c r="J3401" s="8">
        <v>1421964325</v>
      </c>
      <c r="K3401" s="8" t="b">
        <v>0</v>
      </c>
      <c r="L3401" s="8">
        <v>46</v>
      </c>
      <c r="M3401" s="8" t="b">
        <v>1</v>
      </c>
      <c r="N3401" s="8" t="s">
        <v>8269</v>
      </c>
      <c r="O3401">
        <f t="shared" si="266"/>
        <v>104</v>
      </c>
      <c r="P3401" s="13">
        <f t="shared" si="267"/>
        <v>27.07</v>
      </c>
      <c r="Q3401" s="15" t="s">
        <v>8315</v>
      </c>
      <c r="R3401" t="s">
        <v>8316</v>
      </c>
      <c r="S3401" s="19">
        <f t="shared" si="268"/>
        <v>42026.920428240745</v>
      </c>
      <c r="T3401" s="19">
        <f t="shared" si="269"/>
        <v>42056.920428240745</v>
      </c>
      <c r="U3401">
        <f t="shared" si="270"/>
        <v>2015</v>
      </c>
    </row>
    <row r="3402" spans="1:21" ht="43.2" hidden="1" x14ac:dyDescent="0.3">
      <c r="A3402" s="8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  <c r="O3402">
        <f t="shared" si="266"/>
        <v>100</v>
      </c>
      <c r="P3402" s="13">
        <f t="shared" si="267"/>
        <v>118.13</v>
      </c>
      <c r="Q3402" s="15" t="s">
        <v>8315</v>
      </c>
      <c r="R3402" t="s">
        <v>8316</v>
      </c>
      <c r="S3402" s="19">
        <f t="shared" si="268"/>
        <v>41834.953865740739</v>
      </c>
      <c r="T3402" s="19">
        <f t="shared" si="269"/>
        <v>41879.953865740739</v>
      </c>
      <c r="U3402">
        <f t="shared" si="270"/>
        <v>2014</v>
      </c>
    </row>
    <row r="3403" spans="1:21" ht="57.6" x14ac:dyDescent="0.3">
      <c r="A3403" s="8">
        <v>3401</v>
      </c>
      <c r="B3403" s="9" t="s">
        <v>3400</v>
      </c>
      <c r="C3403" s="9" t="s">
        <v>7511</v>
      </c>
      <c r="D3403" s="10">
        <v>2900</v>
      </c>
      <c r="E3403" s="11">
        <v>2954</v>
      </c>
      <c r="F3403" s="8" t="s">
        <v>8218</v>
      </c>
      <c r="G3403" s="8" t="s">
        <v>8224</v>
      </c>
      <c r="H3403" s="8" t="s">
        <v>8246</v>
      </c>
      <c r="I3403" s="8">
        <v>1438968146</v>
      </c>
      <c r="J3403" s="8">
        <v>1436376146</v>
      </c>
      <c r="K3403" s="8" t="b">
        <v>0</v>
      </c>
      <c r="L3403" s="8">
        <v>66</v>
      </c>
      <c r="M3403" s="8" t="b">
        <v>1</v>
      </c>
      <c r="N3403" s="8" t="s">
        <v>8269</v>
      </c>
      <c r="O3403">
        <f t="shared" si="266"/>
        <v>102</v>
      </c>
      <c r="P3403" s="13">
        <f t="shared" si="267"/>
        <v>44.76</v>
      </c>
      <c r="Q3403" s="15" t="s">
        <v>8315</v>
      </c>
      <c r="R3403" t="s">
        <v>8316</v>
      </c>
      <c r="S3403" s="19">
        <f t="shared" si="268"/>
        <v>42193.723912037036</v>
      </c>
      <c r="T3403" s="19">
        <f t="shared" si="269"/>
        <v>42223.723912037036</v>
      </c>
      <c r="U3403">
        <f t="shared" si="270"/>
        <v>2015</v>
      </c>
    </row>
    <row r="3404" spans="1:21" ht="43.2" hidden="1" x14ac:dyDescent="0.3">
      <c r="A3404" s="8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  <c r="O3404">
        <f t="shared" si="266"/>
        <v>110</v>
      </c>
      <c r="P3404" s="13">
        <f t="shared" si="267"/>
        <v>99.79</v>
      </c>
      <c r="Q3404" s="15" t="s">
        <v>8315</v>
      </c>
      <c r="R3404" t="s">
        <v>8316</v>
      </c>
      <c r="S3404" s="19">
        <f t="shared" si="268"/>
        <v>42290.61855324074</v>
      </c>
      <c r="T3404" s="19">
        <f t="shared" si="269"/>
        <v>42320.104861111111</v>
      </c>
      <c r="U3404">
        <f t="shared" si="270"/>
        <v>2015</v>
      </c>
    </row>
    <row r="3405" spans="1:21" ht="43.2" x14ac:dyDescent="0.3">
      <c r="A3405" s="8">
        <v>3403</v>
      </c>
      <c r="B3405" s="9" t="s">
        <v>3402</v>
      </c>
      <c r="C3405" s="9" t="s">
        <v>7513</v>
      </c>
      <c r="D3405" s="10">
        <v>2000</v>
      </c>
      <c r="E3405" s="11">
        <v>2000</v>
      </c>
      <c r="F3405" s="8" t="s">
        <v>8218</v>
      </c>
      <c r="G3405" s="8" t="s">
        <v>8224</v>
      </c>
      <c r="H3405" s="8" t="s">
        <v>8246</v>
      </c>
      <c r="I3405" s="8">
        <v>1435230324</v>
      </c>
      <c r="J3405" s="8">
        <v>1432638324</v>
      </c>
      <c r="K3405" s="8" t="b">
        <v>0</v>
      </c>
      <c r="L3405" s="8">
        <v>17</v>
      </c>
      <c r="M3405" s="8" t="b">
        <v>1</v>
      </c>
      <c r="N3405" s="8" t="s">
        <v>8269</v>
      </c>
      <c r="O3405">
        <f t="shared" si="266"/>
        <v>100</v>
      </c>
      <c r="P3405" s="13">
        <f t="shared" si="267"/>
        <v>117.65</v>
      </c>
      <c r="Q3405" s="15" t="s">
        <v>8315</v>
      </c>
      <c r="R3405" t="s">
        <v>8316</v>
      </c>
      <c r="S3405" s="19">
        <f t="shared" si="268"/>
        <v>42150.462083333332</v>
      </c>
      <c r="T3405" s="19">
        <f t="shared" si="269"/>
        <v>42180.462083333332</v>
      </c>
      <c r="U3405">
        <f t="shared" si="270"/>
        <v>2015</v>
      </c>
    </row>
    <row r="3406" spans="1:21" ht="57.6" hidden="1" x14ac:dyDescent="0.3">
      <c r="A3406" s="8">
        <v>3404</v>
      </c>
      <c r="B3406" s="9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  <c r="O3406">
        <f t="shared" si="266"/>
        <v>122</v>
      </c>
      <c r="P3406" s="13">
        <f t="shared" si="267"/>
        <v>203.33</v>
      </c>
      <c r="Q3406" s="15" t="s">
        <v>8315</v>
      </c>
      <c r="R3406" t="s">
        <v>8316</v>
      </c>
      <c r="S3406" s="19">
        <f t="shared" si="268"/>
        <v>42152.503495370373</v>
      </c>
      <c r="T3406" s="19">
        <f t="shared" si="269"/>
        <v>42172.503495370373</v>
      </c>
      <c r="U3406">
        <f t="shared" si="270"/>
        <v>2015</v>
      </c>
    </row>
    <row r="3407" spans="1:21" ht="43.2" hidden="1" x14ac:dyDescent="0.3">
      <c r="A3407" s="8">
        <v>3405</v>
      </c>
      <c r="B3407" s="9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  <c r="O3407">
        <f t="shared" si="266"/>
        <v>138</v>
      </c>
      <c r="P3407" s="13">
        <f t="shared" si="267"/>
        <v>28.32</v>
      </c>
      <c r="Q3407" s="15" t="s">
        <v>8315</v>
      </c>
      <c r="R3407" t="s">
        <v>8316</v>
      </c>
      <c r="S3407" s="19">
        <f t="shared" si="268"/>
        <v>42410.017199074078</v>
      </c>
      <c r="T3407" s="19">
        <f t="shared" si="269"/>
        <v>42430.999305555553</v>
      </c>
      <c r="U3407">
        <f t="shared" si="270"/>
        <v>2016</v>
      </c>
    </row>
    <row r="3408" spans="1:21" ht="43.2" hidden="1" x14ac:dyDescent="0.3">
      <c r="A3408" s="8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  <c r="O3408">
        <f t="shared" si="266"/>
        <v>100</v>
      </c>
      <c r="P3408" s="13">
        <f t="shared" si="267"/>
        <v>110.23</v>
      </c>
      <c r="Q3408" s="15" t="s">
        <v>8315</v>
      </c>
      <c r="R3408" t="s">
        <v>8316</v>
      </c>
      <c r="S3408" s="19">
        <f t="shared" si="268"/>
        <v>41791.492777777778</v>
      </c>
      <c r="T3408" s="19">
        <f t="shared" si="269"/>
        <v>41836.492777777778</v>
      </c>
      <c r="U3408">
        <f t="shared" si="270"/>
        <v>2014</v>
      </c>
    </row>
    <row r="3409" spans="1:21" ht="57.6" x14ac:dyDescent="0.3">
      <c r="A3409" s="8">
        <v>3407</v>
      </c>
      <c r="B3409" s="9" t="s">
        <v>3406</v>
      </c>
      <c r="C3409" s="9" t="s">
        <v>7517</v>
      </c>
      <c r="D3409" s="10">
        <v>2000</v>
      </c>
      <c r="E3409" s="11">
        <v>2142</v>
      </c>
      <c r="F3409" s="8" t="s">
        <v>8218</v>
      </c>
      <c r="G3409" s="8" t="s">
        <v>8224</v>
      </c>
      <c r="H3409" s="8" t="s">
        <v>8246</v>
      </c>
      <c r="I3409" s="8">
        <v>1404641289</v>
      </c>
      <c r="J3409" s="8">
        <v>1402049289</v>
      </c>
      <c r="K3409" s="8" t="b">
        <v>0</v>
      </c>
      <c r="L3409" s="8">
        <v>67</v>
      </c>
      <c r="M3409" s="8" t="b">
        <v>1</v>
      </c>
      <c r="N3409" s="8" t="s">
        <v>8269</v>
      </c>
      <c r="O3409">
        <f t="shared" si="266"/>
        <v>107</v>
      </c>
      <c r="P3409" s="13">
        <f t="shared" si="267"/>
        <v>31.97</v>
      </c>
      <c r="Q3409" s="15" t="s">
        <v>8315</v>
      </c>
      <c r="R3409" t="s">
        <v>8316</v>
      </c>
      <c r="S3409" s="19">
        <f t="shared" si="268"/>
        <v>41796.422326388885</v>
      </c>
      <c r="T3409" s="19">
        <f t="shared" si="269"/>
        <v>41826.422326388885</v>
      </c>
      <c r="U3409">
        <f t="shared" si="270"/>
        <v>2014</v>
      </c>
    </row>
    <row r="3410" spans="1:21" ht="43.2" hidden="1" x14ac:dyDescent="0.3">
      <c r="A3410" s="8">
        <v>3408</v>
      </c>
      <c r="B3410" s="9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  <c r="O3410">
        <f t="shared" si="266"/>
        <v>211</v>
      </c>
      <c r="P3410" s="13">
        <f t="shared" si="267"/>
        <v>58.61</v>
      </c>
      <c r="Q3410" s="15" t="s">
        <v>8315</v>
      </c>
      <c r="R3410" t="s">
        <v>8316</v>
      </c>
      <c r="S3410" s="19">
        <f t="shared" si="268"/>
        <v>41808.991944444446</v>
      </c>
      <c r="T3410" s="19">
        <f t="shared" si="269"/>
        <v>41838.991944444446</v>
      </c>
      <c r="U3410">
        <f t="shared" si="270"/>
        <v>2014</v>
      </c>
    </row>
    <row r="3411" spans="1:21" ht="43.2" hidden="1" x14ac:dyDescent="0.3">
      <c r="A3411" s="8">
        <v>3409</v>
      </c>
      <c r="B3411" s="9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  <c r="O3411">
        <f t="shared" si="266"/>
        <v>124</v>
      </c>
      <c r="P3411" s="13">
        <f t="shared" si="267"/>
        <v>29.43</v>
      </c>
      <c r="Q3411" s="15" t="s">
        <v>8315</v>
      </c>
      <c r="R3411" t="s">
        <v>8316</v>
      </c>
      <c r="S3411" s="19">
        <f t="shared" si="268"/>
        <v>42544.814328703709</v>
      </c>
      <c r="T3411" s="19">
        <f t="shared" si="269"/>
        <v>42582.873611111107</v>
      </c>
      <c r="U3411">
        <f t="shared" si="270"/>
        <v>2016</v>
      </c>
    </row>
    <row r="3412" spans="1:21" ht="43.2" x14ac:dyDescent="0.3">
      <c r="A3412" s="8">
        <v>3410</v>
      </c>
      <c r="B3412" s="9" t="s">
        <v>3409</v>
      </c>
      <c r="C3412" s="9" t="s">
        <v>7520</v>
      </c>
      <c r="D3412" s="10">
        <v>3000</v>
      </c>
      <c r="E3412" s="11">
        <v>3255</v>
      </c>
      <c r="F3412" s="8" t="s">
        <v>8218</v>
      </c>
      <c r="G3412" s="8" t="s">
        <v>8223</v>
      </c>
      <c r="H3412" s="8" t="s">
        <v>8245</v>
      </c>
      <c r="I3412" s="8">
        <v>1465196400</v>
      </c>
      <c r="J3412" s="8">
        <v>1462841990</v>
      </c>
      <c r="K3412" s="8" t="b">
        <v>0</v>
      </c>
      <c r="L3412" s="8">
        <v>40</v>
      </c>
      <c r="M3412" s="8" t="b">
        <v>1</v>
      </c>
      <c r="N3412" s="8" t="s">
        <v>8269</v>
      </c>
      <c r="O3412">
        <f t="shared" si="266"/>
        <v>109</v>
      </c>
      <c r="P3412" s="13">
        <f t="shared" si="267"/>
        <v>81.38</v>
      </c>
      <c r="Q3412" s="15" t="s">
        <v>8315</v>
      </c>
      <c r="R3412" t="s">
        <v>8316</v>
      </c>
      <c r="S3412" s="19">
        <f t="shared" si="268"/>
        <v>42500.041550925926</v>
      </c>
      <c r="T3412" s="19">
        <f t="shared" si="269"/>
        <v>42527.291666666672</v>
      </c>
      <c r="U3412">
        <f t="shared" si="270"/>
        <v>2016</v>
      </c>
    </row>
    <row r="3413" spans="1:21" ht="43.2" hidden="1" x14ac:dyDescent="0.3">
      <c r="A3413" s="8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  <c r="O3413">
        <f t="shared" si="266"/>
        <v>104</v>
      </c>
      <c r="P3413" s="13">
        <f t="shared" si="267"/>
        <v>199.17</v>
      </c>
      <c r="Q3413" s="15" t="s">
        <v>8315</v>
      </c>
      <c r="R3413" t="s">
        <v>8316</v>
      </c>
      <c r="S3413" s="19">
        <f t="shared" si="268"/>
        <v>42265.022824074069</v>
      </c>
      <c r="T3413" s="19">
        <f t="shared" si="269"/>
        <v>42285.022824074069</v>
      </c>
      <c r="U3413">
        <f t="shared" si="270"/>
        <v>2015</v>
      </c>
    </row>
    <row r="3414" spans="1:21" ht="43.2" x14ac:dyDescent="0.3">
      <c r="A3414" s="8">
        <v>3412</v>
      </c>
      <c r="B3414" s="9" t="s">
        <v>3411</v>
      </c>
      <c r="C3414" s="9" t="s">
        <v>7522</v>
      </c>
      <c r="D3414" s="10">
        <v>3000</v>
      </c>
      <c r="E3414" s="11">
        <v>3000</v>
      </c>
      <c r="F3414" s="8" t="s">
        <v>8218</v>
      </c>
      <c r="G3414" s="8" t="s">
        <v>8224</v>
      </c>
      <c r="H3414" s="8" t="s">
        <v>8246</v>
      </c>
      <c r="I3414" s="8">
        <v>1411858862</v>
      </c>
      <c r="J3414" s="8">
        <v>1409266862</v>
      </c>
      <c r="K3414" s="8" t="b">
        <v>0</v>
      </c>
      <c r="L3414" s="8">
        <v>26</v>
      </c>
      <c r="M3414" s="8" t="b">
        <v>1</v>
      </c>
      <c r="N3414" s="8" t="s">
        <v>8269</v>
      </c>
      <c r="O3414">
        <f t="shared" si="266"/>
        <v>100</v>
      </c>
      <c r="P3414" s="13">
        <f t="shared" si="267"/>
        <v>115.38</v>
      </c>
      <c r="Q3414" s="15" t="s">
        <v>8315</v>
      </c>
      <c r="R3414" t="s">
        <v>8316</v>
      </c>
      <c r="S3414" s="19">
        <f t="shared" si="268"/>
        <v>41879.959050925929</v>
      </c>
      <c r="T3414" s="19">
        <f t="shared" si="269"/>
        <v>41909.959050925929</v>
      </c>
      <c r="U3414">
        <f t="shared" si="270"/>
        <v>2014</v>
      </c>
    </row>
    <row r="3415" spans="1:21" ht="57.6" hidden="1" x14ac:dyDescent="0.3">
      <c r="A3415" s="8">
        <v>3413</v>
      </c>
      <c r="B3415" s="9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  <c r="O3415">
        <f t="shared" si="266"/>
        <v>130</v>
      </c>
      <c r="P3415" s="13">
        <f t="shared" si="267"/>
        <v>46.43</v>
      </c>
      <c r="Q3415" s="15" t="s">
        <v>8315</v>
      </c>
      <c r="R3415" t="s">
        <v>8316</v>
      </c>
      <c r="S3415" s="19">
        <f t="shared" si="268"/>
        <v>42053.733078703706</v>
      </c>
      <c r="T3415" s="19">
        <f t="shared" si="269"/>
        <v>42063.207638888889</v>
      </c>
      <c r="U3415">
        <f t="shared" si="270"/>
        <v>2015</v>
      </c>
    </row>
    <row r="3416" spans="1:21" ht="43.2" x14ac:dyDescent="0.3">
      <c r="A3416" s="8">
        <v>3414</v>
      </c>
      <c r="B3416" s="9" t="s">
        <v>3413</v>
      </c>
      <c r="C3416" s="9" t="s">
        <v>7524</v>
      </c>
      <c r="D3416" s="10">
        <v>3000</v>
      </c>
      <c r="E3416" s="11">
        <v>3105</v>
      </c>
      <c r="F3416" s="8" t="s">
        <v>8218</v>
      </c>
      <c r="G3416" s="8" t="s">
        <v>8223</v>
      </c>
      <c r="H3416" s="8" t="s">
        <v>8245</v>
      </c>
      <c r="I3416" s="8">
        <v>1480579140</v>
      </c>
      <c r="J3416" s="8">
        <v>1478030325</v>
      </c>
      <c r="K3416" s="8" t="b">
        <v>0</v>
      </c>
      <c r="L3416" s="8">
        <v>44</v>
      </c>
      <c r="M3416" s="8" t="b">
        <v>1</v>
      </c>
      <c r="N3416" s="8" t="s">
        <v>8269</v>
      </c>
      <c r="O3416">
        <f t="shared" si="266"/>
        <v>104</v>
      </c>
      <c r="P3416" s="13">
        <f t="shared" si="267"/>
        <v>70.569999999999993</v>
      </c>
      <c r="Q3416" s="15" t="s">
        <v>8315</v>
      </c>
      <c r="R3416" t="s">
        <v>8316</v>
      </c>
      <c r="S3416" s="19">
        <f t="shared" si="268"/>
        <v>42675.832465277781</v>
      </c>
      <c r="T3416" s="19">
        <f t="shared" si="269"/>
        <v>42705.332638888889</v>
      </c>
      <c r="U3416">
        <f t="shared" si="270"/>
        <v>2016</v>
      </c>
    </row>
    <row r="3417" spans="1:21" ht="43.2" hidden="1" x14ac:dyDescent="0.3">
      <c r="A3417" s="8">
        <v>3415</v>
      </c>
      <c r="B3417" s="9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  <c r="O3417">
        <f t="shared" si="266"/>
        <v>100</v>
      </c>
      <c r="P3417" s="13">
        <f t="shared" si="267"/>
        <v>22.22</v>
      </c>
      <c r="Q3417" s="15" t="s">
        <v>8315</v>
      </c>
      <c r="R3417" t="s">
        <v>8316</v>
      </c>
      <c r="S3417" s="19">
        <f t="shared" si="268"/>
        <v>42467.144166666665</v>
      </c>
      <c r="T3417" s="19">
        <f t="shared" si="269"/>
        <v>42477.979166666672</v>
      </c>
      <c r="U3417">
        <f t="shared" si="270"/>
        <v>2016</v>
      </c>
    </row>
    <row r="3418" spans="1:21" ht="57.6" x14ac:dyDescent="0.3">
      <c r="A3418" s="8">
        <v>3416</v>
      </c>
      <c r="B3418" s="9" t="s">
        <v>3415</v>
      </c>
      <c r="C3418" s="9" t="s">
        <v>7526</v>
      </c>
      <c r="D3418" s="10">
        <v>4000</v>
      </c>
      <c r="E3418" s="11">
        <v>4784</v>
      </c>
      <c r="F3418" s="8" t="s">
        <v>8218</v>
      </c>
      <c r="G3418" s="8" t="s">
        <v>8224</v>
      </c>
      <c r="H3418" s="8" t="s">
        <v>8246</v>
      </c>
      <c r="I3418" s="8">
        <v>1429813800</v>
      </c>
      <c r="J3418" s="8">
        <v>1427363645</v>
      </c>
      <c r="K3418" s="8" t="b">
        <v>0</v>
      </c>
      <c r="L3418" s="8">
        <v>30</v>
      </c>
      <c r="M3418" s="8" t="b">
        <v>1</v>
      </c>
      <c r="N3418" s="8" t="s">
        <v>8269</v>
      </c>
      <c r="O3418">
        <f t="shared" si="266"/>
        <v>120</v>
      </c>
      <c r="P3418" s="13">
        <f t="shared" si="267"/>
        <v>159.47</v>
      </c>
      <c r="Q3418" s="15" t="s">
        <v>8315</v>
      </c>
      <c r="R3418" t="s">
        <v>8316</v>
      </c>
      <c r="S3418" s="19">
        <f t="shared" si="268"/>
        <v>42089.412557870368</v>
      </c>
      <c r="T3418" s="19">
        <f t="shared" si="269"/>
        <v>42117.770833333328</v>
      </c>
      <c r="U3418">
        <f t="shared" si="270"/>
        <v>2015</v>
      </c>
    </row>
    <row r="3419" spans="1:21" ht="43.2" x14ac:dyDescent="0.3">
      <c r="A3419" s="8">
        <v>3417</v>
      </c>
      <c r="B3419" s="9" t="s">
        <v>3416</v>
      </c>
      <c r="C3419" s="9" t="s">
        <v>7527</v>
      </c>
      <c r="D3419" s="10">
        <v>1700</v>
      </c>
      <c r="E3419" s="11">
        <v>1700.01</v>
      </c>
      <c r="F3419" s="8" t="s">
        <v>8218</v>
      </c>
      <c r="G3419" s="8" t="s">
        <v>8223</v>
      </c>
      <c r="H3419" s="8" t="s">
        <v>8245</v>
      </c>
      <c r="I3419" s="8">
        <v>1414284180</v>
      </c>
      <c r="J3419" s="8">
        <v>1410558948</v>
      </c>
      <c r="K3419" s="8" t="b">
        <v>0</v>
      </c>
      <c r="L3419" s="8">
        <v>45</v>
      </c>
      <c r="M3419" s="8" t="b">
        <v>1</v>
      </c>
      <c r="N3419" s="8" t="s">
        <v>8269</v>
      </c>
      <c r="O3419">
        <f t="shared" si="266"/>
        <v>100</v>
      </c>
      <c r="P3419" s="13">
        <f t="shared" si="267"/>
        <v>37.78</v>
      </c>
      <c r="Q3419" s="15" t="s">
        <v>8315</v>
      </c>
      <c r="R3419" t="s">
        <v>8316</v>
      </c>
      <c r="S3419" s="19">
        <f t="shared" si="268"/>
        <v>41894.91375</v>
      </c>
      <c r="T3419" s="19">
        <f t="shared" si="269"/>
        <v>41938.029861111114</v>
      </c>
      <c r="U3419">
        <f t="shared" si="270"/>
        <v>2014</v>
      </c>
    </row>
    <row r="3420" spans="1:21" ht="43.2" x14ac:dyDescent="0.3">
      <c r="A3420" s="8">
        <v>3418</v>
      </c>
      <c r="B3420" s="9" t="s">
        <v>3417</v>
      </c>
      <c r="C3420" s="9" t="s">
        <v>7528</v>
      </c>
      <c r="D3420" s="10">
        <v>4000</v>
      </c>
      <c r="E3420" s="11">
        <v>4035</v>
      </c>
      <c r="F3420" s="8" t="s">
        <v>8218</v>
      </c>
      <c r="G3420" s="8" t="s">
        <v>8223</v>
      </c>
      <c r="H3420" s="8" t="s">
        <v>8245</v>
      </c>
      <c r="I3420" s="8">
        <v>1400875307</v>
      </c>
      <c r="J3420" s="8">
        <v>1398283307</v>
      </c>
      <c r="K3420" s="8" t="b">
        <v>0</v>
      </c>
      <c r="L3420" s="8">
        <v>56</v>
      </c>
      <c r="M3420" s="8" t="b">
        <v>1</v>
      </c>
      <c r="N3420" s="8" t="s">
        <v>8269</v>
      </c>
      <c r="O3420">
        <f t="shared" si="266"/>
        <v>101</v>
      </c>
      <c r="P3420" s="13">
        <f t="shared" si="267"/>
        <v>72.05</v>
      </c>
      <c r="Q3420" s="15" t="s">
        <v>8315</v>
      </c>
      <c r="R3420" t="s">
        <v>8316</v>
      </c>
      <c r="S3420" s="19">
        <f t="shared" si="268"/>
        <v>41752.83457175926</v>
      </c>
      <c r="T3420" s="19">
        <f t="shared" si="269"/>
        <v>41782.83457175926</v>
      </c>
      <c r="U3420">
        <f t="shared" si="270"/>
        <v>2014</v>
      </c>
    </row>
    <row r="3421" spans="1:21" ht="57.6" x14ac:dyDescent="0.3">
      <c r="A3421" s="8">
        <v>3419</v>
      </c>
      <c r="B3421" s="9" t="s">
        <v>3418</v>
      </c>
      <c r="C3421" s="9" t="s">
        <v>7529</v>
      </c>
      <c r="D3421" s="10">
        <v>2750</v>
      </c>
      <c r="E3421" s="11">
        <v>2930</v>
      </c>
      <c r="F3421" s="8" t="s">
        <v>8218</v>
      </c>
      <c r="G3421" s="8" t="s">
        <v>8240</v>
      </c>
      <c r="H3421" s="8" t="s">
        <v>8248</v>
      </c>
      <c r="I3421" s="8">
        <v>1459978200</v>
      </c>
      <c r="J3421" s="8">
        <v>1458416585</v>
      </c>
      <c r="K3421" s="8" t="b">
        <v>0</v>
      </c>
      <c r="L3421" s="8">
        <v>46</v>
      </c>
      <c r="M3421" s="8" t="b">
        <v>1</v>
      </c>
      <c r="N3421" s="8" t="s">
        <v>8269</v>
      </c>
      <c r="O3421">
        <f t="shared" si="266"/>
        <v>107</v>
      </c>
      <c r="P3421" s="13">
        <f t="shared" si="267"/>
        <v>63.7</v>
      </c>
      <c r="Q3421" s="15" t="s">
        <v>8315</v>
      </c>
      <c r="R3421" t="s">
        <v>8316</v>
      </c>
      <c r="S3421" s="19">
        <f t="shared" si="268"/>
        <v>42448.821585648147</v>
      </c>
      <c r="T3421" s="19">
        <f t="shared" si="269"/>
        <v>42466.895833333328</v>
      </c>
      <c r="U3421">
        <f t="shared" si="270"/>
        <v>2016</v>
      </c>
    </row>
    <row r="3422" spans="1:21" ht="43.2" hidden="1" x14ac:dyDescent="0.3">
      <c r="A3422" s="8">
        <v>3420</v>
      </c>
      <c r="B3422" s="9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  <c r="O3422">
        <f t="shared" si="266"/>
        <v>138</v>
      </c>
      <c r="P3422" s="13">
        <f t="shared" si="267"/>
        <v>28.41</v>
      </c>
      <c r="Q3422" s="15" t="s">
        <v>8315</v>
      </c>
      <c r="R3422" t="s">
        <v>8316</v>
      </c>
      <c r="S3422" s="19">
        <f t="shared" si="268"/>
        <v>42405.090300925927</v>
      </c>
      <c r="T3422" s="19">
        <f t="shared" si="269"/>
        <v>42414</v>
      </c>
      <c r="U3422">
        <f t="shared" si="270"/>
        <v>2016</v>
      </c>
    </row>
    <row r="3423" spans="1:21" ht="43.2" hidden="1" x14ac:dyDescent="0.3">
      <c r="A3423" s="8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  <c r="O3423">
        <f t="shared" si="266"/>
        <v>101</v>
      </c>
      <c r="P3423" s="13">
        <f t="shared" si="267"/>
        <v>103.21</v>
      </c>
      <c r="Q3423" s="15" t="s">
        <v>8315</v>
      </c>
      <c r="R3423" t="s">
        <v>8316</v>
      </c>
      <c r="S3423" s="19">
        <f t="shared" si="268"/>
        <v>42037.791238425925</v>
      </c>
      <c r="T3423" s="19">
        <f t="shared" si="269"/>
        <v>42067.791238425925</v>
      </c>
      <c r="U3423">
        <f t="shared" si="270"/>
        <v>2015</v>
      </c>
    </row>
    <row r="3424" spans="1:21" ht="43.2" x14ac:dyDescent="0.3">
      <c r="A3424" s="8">
        <v>3422</v>
      </c>
      <c r="B3424" s="9" t="s">
        <v>3421</v>
      </c>
      <c r="C3424" s="9" t="s">
        <v>7532</v>
      </c>
      <c r="D3424" s="10">
        <v>3000</v>
      </c>
      <c r="E3424" s="11">
        <v>3273</v>
      </c>
      <c r="F3424" s="8" t="s">
        <v>8218</v>
      </c>
      <c r="G3424" s="8" t="s">
        <v>8224</v>
      </c>
      <c r="H3424" s="8" t="s">
        <v>8246</v>
      </c>
      <c r="I3424" s="8">
        <v>1450051200</v>
      </c>
      <c r="J3424" s="8">
        <v>1447594176</v>
      </c>
      <c r="K3424" s="8" t="b">
        <v>0</v>
      </c>
      <c r="L3424" s="8">
        <v>46</v>
      </c>
      <c r="M3424" s="8" t="b">
        <v>1</v>
      </c>
      <c r="N3424" s="8" t="s">
        <v>8269</v>
      </c>
      <c r="O3424">
        <f t="shared" si="266"/>
        <v>109</v>
      </c>
      <c r="P3424" s="13">
        <f t="shared" si="267"/>
        <v>71.150000000000006</v>
      </c>
      <c r="Q3424" s="15" t="s">
        <v>8315</v>
      </c>
      <c r="R3424" t="s">
        <v>8316</v>
      </c>
      <c r="S3424" s="19">
        <f t="shared" si="268"/>
        <v>42323.562222222223</v>
      </c>
      <c r="T3424" s="19">
        <f t="shared" si="269"/>
        <v>42352</v>
      </c>
      <c r="U3424">
        <f t="shared" si="270"/>
        <v>2015</v>
      </c>
    </row>
    <row r="3425" spans="1:21" ht="43.2" hidden="1" x14ac:dyDescent="0.3">
      <c r="A3425" s="8">
        <v>3423</v>
      </c>
      <c r="B3425" s="9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  <c r="O3425">
        <f t="shared" si="266"/>
        <v>140</v>
      </c>
      <c r="P3425" s="13">
        <f t="shared" si="267"/>
        <v>35</v>
      </c>
      <c r="Q3425" s="15" t="s">
        <v>8315</v>
      </c>
      <c r="R3425" t="s">
        <v>8316</v>
      </c>
      <c r="S3425" s="19">
        <f t="shared" si="268"/>
        <v>42088.911354166667</v>
      </c>
      <c r="T3425" s="19">
        <f t="shared" si="269"/>
        <v>42118.911354166667</v>
      </c>
      <c r="U3425">
        <f t="shared" si="270"/>
        <v>2015</v>
      </c>
    </row>
    <row r="3426" spans="1:21" ht="43.2" hidden="1" x14ac:dyDescent="0.3">
      <c r="A3426" s="8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  <c r="O3426">
        <f t="shared" si="266"/>
        <v>104</v>
      </c>
      <c r="P3426" s="13">
        <f t="shared" si="267"/>
        <v>81.78</v>
      </c>
      <c r="Q3426" s="15" t="s">
        <v>8315</v>
      </c>
      <c r="R3426" t="s">
        <v>8316</v>
      </c>
      <c r="S3426" s="19">
        <f t="shared" si="268"/>
        <v>42018.676898148144</v>
      </c>
      <c r="T3426" s="19">
        <f t="shared" si="269"/>
        <v>42040.290972222225</v>
      </c>
      <c r="U3426">
        <f t="shared" si="270"/>
        <v>2015</v>
      </c>
    </row>
    <row r="3427" spans="1:21" ht="43.2" hidden="1" x14ac:dyDescent="0.3">
      <c r="A3427" s="8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  <c r="O3427">
        <f t="shared" si="266"/>
        <v>103</v>
      </c>
      <c r="P3427" s="13">
        <f t="shared" si="267"/>
        <v>297.02999999999997</v>
      </c>
      <c r="Q3427" s="15" t="s">
        <v>8315</v>
      </c>
      <c r="R3427" t="s">
        <v>8316</v>
      </c>
      <c r="S3427" s="19">
        <f t="shared" si="268"/>
        <v>41884.617314814815</v>
      </c>
      <c r="T3427" s="19">
        <f t="shared" si="269"/>
        <v>41916.617314814815</v>
      </c>
      <c r="U3427">
        <f t="shared" si="270"/>
        <v>2014</v>
      </c>
    </row>
    <row r="3428" spans="1:21" ht="43.2" x14ac:dyDescent="0.3">
      <c r="A3428" s="8">
        <v>3426</v>
      </c>
      <c r="B3428" s="9" t="s">
        <v>3425</v>
      </c>
      <c r="C3428" s="9" t="s">
        <v>7536</v>
      </c>
      <c r="D3428" s="10">
        <v>3750</v>
      </c>
      <c r="E3428" s="11">
        <v>4055</v>
      </c>
      <c r="F3428" s="8" t="s">
        <v>8218</v>
      </c>
      <c r="G3428" s="8" t="s">
        <v>8223</v>
      </c>
      <c r="H3428" s="8" t="s">
        <v>8245</v>
      </c>
      <c r="I3428" s="8">
        <v>1411264800</v>
      </c>
      <c r="J3428" s="8">
        <v>1409620903</v>
      </c>
      <c r="K3428" s="8" t="b">
        <v>0</v>
      </c>
      <c r="L3428" s="8">
        <v>87</v>
      </c>
      <c r="M3428" s="8" t="b">
        <v>1</v>
      </c>
      <c r="N3428" s="8" t="s">
        <v>8269</v>
      </c>
      <c r="O3428">
        <f t="shared" si="266"/>
        <v>108</v>
      </c>
      <c r="P3428" s="13">
        <f t="shared" si="267"/>
        <v>46.61</v>
      </c>
      <c r="Q3428" s="15" t="s">
        <v>8315</v>
      </c>
      <c r="R3428" t="s">
        <v>8316</v>
      </c>
      <c r="S3428" s="19">
        <f t="shared" si="268"/>
        <v>41884.056747685187</v>
      </c>
      <c r="T3428" s="19">
        <f t="shared" si="269"/>
        <v>41903.083333333336</v>
      </c>
      <c r="U3428">
        <f t="shared" si="270"/>
        <v>2014</v>
      </c>
    </row>
    <row r="3429" spans="1:21" ht="43.2" x14ac:dyDescent="0.3">
      <c r="A3429" s="8">
        <v>3427</v>
      </c>
      <c r="B3429" s="9" t="s">
        <v>3426</v>
      </c>
      <c r="C3429" s="9" t="s">
        <v>7537</v>
      </c>
      <c r="D3429" s="10">
        <v>1500</v>
      </c>
      <c r="E3429" s="11">
        <v>1500</v>
      </c>
      <c r="F3429" s="8" t="s">
        <v>8218</v>
      </c>
      <c r="G3429" s="8" t="s">
        <v>8224</v>
      </c>
      <c r="H3429" s="8" t="s">
        <v>8246</v>
      </c>
      <c r="I3429" s="8">
        <v>1404314952</v>
      </c>
      <c r="J3429" s="8">
        <v>1401722952</v>
      </c>
      <c r="K3429" s="8" t="b">
        <v>0</v>
      </c>
      <c r="L3429" s="8">
        <v>29</v>
      </c>
      <c r="M3429" s="8" t="b">
        <v>1</v>
      </c>
      <c r="N3429" s="8" t="s">
        <v>8269</v>
      </c>
      <c r="O3429">
        <f t="shared" si="266"/>
        <v>100</v>
      </c>
      <c r="P3429" s="13">
        <f t="shared" si="267"/>
        <v>51.72</v>
      </c>
      <c r="Q3429" s="15" t="s">
        <v>8315</v>
      </c>
      <c r="R3429" t="s">
        <v>8316</v>
      </c>
      <c r="S3429" s="19">
        <f t="shared" si="268"/>
        <v>41792.645277777774</v>
      </c>
      <c r="T3429" s="19">
        <f t="shared" si="269"/>
        <v>41822.645277777774</v>
      </c>
      <c r="U3429">
        <f t="shared" si="270"/>
        <v>2014</v>
      </c>
    </row>
    <row r="3430" spans="1:21" ht="43.2" x14ac:dyDescent="0.3">
      <c r="A3430" s="8">
        <v>3428</v>
      </c>
      <c r="B3430" s="9" t="s">
        <v>3427</v>
      </c>
      <c r="C3430" s="9" t="s">
        <v>7538</v>
      </c>
      <c r="D3430" s="10">
        <v>2000</v>
      </c>
      <c r="E3430" s="11">
        <v>2055</v>
      </c>
      <c r="F3430" s="8" t="s">
        <v>8218</v>
      </c>
      <c r="G3430" s="8" t="s">
        <v>8224</v>
      </c>
      <c r="H3430" s="8" t="s">
        <v>8246</v>
      </c>
      <c r="I3430" s="8">
        <v>1425142800</v>
      </c>
      <c r="J3430" s="8">
        <v>1422983847</v>
      </c>
      <c r="K3430" s="8" t="b">
        <v>0</v>
      </c>
      <c r="L3430" s="8">
        <v>51</v>
      </c>
      <c r="M3430" s="8" t="b">
        <v>1</v>
      </c>
      <c r="N3430" s="8" t="s">
        <v>8269</v>
      </c>
      <c r="O3430">
        <f t="shared" si="266"/>
        <v>103</v>
      </c>
      <c r="P3430" s="13">
        <f t="shared" si="267"/>
        <v>40.29</v>
      </c>
      <c r="Q3430" s="15" t="s">
        <v>8315</v>
      </c>
      <c r="R3430" t="s">
        <v>8316</v>
      </c>
      <c r="S3430" s="19">
        <f t="shared" si="268"/>
        <v>42038.720451388886</v>
      </c>
      <c r="T3430" s="19">
        <f t="shared" si="269"/>
        <v>42063.708333333328</v>
      </c>
      <c r="U3430">
        <f t="shared" si="270"/>
        <v>2015</v>
      </c>
    </row>
    <row r="3431" spans="1:21" ht="43.2" hidden="1" x14ac:dyDescent="0.3">
      <c r="A3431" s="8">
        <v>3429</v>
      </c>
      <c r="B3431" s="9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  <c r="O3431">
        <f t="shared" si="266"/>
        <v>130</v>
      </c>
      <c r="P3431" s="13">
        <f t="shared" si="267"/>
        <v>16.25</v>
      </c>
      <c r="Q3431" s="15" t="s">
        <v>8315</v>
      </c>
      <c r="R3431" t="s">
        <v>8316</v>
      </c>
      <c r="S3431" s="19">
        <f t="shared" si="268"/>
        <v>42662.021539351852</v>
      </c>
      <c r="T3431" s="19">
        <f t="shared" si="269"/>
        <v>42676.021539351852</v>
      </c>
      <c r="U3431">
        <f t="shared" si="270"/>
        <v>2016</v>
      </c>
    </row>
    <row r="3432" spans="1:21" ht="43.2" x14ac:dyDescent="0.3">
      <c r="A3432" s="8">
        <v>3430</v>
      </c>
      <c r="B3432" s="9" t="s">
        <v>3429</v>
      </c>
      <c r="C3432" s="9" t="s">
        <v>7540</v>
      </c>
      <c r="D3432" s="10">
        <v>2000</v>
      </c>
      <c r="E3432" s="11">
        <v>2170.9899999999998</v>
      </c>
      <c r="F3432" s="8" t="s">
        <v>8218</v>
      </c>
      <c r="G3432" s="8" t="s">
        <v>8224</v>
      </c>
      <c r="H3432" s="8" t="s">
        <v>8246</v>
      </c>
      <c r="I3432" s="8">
        <v>1406760101</v>
      </c>
      <c r="J3432" s="8">
        <v>1404168101</v>
      </c>
      <c r="K3432" s="8" t="b">
        <v>0</v>
      </c>
      <c r="L3432" s="8">
        <v>72</v>
      </c>
      <c r="M3432" s="8" t="b">
        <v>1</v>
      </c>
      <c r="N3432" s="8" t="s">
        <v>8269</v>
      </c>
      <c r="O3432">
        <f t="shared" si="266"/>
        <v>109</v>
      </c>
      <c r="P3432" s="13">
        <f t="shared" si="267"/>
        <v>30.15</v>
      </c>
      <c r="Q3432" s="15" t="s">
        <v>8315</v>
      </c>
      <c r="R3432" t="s">
        <v>8316</v>
      </c>
      <c r="S3432" s="19">
        <f t="shared" si="268"/>
        <v>41820.945613425924</v>
      </c>
      <c r="T3432" s="19">
        <f t="shared" si="269"/>
        <v>41850.945613425924</v>
      </c>
      <c r="U3432">
        <f t="shared" si="270"/>
        <v>2014</v>
      </c>
    </row>
    <row r="3433" spans="1:21" ht="43.2" x14ac:dyDescent="0.3">
      <c r="A3433" s="8">
        <v>3431</v>
      </c>
      <c r="B3433" s="9" t="s">
        <v>3430</v>
      </c>
      <c r="C3433" s="9" t="s">
        <v>7541</v>
      </c>
      <c r="D3433" s="10">
        <v>2000</v>
      </c>
      <c r="E3433" s="11">
        <v>2000</v>
      </c>
      <c r="F3433" s="8" t="s">
        <v>8218</v>
      </c>
      <c r="G3433" s="8" t="s">
        <v>8223</v>
      </c>
      <c r="H3433" s="8" t="s">
        <v>8245</v>
      </c>
      <c r="I3433" s="8">
        <v>1408383153</v>
      </c>
      <c r="J3433" s="8">
        <v>1405791153</v>
      </c>
      <c r="K3433" s="8" t="b">
        <v>0</v>
      </c>
      <c r="L3433" s="8">
        <v>21</v>
      </c>
      <c r="M3433" s="8" t="b">
        <v>1</v>
      </c>
      <c r="N3433" s="8" t="s">
        <v>8269</v>
      </c>
      <c r="O3433">
        <f t="shared" si="266"/>
        <v>100</v>
      </c>
      <c r="P3433" s="13">
        <f t="shared" si="267"/>
        <v>95.24</v>
      </c>
      <c r="Q3433" s="15" t="s">
        <v>8315</v>
      </c>
      <c r="R3433" t="s">
        <v>8316</v>
      </c>
      <c r="S3433" s="19">
        <f t="shared" si="268"/>
        <v>41839.730937500004</v>
      </c>
      <c r="T3433" s="19">
        <f t="shared" si="269"/>
        <v>41869.730937500004</v>
      </c>
      <c r="U3433">
        <f t="shared" si="270"/>
        <v>2014</v>
      </c>
    </row>
    <row r="3434" spans="1:21" ht="43.2" x14ac:dyDescent="0.3">
      <c r="A3434" s="8">
        <v>3432</v>
      </c>
      <c r="B3434" s="9" t="s">
        <v>3431</v>
      </c>
      <c r="C3434" s="9" t="s">
        <v>7542</v>
      </c>
      <c r="D3434" s="10">
        <v>2000</v>
      </c>
      <c r="E3434" s="11">
        <v>2193</v>
      </c>
      <c r="F3434" s="8" t="s">
        <v>8218</v>
      </c>
      <c r="G3434" s="8" t="s">
        <v>8223</v>
      </c>
      <c r="H3434" s="8" t="s">
        <v>8245</v>
      </c>
      <c r="I3434" s="8">
        <v>1454709600</v>
      </c>
      <c r="J3434" s="8">
        <v>1452520614</v>
      </c>
      <c r="K3434" s="8" t="b">
        <v>0</v>
      </c>
      <c r="L3434" s="8">
        <v>42</v>
      </c>
      <c r="M3434" s="8" t="b">
        <v>1</v>
      </c>
      <c r="N3434" s="8" t="s">
        <v>8269</v>
      </c>
      <c r="O3434">
        <f t="shared" si="266"/>
        <v>110</v>
      </c>
      <c r="P3434" s="13">
        <f t="shared" si="267"/>
        <v>52.21</v>
      </c>
      <c r="Q3434" s="15" t="s">
        <v>8315</v>
      </c>
      <c r="R3434" t="s">
        <v>8316</v>
      </c>
      <c r="S3434" s="19">
        <f t="shared" si="268"/>
        <v>42380.581180555557</v>
      </c>
      <c r="T3434" s="19">
        <f t="shared" si="269"/>
        <v>42405.916666666672</v>
      </c>
      <c r="U3434">
        <f t="shared" si="270"/>
        <v>2016</v>
      </c>
    </row>
    <row r="3435" spans="1:21" ht="43.2" hidden="1" x14ac:dyDescent="0.3">
      <c r="A3435" s="8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  <c r="O3435">
        <f t="shared" si="266"/>
        <v>100</v>
      </c>
      <c r="P3435" s="13">
        <f t="shared" si="267"/>
        <v>134.15</v>
      </c>
      <c r="Q3435" s="15" t="s">
        <v>8315</v>
      </c>
      <c r="R3435" t="s">
        <v>8316</v>
      </c>
      <c r="S3435" s="19">
        <f t="shared" si="268"/>
        <v>41776.063136574077</v>
      </c>
      <c r="T3435" s="19">
        <f t="shared" si="269"/>
        <v>41807.125</v>
      </c>
      <c r="U3435">
        <f t="shared" si="270"/>
        <v>2014</v>
      </c>
    </row>
    <row r="3436" spans="1:21" ht="43.2" hidden="1" x14ac:dyDescent="0.3">
      <c r="A3436" s="8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  <c r="O3436">
        <f t="shared" si="266"/>
        <v>106</v>
      </c>
      <c r="P3436" s="13">
        <f t="shared" si="267"/>
        <v>62.83</v>
      </c>
      <c r="Q3436" s="15" t="s">
        <v>8315</v>
      </c>
      <c r="R3436" t="s">
        <v>8316</v>
      </c>
      <c r="S3436" s="19">
        <f t="shared" si="268"/>
        <v>41800.380428240744</v>
      </c>
      <c r="T3436" s="19">
        <f t="shared" si="269"/>
        <v>41830.380428240744</v>
      </c>
      <c r="U3436">
        <f t="shared" si="270"/>
        <v>2014</v>
      </c>
    </row>
    <row r="3437" spans="1:21" ht="43.2" x14ac:dyDescent="0.3">
      <c r="A3437" s="8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  <c r="O3437">
        <f t="shared" si="266"/>
        <v>112</v>
      </c>
      <c r="P3437" s="13">
        <f t="shared" si="267"/>
        <v>58.95</v>
      </c>
      <c r="Q3437" s="15" t="s">
        <v>8315</v>
      </c>
      <c r="R3437" t="s">
        <v>8316</v>
      </c>
      <c r="S3437" s="19">
        <f t="shared" si="268"/>
        <v>42572.61681712963</v>
      </c>
      <c r="T3437" s="19">
        <f t="shared" si="269"/>
        <v>42589.125</v>
      </c>
      <c r="U3437">
        <f t="shared" si="270"/>
        <v>2016</v>
      </c>
    </row>
    <row r="3438" spans="1:21" ht="43.2" hidden="1" x14ac:dyDescent="0.3">
      <c r="A3438" s="8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  <c r="O3438">
        <f t="shared" si="266"/>
        <v>106</v>
      </c>
      <c r="P3438" s="13">
        <f t="shared" si="267"/>
        <v>143.11000000000001</v>
      </c>
      <c r="Q3438" s="15" t="s">
        <v>8315</v>
      </c>
      <c r="R3438" t="s">
        <v>8316</v>
      </c>
      <c r="S3438" s="19">
        <f t="shared" si="268"/>
        <v>41851.541585648149</v>
      </c>
      <c r="T3438" s="19">
        <f t="shared" si="269"/>
        <v>41872.686111111114</v>
      </c>
      <c r="U3438">
        <f t="shared" si="270"/>
        <v>2014</v>
      </c>
    </row>
    <row r="3439" spans="1:21" ht="57.6" x14ac:dyDescent="0.3">
      <c r="A3439" s="8">
        <v>3437</v>
      </c>
      <c r="B3439" s="9" t="s">
        <v>3436</v>
      </c>
      <c r="C3439" s="9" t="s">
        <v>7547</v>
      </c>
      <c r="D3439" s="10">
        <v>3000</v>
      </c>
      <c r="E3439" s="11">
        <v>3030</v>
      </c>
      <c r="F3439" s="8" t="s">
        <v>8218</v>
      </c>
      <c r="G3439" s="8" t="s">
        <v>8223</v>
      </c>
      <c r="H3439" s="8" t="s">
        <v>8245</v>
      </c>
      <c r="I3439" s="8">
        <v>1440003820</v>
      </c>
      <c r="J3439" s="8">
        <v>1437411820</v>
      </c>
      <c r="K3439" s="8" t="b">
        <v>0</v>
      </c>
      <c r="L3439" s="8">
        <v>36</v>
      </c>
      <c r="M3439" s="8" t="b">
        <v>1</v>
      </c>
      <c r="N3439" s="8" t="s">
        <v>8269</v>
      </c>
      <c r="O3439">
        <f t="shared" si="266"/>
        <v>101</v>
      </c>
      <c r="P3439" s="13">
        <f t="shared" si="267"/>
        <v>84.17</v>
      </c>
      <c r="Q3439" s="15" t="s">
        <v>8315</v>
      </c>
      <c r="R3439" t="s">
        <v>8316</v>
      </c>
      <c r="S3439" s="19">
        <f t="shared" si="268"/>
        <v>42205.710879629631</v>
      </c>
      <c r="T3439" s="19">
        <f t="shared" si="269"/>
        <v>42235.710879629631</v>
      </c>
      <c r="U3439">
        <f t="shared" si="270"/>
        <v>2015</v>
      </c>
    </row>
    <row r="3440" spans="1:21" ht="43.2" x14ac:dyDescent="0.3">
      <c r="A3440" s="8">
        <v>3438</v>
      </c>
      <c r="B3440" s="9" t="s">
        <v>3437</v>
      </c>
      <c r="C3440" s="9" t="s">
        <v>7548</v>
      </c>
      <c r="D3440" s="10">
        <v>2500</v>
      </c>
      <c r="E3440" s="11">
        <v>2605</v>
      </c>
      <c r="F3440" s="8" t="s">
        <v>8218</v>
      </c>
      <c r="G3440" s="8" t="s">
        <v>8224</v>
      </c>
      <c r="H3440" s="8" t="s">
        <v>8246</v>
      </c>
      <c r="I3440" s="8">
        <v>1430600400</v>
      </c>
      <c r="J3440" s="8">
        <v>1428358567</v>
      </c>
      <c r="K3440" s="8" t="b">
        <v>0</v>
      </c>
      <c r="L3440" s="8">
        <v>14</v>
      </c>
      <c r="M3440" s="8" t="b">
        <v>1</v>
      </c>
      <c r="N3440" s="8" t="s">
        <v>8269</v>
      </c>
      <c r="O3440">
        <f t="shared" si="266"/>
        <v>104</v>
      </c>
      <c r="P3440" s="13">
        <f t="shared" si="267"/>
        <v>186.07</v>
      </c>
      <c r="Q3440" s="15" t="s">
        <v>8315</v>
      </c>
      <c r="R3440" t="s">
        <v>8316</v>
      </c>
      <c r="S3440" s="19">
        <f t="shared" si="268"/>
        <v>42100.927858796291</v>
      </c>
      <c r="T3440" s="19">
        <f t="shared" si="269"/>
        <v>42126.875</v>
      </c>
      <c r="U3440">
        <f t="shared" si="270"/>
        <v>2015</v>
      </c>
    </row>
    <row r="3441" spans="1:21" ht="28.8" x14ac:dyDescent="0.3">
      <c r="A3441" s="8">
        <v>3439</v>
      </c>
      <c r="B3441" s="9" t="s">
        <v>3438</v>
      </c>
      <c r="C3441" s="9" t="s">
        <v>7549</v>
      </c>
      <c r="D3441" s="10">
        <v>1200</v>
      </c>
      <c r="E3441" s="11">
        <v>1616.14</v>
      </c>
      <c r="F3441" s="8" t="s">
        <v>8218</v>
      </c>
      <c r="G3441" s="8" t="s">
        <v>8223</v>
      </c>
      <c r="H3441" s="8" t="s">
        <v>8245</v>
      </c>
      <c r="I3441" s="8">
        <v>1453179540</v>
      </c>
      <c r="J3441" s="8">
        <v>1452030730</v>
      </c>
      <c r="K3441" s="8" t="b">
        <v>0</v>
      </c>
      <c r="L3441" s="8">
        <v>18</v>
      </c>
      <c r="M3441" s="8" t="b">
        <v>1</v>
      </c>
      <c r="N3441" s="8" t="s">
        <v>8269</v>
      </c>
      <c r="O3441">
        <f t="shared" si="266"/>
        <v>135</v>
      </c>
      <c r="P3441" s="13">
        <f t="shared" si="267"/>
        <v>89.79</v>
      </c>
      <c r="Q3441" s="15" t="s">
        <v>8315</v>
      </c>
      <c r="R3441" t="s">
        <v>8316</v>
      </c>
      <c r="S3441" s="19">
        <f t="shared" si="268"/>
        <v>42374.911226851851</v>
      </c>
      <c r="T3441" s="19">
        <f t="shared" si="269"/>
        <v>42388.207638888889</v>
      </c>
      <c r="U3441">
        <f t="shared" si="270"/>
        <v>2016</v>
      </c>
    </row>
    <row r="3442" spans="1:21" ht="43.2" hidden="1" x14ac:dyDescent="0.3">
      <c r="A3442" s="8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  <c r="O3442">
        <f t="shared" si="266"/>
        <v>105</v>
      </c>
      <c r="P3442" s="13">
        <f t="shared" si="267"/>
        <v>64.16</v>
      </c>
      <c r="Q3442" s="15" t="s">
        <v>8315</v>
      </c>
      <c r="R3442" t="s">
        <v>8316</v>
      </c>
      <c r="S3442" s="19">
        <f t="shared" si="268"/>
        <v>41809.12300925926</v>
      </c>
      <c r="T3442" s="19">
        <f t="shared" si="269"/>
        <v>41831.677083333336</v>
      </c>
      <c r="U3442">
        <f t="shared" si="270"/>
        <v>2014</v>
      </c>
    </row>
    <row r="3443" spans="1:21" ht="43.2" x14ac:dyDescent="0.3">
      <c r="A3443" s="8">
        <v>3441</v>
      </c>
      <c r="B3443" s="9" t="s">
        <v>3440</v>
      </c>
      <c r="C3443" s="9" t="s">
        <v>7551</v>
      </c>
      <c r="D3443" s="10">
        <v>2500</v>
      </c>
      <c r="E3443" s="11">
        <v>2565</v>
      </c>
      <c r="F3443" s="8" t="s">
        <v>8218</v>
      </c>
      <c r="G3443" s="8" t="s">
        <v>8223</v>
      </c>
      <c r="H3443" s="8" t="s">
        <v>8245</v>
      </c>
      <c r="I3443" s="8">
        <v>1447445820</v>
      </c>
      <c r="J3443" s="8">
        <v>1445077121</v>
      </c>
      <c r="K3443" s="8" t="b">
        <v>0</v>
      </c>
      <c r="L3443" s="8">
        <v>43</v>
      </c>
      <c r="M3443" s="8" t="b">
        <v>1</v>
      </c>
      <c r="N3443" s="8" t="s">
        <v>8269</v>
      </c>
      <c r="O3443">
        <f t="shared" si="266"/>
        <v>103</v>
      </c>
      <c r="P3443" s="13">
        <f t="shared" si="267"/>
        <v>59.65</v>
      </c>
      <c r="Q3443" s="15" t="s">
        <v>8315</v>
      </c>
      <c r="R3443" t="s">
        <v>8316</v>
      </c>
      <c r="S3443" s="19">
        <f t="shared" si="268"/>
        <v>42294.429641203707</v>
      </c>
      <c r="T3443" s="19">
        <f t="shared" si="269"/>
        <v>42321.845138888893</v>
      </c>
      <c r="U3443">
        <f t="shared" si="270"/>
        <v>2015</v>
      </c>
    </row>
    <row r="3444" spans="1:21" ht="43.2" hidden="1" x14ac:dyDescent="0.3">
      <c r="A3444" s="8">
        <v>3442</v>
      </c>
      <c r="B3444" s="9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  <c r="O3444">
        <f t="shared" si="266"/>
        <v>100</v>
      </c>
      <c r="P3444" s="13">
        <f t="shared" si="267"/>
        <v>31.25</v>
      </c>
      <c r="Q3444" s="15" t="s">
        <v>8315</v>
      </c>
      <c r="R3444" t="s">
        <v>8316</v>
      </c>
      <c r="S3444" s="19">
        <f t="shared" si="268"/>
        <v>42124.841111111105</v>
      </c>
      <c r="T3444" s="19">
        <f t="shared" si="269"/>
        <v>42154.841111111105</v>
      </c>
      <c r="U3444">
        <f t="shared" si="270"/>
        <v>2015</v>
      </c>
    </row>
    <row r="3445" spans="1:21" ht="43.2" x14ac:dyDescent="0.3">
      <c r="A3445" s="8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  <c r="O3445">
        <f t="shared" si="266"/>
        <v>186</v>
      </c>
      <c r="P3445" s="13">
        <f t="shared" si="267"/>
        <v>41.22</v>
      </c>
      <c r="Q3445" s="15" t="s">
        <v>8315</v>
      </c>
      <c r="R3445" t="s">
        <v>8316</v>
      </c>
      <c r="S3445" s="19">
        <f t="shared" si="268"/>
        <v>41861.524837962963</v>
      </c>
      <c r="T3445" s="19">
        <f t="shared" si="269"/>
        <v>41891.524837962963</v>
      </c>
      <c r="U3445">
        <f t="shared" si="270"/>
        <v>2014</v>
      </c>
    </row>
    <row r="3446" spans="1:21" ht="43.2" hidden="1" x14ac:dyDescent="0.3">
      <c r="A3446" s="8">
        <v>3444</v>
      </c>
      <c r="B3446" s="9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  <c r="O3446">
        <f t="shared" si="266"/>
        <v>289</v>
      </c>
      <c r="P3446" s="13">
        <f t="shared" si="267"/>
        <v>43.35</v>
      </c>
      <c r="Q3446" s="15" t="s">
        <v>8315</v>
      </c>
      <c r="R3446" t="s">
        <v>8316</v>
      </c>
      <c r="S3446" s="19">
        <f t="shared" si="268"/>
        <v>42521.291504629626</v>
      </c>
      <c r="T3446" s="19">
        <f t="shared" si="269"/>
        <v>42529.582638888889</v>
      </c>
      <c r="U3446">
        <f t="shared" si="270"/>
        <v>2016</v>
      </c>
    </row>
    <row r="3447" spans="1:21" ht="43.2" x14ac:dyDescent="0.3">
      <c r="A3447" s="8">
        <v>3445</v>
      </c>
      <c r="B3447" s="9" t="s">
        <v>3444</v>
      </c>
      <c r="C3447" s="9" t="s">
        <v>7555</v>
      </c>
      <c r="D3447" s="10">
        <v>2000</v>
      </c>
      <c r="E3447" s="11">
        <v>2000</v>
      </c>
      <c r="F3447" s="8" t="s">
        <v>8218</v>
      </c>
      <c r="G3447" s="8" t="s">
        <v>8224</v>
      </c>
      <c r="H3447" s="8" t="s">
        <v>8246</v>
      </c>
      <c r="I3447" s="8">
        <v>1445604236</v>
      </c>
      <c r="J3447" s="8">
        <v>1443185036</v>
      </c>
      <c r="K3447" s="8" t="b">
        <v>0</v>
      </c>
      <c r="L3447" s="8">
        <v>31</v>
      </c>
      <c r="M3447" s="8" t="b">
        <v>1</v>
      </c>
      <c r="N3447" s="8" t="s">
        <v>8269</v>
      </c>
      <c r="O3447">
        <f t="shared" si="266"/>
        <v>100</v>
      </c>
      <c r="P3447" s="13">
        <f t="shared" si="267"/>
        <v>64.52</v>
      </c>
      <c r="Q3447" s="15" t="s">
        <v>8315</v>
      </c>
      <c r="R3447" t="s">
        <v>8316</v>
      </c>
      <c r="S3447" s="19">
        <f t="shared" si="268"/>
        <v>42272.530509259261</v>
      </c>
      <c r="T3447" s="19">
        <f t="shared" si="269"/>
        <v>42300.530509259261</v>
      </c>
      <c r="U3447">
        <f t="shared" si="270"/>
        <v>2015</v>
      </c>
    </row>
    <row r="3448" spans="1:21" ht="43.2" x14ac:dyDescent="0.3">
      <c r="A3448" s="8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  <c r="O3448">
        <f t="shared" si="266"/>
        <v>108</v>
      </c>
      <c r="P3448" s="13">
        <f t="shared" si="267"/>
        <v>43.28</v>
      </c>
      <c r="Q3448" s="15" t="s">
        <v>8315</v>
      </c>
      <c r="R3448" t="s">
        <v>8316</v>
      </c>
      <c r="S3448" s="19">
        <f t="shared" si="268"/>
        <v>42016.832465277781</v>
      </c>
      <c r="T3448" s="19">
        <f t="shared" si="269"/>
        <v>42040.513888888891</v>
      </c>
      <c r="U3448">
        <f t="shared" si="270"/>
        <v>2015</v>
      </c>
    </row>
    <row r="3449" spans="1:21" ht="28.8" x14ac:dyDescent="0.3">
      <c r="A3449" s="8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  <c r="O3449">
        <f t="shared" si="266"/>
        <v>108</v>
      </c>
      <c r="P3449" s="13">
        <f t="shared" si="267"/>
        <v>77</v>
      </c>
      <c r="Q3449" s="15" t="s">
        <v>8315</v>
      </c>
      <c r="R3449" t="s">
        <v>8316</v>
      </c>
      <c r="S3449" s="19">
        <f t="shared" si="268"/>
        <v>42402.889027777783</v>
      </c>
      <c r="T3449" s="19">
        <f t="shared" si="269"/>
        <v>42447.847361111111</v>
      </c>
      <c r="U3449">
        <f t="shared" si="270"/>
        <v>2016</v>
      </c>
    </row>
    <row r="3450" spans="1:21" ht="43.2" x14ac:dyDescent="0.3">
      <c r="A3450" s="8">
        <v>3448</v>
      </c>
      <c r="B3450" s="9" t="s">
        <v>3447</v>
      </c>
      <c r="C3450" s="9" t="s">
        <v>7558</v>
      </c>
      <c r="D3450" s="10">
        <v>2100</v>
      </c>
      <c r="E3450" s="11">
        <v>2305</v>
      </c>
      <c r="F3450" s="8" t="s">
        <v>8218</v>
      </c>
      <c r="G3450" s="8" t="s">
        <v>8223</v>
      </c>
      <c r="H3450" s="8" t="s">
        <v>8245</v>
      </c>
      <c r="I3450" s="8">
        <v>1418784689</v>
      </c>
      <c r="J3450" s="8">
        <v>1416192689</v>
      </c>
      <c r="K3450" s="8" t="b">
        <v>0</v>
      </c>
      <c r="L3450" s="8">
        <v>45</v>
      </c>
      <c r="M3450" s="8" t="b">
        <v>1</v>
      </c>
      <c r="N3450" s="8" t="s">
        <v>8269</v>
      </c>
      <c r="O3450">
        <f t="shared" si="266"/>
        <v>110</v>
      </c>
      <c r="P3450" s="13">
        <f t="shared" si="267"/>
        <v>51.22</v>
      </c>
      <c r="Q3450" s="15" t="s">
        <v>8315</v>
      </c>
      <c r="R3450" t="s">
        <v>8316</v>
      </c>
      <c r="S3450" s="19">
        <f t="shared" si="268"/>
        <v>41960.119085648148</v>
      </c>
      <c r="T3450" s="19">
        <f t="shared" si="269"/>
        <v>41990.119085648148</v>
      </c>
      <c r="U3450">
        <f t="shared" si="270"/>
        <v>2014</v>
      </c>
    </row>
    <row r="3451" spans="1:21" ht="43.2" hidden="1" x14ac:dyDescent="0.3">
      <c r="A3451" s="8">
        <v>3449</v>
      </c>
      <c r="B3451" s="9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  <c r="O3451">
        <f t="shared" si="266"/>
        <v>171</v>
      </c>
      <c r="P3451" s="13">
        <f t="shared" si="267"/>
        <v>68.25</v>
      </c>
      <c r="Q3451" s="15" t="s">
        <v>8315</v>
      </c>
      <c r="R3451" t="s">
        <v>8316</v>
      </c>
      <c r="S3451" s="19">
        <f t="shared" si="268"/>
        <v>42532.052523148144</v>
      </c>
      <c r="T3451" s="19">
        <f t="shared" si="269"/>
        <v>42560.166666666672</v>
      </c>
      <c r="U3451">
        <f t="shared" si="270"/>
        <v>2016</v>
      </c>
    </row>
    <row r="3452" spans="1:21" ht="43.2" hidden="1" x14ac:dyDescent="0.3">
      <c r="A3452" s="8">
        <v>3450</v>
      </c>
      <c r="B3452" s="9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  <c r="O3452">
        <f t="shared" si="266"/>
        <v>152</v>
      </c>
      <c r="P3452" s="13">
        <f t="shared" si="267"/>
        <v>19.489999999999998</v>
      </c>
      <c r="Q3452" s="15" t="s">
        <v>8315</v>
      </c>
      <c r="R3452" t="s">
        <v>8316</v>
      </c>
      <c r="S3452" s="19">
        <f t="shared" si="268"/>
        <v>42036.704525462963</v>
      </c>
      <c r="T3452" s="19">
        <f t="shared" si="269"/>
        <v>42096.662858796291</v>
      </c>
      <c r="U3452">
        <f t="shared" si="270"/>
        <v>2015</v>
      </c>
    </row>
    <row r="3453" spans="1:21" ht="43.2" hidden="1" x14ac:dyDescent="0.3">
      <c r="A3453" s="8">
        <v>3451</v>
      </c>
      <c r="B3453" s="9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  <c r="O3453">
        <f t="shared" si="266"/>
        <v>101</v>
      </c>
      <c r="P3453" s="13">
        <f t="shared" si="267"/>
        <v>41.13</v>
      </c>
      <c r="Q3453" s="15" t="s">
        <v>8315</v>
      </c>
      <c r="R3453" t="s">
        <v>8316</v>
      </c>
      <c r="S3453" s="19">
        <f t="shared" si="268"/>
        <v>42088.723692129628</v>
      </c>
      <c r="T3453" s="19">
        <f t="shared" si="269"/>
        <v>42115.723692129628</v>
      </c>
      <c r="U3453">
        <f t="shared" si="270"/>
        <v>2015</v>
      </c>
    </row>
    <row r="3454" spans="1:21" ht="43.2" x14ac:dyDescent="0.3">
      <c r="A3454" s="8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  <c r="O3454">
        <f t="shared" si="266"/>
        <v>153</v>
      </c>
      <c r="P3454" s="13">
        <f t="shared" si="267"/>
        <v>41.41</v>
      </c>
      <c r="Q3454" s="15" t="s">
        <v>8315</v>
      </c>
      <c r="R3454" t="s">
        <v>8316</v>
      </c>
      <c r="S3454" s="19">
        <f t="shared" si="268"/>
        <v>41820.639189814814</v>
      </c>
      <c r="T3454" s="19">
        <f t="shared" si="269"/>
        <v>41843.165972222225</v>
      </c>
      <c r="U3454">
        <f t="shared" si="270"/>
        <v>2014</v>
      </c>
    </row>
    <row r="3455" spans="1:21" ht="43.2" hidden="1" x14ac:dyDescent="0.3">
      <c r="A3455" s="8">
        <v>3453</v>
      </c>
      <c r="B3455" s="9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  <c r="O3455">
        <f t="shared" si="266"/>
        <v>128</v>
      </c>
      <c r="P3455" s="13">
        <f t="shared" si="267"/>
        <v>27.5</v>
      </c>
      <c r="Q3455" s="15" t="s">
        <v>8315</v>
      </c>
      <c r="R3455" t="s">
        <v>8316</v>
      </c>
      <c r="S3455" s="19">
        <f t="shared" si="268"/>
        <v>42535.97865740741</v>
      </c>
      <c r="T3455" s="19">
        <f t="shared" si="269"/>
        <v>42595.97865740741</v>
      </c>
      <c r="U3455">
        <f t="shared" si="270"/>
        <v>2016</v>
      </c>
    </row>
    <row r="3456" spans="1:21" ht="57.6" hidden="1" x14ac:dyDescent="0.3">
      <c r="A3456" s="8">
        <v>3454</v>
      </c>
      <c r="B3456" s="9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  <c r="O3456">
        <f t="shared" si="266"/>
        <v>101</v>
      </c>
      <c r="P3456" s="13">
        <f t="shared" si="267"/>
        <v>33.57</v>
      </c>
      <c r="Q3456" s="15" t="s">
        <v>8315</v>
      </c>
      <c r="R3456" t="s">
        <v>8316</v>
      </c>
      <c r="S3456" s="19">
        <f t="shared" si="268"/>
        <v>41821.698599537034</v>
      </c>
      <c r="T3456" s="19">
        <f t="shared" si="269"/>
        <v>41851.698599537034</v>
      </c>
      <c r="U3456">
        <f t="shared" si="270"/>
        <v>2014</v>
      </c>
    </row>
    <row r="3457" spans="1:21" ht="43.2" hidden="1" x14ac:dyDescent="0.3">
      <c r="A3457" s="8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  <c r="O3457">
        <f t="shared" si="266"/>
        <v>101</v>
      </c>
      <c r="P3457" s="13">
        <f t="shared" si="267"/>
        <v>145.87</v>
      </c>
      <c r="Q3457" s="15" t="s">
        <v>8315</v>
      </c>
      <c r="R3457" t="s">
        <v>8316</v>
      </c>
      <c r="S3457" s="19">
        <f t="shared" si="268"/>
        <v>42626.7503125</v>
      </c>
      <c r="T3457" s="19">
        <f t="shared" si="269"/>
        <v>42656.7503125</v>
      </c>
      <c r="U3457">
        <f t="shared" si="270"/>
        <v>2016</v>
      </c>
    </row>
    <row r="3458" spans="1:21" ht="43.2" x14ac:dyDescent="0.3">
      <c r="A3458" s="8">
        <v>3456</v>
      </c>
      <c r="B3458" s="9" t="s">
        <v>3455</v>
      </c>
      <c r="C3458" s="9" t="s">
        <v>7566</v>
      </c>
      <c r="D3458" s="10">
        <v>3000</v>
      </c>
      <c r="E3458" s="11">
        <v>5739</v>
      </c>
      <c r="F3458" s="8" t="s">
        <v>8218</v>
      </c>
      <c r="G3458" s="8" t="s">
        <v>8223</v>
      </c>
      <c r="H3458" s="8" t="s">
        <v>8245</v>
      </c>
      <c r="I3458" s="8">
        <v>1406876340</v>
      </c>
      <c r="J3458" s="8">
        <v>1404190567</v>
      </c>
      <c r="K3458" s="8" t="b">
        <v>0</v>
      </c>
      <c r="L3458" s="8">
        <v>16</v>
      </c>
      <c r="M3458" s="8" t="b">
        <v>1</v>
      </c>
      <c r="N3458" s="8" t="s">
        <v>8269</v>
      </c>
      <c r="O3458">
        <f t="shared" si="266"/>
        <v>191</v>
      </c>
      <c r="P3458" s="13">
        <f t="shared" si="267"/>
        <v>358.69</v>
      </c>
      <c r="Q3458" s="15" t="s">
        <v>8315</v>
      </c>
      <c r="R3458" t="s">
        <v>8316</v>
      </c>
      <c r="S3458" s="19">
        <f t="shared" si="268"/>
        <v>41821.205636574072</v>
      </c>
      <c r="T3458" s="19">
        <f t="shared" si="269"/>
        <v>41852.290972222225</v>
      </c>
      <c r="U3458">
        <f t="shared" si="270"/>
        <v>2014</v>
      </c>
    </row>
    <row r="3459" spans="1:21" ht="28.8" x14ac:dyDescent="0.3">
      <c r="A3459" s="8">
        <v>3457</v>
      </c>
      <c r="B3459" s="9" t="s">
        <v>3456</v>
      </c>
      <c r="C3459" s="9" t="s">
        <v>7567</v>
      </c>
      <c r="D3459" s="10">
        <v>2000</v>
      </c>
      <c r="E3459" s="11">
        <v>2804</v>
      </c>
      <c r="F3459" s="8" t="s">
        <v>8218</v>
      </c>
      <c r="G3459" s="8" t="s">
        <v>8223</v>
      </c>
      <c r="H3459" s="8" t="s">
        <v>8245</v>
      </c>
      <c r="I3459" s="8">
        <v>1423720740</v>
      </c>
      <c r="J3459" s="8">
        <v>1421081857</v>
      </c>
      <c r="K3459" s="8" t="b">
        <v>0</v>
      </c>
      <c r="L3459" s="8">
        <v>55</v>
      </c>
      <c r="M3459" s="8" t="b">
        <v>1</v>
      </c>
      <c r="N3459" s="8" t="s">
        <v>8269</v>
      </c>
      <c r="O3459">
        <f t="shared" ref="O3459:O3522" si="271">ROUND(E3459/D3459*100,0)</f>
        <v>140</v>
      </c>
      <c r="P3459" s="13">
        <f t="shared" ref="P3459:P3522" si="272">IFERROR(ROUND(E3459/L3459,2),0)</f>
        <v>50.98</v>
      </c>
      <c r="Q3459" s="15" t="s">
        <v>8315</v>
      </c>
      <c r="R3459" t="s">
        <v>8316</v>
      </c>
      <c r="S3459" s="19">
        <f t="shared" ref="S3459:S3522" si="273">(((J3459/60)/60)/24)+DATE(1970,1,1)</f>
        <v>42016.706678240742</v>
      </c>
      <c r="T3459" s="19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3.2" hidden="1" x14ac:dyDescent="0.3">
      <c r="A3460" s="8">
        <v>3458</v>
      </c>
      <c r="B3460" s="9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  <c r="O3460">
        <f t="shared" si="271"/>
        <v>124</v>
      </c>
      <c r="P3460" s="13">
        <f t="shared" si="272"/>
        <v>45.04</v>
      </c>
      <c r="Q3460" s="15" t="s">
        <v>8315</v>
      </c>
      <c r="R3460" t="s">
        <v>8316</v>
      </c>
      <c r="S3460" s="19">
        <f t="shared" si="273"/>
        <v>42011.202581018515</v>
      </c>
      <c r="T3460" s="19">
        <f t="shared" si="274"/>
        <v>42038.185416666667</v>
      </c>
      <c r="U3460">
        <f t="shared" si="275"/>
        <v>2015</v>
      </c>
    </row>
    <row r="3461" spans="1:21" ht="43.2" hidden="1" x14ac:dyDescent="0.3">
      <c r="A3461" s="8">
        <v>3459</v>
      </c>
      <c r="B3461" s="9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  <c r="O3461">
        <f t="shared" si="271"/>
        <v>126</v>
      </c>
      <c r="P3461" s="13">
        <f t="shared" si="272"/>
        <v>17.53</v>
      </c>
      <c r="Q3461" s="15" t="s">
        <v>8315</v>
      </c>
      <c r="R3461" t="s">
        <v>8316</v>
      </c>
      <c r="S3461" s="19">
        <f t="shared" si="273"/>
        <v>42480.479861111111</v>
      </c>
      <c r="T3461" s="19">
        <f t="shared" si="274"/>
        <v>42510.479861111111</v>
      </c>
      <c r="U3461">
        <f t="shared" si="275"/>
        <v>2016</v>
      </c>
    </row>
    <row r="3462" spans="1:21" ht="43.2" hidden="1" x14ac:dyDescent="0.3">
      <c r="A3462" s="8">
        <v>3460</v>
      </c>
      <c r="B3462" s="9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  <c r="O3462">
        <f t="shared" si="271"/>
        <v>190</v>
      </c>
      <c r="P3462" s="13">
        <f t="shared" si="272"/>
        <v>50</v>
      </c>
      <c r="Q3462" s="15" t="s">
        <v>8315</v>
      </c>
      <c r="R3462" t="s">
        <v>8316</v>
      </c>
      <c r="S3462" s="19">
        <f t="shared" si="273"/>
        <v>41852.527222222219</v>
      </c>
      <c r="T3462" s="19">
        <f t="shared" si="274"/>
        <v>41866.527222222219</v>
      </c>
      <c r="U3462">
        <f t="shared" si="275"/>
        <v>2014</v>
      </c>
    </row>
    <row r="3463" spans="1:21" ht="43.2" hidden="1" x14ac:dyDescent="0.3">
      <c r="A3463" s="8">
        <v>3461</v>
      </c>
      <c r="B3463" s="9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  <c r="O3463">
        <f t="shared" si="271"/>
        <v>139</v>
      </c>
      <c r="P3463" s="13">
        <f t="shared" si="272"/>
        <v>57.92</v>
      </c>
      <c r="Q3463" s="15" t="s">
        <v>8315</v>
      </c>
      <c r="R3463" t="s">
        <v>8316</v>
      </c>
      <c r="S3463" s="19">
        <f t="shared" si="273"/>
        <v>42643.632858796293</v>
      </c>
      <c r="T3463" s="19">
        <f t="shared" si="274"/>
        <v>42672.125</v>
      </c>
      <c r="U3463">
        <f t="shared" si="275"/>
        <v>2016</v>
      </c>
    </row>
    <row r="3464" spans="1:21" ht="43.2" hidden="1" x14ac:dyDescent="0.3">
      <c r="A3464" s="8">
        <v>3462</v>
      </c>
      <c r="B3464" s="9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  <c r="O3464">
        <f t="shared" si="271"/>
        <v>202</v>
      </c>
      <c r="P3464" s="13">
        <f t="shared" si="272"/>
        <v>29.71</v>
      </c>
      <c r="Q3464" s="15" t="s">
        <v>8315</v>
      </c>
      <c r="R3464" t="s">
        <v>8316</v>
      </c>
      <c r="S3464" s="19">
        <f t="shared" si="273"/>
        <v>42179.898472222223</v>
      </c>
      <c r="T3464" s="19">
        <f t="shared" si="274"/>
        <v>42195.75</v>
      </c>
      <c r="U3464">
        <f t="shared" si="275"/>
        <v>2015</v>
      </c>
    </row>
    <row r="3465" spans="1:21" ht="43.2" hidden="1" x14ac:dyDescent="0.3">
      <c r="A3465" s="8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  <c r="O3465">
        <f t="shared" si="271"/>
        <v>103</v>
      </c>
      <c r="P3465" s="13">
        <f t="shared" si="272"/>
        <v>90.68</v>
      </c>
      <c r="Q3465" s="15" t="s">
        <v>8315</v>
      </c>
      <c r="R3465" t="s">
        <v>8316</v>
      </c>
      <c r="S3465" s="19">
        <f t="shared" si="273"/>
        <v>42612.918807870374</v>
      </c>
      <c r="T3465" s="19">
        <f t="shared" si="274"/>
        <v>42654.165972222225</v>
      </c>
      <c r="U3465">
        <f t="shared" si="275"/>
        <v>2016</v>
      </c>
    </row>
    <row r="3466" spans="1:21" ht="57.6" hidden="1" x14ac:dyDescent="0.3">
      <c r="A3466" s="8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  <c r="O3466">
        <f t="shared" si="271"/>
        <v>102</v>
      </c>
      <c r="P3466" s="13">
        <f t="shared" si="272"/>
        <v>55.01</v>
      </c>
      <c r="Q3466" s="15" t="s">
        <v>8315</v>
      </c>
      <c r="R3466" t="s">
        <v>8316</v>
      </c>
      <c r="S3466" s="19">
        <f t="shared" si="273"/>
        <v>42575.130057870367</v>
      </c>
      <c r="T3466" s="19">
        <f t="shared" si="274"/>
        <v>42605.130057870367</v>
      </c>
      <c r="U3466">
        <f t="shared" si="275"/>
        <v>2016</v>
      </c>
    </row>
    <row r="3467" spans="1:21" ht="43.2" x14ac:dyDescent="0.3">
      <c r="A3467" s="8">
        <v>3465</v>
      </c>
      <c r="B3467" s="9" t="s">
        <v>3464</v>
      </c>
      <c r="C3467" s="9" t="s">
        <v>7575</v>
      </c>
      <c r="D3467" s="10">
        <v>2000</v>
      </c>
      <c r="E3467" s="11">
        <v>2060</v>
      </c>
      <c r="F3467" s="8" t="s">
        <v>8218</v>
      </c>
      <c r="G3467" s="8" t="s">
        <v>8224</v>
      </c>
      <c r="H3467" s="8" t="s">
        <v>8246</v>
      </c>
      <c r="I3467" s="8">
        <v>1439136000</v>
      </c>
      <c r="J3467" s="8">
        <v>1436972472</v>
      </c>
      <c r="K3467" s="8" t="b">
        <v>0</v>
      </c>
      <c r="L3467" s="8">
        <v>36</v>
      </c>
      <c r="M3467" s="8" t="b">
        <v>1</v>
      </c>
      <c r="N3467" s="8" t="s">
        <v>8269</v>
      </c>
      <c r="O3467">
        <f t="shared" si="271"/>
        <v>103</v>
      </c>
      <c r="P3467" s="13">
        <f t="shared" si="272"/>
        <v>57.22</v>
      </c>
      <c r="Q3467" s="15" t="s">
        <v>8315</v>
      </c>
      <c r="R3467" t="s">
        <v>8316</v>
      </c>
      <c r="S3467" s="19">
        <f t="shared" si="273"/>
        <v>42200.625833333332</v>
      </c>
      <c r="T3467" s="19">
        <f t="shared" si="274"/>
        <v>42225.666666666672</v>
      </c>
      <c r="U3467">
        <f t="shared" si="275"/>
        <v>2015</v>
      </c>
    </row>
    <row r="3468" spans="1:21" ht="43.2" x14ac:dyDescent="0.3">
      <c r="A3468" s="8">
        <v>3466</v>
      </c>
      <c r="B3468" s="9" t="s">
        <v>3465</v>
      </c>
      <c r="C3468" s="9" t="s">
        <v>7576</v>
      </c>
      <c r="D3468" s="10">
        <v>3500</v>
      </c>
      <c r="E3468" s="11">
        <v>4450</v>
      </c>
      <c r="F3468" s="8" t="s">
        <v>8218</v>
      </c>
      <c r="G3468" s="8" t="s">
        <v>8223</v>
      </c>
      <c r="H3468" s="8" t="s">
        <v>8245</v>
      </c>
      <c r="I3468" s="8">
        <v>1461108450</v>
      </c>
      <c r="J3468" s="8">
        <v>1455928050</v>
      </c>
      <c r="K3468" s="8" t="b">
        <v>0</v>
      </c>
      <c r="L3468" s="8">
        <v>61</v>
      </c>
      <c r="M3468" s="8" t="b">
        <v>1</v>
      </c>
      <c r="N3468" s="8" t="s">
        <v>8269</v>
      </c>
      <c r="O3468">
        <f t="shared" si="271"/>
        <v>127</v>
      </c>
      <c r="P3468" s="13">
        <f t="shared" si="272"/>
        <v>72.95</v>
      </c>
      <c r="Q3468" s="15" t="s">
        <v>8315</v>
      </c>
      <c r="R3468" t="s">
        <v>8316</v>
      </c>
      <c r="S3468" s="19">
        <f t="shared" si="273"/>
        <v>42420.019097222219</v>
      </c>
      <c r="T3468" s="19">
        <f t="shared" si="274"/>
        <v>42479.977430555555</v>
      </c>
      <c r="U3468">
        <f t="shared" si="275"/>
        <v>2016</v>
      </c>
    </row>
    <row r="3469" spans="1:21" x14ac:dyDescent="0.3">
      <c r="A3469" s="8">
        <v>3467</v>
      </c>
      <c r="B3469" s="9" t="s">
        <v>3466</v>
      </c>
      <c r="C3469" s="9" t="s">
        <v>7577</v>
      </c>
      <c r="D3469" s="10">
        <v>3000</v>
      </c>
      <c r="E3469" s="11">
        <v>3030</v>
      </c>
      <c r="F3469" s="8" t="s">
        <v>8218</v>
      </c>
      <c r="G3469" s="8" t="s">
        <v>8223</v>
      </c>
      <c r="H3469" s="8" t="s">
        <v>8245</v>
      </c>
      <c r="I3469" s="8">
        <v>1426864032</v>
      </c>
      <c r="J3469" s="8">
        <v>1424275632</v>
      </c>
      <c r="K3469" s="8" t="b">
        <v>0</v>
      </c>
      <c r="L3469" s="8">
        <v>47</v>
      </c>
      <c r="M3469" s="8" t="b">
        <v>1</v>
      </c>
      <c r="N3469" s="8" t="s">
        <v>8269</v>
      </c>
      <c r="O3469">
        <f t="shared" si="271"/>
        <v>101</v>
      </c>
      <c r="P3469" s="13">
        <f t="shared" si="272"/>
        <v>64.47</v>
      </c>
      <c r="Q3469" s="15" t="s">
        <v>8315</v>
      </c>
      <c r="R3469" t="s">
        <v>8316</v>
      </c>
      <c r="S3469" s="19">
        <f t="shared" si="273"/>
        <v>42053.671666666662</v>
      </c>
      <c r="T3469" s="19">
        <f t="shared" si="274"/>
        <v>42083.630000000005</v>
      </c>
      <c r="U3469">
        <f t="shared" si="275"/>
        <v>2015</v>
      </c>
    </row>
    <row r="3470" spans="1:21" ht="43.2" hidden="1" x14ac:dyDescent="0.3">
      <c r="A3470" s="8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  <c r="O3470">
        <f t="shared" si="271"/>
        <v>122</v>
      </c>
      <c r="P3470" s="13">
        <f t="shared" si="272"/>
        <v>716.35</v>
      </c>
      <c r="Q3470" s="15" t="s">
        <v>8315</v>
      </c>
      <c r="R3470" t="s">
        <v>8316</v>
      </c>
      <c r="S3470" s="19">
        <f t="shared" si="273"/>
        <v>42605.765381944439</v>
      </c>
      <c r="T3470" s="19">
        <f t="shared" si="274"/>
        <v>42634.125</v>
      </c>
      <c r="U3470">
        <f t="shared" si="275"/>
        <v>2016</v>
      </c>
    </row>
    <row r="3471" spans="1:21" ht="57.6" x14ac:dyDescent="0.3">
      <c r="A3471" s="8">
        <v>3469</v>
      </c>
      <c r="B3471" s="9" t="s">
        <v>3468</v>
      </c>
      <c r="C3471" s="9" t="s">
        <v>7579</v>
      </c>
      <c r="D3471" s="10">
        <v>2800</v>
      </c>
      <c r="E3471" s="11">
        <v>3175</v>
      </c>
      <c r="F3471" s="8" t="s">
        <v>8218</v>
      </c>
      <c r="G3471" s="8" t="s">
        <v>8223</v>
      </c>
      <c r="H3471" s="8" t="s">
        <v>8245</v>
      </c>
      <c r="I3471" s="8">
        <v>1461857045</v>
      </c>
      <c r="J3471" s="8">
        <v>1459265045</v>
      </c>
      <c r="K3471" s="8" t="b">
        <v>0</v>
      </c>
      <c r="L3471" s="8">
        <v>63</v>
      </c>
      <c r="M3471" s="8" t="b">
        <v>1</v>
      </c>
      <c r="N3471" s="8" t="s">
        <v>8269</v>
      </c>
      <c r="O3471">
        <f t="shared" si="271"/>
        <v>113</v>
      </c>
      <c r="P3471" s="13">
        <f t="shared" si="272"/>
        <v>50.4</v>
      </c>
      <c r="Q3471" s="15" t="s">
        <v>8315</v>
      </c>
      <c r="R3471" t="s">
        <v>8316</v>
      </c>
      <c r="S3471" s="19">
        <f t="shared" si="273"/>
        <v>42458.641724537039</v>
      </c>
      <c r="T3471" s="19">
        <f t="shared" si="274"/>
        <v>42488.641724537039</v>
      </c>
      <c r="U3471">
        <f t="shared" si="275"/>
        <v>2016</v>
      </c>
    </row>
    <row r="3472" spans="1:21" ht="28.8" hidden="1" x14ac:dyDescent="0.3">
      <c r="A3472" s="8">
        <v>3470</v>
      </c>
      <c r="B3472" s="9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  <c r="O3472">
        <f t="shared" si="271"/>
        <v>150</v>
      </c>
      <c r="P3472" s="13">
        <f t="shared" si="272"/>
        <v>41.67</v>
      </c>
      <c r="Q3472" s="15" t="s">
        <v>8315</v>
      </c>
      <c r="R3472" t="s">
        <v>8316</v>
      </c>
      <c r="S3472" s="19">
        <f t="shared" si="273"/>
        <v>42529.022013888884</v>
      </c>
      <c r="T3472" s="19">
        <f t="shared" si="274"/>
        <v>42566.901388888888</v>
      </c>
      <c r="U3472">
        <f t="shared" si="275"/>
        <v>2016</v>
      </c>
    </row>
    <row r="3473" spans="1:21" ht="43.2" hidden="1" x14ac:dyDescent="0.3">
      <c r="A3473" s="8">
        <v>3471</v>
      </c>
      <c r="B3473" s="9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  <c r="O3473">
        <f t="shared" si="271"/>
        <v>215</v>
      </c>
      <c r="P3473" s="13">
        <f t="shared" si="272"/>
        <v>35.770000000000003</v>
      </c>
      <c r="Q3473" s="15" t="s">
        <v>8315</v>
      </c>
      <c r="R3473" t="s">
        <v>8316</v>
      </c>
      <c r="S3473" s="19">
        <f t="shared" si="273"/>
        <v>41841.820486111108</v>
      </c>
      <c r="T3473" s="19">
        <f t="shared" si="274"/>
        <v>41882.833333333336</v>
      </c>
      <c r="U3473">
        <f t="shared" si="275"/>
        <v>2014</v>
      </c>
    </row>
    <row r="3474" spans="1:21" ht="43.2" x14ac:dyDescent="0.3">
      <c r="A3474" s="8">
        <v>3472</v>
      </c>
      <c r="B3474" s="9" t="s">
        <v>3471</v>
      </c>
      <c r="C3474" s="9" t="s">
        <v>7582</v>
      </c>
      <c r="D3474" s="10">
        <v>2000</v>
      </c>
      <c r="E3474" s="11">
        <v>2041</v>
      </c>
      <c r="F3474" s="8" t="s">
        <v>8218</v>
      </c>
      <c r="G3474" s="8" t="s">
        <v>8223</v>
      </c>
      <c r="H3474" s="8" t="s">
        <v>8245</v>
      </c>
      <c r="I3474" s="8">
        <v>1415253540</v>
      </c>
      <c r="J3474" s="8">
        <v>1413432331</v>
      </c>
      <c r="K3474" s="8" t="b">
        <v>0</v>
      </c>
      <c r="L3474" s="8">
        <v>23</v>
      </c>
      <c r="M3474" s="8" t="b">
        <v>1</v>
      </c>
      <c r="N3474" s="8" t="s">
        <v>8269</v>
      </c>
      <c r="O3474">
        <f t="shared" si="271"/>
        <v>102</v>
      </c>
      <c r="P3474" s="13">
        <f t="shared" si="272"/>
        <v>88.74</v>
      </c>
      <c r="Q3474" s="15" t="s">
        <v>8315</v>
      </c>
      <c r="R3474" t="s">
        <v>8316</v>
      </c>
      <c r="S3474" s="19">
        <f t="shared" si="273"/>
        <v>41928.170497685183</v>
      </c>
      <c r="T3474" s="19">
        <f t="shared" si="274"/>
        <v>41949.249305555553</v>
      </c>
      <c r="U3474">
        <f t="shared" si="275"/>
        <v>2014</v>
      </c>
    </row>
    <row r="3475" spans="1:21" ht="43.2" x14ac:dyDescent="0.3">
      <c r="A3475" s="8">
        <v>3473</v>
      </c>
      <c r="B3475" s="9" t="s">
        <v>3472</v>
      </c>
      <c r="C3475" s="9" t="s">
        <v>7583</v>
      </c>
      <c r="D3475" s="10">
        <v>4900</v>
      </c>
      <c r="E3475" s="11">
        <v>4900</v>
      </c>
      <c r="F3475" s="8" t="s">
        <v>8218</v>
      </c>
      <c r="G3475" s="8" t="s">
        <v>8223</v>
      </c>
      <c r="H3475" s="8" t="s">
        <v>8245</v>
      </c>
      <c r="I3475" s="8">
        <v>1426883220</v>
      </c>
      <c r="J3475" s="8">
        <v>1425067296</v>
      </c>
      <c r="K3475" s="8" t="b">
        <v>0</v>
      </c>
      <c r="L3475" s="8">
        <v>33</v>
      </c>
      <c r="M3475" s="8" t="b">
        <v>1</v>
      </c>
      <c r="N3475" s="8" t="s">
        <v>8269</v>
      </c>
      <c r="O3475">
        <f t="shared" si="271"/>
        <v>100</v>
      </c>
      <c r="P3475" s="13">
        <f t="shared" si="272"/>
        <v>148.47999999999999</v>
      </c>
      <c r="Q3475" s="15" t="s">
        <v>8315</v>
      </c>
      <c r="R3475" t="s">
        <v>8316</v>
      </c>
      <c r="S3475" s="19">
        <f t="shared" si="273"/>
        <v>42062.834444444445</v>
      </c>
      <c r="T3475" s="19">
        <f t="shared" si="274"/>
        <v>42083.852083333331</v>
      </c>
      <c r="U3475">
        <f t="shared" si="275"/>
        <v>2015</v>
      </c>
    </row>
    <row r="3476" spans="1:21" ht="43.2" x14ac:dyDescent="0.3">
      <c r="A3476" s="8">
        <v>3474</v>
      </c>
      <c r="B3476" s="9" t="s">
        <v>3473</v>
      </c>
      <c r="C3476" s="9" t="s">
        <v>7584</v>
      </c>
      <c r="D3476" s="10">
        <v>2000</v>
      </c>
      <c r="E3476" s="11">
        <v>2020</v>
      </c>
      <c r="F3476" s="8" t="s">
        <v>8218</v>
      </c>
      <c r="G3476" s="8" t="s">
        <v>8224</v>
      </c>
      <c r="H3476" s="8" t="s">
        <v>8246</v>
      </c>
      <c r="I3476" s="8">
        <v>1469016131</v>
      </c>
      <c r="J3476" s="8">
        <v>1466424131</v>
      </c>
      <c r="K3476" s="8" t="b">
        <v>0</v>
      </c>
      <c r="L3476" s="8">
        <v>39</v>
      </c>
      <c r="M3476" s="8" t="b">
        <v>1</v>
      </c>
      <c r="N3476" s="8" t="s">
        <v>8269</v>
      </c>
      <c r="O3476">
        <f t="shared" si="271"/>
        <v>101</v>
      </c>
      <c r="P3476" s="13">
        <f t="shared" si="272"/>
        <v>51.79</v>
      </c>
      <c r="Q3476" s="15" t="s">
        <v>8315</v>
      </c>
      <c r="R3476" t="s">
        <v>8316</v>
      </c>
      <c r="S3476" s="19">
        <f t="shared" si="273"/>
        <v>42541.501516203702</v>
      </c>
      <c r="T3476" s="19">
        <f t="shared" si="274"/>
        <v>42571.501516203702</v>
      </c>
      <c r="U3476">
        <f t="shared" si="275"/>
        <v>2016</v>
      </c>
    </row>
    <row r="3477" spans="1:21" ht="43.2" hidden="1" x14ac:dyDescent="0.3">
      <c r="A3477" s="8">
        <v>3475</v>
      </c>
      <c r="B3477" s="9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  <c r="O3477">
        <f t="shared" si="271"/>
        <v>113</v>
      </c>
      <c r="P3477" s="13">
        <f t="shared" si="272"/>
        <v>20</v>
      </c>
      <c r="Q3477" s="15" t="s">
        <v>8315</v>
      </c>
      <c r="R3477" t="s">
        <v>8316</v>
      </c>
      <c r="S3477" s="19">
        <f t="shared" si="273"/>
        <v>41918.880833333329</v>
      </c>
      <c r="T3477" s="19">
        <f t="shared" si="274"/>
        <v>41946</v>
      </c>
      <c r="U3477">
        <f t="shared" si="275"/>
        <v>2014</v>
      </c>
    </row>
    <row r="3478" spans="1:21" ht="43.2" hidden="1" x14ac:dyDescent="0.3">
      <c r="A3478" s="8">
        <v>3476</v>
      </c>
      <c r="B3478" s="9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  <c r="O3478">
        <f t="shared" si="271"/>
        <v>104</v>
      </c>
      <c r="P3478" s="13">
        <f t="shared" si="272"/>
        <v>52</v>
      </c>
      <c r="Q3478" s="15" t="s">
        <v>8315</v>
      </c>
      <c r="R3478" t="s">
        <v>8316</v>
      </c>
      <c r="S3478" s="19">
        <f t="shared" si="273"/>
        <v>41921.279976851853</v>
      </c>
      <c r="T3478" s="19">
        <f t="shared" si="274"/>
        <v>41939.125</v>
      </c>
      <c r="U3478">
        <f t="shared" si="275"/>
        <v>2014</v>
      </c>
    </row>
    <row r="3479" spans="1:21" ht="43.2" x14ac:dyDescent="0.3">
      <c r="A3479" s="8">
        <v>3477</v>
      </c>
      <c r="B3479" s="9" t="s">
        <v>3476</v>
      </c>
      <c r="C3479" s="9" t="s">
        <v>7587</v>
      </c>
      <c r="D3479" s="10">
        <v>1800</v>
      </c>
      <c r="E3479" s="11">
        <v>2076</v>
      </c>
      <c r="F3479" s="8" t="s">
        <v>8218</v>
      </c>
      <c r="G3479" s="8" t="s">
        <v>8223</v>
      </c>
      <c r="H3479" s="8" t="s">
        <v>8245</v>
      </c>
      <c r="I3479" s="8">
        <v>1431831600</v>
      </c>
      <c r="J3479" s="8">
        <v>1430761243</v>
      </c>
      <c r="K3479" s="8" t="b">
        <v>0</v>
      </c>
      <c r="L3479" s="8">
        <v>39</v>
      </c>
      <c r="M3479" s="8" t="b">
        <v>1</v>
      </c>
      <c r="N3479" s="8" t="s">
        <v>8269</v>
      </c>
      <c r="O3479">
        <f t="shared" si="271"/>
        <v>115</v>
      </c>
      <c r="P3479" s="13">
        <f t="shared" si="272"/>
        <v>53.23</v>
      </c>
      <c r="Q3479" s="15" t="s">
        <v>8315</v>
      </c>
      <c r="R3479" t="s">
        <v>8316</v>
      </c>
      <c r="S3479" s="19">
        <f t="shared" si="273"/>
        <v>42128.736608796295</v>
      </c>
      <c r="T3479" s="19">
        <f t="shared" si="274"/>
        <v>42141.125</v>
      </c>
      <c r="U3479">
        <f t="shared" si="275"/>
        <v>2015</v>
      </c>
    </row>
    <row r="3480" spans="1:21" ht="43.2" x14ac:dyDescent="0.3">
      <c r="A3480" s="8">
        <v>3478</v>
      </c>
      <c r="B3480" s="9" t="s">
        <v>3477</v>
      </c>
      <c r="C3480" s="9" t="s">
        <v>7588</v>
      </c>
      <c r="D3480" s="10">
        <v>2000</v>
      </c>
      <c r="E3480" s="11">
        <v>2257</v>
      </c>
      <c r="F3480" s="8" t="s">
        <v>8218</v>
      </c>
      <c r="G3480" s="8" t="s">
        <v>8223</v>
      </c>
      <c r="H3480" s="8" t="s">
        <v>8245</v>
      </c>
      <c r="I3480" s="8">
        <v>1426539600</v>
      </c>
      <c r="J3480" s="8">
        <v>1424296822</v>
      </c>
      <c r="K3480" s="8" t="b">
        <v>0</v>
      </c>
      <c r="L3480" s="8">
        <v>57</v>
      </c>
      <c r="M3480" s="8" t="b">
        <v>1</v>
      </c>
      <c r="N3480" s="8" t="s">
        <v>8269</v>
      </c>
      <c r="O3480">
        <f t="shared" si="271"/>
        <v>113</v>
      </c>
      <c r="P3480" s="13">
        <f t="shared" si="272"/>
        <v>39.6</v>
      </c>
      <c r="Q3480" s="15" t="s">
        <v>8315</v>
      </c>
      <c r="R3480" t="s">
        <v>8316</v>
      </c>
      <c r="S3480" s="19">
        <f t="shared" si="273"/>
        <v>42053.916921296302</v>
      </c>
      <c r="T3480" s="19">
        <f t="shared" si="274"/>
        <v>42079.875</v>
      </c>
      <c r="U3480">
        <f t="shared" si="275"/>
        <v>2015</v>
      </c>
    </row>
    <row r="3481" spans="1:21" ht="43.2" x14ac:dyDescent="0.3">
      <c r="A3481" s="8">
        <v>3479</v>
      </c>
      <c r="B3481" s="9" t="s">
        <v>3478</v>
      </c>
      <c r="C3481" s="9" t="s">
        <v>7589</v>
      </c>
      <c r="D3481" s="10">
        <v>1500</v>
      </c>
      <c r="E3481" s="11">
        <v>1918</v>
      </c>
      <c r="F3481" s="8" t="s">
        <v>8218</v>
      </c>
      <c r="G3481" s="8" t="s">
        <v>8224</v>
      </c>
      <c r="H3481" s="8" t="s">
        <v>8246</v>
      </c>
      <c r="I3481" s="8">
        <v>1403382680</v>
      </c>
      <c r="J3481" s="8">
        <v>1400790680</v>
      </c>
      <c r="K3481" s="8" t="b">
        <v>0</v>
      </c>
      <c r="L3481" s="8">
        <v>56</v>
      </c>
      <c r="M3481" s="8" t="b">
        <v>1</v>
      </c>
      <c r="N3481" s="8" t="s">
        <v>8269</v>
      </c>
      <c r="O3481">
        <f t="shared" si="271"/>
        <v>128</v>
      </c>
      <c r="P3481" s="13">
        <f t="shared" si="272"/>
        <v>34.25</v>
      </c>
      <c r="Q3481" s="15" t="s">
        <v>8315</v>
      </c>
      <c r="R3481" t="s">
        <v>8316</v>
      </c>
      <c r="S3481" s="19">
        <f t="shared" si="273"/>
        <v>41781.855092592588</v>
      </c>
      <c r="T3481" s="19">
        <f t="shared" si="274"/>
        <v>41811.855092592588</v>
      </c>
      <c r="U3481">
        <f t="shared" si="275"/>
        <v>2014</v>
      </c>
    </row>
    <row r="3482" spans="1:21" ht="43.2" x14ac:dyDescent="0.3">
      <c r="A3482" s="8">
        <v>3480</v>
      </c>
      <c r="B3482" s="9" t="s">
        <v>3479</v>
      </c>
      <c r="C3482" s="9" t="s">
        <v>7590</v>
      </c>
      <c r="D3482" s="10">
        <v>1500</v>
      </c>
      <c r="E3482" s="11">
        <v>2140</v>
      </c>
      <c r="F3482" s="8" t="s">
        <v>8218</v>
      </c>
      <c r="G3482" s="8" t="s">
        <v>8223</v>
      </c>
      <c r="H3482" s="8" t="s">
        <v>8245</v>
      </c>
      <c r="I3482" s="8">
        <v>1436562000</v>
      </c>
      <c r="J3482" s="8">
        <v>1434440227</v>
      </c>
      <c r="K3482" s="8" t="b">
        <v>0</v>
      </c>
      <c r="L3482" s="8">
        <v>13</v>
      </c>
      <c r="M3482" s="8" t="b">
        <v>1</v>
      </c>
      <c r="N3482" s="8" t="s">
        <v>8269</v>
      </c>
      <c r="O3482">
        <f t="shared" si="271"/>
        <v>143</v>
      </c>
      <c r="P3482" s="13">
        <f t="shared" si="272"/>
        <v>164.62</v>
      </c>
      <c r="Q3482" s="15" t="s">
        <v>8315</v>
      </c>
      <c r="R3482" t="s">
        <v>8316</v>
      </c>
      <c r="S3482" s="19">
        <f t="shared" si="273"/>
        <v>42171.317442129628</v>
      </c>
      <c r="T3482" s="19">
        <f t="shared" si="274"/>
        <v>42195.875</v>
      </c>
      <c r="U3482">
        <f t="shared" si="275"/>
        <v>2015</v>
      </c>
    </row>
    <row r="3483" spans="1:21" ht="43.2" hidden="1" x14ac:dyDescent="0.3">
      <c r="A3483" s="8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  <c r="O3483">
        <f t="shared" si="271"/>
        <v>119</v>
      </c>
      <c r="P3483" s="13">
        <f t="shared" si="272"/>
        <v>125.05</v>
      </c>
      <c r="Q3483" s="15" t="s">
        <v>8315</v>
      </c>
      <c r="R3483" t="s">
        <v>8316</v>
      </c>
      <c r="S3483" s="19">
        <f t="shared" si="273"/>
        <v>41989.24754629629</v>
      </c>
      <c r="T3483" s="19">
        <f t="shared" si="274"/>
        <v>42006.24754629629</v>
      </c>
      <c r="U3483">
        <f t="shared" si="275"/>
        <v>2014</v>
      </c>
    </row>
    <row r="3484" spans="1:21" ht="43.2" x14ac:dyDescent="0.3">
      <c r="A3484" s="8">
        <v>3482</v>
      </c>
      <c r="B3484" s="9" t="s">
        <v>3481</v>
      </c>
      <c r="C3484" s="9" t="s">
        <v>7592</v>
      </c>
      <c r="D3484" s="10">
        <v>3000</v>
      </c>
      <c r="E3484" s="11">
        <v>4150</v>
      </c>
      <c r="F3484" s="8" t="s">
        <v>8218</v>
      </c>
      <c r="G3484" s="8" t="s">
        <v>8224</v>
      </c>
      <c r="H3484" s="8" t="s">
        <v>8246</v>
      </c>
      <c r="I3484" s="8">
        <v>1404671466</v>
      </c>
      <c r="J3484" s="8">
        <v>1402079466</v>
      </c>
      <c r="K3484" s="8" t="b">
        <v>0</v>
      </c>
      <c r="L3484" s="8">
        <v>80</v>
      </c>
      <c r="M3484" s="8" t="b">
        <v>1</v>
      </c>
      <c r="N3484" s="8" t="s">
        <v>8269</v>
      </c>
      <c r="O3484">
        <f t="shared" si="271"/>
        <v>138</v>
      </c>
      <c r="P3484" s="13">
        <f t="shared" si="272"/>
        <v>51.88</v>
      </c>
      <c r="Q3484" s="15" t="s">
        <v>8315</v>
      </c>
      <c r="R3484" t="s">
        <v>8316</v>
      </c>
      <c r="S3484" s="19">
        <f t="shared" si="273"/>
        <v>41796.771597222221</v>
      </c>
      <c r="T3484" s="19">
        <f t="shared" si="274"/>
        <v>41826.771597222221</v>
      </c>
      <c r="U3484">
        <f t="shared" si="275"/>
        <v>2014</v>
      </c>
    </row>
    <row r="3485" spans="1:21" ht="43.2" x14ac:dyDescent="0.3">
      <c r="A3485" s="8">
        <v>3483</v>
      </c>
      <c r="B3485" s="9" t="s">
        <v>3482</v>
      </c>
      <c r="C3485" s="9" t="s">
        <v>7593</v>
      </c>
      <c r="D3485" s="10">
        <v>3350</v>
      </c>
      <c r="E3485" s="11">
        <v>5358</v>
      </c>
      <c r="F3485" s="8" t="s">
        <v>8218</v>
      </c>
      <c r="G3485" s="8" t="s">
        <v>8223</v>
      </c>
      <c r="H3485" s="8" t="s">
        <v>8245</v>
      </c>
      <c r="I3485" s="8">
        <v>1404403381</v>
      </c>
      <c r="J3485" s="8">
        <v>1401811381</v>
      </c>
      <c r="K3485" s="8" t="b">
        <v>0</v>
      </c>
      <c r="L3485" s="8">
        <v>133</v>
      </c>
      <c r="M3485" s="8" t="b">
        <v>1</v>
      </c>
      <c r="N3485" s="8" t="s">
        <v>8269</v>
      </c>
      <c r="O3485">
        <f t="shared" si="271"/>
        <v>160</v>
      </c>
      <c r="P3485" s="13">
        <f t="shared" si="272"/>
        <v>40.29</v>
      </c>
      <c r="Q3485" s="15" t="s">
        <v>8315</v>
      </c>
      <c r="R3485" t="s">
        <v>8316</v>
      </c>
      <c r="S3485" s="19">
        <f t="shared" si="273"/>
        <v>41793.668761574074</v>
      </c>
      <c r="T3485" s="19">
        <f t="shared" si="274"/>
        <v>41823.668761574074</v>
      </c>
      <c r="U3485">
        <f t="shared" si="275"/>
        <v>2014</v>
      </c>
    </row>
    <row r="3486" spans="1:21" ht="57.6" x14ac:dyDescent="0.3">
      <c r="A3486" s="8">
        <v>3484</v>
      </c>
      <c r="B3486" s="9" t="s">
        <v>3483</v>
      </c>
      <c r="C3486" s="9" t="s">
        <v>7594</v>
      </c>
      <c r="D3486" s="10">
        <v>2500</v>
      </c>
      <c r="E3486" s="11">
        <v>2856</v>
      </c>
      <c r="F3486" s="8" t="s">
        <v>8218</v>
      </c>
      <c r="G3486" s="8" t="s">
        <v>8223</v>
      </c>
      <c r="H3486" s="8" t="s">
        <v>8245</v>
      </c>
      <c r="I3486" s="8">
        <v>1466014499</v>
      </c>
      <c r="J3486" s="8">
        <v>1463422499</v>
      </c>
      <c r="K3486" s="8" t="b">
        <v>0</v>
      </c>
      <c r="L3486" s="8">
        <v>44</v>
      </c>
      <c r="M3486" s="8" t="b">
        <v>1</v>
      </c>
      <c r="N3486" s="8" t="s">
        <v>8269</v>
      </c>
      <c r="O3486">
        <f t="shared" si="271"/>
        <v>114</v>
      </c>
      <c r="P3486" s="13">
        <f t="shared" si="272"/>
        <v>64.91</v>
      </c>
      <c r="Q3486" s="15" t="s">
        <v>8315</v>
      </c>
      <c r="R3486" t="s">
        <v>8316</v>
      </c>
      <c r="S3486" s="19">
        <f t="shared" si="273"/>
        <v>42506.760405092587</v>
      </c>
      <c r="T3486" s="19">
        <f t="shared" si="274"/>
        <v>42536.760405092587</v>
      </c>
      <c r="U3486">
        <f t="shared" si="275"/>
        <v>2016</v>
      </c>
    </row>
    <row r="3487" spans="1:21" ht="43.2" x14ac:dyDescent="0.3">
      <c r="A3487" s="8">
        <v>3485</v>
      </c>
      <c r="B3487" s="9" t="s">
        <v>3484</v>
      </c>
      <c r="C3487" s="9" t="s">
        <v>7595</v>
      </c>
      <c r="D3487" s="10">
        <v>1650</v>
      </c>
      <c r="E3487" s="11">
        <v>1660</v>
      </c>
      <c r="F3487" s="8" t="s">
        <v>8218</v>
      </c>
      <c r="G3487" s="8" t="s">
        <v>8223</v>
      </c>
      <c r="H3487" s="8" t="s">
        <v>8245</v>
      </c>
      <c r="I3487" s="8">
        <v>1454431080</v>
      </c>
      <c r="J3487" s="8">
        <v>1451839080</v>
      </c>
      <c r="K3487" s="8" t="b">
        <v>0</v>
      </c>
      <c r="L3487" s="8">
        <v>30</v>
      </c>
      <c r="M3487" s="8" t="b">
        <v>1</v>
      </c>
      <c r="N3487" s="8" t="s">
        <v>8269</v>
      </c>
      <c r="O3487">
        <f t="shared" si="271"/>
        <v>101</v>
      </c>
      <c r="P3487" s="13">
        <f t="shared" si="272"/>
        <v>55.33</v>
      </c>
      <c r="Q3487" s="15" t="s">
        <v>8315</v>
      </c>
      <c r="R3487" t="s">
        <v>8316</v>
      </c>
      <c r="S3487" s="19">
        <f t="shared" si="273"/>
        <v>42372.693055555559</v>
      </c>
      <c r="T3487" s="19">
        <f t="shared" si="274"/>
        <v>42402.693055555559</v>
      </c>
      <c r="U3487">
        <f t="shared" si="275"/>
        <v>2016</v>
      </c>
    </row>
    <row r="3488" spans="1:21" ht="43.2" x14ac:dyDescent="0.3">
      <c r="A3488" s="8">
        <v>3486</v>
      </c>
      <c r="B3488" s="9" t="s">
        <v>3485</v>
      </c>
      <c r="C3488" s="9" t="s">
        <v>7596</v>
      </c>
      <c r="D3488" s="10">
        <v>3000</v>
      </c>
      <c r="E3488" s="11">
        <v>4656</v>
      </c>
      <c r="F3488" s="8" t="s">
        <v>8218</v>
      </c>
      <c r="G3488" s="8" t="s">
        <v>8223</v>
      </c>
      <c r="H3488" s="8" t="s">
        <v>8245</v>
      </c>
      <c r="I3488" s="8">
        <v>1433314740</v>
      </c>
      <c r="J3488" s="8">
        <v>1430600401</v>
      </c>
      <c r="K3488" s="8" t="b">
        <v>0</v>
      </c>
      <c r="L3488" s="8">
        <v>56</v>
      </c>
      <c r="M3488" s="8" t="b">
        <v>1</v>
      </c>
      <c r="N3488" s="8" t="s">
        <v>8269</v>
      </c>
      <c r="O3488">
        <f t="shared" si="271"/>
        <v>155</v>
      </c>
      <c r="P3488" s="13">
        <f t="shared" si="272"/>
        <v>83.14</v>
      </c>
      <c r="Q3488" s="15" t="s">
        <v>8315</v>
      </c>
      <c r="R3488" t="s">
        <v>8316</v>
      </c>
      <c r="S3488" s="19">
        <f t="shared" si="273"/>
        <v>42126.87501157407</v>
      </c>
      <c r="T3488" s="19">
        <f t="shared" si="274"/>
        <v>42158.290972222225</v>
      </c>
      <c r="U3488">
        <f t="shared" si="275"/>
        <v>2015</v>
      </c>
    </row>
    <row r="3489" spans="1:21" ht="43.2" x14ac:dyDescent="0.3">
      <c r="A3489" s="8">
        <v>3487</v>
      </c>
      <c r="B3489" s="9" t="s">
        <v>3486</v>
      </c>
      <c r="C3489" s="9" t="s">
        <v>7597</v>
      </c>
      <c r="D3489" s="10">
        <v>2000</v>
      </c>
      <c r="E3489" s="11">
        <v>2555</v>
      </c>
      <c r="F3489" s="8" t="s">
        <v>8218</v>
      </c>
      <c r="G3489" s="8" t="s">
        <v>8224</v>
      </c>
      <c r="H3489" s="8" t="s">
        <v>8246</v>
      </c>
      <c r="I3489" s="8">
        <v>1435185252</v>
      </c>
      <c r="J3489" s="8">
        <v>1432593252</v>
      </c>
      <c r="K3489" s="8" t="b">
        <v>0</v>
      </c>
      <c r="L3489" s="8">
        <v>66</v>
      </c>
      <c r="M3489" s="8" t="b">
        <v>1</v>
      </c>
      <c r="N3489" s="8" t="s">
        <v>8269</v>
      </c>
      <c r="O3489">
        <f t="shared" si="271"/>
        <v>128</v>
      </c>
      <c r="P3489" s="13">
        <f t="shared" si="272"/>
        <v>38.71</v>
      </c>
      <c r="Q3489" s="15" t="s">
        <v>8315</v>
      </c>
      <c r="R3489" t="s">
        <v>8316</v>
      </c>
      <c r="S3489" s="19">
        <f t="shared" si="273"/>
        <v>42149.940416666665</v>
      </c>
      <c r="T3489" s="19">
        <f t="shared" si="274"/>
        <v>42179.940416666665</v>
      </c>
      <c r="U3489">
        <f t="shared" si="275"/>
        <v>2015</v>
      </c>
    </row>
    <row r="3490" spans="1:21" ht="57.6" x14ac:dyDescent="0.3">
      <c r="A3490" s="8">
        <v>3488</v>
      </c>
      <c r="B3490" s="9" t="s">
        <v>3487</v>
      </c>
      <c r="C3490" s="9" t="s">
        <v>7598</v>
      </c>
      <c r="D3490" s="10">
        <v>3000</v>
      </c>
      <c r="E3490" s="11">
        <v>3636</v>
      </c>
      <c r="F3490" s="8" t="s">
        <v>8218</v>
      </c>
      <c r="G3490" s="8" t="s">
        <v>8223</v>
      </c>
      <c r="H3490" s="8" t="s">
        <v>8245</v>
      </c>
      <c r="I3490" s="8">
        <v>1429286400</v>
      </c>
      <c r="J3490" s="8">
        <v>1427221560</v>
      </c>
      <c r="K3490" s="8" t="b">
        <v>0</v>
      </c>
      <c r="L3490" s="8">
        <v>29</v>
      </c>
      <c r="M3490" s="8" t="b">
        <v>1</v>
      </c>
      <c r="N3490" s="8" t="s">
        <v>8269</v>
      </c>
      <c r="O3490">
        <f t="shared" si="271"/>
        <v>121</v>
      </c>
      <c r="P3490" s="13">
        <f t="shared" si="272"/>
        <v>125.38</v>
      </c>
      <c r="Q3490" s="15" t="s">
        <v>8315</v>
      </c>
      <c r="R3490" t="s">
        <v>8316</v>
      </c>
      <c r="S3490" s="19">
        <f t="shared" si="273"/>
        <v>42087.768055555556</v>
      </c>
      <c r="T3490" s="19">
        <f t="shared" si="274"/>
        <v>42111.666666666672</v>
      </c>
      <c r="U3490">
        <f t="shared" si="275"/>
        <v>2015</v>
      </c>
    </row>
    <row r="3491" spans="1:21" ht="43.2" hidden="1" x14ac:dyDescent="0.3">
      <c r="A3491" s="8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  <c r="O3491">
        <f t="shared" si="271"/>
        <v>113</v>
      </c>
      <c r="P3491" s="13">
        <f t="shared" si="272"/>
        <v>78.260000000000005</v>
      </c>
      <c r="Q3491" s="15" t="s">
        <v>8315</v>
      </c>
      <c r="R3491" t="s">
        <v>8316</v>
      </c>
      <c r="S3491" s="19">
        <f t="shared" si="273"/>
        <v>41753.635775462964</v>
      </c>
      <c r="T3491" s="19">
        <f t="shared" si="274"/>
        <v>41783.875</v>
      </c>
      <c r="U3491">
        <f t="shared" si="275"/>
        <v>2014</v>
      </c>
    </row>
    <row r="3492" spans="1:21" ht="43.2" x14ac:dyDescent="0.3">
      <c r="A3492" s="8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  <c r="O3492">
        <f t="shared" si="271"/>
        <v>128</v>
      </c>
      <c r="P3492" s="13">
        <f t="shared" si="272"/>
        <v>47.22</v>
      </c>
      <c r="Q3492" s="15" t="s">
        <v>8315</v>
      </c>
      <c r="R3492" t="s">
        <v>8316</v>
      </c>
      <c r="S3492" s="19">
        <f t="shared" si="273"/>
        <v>42443.802361111113</v>
      </c>
      <c r="T3492" s="19">
        <f t="shared" si="274"/>
        <v>42473.802361111113</v>
      </c>
      <c r="U3492">
        <f t="shared" si="275"/>
        <v>2016</v>
      </c>
    </row>
    <row r="3493" spans="1:21" ht="43.2" hidden="1" x14ac:dyDescent="0.3">
      <c r="A3493" s="8">
        <v>3491</v>
      </c>
      <c r="B3493" s="9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  <c r="O3493">
        <f t="shared" si="271"/>
        <v>158</v>
      </c>
      <c r="P3493" s="13">
        <f t="shared" si="272"/>
        <v>79.099999999999994</v>
      </c>
      <c r="Q3493" s="15" t="s">
        <v>8315</v>
      </c>
      <c r="R3493" t="s">
        <v>8316</v>
      </c>
      <c r="S3493" s="19">
        <f t="shared" si="273"/>
        <v>42121.249814814815</v>
      </c>
      <c r="T3493" s="19">
        <f t="shared" si="274"/>
        <v>42142.249814814815</v>
      </c>
      <c r="U3493">
        <f t="shared" si="275"/>
        <v>2015</v>
      </c>
    </row>
    <row r="3494" spans="1:21" ht="43.2" x14ac:dyDescent="0.3">
      <c r="A3494" s="8">
        <v>3492</v>
      </c>
      <c r="B3494" s="9" t="s">
        <v>3491</v>
      </c>
      <c r="C3494" s="9" t="s">
        <v>7602</v>
      </c>
      <c r="D3494" s="10">
        <v>3800</v>
      </c>
      <c r="E3494" s="11">
        <v>4000.22</v>
      </c>
      <c r="F3494" s="8" t="s">
        <v>8218</v>
      </c>
      <c r="G3494" s="8" t="s">
        <v>8223</v>
      </c>
      <c r="H3494" s="8" t="s">
        <v>8245</v>
      </c>
      <c r="I3494" s="8">
        <v>1445818397</v>
      </c>
      <c r="J3494" s="8">
        <v>1442794397</v>
      </c>
      <c r="K3494" s="8" t="b">
        <v>0</v>
      </c>
      <c r="L3494" s="8">
        <v>35</v>
      </c>
      <c r="M3494" s="8" t="b">
        <v>1</v>
      </c>
      <c r="N3494" s="8" t="s">
        <v>8269</v>
      </c>
      <c r="O3494">
        <f t="shared" si="271"/>
        <v>105</v>
      </c>
      <c r="P3494" s="13">
        <f t="shared" si="272"/>
        <v>114.29</v>
      </c>
      <c r="Q3494" s="15" t="s">
        <v>8315</v>
      </c>
      <c r="R3494" t="s">
        <v>8316</v>
      </c>
      <c r="S3494" s="19">
        <f t="shared" si="273"/>
        <v>42268.009224537032</v>
      </c>
      <c r="T3494" s="19">
        <f t="shared" si="274"/>
        <v>42303.009224537032</v>
      </c>
      <c r="U3494">
        <f t="shared" si="275"/>
        <v>2015</v>
      </c>
    </row>
    <row r="3495" spans="1:21" ht="43.2" x14ac:dyDescent="0.3">
      <c r="A3495" s="8">
        <v>3493</v>
      </c>
      <c r="B3495" s="9" t="s">
        <v>3492</v>
      </c>
      <c r="C3495" s="9" t="s">
        <v>7603</v>
      </c>
      <c r="D3495" s="10">
        <v>1500</v>
      </c>
      <c r="E3495" s="11">
        <v>1500</v>
      </c>
      <c r="F3495" s="8" t="s">
        <v>8218</v>
      </c>
      <c r="G3495" s="8" t="s">
        <v>8223</v>
      </c>
      <c r="H3495" s="8" t="s">
        <v>8245</v>
      </c>
      <c r="I3495" s="8">
        <v>1408252260</v>
      </c>
      <c r="J3495" s="8">
        <v>1406580436</v>
      </c>
      <c r="K3495" s="8" t="b">
        <v>0</v>
      </c>
      <c r="L3495" s="8">
        <v>29</v>
      </c>
      <c r="M3495" s="8" t="b">
        <v>1</v>
      </c>
      <c r="N3495" s="8" t="s">
        <v>8269</v>
      </c>
      <c r="O3495">
        <f t="shared" si="271"/>
        <v>100</v>
      </c>
      <c r="P3495" s="13">
        <f t="shared" si="272"/>
        <v>51.72</v>
      </c>
      <c r="Q3495" s="15" t="s">
        <v>8315</v>
      </c>
      <c r="R3495" t="s">
        <v>8316</v>
      </c>
      <c r="S3495" s="19">
        <f t="shared" si="273"/>
        <v>41848.866157407407</v>
      </c>
      <c r="T3495" s="19">
        <f t="shared" si="274"/>
        <v>41868.21597222222</v>
      </c>
      <c r="U3495">
        <f t="shared" si="275"/>
        <v>2014</v>
      </c>
    </row>
    <row r="3496" spans="1:21" ht="43.2" hidden="1" x14ac:dyDescent="0.3">
      <c r="A3496" s="8">
        <v>3494</v>
      </c>
      <c r="B3496" s="9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  <c r="O3496">
        <f t="shared" si="271"/>
        <v>100</v>
      </c>
      <c r="P3496" s="13">
        <f t="shared" si="272"/>
        <v>30.77</v>
      </c>
      <c r="Q3496" s="15" t="s">
        <v>8315</v>
      </c>
      <c r="R3496" t="s">
        <v>8316</v>
      </c>
      <c r="S3496" s="19">
        <f t="shared" si="273"/>
        <v>42689.214988425927</v>
      </c>
      <c r="T3496" s="19">
        <f t="shared" si="274"/>
        <v>42700.25</v>
      </c>
      <c r="U3496">
        <f t="shared" si="275"/>
        <v>2016</v>
      </c>
    </row>
    <row r="3497" spans="1:21" ht="43.2" hidden="1" x14ac:dyDescent="0.3">
      <c r="A3497" s="8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  <c r="O3497">
        <f t="shared" si="271"/>
        <v>107</v>
      </c>
      <c r="P3497" s="13">
        <f t="shared" si="272"/>
        <v>74.209999999999994</v>
      </c>
      <c r="Q3497" s="15" t="s">
        <v>8315</v>
      </c>
      <c r="R3497" t="s">
        <v>8316</v>
      </c>
      <c r="S3497" s="19">
        <f t="shared" si="273"/>
        <v>41915.762835648151</v>
      </c>
      <c r="T3497" s="19">
        <f t="shared" si="274"/>
        <v>41944.720833333333</v>
      </c>
      <c r="U3497">
        <f t="shared" si="275"/>
        <v>2014</v>
      </c>
    </row>
    <row r="3498" spans="1:21" ht="57.6" x14ac:dyDescent="0.3">
      <c r="A3498" s="8">
        <v>3496</v>
      </c>
      <c r="B3498" s="9" t="s">
        <v>3495</v>
      </c>
      <c r="C3498" s="9" t="s">
        <v>7606</v>
      </c>
      <c r="D3498" s="10">
        <v>3000</v>
      </c>
      <c r="E3498" s="11">
        <v>3732</v>
      </c>
      <c r="F3498" s="8" t="s">
        <v>8218</v>
      </c>
      <c r="G3498" s="8" t="s">
        <v>8223</v>
      </c>
      <c r="H3498" s="8" t="s">
        <v>8245</v>
      </c>
      <c r="I3498" s="8">
        <v>1473625166</v>
      </c>
      <c r="J3498" s="8">
        <v>1470169166</v>
      </c>
      <c r="K3498" s="8" t="b">
        <v>0</v>
      </c>
      <c r="L3498" s="8">
        <v>78</v>
      </c>
      <c r="M3498" s="8" t="b">
        <v>1</v>
      </c>
      <c r="N3498" s="8" t="s">
        <v>8269</v>
      </c>
      <c r="O3498">
        <f t="shared" si="271"/>
        <v>124</v>
      </c>
      <c r="P3498" s="13">
        <f t="shared" si="272"/>
        <v>47.85</v>
      </c>
      <c r="Q3498" s="15" t="s">
        <v>8315</v>
      </c>
      <c r="R3498" t="s">
        <v>8316</v>
      </c>
      <c r="S3498" s="19">
        <f t="shared" si="273"/>
        <v>42584.846828703703</v>
      </c>
      <c r="T3498" s="19">
        <f t="shared" si="274"/>
        <v>42624.846828703703</v>
      </c>
      <c r="U3498">
        <f t="shared" si="275"/>
        <v>2016</v>
      </c>
    </row>
    <row r="3499" spans="1:21" ht="57.6" x14ac:dyDescent="0.3">
      <c r="A3499" s="8">
        <v>3497</v>
      </c>
      <c r="B3499" s="9" t="s">
        <v>3496</v>
      </c>
      <c r="C3499" s="9" t="s">
        <v>7607</v>
      </c>
      <c r="D3499" s="10">
        <v>1551</v>
      </c>
      <c r="E3499" s="11">
        <v>1686</v>
      </c>
      <c r="F3499" s="8" t="s">
        <v>8218</v>
      </c>
      <c r="G3499" s="8" t="s">
        <v>8223</v>
      </c>
      <c r="H3499" s="8" t="s">
        <v>8245</v>
      </c>
      <c r="I3499" s="8">
        <v>1464904800</v>
      </c>
      <c r="J3499" s="8">
        <v>1463852904</v>
      </c>
      <c r="K3499" s="8" t="b">
        <v>0</v>
      </c>
      <c r="L3499" s="8">
        <v>49</v>
      </c>
      <c r="M3499" s="8" t="b">
        <v>1</v>
      </c>
      <c r="N3499" s="8" t="s">
        <v>8269</v>
      </c>
      <c r="O3499">
        <f t="shared" si="271"/>
        <v>109</v>
      </c>
      <c r="P3499" s="13">
        <f t="shared" si="272"/>
        <v>34.409999999999997</v>
      </c>
      <c r="Q3499" s="15" t="s">
        <v>8315</v>
      </c>
      <c r="R3499" t="s">
        <v>8316</v>
      </c>
      <c r="S3499" s="19">
        <f t="shared" si="273"/>
        <v>42511.741944444439</v>
      </c>
      <c r="T3499" s="19">
        <f t="shared" si="274"/>
        <v>42523.916666666672</v>
      </c>
      <c r="U3499">
        <f t="shared" si="275"/>
        <v>2016</v>
      </c>
    </row>
    <row r="3500" spans="1:21" ht="57.6" x14ac:dyDescent="0.3">
      <c r="A3500" s="8">
        <v>3498</v>
      </c>
      <c r="B3500" s="9" t="s">
        <v>3497</v>
      </c>
      <c r="C3500" s="9" t="s">
        <v>7608</v>
      </c>
      <c r="D3500" s="10">
        <v>1650</v>
      </c>
      <c r="E3500" s="11">
        <v>1690</v>
      </c>
      <c r="F3500" s="8" t="s">
        <v>8218</v>
      </c>
      <c r="G3500" s="8" t="s">
        <v>8228</v>
      </c>
      <c r="H3500" s="8" t="s">
        <v>8250</v>
      </c>
      <c r="I3500" s="8">
        <v>1464471840</v>
      </c>
      <c r="J3500" s="8">
        <v>1459309704</v>
      </c>
      <c r="K3500" s="8" t="b">
        <v>0</v>
      </c>
      <c r="L3500" s="8">
        <v>42</v>
      </c>
      <c r="M3500" s="8" t="b">
        <v>1</v>
      </c>
      <c r="N3500" s="8" t="s">
        <v>8269</v>
      </c>
      <c r="O3500">
        <f t="shared" si="271"/>
        <v>102</v>
      </c>
      <c r="P3500" s="13">
        <f t="shared" si="272"/>
        <v>40.24</v>
      </c>
      <c r="Q3500" s="15" t="s">
        <v>8315</v>
      </c>
      <c r="R3500" t="s">
        <v>8316</v>
      </c>
      <c r="S3500" s="19">
        <f t="shared" si="273"/>
        <v>42459.15861111111</v>
      </c>
      <c r="T3500" s="19">
        <f t="shared" si="274"/>
        <v>42518.905555555553</v>
      </c>
      <c r="U3500">
        <f t="shared" si="275"/>
        <v>2016</v>
      </c>
    </row>
    <row r="3501" spans="1:21" ht="43.2" x14ac:dyDescent="0.3">
      <c r="A3501" s="8">
        <v>3499</v>
      </c>
      <c r="B3501" s="9" t="s">
        <v>3498</v>
      </c>
      <c r="C3501" s="9" t="s">
        <v>7609</v>
      </c>
      <c r="D3501" s="10">
        <v>2000</v>
      </c>
      <c r="E3501" s="11">
        <v>2110</v>
      </c>
      <c r="F3501" s="8" t="s">
        <v>8218</v>
      </c>
      <c r="G3501" s="8" t="s">
        <v>8223</v>
      </c>
      <c r="H3501" s="8" t="s">
        <v>8245</v>
      </c>
      <c r="I3501" s="8">
        <v>1435733940</v>
      </c>
      <c r="J3501" s="8">
        <v>1431046325</v>
      </c>
      <c r="K3501" s="8" t="b">
        <v>0</v>
      </c>
      <c r="L3501" s="8">
        <v>35</v>
      </c>
      <c r="M3501" s="8" t="b">
        <v>1</v>
      </c>
      <c r="N3501" s="8" t="s">
        <v>8269</v>
      </c>
      <c r="O3501">
        <f t="shared" si="271"/>
        <v>106</v>
      </c>
      <c r="P3501" s="13">
        <f t="shared" si="272"/>
        <v>60.29</v>
      </c>
      <c r="Q3501" s="15" t="s">
        <v>8315</v>
      </c>
      <c r="R3501" t="s">
        <v>8316</v>
      </c>
      <c r="S3501" s="19">
        <f t="shared" si="273"/>
        <v>42132.036168981482</v>
      </c>
      <c r="T3501" s="19">
        <f t="shared" si="274"/>
        <v>42186.290972222225</v>
      </c>
      <c r="U3501">
        <f t="shared" si="275"/>
        <v>2015</v>
      </c>
    </row>
    <row r="3502" spans="1:21" ht="57.6" x14ac:dyDescent="0.3">
      <c r="A3502" s="8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  <c r="O3502">
        <f t="shared" si="271"/>
        <v>106</v>
      </c>
      <c r="P3502" s="13">
        <f t="shared" si="272"/>
        <v>25.31</v>
      </c>
      <c r="Q3502" s="15" t="s">
        <v>8315</v>
      </c>
      <c r="R3502" t="s">
        <v>8316</v>
      </c>
      <c r="S3502" s="19">
        <f t="shared" si="273"/>
        <v>42419.91942129629</v>
      </c>
      <c r="T3502" s="19">
        <f t="shared" si="274"/>
        <v>42436.207638888889</v>
      </c>
      <c r="U3502">
        <f t="shared" si="275"/>
        <v>2016</v>
      </c>
    </row>
    <row r="3503" spans="1:21" ht="43.2" x14ac:dyDescent="0.3">
      <c r="A3503" s="8">
        <v>3501</v>
      </c>
      <c r="B3503" s="9" t="s">
        <v>3500</v>
      </c>
      <c r="C3503" s="9" t="s">
        <v>7611</v>
      </c>
      <c r="D3503" s="10">
        <v>1500</v>
      </c>
      <c r="E3503" s="11">
        <v>1510</v>
      </c>
      <c r="F3503" s="8" t="s">
        <v>8218</v>
      </c>
      <c r="G3503" s="8" t="s">
        <v>8224</v>
      </c>
      <c r="H3503" s="8" t="s">
        <v>8246</v>
      </c>
      <c r="I3503" s="8">
        <v>1441995595</v>
      </c>
      <c r="J3503" s="8">
        <v>1439835595</v>
      </c>
      <c r="K3503" s="8" t="b">
        <v>0</v>
      </c>
      <c r="L3503" s="8">
        <v>42</v>
      </c>
      <c r="M3503" s="8" t="b">
        <v>1</v>
      </c>
      <c r="N3503" s="8" t="s">
        <v>8269</v>
      </c>
      <c r="O3503">
        <f t="shared" si="271"/>
        <v>101</v>
      </c>
      <c r="P3503" s="13">
        <f t="shared" si="272"/>
        <v>35.950000000000003</v>
      </c>
      <c r="Q3503" s="15" t="s">
        <v>8315</v>
      </c>
      <c r="R3503" t="s">
        <v>8316</v>
      </c>
      <c r="S3503" s="19">
        <f t="shared" si="273"/>
        <v>42233.763831018514</v>
      </c>
      <c r="T3503" s="19">
        <f t="shared" si="274"/>
        <v>42258.763831018514</v>
      </c>
      <c r="U3503">
        <f t="shared" si="275"/>
        <v>2015</v>
      </c>
    </row>
    <row r="3504" spans="1:21" ht="43.2" x14ac:dyDescent="0.3">
      <c r="A3504" s="8">
        <v>3502</v>
      </c>
      <c r="B3504" s="9" t="s">
        <v>3501</v>
      </c>
      <c r="C3504" s="9" t="s">
        <v>7612</v>
      </c>
      <c r="D3504" s="10">
        <v>4000</v>
      </c>
      <c r="E3504" s="11">
        <v>4216</v>
      </c>
      <c r="F3504" s="8" t="s">
        <v>8218</v>
      </c>
      <c r="G3504" s="8" t="s">
        <v>8223</v>
      </c>
      <c r="H3504" s="8" t="s">
        <v>8245</v>
      </c>
      <c r="I3504" s="8">
        <v>1458100740</v>
      </c>
      <c r="J3504" s="8">
        <v>1456862924</v>
      </c>
      <c r="K3504" s="8" t="b">
        <v>0</v>
      </c>
      <c r="L3504" s="8">
        <v>31</v>
      </c>
      <c r="M3504" s="8" t="b">
        <v>1</v>
      </c>
      <c r="N3504" s="8" t="s">
        <v>8269</v>
      </c>
      <c r="O3504">
        <f t="shared" si="271"/>
        <v>105</v>
      </c>
      <c r="P3504" s="13">
        <f t="shared" si="272"/>
        <v>136</v>
      </c>
      <c r="Q3504" s="15" t="s">
        <v>8315</v>
      </c>
      <c r="R3504" t="s">
        <v>8316</v>
      </c>
      <c r="S3504" s="19">
        <f t="shared" si="273"/>
        <v>42430.839398148149</v>
      </c>
      <c r="T3504" s="19">
        <f t="shared" si="274"/>
        <v>42445.165972222225</v>
      </c>
      <c r="U3504">
        <f t="shared" si="275"/>
        <v>2016</v>
      </c>
    </row>
    <row r="3505" spans="1:21" ht="43.2" x14ac:dyDescent="0.3">
      <c r="A3505" s="8">
        <v>3503</v>
      </c>
      <c r="B3505" s="9" t="s">
        <v>3502</v>
      </c>
      <c r="C3505" s="9" t="s">
        <v>7613</v>
      </c>
      <c r="D3505" s="10">
        <v>2500</v>
      </c>
      <c r="E3505" s="11">
        <v>2689</v>
      </c>
      <c r="F3505" s="8" t="s">
        <v>8218</v>
      </c>
      <c r="G3505" s="8" t="s">
        <v>8224</v>
      </c>
      <c r="H3505" s="8" t="s">
        <v>8246</v>
      </c>
      <c r="I3505" s="8">
        <v>1469359728</v>
      </c>
      <c r="J3505" s="8">
        <v>1466767728</v>
      </c>
      <c r="K3505" s="8" t="b">
        <v>0</v>
      </c>
      <c r="L3505" s="8">
        <v>38</v>
      </c>
      <c r="M3505" s="8" t="b">
        <v>1</v>
      </c>
      <c r="N3505" s="8" t="s">
        <v>8269</v>
      </c>
      <c r="O3505">
        <f t="shared" si="271"/>
        <v>108</v>
      </c>
      <c r="P3505" s="13">
        <f t="shared" si="272"/>
        <v>70.760000000000005</v>
      </c>
      <c r="Q3505" s="15" t="s">
        <v>8315</v>
      </c>
      <c r="R3505" t="s">
        <v>8316</v>
      </c>
      <c r="S3505" s="19">
        <f t="shared" si="273"/>
        <v>42545.478333333333</v>
      </c>
      <c r="T3505" s="19">
        <f t="shared" si="274"/>
        <v>42575.478333333333</v>
      </c>
      <c r="U3505">
        <f t="shared" si="275"/>
        <v>2016</v>
      </c>
    </row>
    <row r="3506" spans="1:21" ht="43.2" x14ac:dyDescent="0.3">
      <c r="A3506" s="8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  <c r="O3506">
        <f t="shared" si="271"/>
        <v>100</v>
      </c>
      <c r="P3506" s="13">
        <f t="shared" si="272"/>
        <v>125</v>
      </c>
      <c r="Q3506" s="15" t="s">
        <v>8315</v>
      </c>
      <c r="R3506" t="s">
        <v>8316</v>
      </c>
      <c r="S3506" s="19">
        <f t="shared" si="273"/>
        <v>42297.748738425929</v>
      </c>
      <c r="T3506" s="19">
        <f t="shared" si="274"/>
        <v>42327.790405092594</v>
      </c>
      <c r="U3506">
        <f t="shared" si="275"/>
        <v>2015</v>
      </c>
    </row>
    <row r="3507" spans="1:21" ht="86.4" x14ac:dyDescent="0.3">
      <c r="A3507" s="8">
        <v>3505</v>
      </c>
      <c r="B3507" s="9" t="s">
        <v>3504</v>
      </c>
      <c r="C3507" s="9" t="s">
        <v>7615</v>
      </c>
      <c r="D3507" s="10">
        <v>2500</v>
      </c>
      <c r="E3507" s="11">
        <v>2594</v>
      </c>
      <c r="F3507" s="8" t="s">
        <v>8218</v>
      </c>
      <c r="G3507" s="8" t="s">
        <v>8223</v>
      </c>
      <c r="H3507" s="8" t="s">
        <v>8245</v>
      </c>
      <c r="I3507" s="8">
        <v>1399953600</v>
      </c>
      <c r="J3507" s="8">
        <v>1398983245</v>
      </c>
      <c r="K3507" s="8" t="b">
        <v>0</v>
      </c>
      <c r="L3507" s="8">
        <v>39</v>
      </c>
      <c r="M3507" s="8" t="b">
        <v>1</v>
      </c>
      <c r="N3507" s="8" t="s">
        <v>8269</v>
      </c>
      <c r="O3507">
        <f t="shared" si="271"/>
        <v>104</v>
      </c>
      <c r="P3507" s="13">
        <f t="shared" si="272"/>
        <v>66.510000000000005</v>
      </c>
      <c r="Q3507" s="15" t="s">
        <v>8315</v>
      </c>
      <c r="R3507" t="s">
        <v>8316</v>
      </c>
      <c r="S3507" s="19">
        <f t="shared" si="273"/>
        <v>41760.935706018521</v>
      </c>
      <c r="T3507" s="19">
        <f t="shared" si="274"/>
        <v>41772.166666666664</v>
      </c>
      <c r="U3507">
        <f t="shared" si="275"/>
        <v>2014</v>
      </c>
    </row>
    <row r="3508" spans="1:21" ht="43.2" x14ac:dyDescent="0.3">
      <c r="A3508" s="8">
        <v>3506</v>
      </c>
      <c r="B3508" s="9" t="s">
        <v>3505</v>
      </c>
      <c r="C3508" s="9" t="s">
        <v>7616</v>
      </c>
      <c r="D3508" s="10">
        <v>3000</v>
      </c>
      <c r="E3508" s="11">
        <v>3045</v>
      </c>
      <c r="F3508" s="8" t="s">
        <v>8218</v>
      </c>
      <c r="G3508" s="8" t="s">
        <v>8223</v>
      </c>
      <c r="H3508" s="8" t="s">
        <v>8245</v>
      </c>
      <c r="I3508" s="8">
        <v>1408815440</v>
      </c>
      <c r="J3508" s="8">
        <v>1404927440</v>
      </c>
      <c r="K3508" s="8" t="b">
        <v>0</v>
      </c>
      <c r="L3508" s="8">
        <v>29</v>
      </c>
      <c r="M3508" s="8" t="b">
        <v>1</v>
      </c>
      <c r="N3508" s="8" t="s">
        <v>8269</v>
      </c>
      <c r="O3508">
        <f t="shared" si="271"/>
        <v>102</v>
      </c>
      <c r="P3508" s="13">
        <f t="shared" si="272"/>
        <v>105</v>
      </c>
      <c r="Q3508" s="15" t="s">
        <v>8315</v>
      </c>
      <c r="R3508" t="s">
        <v>8316</v>
      </c>
      <c r="S3508" s="19">
        <f t="shared" si="273"/>
        <v>41829.734259259261</v>
      </c>
      <c r="T3508" s="19">
        <f t="shared" si="274"/>
        <v>41874.734259259261</v>
      </c>
      <c r="U3508">
        <f t="shared" si="275"/>
        <v>2014</v>
      </c>
    </row>
    <row r="3509" spans="1:21" ht="43.2" hidden="1" x14ac:dyDescent="0.3">
      <c r="A3509" s="8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  <c r="O3509">
        <f t="shared" si="271"/>
        <v>104</v>
      </c>
      <c r="P3509" s="13">
        <f t="shared" si="272"/>
        <v>145</v>
      </c>
      <c r="Q3509" s="15" t="s">
        <v>8315</v>
      </c>
      <c r="R3509" t="s">
        <v>8316</v>
      </c>
      <c r="S3509" s="19">
        <f t="shared" si="273"/>
        <v>42491.92288194444</v>
      </c>
      <c r="T3509" s="19">
        <f t="shared" si="274"/>
        <v>42521.92288194444</v>
      </c>
      <c r="U3509">
        <f t="shared" si="275"/>
        <v>2016</v>
      </c>
    </row>
    <row r="3510" spans="1:21" ht="43.2" hidden="1" x14ac:dyDescent="0.3">
      <c r="A3510" s="8">
        <v>3508</v>
      </c>
      <c r="B3510" s="9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  <c r="O3510">
        <f t="shared" si="271"/>
        <v>180</v>
      </c>
      <c r="P3510" s="13">
        <f t="shared" si="272"/>
        <v>12</v>
      </c>
      <c r="Q3510" s="15" t="s">
        <v>8315</v>
      </c>
      <c r="R3510" t="s">
        <v>8316</v>
      </c>
      <c r="S3510" s="19">
        <f t="shared" si="273"/>
        <v>42477.729780092588</v>
      </c>
      <c r="T3510" s="19">
        <f t="shared" si="274"/>
        <v>42500.875</v>
      </c>
      <c r="U3510">
        <f t="shared" si="275"/>
        <v>2016</v>
      </c>
    </row>
    <row r="3511" spans="1:21" ht="43.2" x14ac:dyDescent="0.3">
      <c r="A3511" s="8">
        <v>3509</v>
      </c>
      <c r="B3511" s="9" t="s">
        <v>3508</v>
      </c>
      <c r="C3511" s="9" t="s">
        <v>7619</v>
      </c>
      <c r="D3511" s="10">
        <v>3000</v>
      </c>
      <c r="E3511" s="11">
        <v>3190</v>
      </c>
      <c r="F3511" s="8" t="s">
        <v>8218</v>
      </c>
      <c r="G3511" s="8" t="s">
        <v>8223</v>
      </c>
      <c r="H3511" s="8" t="s">
        <v>8245</v>
      </c>
      <c r="I3511" s="8">
        <v>1416545700</v>
      </c>
      <c r="J3511" s="8">
        <v>1415392666</v>
      </c>
      <c r="K3511" s="8" t="b">
        <v>0</v>
      </c>
      <c r="L3511" s="8">
        <v>33</v>
      </c>
      <c r="M3511" s="8" t="b">
        <v>1</v>
      </c>
      <c r="N3511" s="8" t="s">
        <v>8269</v>
      </c>
      <c r="O3511">
        <f t="shared" si="271"/>
        <v>106</v>
      </c>
      <c r="P3511" s="13">
        <f t="shared" si="272"/>
        <v>96.67</v>
      </c>
      <c r="Q3511" s="15" t="s">
        <v>8315</v>
      </c>
      <c r="R3511" t="s">
        <v>8316</v>
      </c>
      <c r="S3511" s="19">
        <f t="shared" si="273"/>
        <v>41950.859560185185</v>
      </c>
      <c r="T3511" s="19">
        <f t="shared" si="274"/>
        <v>41964.204861111109</v>
      </c>
      <c r="U3511">
        <f t="shared" si="275"/>
        <v>2014</v>
      </c>
    </row>
    <row r="3512" spans="1:21" ht="57.6" hidden="1" x14ac:dyDescent="0.3">
      <c r="A3512" s="8">
        <v>3510</v>
      </c>
      <c r="B3512" s="9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  <c r="O3512">
        <f t="shared" si="271"/>
        <v>101</v>
      </c>
      <c r="P3512" s="13">
        <f t="shared" si="272"/>
        <v>60.33</v>
      </c>
      <c r="Q3512" s="15" t="s">
        <v>8315</v>
      </c>
      <c r="R3512" t="s">
        <v>8316</v>
      </c>
      <c r="S3512" s="19">
        <f t="shared" si="273"/>
        <v>41802.62090277778</v>
      </c>
      <c r="T3512" s="19">
        <f t="shared" si="274"/>
        <v>41822.62090277778</v>
      </c>
      <c r="U3512">
        <f t="shared" si="275"/>
        <v>2014</v>
      </c>
    </row>
    <row r="3513" spans="1:21" ht="43.2" x14ac:dyDescent="0.3">
      <c r="A3513" s="8">
        <v>3511</v>
      </c>
      <c r="B3513" s="9" t="s">
        <v>3510</v>
      </c>
      <c r="C3513" s="9" t="s">
        <v>7621</v>
      </c>
      <c r="D3513" s="10">
        <v>1500</v>
      </c>
      <c r="E3513" s="11">
        <v>1518</v>
      </c>
      <c r="F3513" s="8" t="s">
        <v>8218</v>
      </c>
      <c r="G3513" s="8" t="s">
        <v>8224</v>
      </c>
      <c r="H3513" s="8" t="s">
        <v>8246</v>
      </c>
      <c r="I3513" s="8">
        <v>1415385000</v>
      </c>
      <c r="J3513" s="8">
        <v>1413406695</v>
      </c>
      <c r="K3513" s="8" t="b">
        <v>0</v>
      </c>
      <c r="L3513" s="8">
        <v>19</v>
      </c>
      <c r="M3513" s="8" t="b">
        <v>1</v>
      </c>
      <c r="N3513" s="8" t="s">
        <v>8269</v>
      </c>
      <c r="O3513">
        <f t="shared" si="271"/>
        <v>101</v>
      </c>
      <c r="P3513" s="13">
        <f t="shared" si="272"/>
        <v>79.89</v>
      </c>
      <c r="Q3513" s="15" t="s">
        <v>8315</v>
      </c>
      <c r="R3513" t="s">
        <v>8316</v>
      </c>
      <c r="S3513" s="19">
        <f t="shared" si="273"/>
        <v>41927.873784722222</v>
      </c>
      <c r="T3513" s="19">
        <f t="shared" si="274"/>
        <v>41950.770833333336</v>
      </c>
      <c r="U3513">
        <f t="shared" si="275"/>
        <v>2014</v>
      </c>
    </row>
    <row r="3514" spans="1:21" ht="43.2" x14ac:dyDescent="0.3">
      <c r="A3514" s="8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  <c r="O3514">
        <f t="shared" si="271"/>
        <v>100</v>
      </c>
      <c r="P3514" s="13">
        <f t="shared" si="272"/>
        <v>58.82</v>
      </c>
      <c r="Q3514" s="15" t="s">
        <v>8315</v>
      </c>
      <c r="R3514" t="s">
        <v>8316</v>
      </c>
      <c r="S3514" s="19">
        <f t="shared" si="273"/>
        <v>42057.536944444444</v>
      </c>
      <c r="T3514" s="19">
        <f t="shared" si="274"/>
        <v>42117.49527777778</v>
      </c>
      <c r="U3514">
        <f t="shared" si="275"/>
        <v>2015</v>
      </c>
    </row>
    <row r="3515" spans="1:21" ht="43.2" x14ac:dyDescent="0.3">
      <c r="A3515" s="8">
        <v>3513</v>
      </c>
      <c r="B3515" s="9" t="s">
        <v>3512</v>
      </c>
      <c r="C3515" s="9" t="s">
        <v>7623</v>
      </c>
      <c r="D3515" s="10">
        <v>2800</v>
      </c>
      <c r="E3515" s="11">
        <v>3315</v>
      </c>
      <c r="F3515" s="8" t="s">
        <v>8218</v>
      </c>
      <c r="G3515" s="8" t="s">
        <v>8223</v>
      </c>
      <c r="H3515" s="8" t="s">
        <v>8245</v>
      </c>
      <c r="I3515" s="8">
        <v>1401857940</v>
      </c>
      <c r="J3515" s="8">
        <v>1400725112</v>
      </c>
      <c r="K3515" s="8" t="b">
        <v>0</v>
      </c>
      <c r="L3515" s="8">
        <v>44</v>
      </c>
      <c r="M3515" s="8" t="b">
        <v>1</v>
      </c>
      <c r="N3515" s="8" t="s">
        <v>8269</v>
      </c>
      <c r="O3515">
        <f t="shared" si="271"/>
        <v>118</v>
      </c>
      <c r="P3515" s="13">
        <f t="shared" si="272"/>
        <v>75.34</v>
      </c>
      <c r="Q3515" s="15" t="s">
        <v>8315</v>
      </c>
      <c r="R3515" t="s">
        <v>8316</v>
      </c>
      <c r="S3515" s="19">
        <f t="shared" si="273"/>
        <v>41781.096203703702</v>
      </c>
      <c r="T3515" s="19">
        <f t="shared" si="274"/>
        <v>41794.207638888889</v>
      </c>
      <c r="U3515">
        <f t="shared" si="275"/>
        <v>2014</v>
      </c>
    </row>
    <row r="3516" spans="1:21" ht="43.2" hidden="1" x14ac:dyDescent="0.3">
      <c r="A3516" s="8">
        <v>3514</v>
      </c>
      <c r="B3516" s="9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  <c r="O3516">
        <f t="shared" si="271"/>
        <v>110</v>
      </c>
      <c r="P3516" s="13">
        <f t="shared" si="272"/>
        <v>55</v>
      </c>
      <c r="Q3516" s="15" t="s">
        <v>8315</v>
      </c>
      <c r="R3516" t="s">
        <v>8316</v>
      </c>
      <c r="S3516" s="19">
        <f t="shared" si="273"/>
        <v>42020.846666666665</v>
      </c>
      <c r="T3516" s="19">
        <f t="shared" si="274"/>
        <v>42037.207638888889</v>
      </c>
      <c r="U3516">
        <f t="shared" si="275"/>
        <v>2015</v>
      </c>
    </row>
    <row r="3517" spans="1:21" ht="43.2" x14ac:dyDescent="0.3">
      <c r="A3517" s="8">
        <v>3515</v>
      </c>
      <c r="B3517" s="9" t="s">
        <v>3514</v>
      </c>
      <c r="C3517" s="9" t="s">
        <v>7625</v>
      </c>
      <c r="D3517" s="10">
        <v>3000</v>
      </c>
      <c r="E3517" s="11">
        <v>3080</v>
      </c>
      <c r="F3517" s="8" t="s">
        <v>8218</v>
      </c>
      <c r="G3517" s="8" t="s">
        <v>8223</v>
      </c>
      <c r="H3517" s="8" t="s">
        <v>8245</v>
      </c>
      <c r="I3517" s="8">
        <v>1433097171</v>
      </c>
      <c r="J3517" s="8">
        <v>1430505171</v>
      </c>
      <c r="K3517" s="8" t="b">
        <v>0</v>
      </c>
      <c r="L3517" s="8">
        <v>46</v>
      </c>
      <c r="M3517" s="8" t="b">
        <v>1</v>
      </c>
      <c r="N3517" s="8" t="s">
        <v>8269</v>
      </c>
      <c r="O3517">
        <f t="shared" si="271"/>
        <v>103</v>
      </c>
      <c r="P3517" s="13">
        <f t="shared" si="272"/>
        <v>66.959999999999994</v>
      </c>
      <c r="Q3517" s="15" t="s">
        <v>8315</v>
      </c>
      <c r="R3517" t="s">
        <v>8316</v>
      </c>
      <c r="S3517" s="19">
        <f t="shared" si="273"/>
        <v>42125.772812499999</v>
      </c>
      <c r="T3517" s="19">
        <f t="shared" si="274"/>
        <v>42155.772812499999</v>
      </c>
      <c r="U3517">
        <f t="shared" si="275"/>
        <v>2015</v>
      </c>
    </row>
    <row r="3518" spans="1:21" ht="43.2" x14ac:dyDescent="0.3">
      <c r="A3518" s="8">
        <v>3516</v>
      </c>
      <c r="B3518" s="9" t="s">
        <v>3515</v>
      </c>
      <c r="C3518" s="9" t="s">
        <v>7626</v>
      </c>
      <c r="D3518" s="10">
        <v>2500</v>
      </c>
      <c r="E3518" s="11">
        <v>2500</v>
      </c>
      <c r="F3518" s="8" t="s">
        <v>8218</v>
      </c>
      <c r="G3518" s="8" t="s">
        <v>8223</v>
      </c>
      <c r="H3518" s="8" t="s">
        <v>8245</v>
      </c>
      <c r="I3518" s="8">
        <v>1410145200</v>
      </c>
      <c r="J3518" s="8">
        <v>1407197670</v>
      </c>
      <c r="K3518" s="8" t="b">
        <v>0</v>
      </c>
      <c r="L3518" s="8">
        <v>11</v>
      </c>
      <c r="M3518" s="8" t="b">
        <v>1</v>
      </c>
      <c r="N3518" s="8" t="s">
        <v>8269</v>
      </c>
      <c r="O3518">
        <f t="shared" si="271"/>
        <v>100</v>
      </c>
      <c r="P3518" s="13">
        <f t="shared" si="272"/>
        <v>227.27</v>
      </c>
      <c r="Q3518" s="15" t="s">
        <v>8315</v>
      </c>
      <c r="R3518" t="s">
        <v>8316</v>
      </c>
      <c r="S3518" s="19">
        <f t="shared" si="273"/>
        <v>41856.010069444441</v>
      </c>
      <c r="T3518" s="19">
        <f t="shared" si="274"/>
        <v>41890.125</v>
      </c>
      <c r="U3518">
        <f t="shared" si="275"/>
        <v>2014</v>
      </c>
    </row>
    <row r="3519" spans="1:21" ht="43.2" x14ac:dyDescent="0.3">
      <c r="A3519" s="8">
        <v>3517</v>
      </c>
      <c r="B3519" s="9" t="s">
        <v>3516</v>
      </c>
      <c r="C3519" s="9" t="s">
        <v>7627</v>
      </c>
      <c r="D3519" s="10">
        <v>4000</v>
      </c>
      <c r="E3519" s="11">
        <v>4000</v>
      </c>
      <c r="F3519" s="8" t="s">
        <v>8218</v>
      </c>
      <c r="G3519" s="8" t="s">
        <v>8224</v>
      </c>
      <c r="H3519" s="8" t="s">
        <v>8246</v>
      </c>
      <c r="I3519" s="8">
        <v>1404471600</v>
      </c>
      <c r="J3519" s="8">
        <v>1401910634</v>
      </c>
      <c r="K3519" s="8" t="b">
        <v>0</v>
      </c>
      <c r="L3519" s="8">
        <v>13</v>
      </c>
      <c r="M3519" s="8" t="b">
        <v>1</v>
      </c>
      <c r="N3519" s="8" t="s">
        <v>8269</v>
      </c>
      <c r="O3519">
        <f t="shared" si="271"/>
        <v>100</v>
      </c>
      <c r="P3519" s="13">
        <f t="shared" si="272"/>
        <v>307.69</v>
      </c>
      <c r="Q3519" s="15" t="s">
        <v>8315</v>
      </c>
      <c r="R3519" t="s">
        <v>8316</v>
      </c>
      <c r="S3519" s="19">
        <f t="shared" si="273"/>
        <v>41794.817523148151</v>
      </c>
      <c r="T3519" s="19">
        <f t="shared" si="274"/>
        <v>41824.458333333336</v>
      </c>
      <c r="U3519">
        <f t="shared" si="275"/>
        <v>2014</v>
      </c>
    </row>
    <row r="3520" spans="1:21" ht="43.2" x14ac:dyDescent="0.3">
      <c r="A3520" s="8">
        <v>3518</v>
      </c>
      <c r="B3520" s="9" t="s">
        <v>3517</v>
      </c>
      <c r="C3520" s="9" t="s">
        <v>7628</v>
      </c>
      <c r="D3520" s="10">
        <v>1500</v>
      </c>
      <c r="E3520" s="11">
        <v>1650.69</v>
      </c>
      <c r="F3520" s="8" t="s">
        <v>8218</v>
      </c>
      <c r="G3520" s="8" t="s">
        <v>8223</v>
      </c>
      <c r="H3520" s="8" t="s">
        <v>8245</v>
      </c>
      <c r="I3520" s="8">
        <v>1412259660</v>
      </c>
      <c r="J3520" s="8">
        <v>1410461299</v>
      </c>
      <c r="K3520" s="8" t="b">
        <v>0</v>
      </c>
      <c r="L3520" s="8">
        <v>33</v>
      </c>
      <c r="M3520" s="8" t="b">
        <v>1</v>
      </c>
      <c r="N3520" s="8" t="s">
        <v>8269</v>
      </c>
      <c r="O3520">
        <f t="shared" si="271"/>
        <v>110</v>
      </c>
      <c r="P3520" s="13">
        <f t="shared" si="272"/>
        <v>50.02</v>
      </c>
      <c r="Q3520" s="15" t="s">
        <v>8315</v>
      </c>
      <c r="R3520" t="s">
        <v>8316</v>
      </c>
      <c r="S3520" s="19">
        <f t="shared" si="273"/>
        <v>41893.783553240741</v>
      </c>
      <c r="T3520" s="19">
        <f t="shared" si="274"/>
        <v>41914.597916666666</v>
      </c>
      <c r="U3520">
        <f t="shared" si="275"/>
        <v>2014</v>
      </c>
    </row>
    <row r="3521" spans="1:21" ht="43.2" x14ac:dyDescent="0.3">
      <c r="A3521" s="8">
        <v>3519</v>
      </c>
      <c r="B3521" s="9" t="s">
        <v>3518</v>
      </c>
      <c r="C3521" s="9" t="s">
        <v>7629</v>
      </c>
      <c r="D3521" s="10">
        <v>2000</v>
      </c>
      <c r="E3521" s="11">
        <v>2027</v>
      </c>
      <c r="F3521" s="8" t="s">
        <v>8218</v>
      </c>
      <c r="G3521" s="8" t="s">
        <v>8224</v>
      </c>
      <c r="H3521" s="8" t="s">
        <v>8246</v>
      </c>
      <c r="I3521" s="8">
        <v>1425478950</v>
      </c>
      <c r="J3521" s="8">
        <v>1422886950</v>
      </c>
      <c r="K3521" s="8" t="b">
        <v>0</v>
      </c>
      <c r="L3521" s="8">
        <v>28</v>
      </c>
      <c r="M3521" s="8" t="b">
        <v>1</v>
      </c>
      <c r="N3521" s="8" t="s">
        <v>8269</v>
      </c>
      <c r="O3521">
        <f t="shared" si="271"/>
        <v>101</v>
      </c>
      <c r="P3521" s="13">
        <f t="shared" si="272"/>
        <v>72.39</v>
      </c>
      <c r="Q3521" s="15" t="s">
        <v>8315</v>
      </c>
      <c r="R3521" t="s">
        <v>8316</v>
      </c>
      <c r="S3521" s="19">
        <f t="shared" si="273"/>
        <v>42037.598958333328</v>
      </c>
      <c r="T3521" s="19">
        <f t="shared" si="274"/>
        <v>42067.598958333328</v>
      </c>
      <c r="U3521">
        <f t="shared" si="275"/>
        <v>2015</v>
      </c>
    </row>
    <row r="3522" spans="1:21" ht="43.2" x14ac:dyDescent="0.3">
      <c r="A3522" s="8">
        <v>3520</v>
      </c>
      <c r="B3522" s="9" t="s">
        <v>3519</v>
      </c>
      <c r="C3522" s="9" t="s">
        <v>7630</v>
      </c>
      <c r="D3522" s="10">
        <v>2000</v>
      </c>
      <c r="E3522" s="11">
        <v>2015</v>
      </c>
      <c r="F3522" s="8" t="s">
        <v>8218</v>
      </c>
      <c r="G3522" s="8" t="s">
        <v>8224</v>
      </c>
      <c r="H3522" s="8" t="s">
        <v>8246</v>
      </c>
      <c r="I3522" s="8">
        <v>1441547220</v>
      </c>
      <c r="J3522" s="8">
        <v>1439322412</v>
      </c>
      <c r="K3522" s="8" t="b">
        <v>0</v>
      </c>
      <c r="L3522" s="8">
        <v>21</v>
      </c>
      <c r="M3522" s="8" t="b">
        <v>1</v>
      </c>
      <c r="N3522" s="8" t="s">
        <v>8269</v>
      </c>
      <c r="O3522">
        <f t="shared" si="271"/>
        <v>101</v>
      </c>
      <c r="P3522" s="13">
        <f t="shared" si="272"/>
        <v>95.95</v>
      </c>
      <c r="Q3522" s="15" t="s">
        <v>8315</v>
      </c>
      <c r="R3522" t="s">
        <v>8316</v>
      </c>
      <c r="S3522" s="19">
        <f t="shared" si="273"/>
        <v>42227.824212962965</v>
      </c>
      <c r="T3522" s="19">
        <f t="shared" si="274"/>
        <v>42253.57430555555</v>
      </c>
      <c r="U3522">
        <f t="shared" si="275"/>
        <v>2015</v>
      </c>
    </row>
    <row r="3523" spans="1:21" ht="57.6" hidden="1" x14ac:dyDescent="0.3">
      <c r="A3523" s="8">
        <v>3521</v>
      </c>
      <c r="B3523" s="9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  <c r="O3523">
        <f t="shared" ref="O3523:O3586" si="276">ROUND(E3523/D3523*100,0)</f>
        <v>169</v>
      </c>
      <c r="P3523" s="13">
        <f t="shared" ref="P3523:P3586" si="277">IFERROR(ROUND(E3523/L3523,2),0)</f>
        <v>45.62</v>
      </c>
      <c r="Q3523" s="15" t="s">
        <v>8315</v>
      </c>
      <c r="R3523" t="s">
        <v>8316</v>
      </c>
      <c r="S3523" s="19">
        <f t="shared" ref="S3523:S3586" si="278">(((J3523/60)/60)/24)+DATE(1970,1,1)</f>
        <v>41881.361342592594</v>
      </c>
      <c r="T3523" s="19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3.2" x14ac:dyDescent="0.3">
      <c r="A3524" s="8">
        <v>3522</v>
      </c>
      <c r="B3524" s="9" t="s">
        <v>3521</v>
      </c>
      <c r="C3524" s="9" t="s">
        <v>7632</v>
      </c>
      <c r="D3524" s="10">
        <v>1395</v>
      </c>
      <c r="E3524" s="11">
        <v>1395</v>
      </c>
      <c r="F3524" s="8" t="s">
        <v>8218</v>
      </c>
      <c r="G3524" s="8" t="s">
        <v>8224</v>
      </c>
      <c r="H3524" s="8" t="s">
        <v>8246</v>
      </c>
      <c r="I3524" s="8">
        <v>1442311560</v>
      </c>
      <c r="J3524" s="8">
        <v>1439924246</v>
      </c>
      <c r="K3524" s="8" t="b">
        <v>0</v>
      </c>
      <c r="L3524" s="8">
        <v>34</v>
      </c>
      <c r="M3524" s="8" t="b">
        <v>1</v>
      </c>
      <c r="N3524" s="8" t="s">
        <v>8269</v>
      </c>
      <c r="O3524">
        <f t="shared" si="276"/>
        <v>100</v>
      </c>
      <c r="P3524" s="13">
        <f t="shared" si="277"/>
        <v>41.03</v>
      </c>
      <c r="Q3524" s="15" t="s">
        <v>8315</v>
      </c>
      <c r="R3524" t="s">
        <v>8316</v>
      </c>
      <c r="S3524" s="19">
        <f t="shared" si="278"/>
        <v>42234.789884259255</v>
      </c>
      <c r="T3524" s="19">
        <f t="shared" si="279"/>
        <v>42262.420833333337</v>
      </c>
      <c r="U3524">
        <f t="shared" si="280"/>
        <v>2015</v>
      </c>
    </row>
    <row r="3525" spans="1:21" ht="43.2" x14ac:dyDescent="0.3">
      <c r="A3525" s="8">
        <v>3523</v>
      </c>
      <c r="B3525" s="9" t="s">
        <v>3522</v>
      </c>
      <c r="C3525" s="9" t="s">
        <v>7633</v>
      </c>
      <c r="D3525" s="10">
        <v>4000</v>
      </c>
      <c r="E3525" s="11">
        <v>4546</v>
      </c>
      <c r="F3525" s="8" t="s">
        <v>8218</v>
      </c>
      <c r="G3525" s="8" t="s">
        <v>8224</v>
      </c>
      <c r="H3525" s="8" t="s">
        <v>8246</v>
      </c>
      <c r="I3525" s="8">
        <v>1474844400</v>
      </c>
      <c r="J3525" s="8">
        <v>1469871148</v>
      </c>
      <c r="K3525" s="8" t="b">
        <v>0</v>
      </c>
      <c r="L3525" s="8">
        <v>80</v>
      </c>
      <c r="M3525" s="8" t="b">
        <v>1</v>
      </c>
      <c r="N3525" s="8" t="s">
        <v>8269</v>
      </c>
      <c r="O3525">
        <f t="shared" si="276"/>
        <v>114</v>
      </c>
      <c r="P3525" s="13">
        <f t="shared" si="277"/>
        <v>56.83</v>
      </c>
      <c r="Q3525" s="15" t="s">
        <v>8315</v>
      </c>
      <c r="R3525" t="s">
        <v>8316</v>
      </c>
      <c r="S3525" s="19">
        <f t="shared" si="278"/>
        <v>42581.397546296299</v>
      </c>
      <c r="T3525" s="19">
        <f t="shared" si="279"/>
        <v>42638.958333333328</v>
      </c>
      <c r="U3525">
        <f t="shared" si="280"/>
        <v>2016</v>
      </c>
    </row>
    <row r="3526" spans="1:21" ht="43.2" hidden="1" x14ac:dyDescent="0.3">
      <c r="A3526" s="8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  <c r="O3526">
        <f t="shared" si="276"/>
        <v>102</v>
      </c>
      <c r="P3526" s="13">
        <f t="shared" si="277"/>
        <v>137.24</v>
      </c>
      <c r="Q3526" s="15" t="s">
        <v>8315</v>
      </c>
      <c r="R3526" t="s">
        <v>8316</v>
      </c>
      <c r="S3526" s="19">
        <f t="shared" si="278"/>
        <v>41880.76357638889</v>
      </c>
      <c r="T3526" s="19">
        <f t="shared" si="279"/>
        <v>41895.166666666664</v>
      </c>
      <c r="U3526">
        <f t="shared" si="280"/>
        <v>2014</v>
      </c>
    </row>
    <row r="3527" spans="1:21" ht="43.2" hidden="1" x14ac:dyDescent="0.3">
      <c r="A3527" s="8">
        <v>3525</v>
      </c>
      <c r="B3527" s="9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  <c r="O3527">
        <f t="shared" si="276"/>
        <v>106</v>
      </c>
      <c r="P3527" s="13">
        <f t="shared" si="277"/>
        <v>75.709999999999994</v>
      </c>
      <c r="Q3527" s="15" t="s">
        <v>8315</v>
      </c>
      <c r="R3527" t="s">
        <v>8316</v>
      </c>
      <c r="S3527" s="19">
        <f t="shared" si="278"/>
        <v>42214.6956712963</v>
      </c>
      <c r="T3527" s="19">
        <f t="shared" si="279"/>
        <v>42225.666666666672</v>
      </c>
      <c r="U3527">
        <f t="shared" si="280"/>
        <v>2015</v>
      </c>
    </row>
    <row r="3528" spans="1:21" ht="43.2" x14ac:dyDescent="0.3">
      <c r="A3528" s="8">
        <v>3526</v>
      </c>
      <c r="B3528" s="9" t="s">
        <v>3525</v>
      </c>
      <c r="C3528" s="9" t="s">
        <v>7636</v>
      </c>
      <c r="D3528" s="10">
        <v>3300</v>
      </c>
      <c r="E3528" s="11">
        <v>3366</v>
      </c>
      <c r="F3528" s="8" t="s">
        <v>8218</v>
      </c>
      <c r="G3528" s="8" t="s">
        <v>8223</v>
      </c>
      <c r="H3528" s="8" t="s">
        <v>8245</v>
      </c>
      <c r="I3528" s="8">
        <v>1461823140</v>
      </c>
      <c r="J3528" s="8">
        <v>1459411371</v>
      </c>
      <c r="K3528" s="8" t="b">
        <v>0</v>
      </c>
      <c r="L3528" s="8">
        <v>34</v>
      </c>
      <c r="M3528" s="8" t="b">
        <v>1</v>
      </c>
      <c r="N3528" s="8" t="s">
        <v>8269</v>
      </c>
      <c r="O3528">
        <f t="shared" si="276"/>
        <v>102</v>
      </c>
      <c r="P3528" s="13">
        <f t="shared" si="277"/>
        <v>99</v>
      </c>
      <c r="Q3528" s="15" t="s">
        <v>8315</v>
      </c>
      <c r="R3528" t="s">
        <v>8316</v>
      </c>
      <c r="S3528" s="19">
        <f t="shared" si="278"/>
        <v>42460.335312499999</v>
      </c>
      <c r="T3528" s="19">
        <f t="shared" si="279"/>
        <v>42488.249305555553</v>
      </c>
      <c r="U3528">
        <f t="shared" si="280"/>
        <v>2016</v>
      </c>
    </row>
    <row r="3529" spans="1:21" ht="43.2" hidden="1" x14ac:dyDescent="0.3">
      <c r="A3529" s="8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  <c r="O3529">
        <f t="shared" si="276"/>
        <v>117</v>
      </c>
      <c r="P3529" s="13">
        <f t="shared" si="277"/>
        <v>81.569999999999993</v>
      </c>
      <c r="Q3529" s="15" t="s">
        <v>8315</v>
      </c>
      <c r="R3529" t="s">
        <v>8316</v>
      </c>
      <c r="S3529" s="19">
        <f t="shared" si="278"/>
        <v>42167.023206018523</v>
      </c>
      <c r="T3529" s="19">
        <f t="shared" si="279"/>
        <v>42196.165972222225</v>
      </c>
      <c r="U3529">
        <f t="shared" si="280"/>
        <v>2015</v>
      </c>
    </row>
    <row r="3530" spans="1:21" ht="43.2" x14ac:dyDescent="0.3">
      <c r="A3530" s="8">
        <v>3528</v>
      </c>
      <c r="B3530" s="9" t="s">
        <v>3527</v>
      </c>
      <c r="C3530" s="9" t="s">
        <v>7638</v>
      </c>
      <c r="D3530" s="10">
        <v>1650</v>
      </c>
      <c r="E3530" s="11">
        <v>1669</v>
      </c>
      <c r="F3530" s="8" t="s">
        <v>8218</v>
      </c>
      <c r="G3530" s="8" t="s">
        <v>8224</v>
      </c>
      <c r="H3530" s="8" t="s">
        <v>8246</v>
      </c>
      <c r="I3530" s="8">
        <v>1484740918</v>
      </c>
      <c r="J3530" s="8">
        <v>1483012918</v>
      </c>
      <c r="K3530" s="8" t="b">
        <v>0</v>
      </c>
      <c r="L3530" s="8">
        <v>37</v>
      </c>
      <c r="M3530" s="8" t="b">
        <v>1</v>
      </c>
      <c r="N3530" s="8" t="s">
        <v>8269</v>
      </c>
      <c r="O3530">
        <f t="shared" si="276"/>
        <v>101</v>
      </c>
      <c r="P3530" s="13">
        <f t="shared" si="277"/>
        <v>45.11</v>
      </c>
      <c r="Q3530" s="15" t="s">
        <v>8315</v>
      </c>
      <c r="R3530" t="s">
        <v>8316</v>
      </c>
      <c r="S3530" s="19">
        <f t="shared" si="278"/>
        <v>42733.50136574074</v>
      </c>
      <c r="T3530" s="19">
        <f t="shared" si="279"/>
        <v>42753.50136574074</v>
      </c>
      <c r="U3530">
        <f t="shared" si="280"/>
        <v>2016</v>
      </c>
    </row>
    <row r="3531" spans="1:21" ht="43.2" hidden="1" x14ac:dyDescent="0.3">
      <c r="A3531" s="8">
        <v>3529</v>
      </c>
      <c r="B3531" s="9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  <c r="O3531">
        <f t="shared" si="276"/>
        <v>132</v>
      </c>
      <c r="P3531" s="13">
        <f t="shared" si="277"/>
        <v>36.67</v>
      </c>
      <c r="Q3531" s="15" t="s">
        <v>8315</v>
      </c>
      <c r="R3531" t="s">
        <v>8316</v>
      </c>
      <c r="S3531" s="19">
        <f t="shared" si="278"/>
        <v>42177.761782407411</v>
      </c>
      <c r="T3531" s="19">
        <f t="shared" si="279"/>
        <v>42198.041666666672</v>
      </c>
      <c r="U3531">
        <f t="shared" si="280"/>
        <v>2015</v>
      </c>
    </row>
    <row r="3532" spans="1:21" ht="43.2" x14ac:dyDescent="0.3">
      <c r="A3532" s="8">
        <v>3530</v>
      </c>
      <c r="B3532" s="9" t="s">
        <v>3529</v>
      </c>
      <c r="C3532" s="9" t="s">
        <v>7640</v>
      </c>
      <c r="D3532" s="10">
        <v>2750</v>
      </c>
      <c r="E3532" s="11">
        <v>2750</v>
      </c>
      <c r="F3532" s="8" t="s">
        <v>8218</v>
      </c>
      <c r="G3532" s="8" t="s">
        <v>8224</v>
      </c>
      <c r="H3532" s="8" t="s">
        <v>8246</v>
      </c>
      <c r="I3532" s="8">
        <v>1460318400</v>
      </c>
      <c r="J3532" s="8">
        <v>1457881057</v>
      </c>
      <c r="K3532" s="8" t="b">
        <v>0</v>
      </c>
      <c r="L3532" s="8">
        <v>22</v>
      </c>
      <c r="M3532" s="8" t="b">
        <v>1</v>
      </c>
      <c r="N3532" s="8" t="s">
        <v>8269</v>
      </c>
      <c r="O3532">
        <f t="shared" si="276"/>
        <v>100</v>
      </c>
      <c r="P3532" s="13">
        <f t="shared" si="277"/>
        <v>125</v>
      </c>
      <c r="Q3532" s="15" t="s">
        <v>8315</v>
      </c>
      <c r="R3532" t="s">
        <v>8316</v>
      </c>
      <c r="S3532" s="19">
        <f t="shared" si="278"/>
        <v>42442.623344907406</v>
      </c>
      <c r="T3532" s="19">
        <f t="shared" si="279"/>
        <v>42470.833333333328</v>
      </c>
      <c r="U3532">
        <f t="shared" si="280"/>
        <v>2016</v>
      </c>
    </row>
    <row r="3533" spans="1:21" x14ac:dyDescent="0.3">
      <c r="A3533" s="8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  <c r="O3533">
        <f t="shared" si="276"/>
        <v>128</v>
      </c>
      <c r="P3533" s="13">
        <f t="shared" si="277"/>
        <v>49.23</v>
      </c>
      <c r="Q3533" s="15" t="s">
        <v>8315</v>
      </c>
      <c r="R3533" t="s">
        <v>8316</v>
      </c>
      <c r="S3533" s="19">
        <f t="shared" si="278"/>
        <v>42521.654328703706</v>
      </c>
      <c r="T3533" s="19">
        <f t="shared" si="279"/>
        <v>42551.654328703706</v>
      </c>
      <c r="U3533">
        <f t="shared" si="280"/>
        <v>2016</v>
      </c>
    </row>
    <row r="3534" spans="1:21" ht="57.6" hidden="1" x14ac:dyDescent="0.3">
      <c r="A3534" s="8">
        <v>3532</v>
      </c>
      <c r="B3534" s="9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  <c r="O3534">
        <f t="shared" si="276"/>
        <v>119</v>
      </c>
      <c r="P3534" s="13">
        <f t="shared" si="277"/>
        <v>42.3</v>
      </c>
      <c r="Q3534" s="15" t="s">
        <v>8315</v>
      </c>
      <c r="R3534" t="s">
        <v>8316</v>
      </c>
      <c r="S3534" s="19">
        <f t="shared" si="278"/>
        <v>41884.599849537037</v>
      </c>
      <c r="T3534" s="19">
        <f t="shared" si="279"/>
        <v>41900.165972222225</v>
      </c>
      <c r="U3534">
        <f t="shared" si="280"/>
        <v>2014</v>
      </c>
    </row>
    <row r="3535" spans="1:21" ht="57.6" hidden="1" x14ac:dyDescent="0.3">
      <c r="A3535" s="8">
        <v>3533</v>
      </c>
      <c r="B3535" s="9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  <c r="O3535">
        <f t="shared" si="276"/>
        <v>126</v>
      </c>
      <c r="P3535" s="13">
        <f t="shared" si="277"/>
        <v>78.88</v>
      </c>
      <c r="Q3535" s="15" t="s">
        <v>8315</v>
      </c>
      <c r="R3535" t="s">
        <v>8316</v>
      </c>
      <c r="S3535" s="19">
        <f t="shared" si="278"/>
        <v>42289.761192129634</v>
      </c>
      <c r="T3535" s="19">
        <f t="shared" si="279"/>
        <v>42319.802858796291</v>
      </c>
      <c r="U3535">
        <f t="shared" si="280"/>
        <v>2015</v>
      </c>
    </row>
    <row r="3536" spans="1:21" ht="43.2" hidden="1" x14ac:dyDescent="0.3">
      <c r="A3536" s="8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  <c r="O3536">
        <f t="shared" si="276"/>
        <v>156</v>
      </c>
      <c r="P3536" s="13">
        <f t="shared" si="277"/>
        <v>38.28</v>
      </c>
      <c r="Q3536" s="15" t="s">
        <v>8315</v>
      </c>
      <c r="R3536" t="s">
        <v>8316</v>
      </c>
      <c r="S3536" s="19">
        <f t="shared" si="278"/>
        <v>42243.6252662037</v>
      </c>
      <c r="T3536" s="19">
        <f t="shared" si="279"/>
        <v>42278.6252662037</v>
      </c>
      <c r="U3536">
        <f t="shared" si="280"/>
        <v>2015</v>
      </c>
    </row>
    <row r="3537" spans="1:21" ht="43.2" x14ac:dyDescent="0.3">
      <c r="A3537" s="8">
        <v>3535</v>
      </c>
      <c r="B3537" s="9" t="s">
        <v>3534</v>
      </c>
      <c r="C3537" s="9" t="s">
        <v>7645</v>
      </c>
      <c r="D3537" s="10">
        <v>2000</v>
      </c>
      <c r="E3537" s="11">
        <v>2063</v>
      </c>
      <c r="F3537" s="8" t="s">
        <v>8218</v>
      </c>
      <c r="G3537" s="8" t="s">
        <v>8224</v>
      </c>
      <c r="H3537" s="8" t="s">
        <v>8246</v>
      </c>
      <c r="I3537" s="8">
        <v>1443808800</v>
      </c>
      <c r="J3537" s="8">
        <v>1441120910</v>
      </c>
      <c r="K3537" s="8" t="b">
        <v>0</v>
      </c>
      <c r="L3537" s="8">
        <v>46</v>
      </c>
      <c r="M3537" s="8" t="b">
        <v>1</v>
      </c>
      <c r="N3537" s="8" t="s">
        <v>8269</v>
      </c>
      <c r="O3537">
        <f t="shared" si="276"/>
        <v>103</v>
      </c>
      <c r="P3537" s="13">
        <f t="shared" si="277"/>
        <v>44.85</v>
      </c>
      <c r="Q3537" s="15" t="s">
        <v>8315</v>
      </c>
      <c r="R3537" t="s">
        <v>8316</v>
      </c>
      <c r="S3537" s="19">
        <f t="shared" si="278"/>
        <v>42248.640162037031</v>
      </c>
      <c r="T3537" s="19">
        <f t="shared" si="279"/>
        <v>42279.75</v>
      </c>
      <c r="U3537">
        <f t="shared" si="280"/>
        <v>2015</v>
      </c>
    </row>
    <row r="3538" spans="1:21" ht="43.2" hidden="1" x14ac:dyDescent="0.3">
      <c r="A3538" s="8">
        <v>3536</v>
      </c>
      <c r="B3538" s="9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  <c r="O3538">
        <f t="shared" si="276"/>
        <v>153</v>
      </c>
      <c r="P3538" s="13">
        <f t="shared" si="277"/>
        <v>13.53</v>
      </c>
      <c r="Q3538" s="15" t="s">
        <v>8315</v>
      </c>
      <c r="R3538" t="s">
        <v>8316</v>
      </c>
      <c r="S3538" s="19">
        <f t="shared" si="278"/>
        <v>42328.727141203708</v>
      </c>
      <c r="T3538" s="19">
        <f t="shared" si="279"/>
        <v>42358.499305555553</v>
      </c>
      <c r="U3538">
        <f t="shared" si="280"/>
        <v>2015</v>
      </c>
    </row>
    <row r="3539" spans="1:21" ht="43.2" hidden="1" x14ac:dyDescent="0.3">
      <c r="A3539" s="8">
        <v>3537</v>
      </c>
      <c r="B3539" s="9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  <c r="O3539">
        <f t="shared" si="276"/>
        <v>180</v>
      </c>
      <c r="P3539" s="13">
        <f t="shared" si="277"/>
        <v>43.5</v>
      </c>
      <c r="Q3539" s="15" t="s">
        <v>8315</v>
      </c>
      <c r="R3539" t="s">
        <v>8316</v>
      </c>
      <c r="S3539" s="19">
        <f t="shared" si="278"/>
        <v>41923.354351851849</v>
      </c>
      <c r="T3539" s="19">
        <f t="shared" si="279"/>
        <v>41960.332638888889</v>
      </c>
      <c r="U3539">
        <f t="shared" si="280"/>
        <v>2014</v>
      </c>
    </row>
    <row r="3540" spans="1:21" ht="43.2" x14ac:dyDescent="0.3">
      <c r="A3540" s="8">
        <v>3538</v>
      </c>
      <c r="B3540" s="9" t="s">
        <v>3537</v>
      </c>
      <c r="C3540" s="9" t="s">
        <v>7648</v>
      </c>
      <c r="D3540" s="10">
        <v>2000</v>
      </c>
      <c r="E3540" s="11">
        <v>2569</v>
      </c>
      <c r="F3540" s="8" t="s">
        <v>8218</v>
      </c>
      <c r="G3540" s="8" t="s">
        <v>8224</v>
      </c>
      <c r="H3540" s="8" t="s">
        <v>8246</v>
      </c>
      <c r="I3540" s="8">
        <v>1471428340</v>
      </c>
      <c r="J3540" s="8">
        <v>1469009140</v>
      </c>
      <c r="K3540" s="8" t="b">
        <v>0</v>
      </c>
      <c r="L3540" s="8">
        <v>83</v>
      </c>
      <c r="M3540" s="8" t="b">
        <v>1</v>
      </c>
      <c r="N3540" s="8" t="s">
        <v>8269</v>
      </c>
      <c r="O3540">
        <f t="shared" si="276"/>
        <v>128</v>
      </c>
      <c r="P3540" s="13">
        <f t="shared" si="277"/>
        <v>30.95</v>
      </c>
      <c r="Q3540" s="15" t="s">
        <v>8315</v>
      </c>
      <c r="R3540" t="s">
        <v>8316</v>
      </c>
      <c r="S3540" s="19">
        <f t="shared" si="278"/>
        <v>42571.420601851853</v>
      </c>
      <c r="T3540" s="19">
        <f t="shared" si="279"/>
        <v>42599.420601851853</v>
      </c>
      <c r="U3540">
        <f t="shared" si="280"/>
        <v>2016</v>
      </c>
    </row>
    <row r="3541" spans="1:21" ht="43.2" hidden="1" x14ac:dyDescent="0.3">
      <c r="A3541" s="8">
        <v>3539</v>
      </c>
      <c r="B3541" s="9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  <c r="O3541">
        <f t="shared" si="276"/>
        <v>120</v>
      </c>
      <c r="P3541" s="13">
        <f t="shared" si="277"/>
        <v>55.23</v>
      </c>
      <c r="Q3541" s="15" t="s">
        <v>8315</v>
      </c>
      <c r="R3541" t="s">
        <v>8316</v>
      </c>
      <c r="S3541" s="19">
        <f t="shared" si="278"/>
        <v>42600.756041666667</v>
      </c>
      <c r="T3541" s="19">
        <f t="shared" si="279"/>
        <v>42621.756041666667</v>
      </c>
      <c r="U3541">
        <f t="shared" si="280"/>
        <v>2016</v>
      </c>
    </row>
    <row r="3542" spans="1:21" ht="57.6" hidden="1" x14ac:dyDescent="0.3">
      <c r="A3542" s="8">
        <v>3540</v>
      </c>
      <c r="B3542" s="9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  <c r="O3542">
        <f t="shared" si="276"/>
        <v>123</v>
      </c>
      <c r="P3542" s="13">
        <f t="shared" si="277"/>
        <v>46.13</v>
      </c>
      <c r="Q3542" s="15" t="s">
        <v>8315</v>
      </c>
      <c r="R3542" t="s">
        <v>8316</v>
      </c>
      <c r="S3542" s="19">
        <f t="shared" si="278"/>
        <v>42517.003368055557</v>
      </c>
      <c r="T3542" s="19">
        <f t="shared" si="279"/>
        <v>42547.003368055557</v>
      </c>
      <c r="U3542">
        <f t="shared" si="280"/>
        <v>2016</v>
      </c>
    </row>
    <row r="3543" spans="1:21" ht="43.2" x14ac:dyDescent="0.3">
      <c r="A3543" s="8">
        <v>3541</v>
      </c>
      <c r="B3543" s="9" t="s">
        <v>3540</v>
      </c>
      <c r="C3543" s="9" t="s">
        <v>7651</v>
      </c>
      <c r="D3543" s="10">
        <v>1200</v>
      </c>
      <c r="E3543" s="11">
        <v>1260</v>
      </c>
      <c r="F3543" s="8" t="s">
        <v>8218</v>
      </c>
      <c r="G3543" s="8" t="s">
        <v>8224</v>
      </c>
      <c r="H3543" s="8" t="s">
        <v>8246</v>
      </c>
      <c r="I3543" s="8">
        <v>1441042275</v>
      </c>
      <c r="J3543" s="8">
        <v>1438882275</v>
      </c>
      <c r="K3543" s="8" t="b">
        <v>0</v>
      </c>
      <c r="L3543" s="8">
        <v>32</v>
      </c>
      <c r="M3543" s="8" t="b">
        <v>1</v>
      </c>
      <c r="N3543" s="8" t="s">
        <v>8269</v>
      </c>
      <c r="O3543">
        <f t="shared" si="276"/>
        <v>105</v>
      </c>
      <c r="P3543" s="13">
        <f t="shared" si="277"/>
        <v>39.380000000000003</v>
      </c>
      <c r="Q3543" s="15" t="s">
        <v>8315</v>
      </c>
      <c r="R3543" t="s">
        <v>8316</v>
      </c>
      <c r="S3543" s="19">
        <f t="shared" si="278"/>
        <v>42222.730034722219</v>
      </c>
      <c r="T3543" s="19">
        <f t="shared" si="279"/>
        <v>42247.730034722219</v>
      </c>
      <c r="U3543">
        <f t="shared" si="280"/>
        <v>2015</v>
      </c>
    </row>
    <row r="3544" spans="1:21" ht="43.2" hidden="1" x14ac:dyDescent="0.3">
      <c r="A3544" s="8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  <c r="O3544">
        <f t="shared" si="276"/>
        <v>102</v>
      </c>
      <c r="P3544" s="13">
        <f t="shared" si="277"/>
        <v>66.150000000000006</v>
      </c>
      <c r="Q3544" s="15" t="s">
        <v>8315</v>
      </c>
      <c r="R3544" t="s">
        <v>8316</v>
      </c>
      <c r="S3544" s="19">
        <f t="shared" si="278"/>
        <v>41829.599791666667</v>
      </c>
      <c r="T3544" s="19">
        <f t="shared" si="279"/>
        <v>41889.599791666667</v>
      </c>
      <c r="U3544">
        <f t="shared" si="280"/>
        <v>2014</v>
      </c>
    </row>
    <row r="3545" spans="1:21" ht="43.2" x14ac:dyDescent="0.3">
      <c r="A3545" s="8">
        <v>3543</v>
      </c>
      <c r="B3545" s="9" t="s">
        <v>3542</v>
      </c>
      <c r="C3545" s="9" t="s">
        <v>7653</v>
      </c>
      <c r="D3545" s="10">
        <v>1500</v>
      </c>
      <c r="E3545" s="11">
        <v>1570</v>
      </c>
      <c r="F3545" s="8" t="s">
        <v>8218</v>
      </c>
      <c r="G3545" s="8" t="s">
        <v>8235</v>
      </c>
      <c r="H3545" s="8" t="s">
        <v>8248</v>
      </c>
      <c r="I3545" s="8">
        <v>1435255659</v>
      </c>
      <c r="J3545" s="8">
        <v>1432663659</v>
      </c>
      <c r="K3545" s="8" t="b">
        <v>0</v>
      </c>
      <c r="L3545" s="8">
        <v>29</v>
      </c>
      <c r="M3545" s="8" t="b">
        <v>1</v>
      </c>
      <c r="N3545" s="8" t="s">
        <v>8269</v>
      </c>
      <c r="O3545">
        <f t="shared" si="276"/>
        <v>105</v>
      </c>
      <c r="P3545" s="13">
        <f t="shared" si="277"/>
        <v>54.14</v>
      </c>
      <c r="Q3545" s="15" t="s">
        <v>8315</v>
      </c>
      <c r="R3545" t="s">
        <v>8316</v>
      </c>
      <c r="S3545" s="19">
        <f t="shared" si="278"/>
        <v>42150.755312499998</v>
      </c>
      <c r="T3545" s="19">
        <f t="shared" si="279"/>
        <v>42180.755312499998</v>
      </c>
      <c r="U3545">
        <f t="shared" si="280"/>
        <v>2015</v>
      </c>
    </row>
    <row r="3546" spans="1:21" ht="28.8" x14ac:dyDescent="0.3">
      <c r="A3546" s="8">
        <v>3544</v>
      </c>
      <c r="B3546" s="9" t="s">
        <v>3543</v>
      </c>
      <c r="C3546" s="9" t="s">
        <v>7654</v>
      </c>
      <c r="D3546" s="10">
        <v>2500</v>
      </c>
      <c r="E3546" s="11">
        <v>2500</v>
      </c>
      <c r="F3546" s="8" t="s">
        <v>8218</v>
      </c>
      <c r="G3546" s="8" t="s">
        <v>8223</v>
      </c>
      <c r="H3546" s="8" t="s">
        <v>8245</v>
      </c>
      <c r="I3546" s="8">
        <v>1425758257</v>
      </c>
      <c r="J3546" s="8">
        <v>1423166257</v>
      </c>
      <c r="K3546" s="8" t="b">
        <v>0</v>
      </c>
      <c r="L3546" s="8">
        <v>24</v>
      </c>
      <c r="M3546" s="8" t="b">
        <v>1</v>
      </c>
      <c r="N3546" s="8" t="s">
        <v>8269</v>
      </c>
      <c r="O3546">
        <f t="shared" si="276"/>
        <v>100</v>
      </c>
      <c r="P3546" s="13">
        <f t="shared" si="277"/>
        <v>104.17</v>
      </c>
      <c r="Q3546" s="15" t="s">
        <v>8315</v>
      </c>
      <c r="R3546" t="s">
        <v>8316</v>
      </c>
      <c r="S3546" s="19">
        <f t="shared" si="278"/>
        <v>42040.831678240742</v>
      </c>
      <c r="T3546" s="19">
        <f t="shared" si="279"/>
        <v>42070.831678240742</v>
      </c>
      <c r="U3546">
        <f t="shared" si="280"/>
        <v>2015</v>
      </c>
    </row>
    <row r="3547" spans="1:21" ht="43.2" hidden="1" x14ac:dyDescent="0.3">
      <c r="A3547" s="8">
        <v>3545</v>
      </c>
      <c r="B3547" s="9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  <c r="O3547">
        <f t="shared" si="276"/>
        <v>100</v>
      </c>
      <c r="P3547" s="13">
        <f t="shared" si="277"/>
        <v>31.38</v>
      </c>
      <c r="Q3547" s="15" t="s">
        <v>8315</v>
      </c>
      <c r="R3547" t="s">
        <v>8316</v>
      </c>
      <c r="S3547" s="19">
        <f t="shared" si="278"/>
        <v>42075.807395833333</v>
      </c>
      <c r="T3547" s="19">
        <f t="shared" si="279"/>
        <v>42105.807395833333</v>
      </c>
      <c r="U3547">
        <f t="shared" si="280"/>
        <v>2015</v>
      </c>
    </row>
    <row r="3548" spans="1:21" ht="43.2" x14ac:dyDescent="0.3">
      <c r="A3548" s="8">
        <v>3546</v>
      </c>
      <c r="B3548" s="9" t="s">
        <v>3545</v>
      </c>
      <c r="C3548" s="9" t="s">
        <v>7656</v>
      </c>
      <c r="D3548" s="10">
        <v>1100</v>
      </c>
      <c r="E3548" s="11">
        <v>1125</v>
      </c>
      <c r="F3548" s="8" t="s">
        <v>8218</v>
      </c>
      <c r="G3548" s="8" t="s">
        <v>8223</v>
      </c>
      <c r="H3548" s="8" t="s">
        <v>8245</v>
      </c>
      <c r="I3548" s="8">
        <v>1427860740</v>
      </c>
      <c r="J3548" s="8">
        <v>1426002684</v>
      </c>
      <c r="K3548" s="8" t="b">
        <v>0</v>
      </c>
      <c r="L3548" s="8">
        <v>19</v>
      </c>
      <c r="M3548" s="8" t="b">
        <v>1</v>
      </c>
      <c r="N3548" s="8" t="s">
        <v>8269</v>
      </c>
      <c r="O3548">
        <f t="shared" si="276"/>
        <v>102</v>
      </c>
      <c r="P3548" s="13">
        <f t="shared" si="277"/>
        <v>59.21</v>
      </c>
      <c r="Q3548" s="15" t="s">
        <v>8315</v>
      </c>
      <c r="R3548" t="s">
        <v>8316</v>
      </c>
      <c r="S3548" s="19">
        <f t="shared" si="278"/>
        <v>42073.660694444443</v>
      </c>
      <c r="T3548" s="19">
        <f t="shared" si="279"/>
        <v>42095.165972222225</v>
      </c>
      <c r="U3548">
        <f t="shared" si="280"/>
        <v>2015</v>
      </c>
    </row>
    <row r="3549" spans="1:21" ht="43.2" hidden="1" x14ac:dyDescent="0.3">
      <c r="A3549" s="8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  <c r="O3549">
        <f t="shared" si="276"/>
        <v>114</v>
      </c>
      <c r="P3549" s="13">
        <f t="shared" si="277"/>
        <v>119.18</v>
      </c>
      <c r="Q3549" s="15" t="s">
        <v>8315</v>
      </c>
      <c r="R3549" t="s">
        <v>8316</v>
      </c>
      <c r="S3549" s="19">
        <f t="shared" si="278"/>
        <v>42480.078715277778</v>
      </c>
      <c r="T3549" s="19">
        <f t="shared" si="279"/>
        <v>42504.165972222225</v>
      </c>
      <c r="U3549">
        <f t="shared" si="280"/>
        <v>2016</v>
      </c>
    </row>
    <row r="3550" spans="1:21" ht="43.2" x14ac:dyDescent="0.3">
      <c r="A3550" s="8">
        <v>3548</v>
      </c>
      <c r="B3550" s="9" t="s">
        <v>3547</v>
      </c>
      <c r="C3550" s="9" t="s">
        <v>7658</v>
      </c>
      <c r="D3550" s="10">
        <v>2100</v>
      </c>
      <c r="E3550" s="11">
        <v>2140</v>
      </c>
      <c r="F3550" s="8" t="s">
        <v>8218</v>
      </c>
      <c r="G3550" s="8" t="s">
        <v>8223</v>
      </c>
      <c r="H3550" s="8" t="s">
        <v>8245</v>
      </c>
      <c r="I3550" s="8">
        <v>1457139600</v>
      </c>
      <c r="J3550" s="8">
        <v>1455230214</v>
      </c>
      <c r="K3550" s="8" t="b">
        <v>0</v>
      </c>
      <c r="L3550" s="8">
        <v>13</v>
      </c>
      <c r="M3550" s="8" t="b">
        <v>1</v>
      </c>
      <c r="N3550" s="8" t="s">
        <v>8269</v>
      </c>
      <c r="O3550">
        <f t="shared" si="276"/>
        <v>102</v>
      </c>
      <c r="P3550" s="13">
        <f t="shared" si="277"/>
        <v>164.62</v>
      </c>
      <c r="Q3550" s="15" t="s">
        <v>8315</v>
      </c>
      <c r="R3550" t="s">
        <v>8316</v>
      </c>
      <c r="S3550" s="19">
        <f t="shared" si="278"/>
        <v>42411.942291666666</v>
      </c>
      <c r="T3550" s="19">
        <f t="shared" si="279"/>
        <v>42434.041666666672</v>
      </c>
      <c r="U3550">
        <f t="shared" si="280"/>
        <v>2016</v>
      </c>
    </row>
    <row r="3551" spans="1:21" ht="43.2" x14ac:dyDescent="0.3">
      <c r="A3551" s="8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  <c r="O3551">
        <f t="shared" si="276"/>
        <v>102</v>
      </c>
      <c r="P3551" s="13">
        <f t="shared" si="277"/>
        <v>24.29</v>
      </c>
      <c r="Q3551" s="15" t="s">
        <v>8315</v>
      </c>
      <c r="R3551" t="s">
        <v>8316</v>
      </c>
      <c r="S3551" s="19">
        <f t="shared" si="278"/>
        <v>42223.394363425927</v>
      </c>
      <c r="T3551" s="19">
        <f t="shared" si="279"/>
        <v>42251.394363425927</v>
      </c>
      <c r="U3551">
        <f t="shared" si="280"/>
        <v>2015</v>
      </c>
    </row>
    <row r="3552" spans="1:21" ht="43.2" x14ac:dyDescent="0.3">
      <c r="A3552" s="8">
        <v>3550</v>
      </c>
      <c r="B3552" s="9" t="s">
        <v>3549</v>
      </c>
      <c r="C3552" s="9" t="s">
        <v>7660</v>
      </c>
      <c r="D3552" s="10">
        <v>2500</v>
      </c>
      <c r="E3552" s="11">
        <v>2620</v>
      </c>
      <c r="F3552" s="8" t="s">
        <v>8218</v>
      </c>
      <c r="G3552" s="8" t="s">
        <v>8224</v>
      </c>
      <c r="H3552" s="8" t="s">
        <v>8246</v>
      </c>
      <c r="I3552" s="8">
        <v>1462224398</v>
      </c>
      <c r="J3552" s="8">
        <v>1459632398</v>
      </c>
      <c r="K3552" s="8" t="b">
        <v>0</v>
      </c>
      <c r="L3552" s="8">
        <v>64</v>
      </c>
      <c r="M3552" s="8" t="b">
        <v>1</v>
      </c>
      <c r="N3552" s="8" t="s">
        <v>8269</v>
      </c>
      <c r="O3552">
        <f t="shared" si="276"/>
        <v>105</v>
      </c>
      <c r="P3552" s="13">
        <f t="shared" si="277"/>
        <v>40.94</v>
      </c>
      <c r="Q3552" s="15" t="s">
        <v>8315</v>
      </c>
      <c r="R3552" t="s">
        <v>8316</v>
      </c>
      <c r="S3552" s="19">
        <f t="shared" si="278"/>
        <v>42462.893495370372</v>
      </c>
      <c r="T3552" s="19">
        <f t="shared" si="279"/>
        <v>42492.893495370372</v>
      </c>
      <c r="U3552">
        <f t="shared" si="280"/>
        <v>2016</v>
      </c>
    </row>
    <row r="3553" spans="1:21" ht="43.2" x14ac:dyDescent="0.3">
      <c r="A3553" s="8">
        <v>3551</v>
      </c>
      <c r="B3553" s="9" t="s">
        <v>3550</v>
      </c>
      <c r="C3553" s="9" t="s">
        <v>7661</v>
      </c>
      <c r="D3553" s="10">
        <v>1500</v>
      </c>
      <c r="E3553" s="11">
        <v>1527.5</v>
      </c>
      <c r="F3553" s="8" t="s">
        <v>8218</v>
      </c>
      <c r="G3553" s="8" t="s">
        <v>8223</v>
      </c>
      <c r="H3553" s="8" t="s">
        <v>8245</v>
      </c>
      <c r="I3553" s="8">
        <v>1400796420</v>
      </c>
      <c r="J3553" s="8">
        <v>1398342170</v>
      </c>
      <c r="K3553" s="8" t="b">
        <v>0</v>
      </c>
      <c r="L3553" s="8">
        <v>25</v>
      </c>
      <c r="M3553" s="8" t="b">
        <v>1</v>
      </c>
      <c r="N3553" s="8" t="s">
        <v>8269</v>
      </c>
      <c r="O3553">
        <f t="shared" si="276"/>
        <v>102</v>
      </c>
      <c r="P3553" s="13">
        <f t="shared" si="277"/>
        <v>61.1</v>
      </c>
      <c r="Q3553" s="15" t="s">
        <v>8315</v>
      </c>
      <c r="R3553" t="s">
        <v>8316</v>
      </c>
      <c r="S3553" s="19">
        <f t="shared" si="278"/>
        <v>41753.515856481477</v>
      </c>
      <c r="T3553" s="19">
        <f t="shared" si="279"/>
        <v>41781.921527777777</v>
      </c>
      <c r="U3553">
        <f t="shared" si="280"/>
        <v>2014</v>
      </c>
    </row>
    <row r="3554" spans="1:21" ht="43.2" hidden="1" x14ac:dyDescent="0.3">
      <c r="A3554" s="8">
        <v>3552</v>
      </c>
      <c r="B3554" s="9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  <c r="O3554">
        <f t="shared" si="276"/>
        <v>100</v>
      </c>
      <c r="P3554" s="13">
        <f t="shared" si="277"/>
        <v>38.65</v>
      </c>
      <c r="Q3554" s="15" t="s">
        <v>8315</v>
      </c>
      <c r="R3554" t="s">
        <v>8316</v>
      </c>
      <c r="S3554" s="19">
        <f t="shared" si="278"/>
        <v>41788.587083333332</v>
      </c>
      <c r="T3554" s="19">
        <f t="shared" si="279"/>
        <v>41818.587083333332</v>
      </c>
      <c r="U3554">
        <f t="shared" si="280"/>
        <v>2014</v>
      </c>
    </row>
    <row r="3555" spans="1:21" ht="43.2" hidden="1" x14ac:dyDescent="0.3">
      <c r="A3555" s="8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  <c r="O3555">
        <f t="shared" si="276"/>
        <v>106</v>
      </c>
      <c r="P3555" s="13">
        <f t="shared" si="277"/>
        <v>56.2</v>
      </c>
      <c r="Q3555" s="15" t="s">
        <v>8315</v>
      </c>
      <c r="R3555" t="s">
        <v>8316</v>
      </c>
      <c r="S3555" s="19">
        <f t="shared" si="278"/>
        <v>42196.028703703705</v>
      </c>
      <c r="T3555" s="19">
        <f t="shared" si="279"/>
        <v>42228</v>
      </c>
      <c r="U3555">
        <f t="shared" si="280"/>
        <v>2015</v>
      </c>
    </row>
    <row r="3556" spans="1:21" ht="43.2" hidden="1" x14ac:dyDescent="0.3">
      <c r="A3556" s="8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  <c r="O3556">
        <f t="shared" si="276"/>
        <v>113</v>
      </c>
      <c r="P3556" s="13">
        <f t="shared" si="277"/>
        <v>107</v>
      </c>
      <c r="Q3556" s="15" t="s">
        <v>8315</v>
      </c>
      <c r="R3556" t="s">
        <v>8316</v>
      </c>
      <c r="S3556" s="19">
        <f t="shared" si="278"/>
        <v>42016.050451388888</v>
      </c>
      <c r="T3556" s="19">
        <f t="shared" si="279"/>
        <v>42046.708333333328</v>
      </c>
      <c r="U3556">
        <f t="shared" si="280"/>
        <v>2015</v>
      </c>
    </row>
    <row r="3557" spans="1:21" ht="43.2" x14ac:dyDescent="0.3">
      <c r="A3557" s="8">
        <v>3555</v>
      </c>
      <c r="B3557" s="9" t="s">
        <v>3554</v>
      </c>
      <c r="C3557" s="9" t="s">
        <v>7665</v>
      </c>
      <c r="D3557" s="10">
        <v>2400</v>
      </c>
      <c r="E3557" s="11">
        <v>2400</v>
      </c>
      <c r="F3557" s="8" t="s">
        <v>8218</v>
      </c>
      <c r="G3557" s="8" t="s">
        <v>8236</v>
      </c>
      <c r="H3557" s="8" t="s">
        <v>8248</v>
      </c>
      <c r="I3557" s="8">
        <v>1479382594</v>
      </c>
      <c r="J3557" s="8">
        <v>1476786994</v>
      </c>
      <c r="K3557" s="8" t="b">
        <v>0</v>
      </c>
      <c r="L3557" s="8">
        <v>14</v>
      </c>
      <c r="M3557" s="8" t="b">
        <v>1</v>
      </c>
      <c r="N3557" s="8" t="s">
        <v>8269</v>
      </c>
      <c r="O3557">
        <f t="shared" si="276"/>
        <v>100</v>
      </c>
      <c r="P3557" s="13">
        <f t="shared" si="277"/>
        <v>171.43</v>
      </c>
      <c r="Q3557" s="15" t="s">
        <v>8315</v>
      </c>
      <c r="R3557" t="s">
        <v>8316</v>
      </c>
      <c r="S3557" s="19">
        <f t="shared" si="278"/>
        <v>42661.442060185189</v>
      </c>
      <c r="T3557" s="19">
        <f t="shared" si="279"/>
        <v>42691.483726851846</v>
      </c>
      <c r="U3557">
        <f t="shared" si="280"/>
        <v>2016</v>
      </c>
    </row>
    <row r="3558" spans="1:21" ht="43.2" x14ac:dyDescent="0.3">
      <c r="A3558" s="8">
        <v>3556</v>
      </c>
      <c r="B3558" s="9" t="s">
        <v>3555</v>
      </c>
      <c r="C3558" s="9" t="s">
        <v>7666</v>
      </c>
      <c r="D3558" s="10">
        <v>2200</v>
      </c>
      <c r="E3558" s="11">
        <v>2210</v>
      </c>
      <c r="F3558" s="8" t="s">
        <v>8218</v>
      </c>
      <c r="G3558" s="8" t="s">
        <v>8224</v>
      </c>
      <c r="H3558" s="8" t="s">
        <v>8246</v>
      </c>
      <c r="I3558" s="8">
        <v>1408289724</v>
      </c>
      <c r="J3558" s="8">
        <v>1403105724</v>
      </c>
      <c r="K3558" s="8" t="b">
        <v>0</v>
      </c>
      <c r="L3558" s="8">
        <v>20</v>
      </c>
      <c r="M3558" s="8" t="b">
        <v>1</v>
      </c>
      <c r="N3558" s="8" t="s">
        <v>8269</v>
      </c>
      <c r="O3558">
        <f t="shared" si="276"/>
        <v>100</v>
      </c>
      <c r="P3558" s="13">
        <f t="shared" si="277"/>
        <v>110.5</v>
      </c>
      <c r="Q3558" s="15" t="s">
        <v>8315</v>
      </c>
      <c r="R3558" t="s">
        <v>8316</v>
      </c>
      <c r="S3558" s="19">
        <f t="shared" si="278"/>
        <v>41808.649583333332</v>
      </c>
      <c r="T3558" s="19">
        <f t="shared" si="279"/>
        <v>41868.649583333332</v>
      </c>
      <c r="U3558">
        <f t="shared" si="280"/>
        <v>2014</v>
      </c>
    </row>
    <row r="3559" spans="1:21" ht="57.6" hidden="1" x14ac:dyDescent="0.3">
      <c r="A3559" s="8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  <c r="O3559">
        <f t="shared" si="276"/>
        <v>100</v>
      </c>
      <c r="P3559" s="13">
        <f t="shared" si="277"/>
        <v>179.28</v>
      </c>
      <c r="Q3559" s="15" t="s">
        <v>8315</v>
      </c>
      <c r="R3559" t="s">
        <v>8316</v>
      </c>
      <c r="S3559" s="19">
        <f t="shared" si="278"/>
        <v>41730.276747685188</v>
      </c>
      <c r="T3559" s="19">
        <f t="shared" si="279"/>
        <v>41764.276747685188</v>
      </c>
      <c r="U3559">
        <f t="shared" si="280"/>
        <v>2014</v>
      </c>
    </row>
    <row r="3560" spans="1:21" ht="43.2" hidden="1" x14ac:dyDescent="0.3">
      <c r="A3560" s="8">
        <v>3558</v>
      </c>
      <c r="B3560" s="9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  <c r="O3560">
        <f t="shared" si="276"/>
        <v>144</v>
      </c>
      <c r="P3560" s="13">
        <f t="shared" si="277"/>
        <v>22.91</v>
      </c>
      <c r="Q3560" s="15" t="s">
        <v>8315</v>
      </c>
      <c r="R3560" t="s">
        <v>8316</v>
      </c>
      <c r="S3560" s="19">
        <f t="shared" si="278"/>
        <v>42139.816840277781</v>
      </c>
      <c r="T3560" s="19">
        <f t="shared" si="279"/>
        <v>42181.875</v>
      </c>
      <c r="U3560">
        <f t="shared" si="280"/>
        <v>2015</v>
      </c>
    </row>
    <row r="3561" spans="1:21" ht="57.6" x14ac:dyDescent="0.3">
      <c r="A3561" s="8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  <c r="O3561">
        <f t="shared" si="276"/>
        <v>104</v>
      </c>
      <c r="P3561" s="13">
        <f t="shared" si="277"/>
        <v>43.13</v>
      </c>
      <c r="Q3561" s="15" t="s">
        <v>8315</v>
      </c>
      <c r="R3561" t="s">
        <v>8316</v>
      </c>
      <c r="S3561" s="19">
        <f t="shared" si="278"/>
        <v>42194.096157407403</v>
      </c>
      <c r="T3561" s="19">
        <f t="shared" si="279"/>
        <v>42216.373611111107</v>
      </c>
      <c r="U3561">
        <f t="shared" si="280"/>
        <v>2015</v>
      </c>
    </row>
    <row r="3562" spans="1:21" ht="43.2" x14ac:dyDescent="0.3">
      <c r="A3562" s="8">
        <v>3560</v>
      </c>
      <c r="B3562" s="9" t="s">
        <v>3559</v>
      </c>
      <c r="C3562" s="9" t="s">
        <v>7670</v>
      </c>
      <c r="D3562" s="10">
        <v>3200</v>
      </c>
      <c r="E3562" s="11">
        <v>3470</v>
      </c>
      <c r="F3562" s="8" t="s">
        <v>8218</v>
      </c>
      <c r="G3562" s="8" t="s">
        <v>8228</v>
      </c>
      <c r="H3562" s="8" t="s">
        <v>8250</v>
      </c>
      <c r="I3562" s="8">
        <v>1432694700</v>
      </c>
      <c r="J3562" s="8">
        <v>1429651266</v>
      </c>
      <c r="K3562" s="8" t="b">
        <v>0</v>
      </c>
      <c r="L3562" s="8">
        <v>74</v>
      </c>
      <c r="M3562" s="8" t="b">
        <v>1</v>
      </c>
      <c r="N3562" s="8" t="s">
        <v>8269</v>
      </c>
      <c r="O3562">
        <f t="shared" si="276"/>
        <v>108</v>
      </c>
      <c r="P3562" s="13">
        <f t="shared" si="277"/>
        <v>46.89</v>
      </c>
      <c r="Q3562" s="15" t="s">
        <v>8315</v>
      </c>
      <c r="R3562" t="s">
        <v>8316</v>
      </c>
      <c r="S3562" s="19">
        <f t="shared" si="278"/>
        <v>42115.889652777783</v>
      </c>
      <c r="T3562" s="19">
        <f t="shared" si="279"/>
        <v>42151.114583333328</v>
      </c>
      <c r="U3562">
        <f t="shared" si="280"/>
        <v>2015</v>
      </c>
    </row>
    <row r="3563" spans="1:21" ht="115.2" x14ac:dyDescent="0.3">
      <c r="A3563" s="8">
        <v>3561</v>
      </c>
      <c r="B3563" s="9" t="s">
        <v>3560</v>
      </c>
      <c r="C3563" s="9" t="s">
        <v>7671</v>
      </c>
      <c r="D3563" s="10">
        <v>2500</v>
      </c>
      <c r="E3563" s="11">
        <v>2560</v>
      </c>
      <c r="F3563" s="8" t="s">
        <v>8218</v>
      </c>
      <c r="G3563" s="8" t="s">
        <v>8223</v>
      </c>
      <c r="H3563" s="8" t="s">
        <v>8245</v>
      </c>
      <c r="I3563" s="8">
        <v>1438799760</v>
      </c>
      <c r="J3563" s="8">
        <v>1437236378</v>
      </c>
      <c r="K3563" s="8" t="b">
        <v>0</v>
      </c>
      <c r="L3563" s="8">
        <v>54</v>
      </c>
      <c r="M3563" s="8" t="b">
        <v>1</v>
      </c>
      <c r="N3563" s="8" t="s">
        <v>8269</v>
      </c>
      <c r="O3563">
        <f t="shared" si="276"/>
        <v>102</v>
      </c>
      <c r="P3563" s="13">
        <f t="shared" si="277"/>
        <v>47.41</v>
      </c>
      <c r="Q3563" s="15" t="s">
        <v>8315</v>
      </c>
      <c r="R3563" t="s">
        <v>8316</v>
      </c>
      <c r="S3563" s="19">
        <f t="shared" si="278"/>
        <v>42203.680300925931</v>
      </c>
      <c r="T3563" s="19">
        <f t="shared" si="279"/>
        <v>42221.774999999994</v>
      </c>
      <c r="U3563">
        <f t="shared" si="280"/>
        <v>2015</v>
      </c>
    </row>
    <row r="3564" spans="1:21" ht="43.2" hidden="1" x14ac:dyDescent="0.3">
      <c r="A3564" s="8">
        <v>3562</v>
      </c>
      <c r="B3564" s="9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  <c r="O3564">
        <f t="shared" si="276"/>
        <v>149</v>
      </c>
      <c r="P3564" s="13">
        <f t="shared" si="277"/>
        <v>15.13</v>
      </c>
      <c r="Q3564" s="15" t="s">
        <v>8315</v>
      </c>
      <c r="R3564" t="s">
        <v>8316</v>
      </c>
      <c r="S3564" s="19">
        <f t="shared" si="278"/>
        <v>42433.761886574073</v>
      </c>
      <c r="T3564" s="19">
        <f t="shared" si="279"/>
        <v>42442.916666666672</v>
      </c>
      <c r="U3564">
        <f t="shared" si="280"/>
        <v>2016</v>
      </c>
    </row>
    <row r="3565" spans="1:21" ht="43.2" hidden="1" x14ac:dyDescent="0.3">
      <c r="A3565" s="8">
        <v>3563</v>
      </c>
      <c r="B3565" s="9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  <c r="O3565">
        <f t="shared" si="276"/>
        <v>105</v>
      </c>
      <c r="P3565" s="13">
        <f t="shared" si="277"/>
        <v>21.1</v>
      </c>
      <c r="Q3565" s="15" t="s">
        <v>8315</v>
      </c>
      <c r="R3565" t="s">
        <v>8316</v>
      </c>
      <c r="S3565" s="19">
        <f t="shared" si="278"/>
        <v>42555.671944444446</v>
      </c>
      <c r="T3565" s="19">
        <f t="shared" si="279"/>
        <v>42583.791666666672</v>
      </c>
      <c r="U3565">
        <f t="shared" si="280"/>
        <v>2016</v>
      </c>
    </row>
    <row r="3566" spans="1:21" ht="28.8" x14ac:dyDescent="0.3">
      <c r="A3566" s="8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  <c r="O3566">
        <f t="shared" si="276"/>
        <v>101</v>
      </c>
      <c r="P3566" s="13">
        <f t="shared" si="277"/>
        <v>59.12</v>
      </c>
      <c r="Q3566" s="15" t="s">
        <v>8315</v>
      </c>
      <c r="R3566" t="s">
        <v>8316</v>
      </c>
      <c r="S3566" s="19">
        <f t="shared" si="278"/>
        <v>42236.623252314821</v>
      </c>
      <c r="T3566" s="19">
        <f t="shared" si="279"/>
        <v>42282.666666666672</v>
      </c>
      <c r="U3566">
        <f t="shared" si="280"/>
        <v>2015</v>
      </c>
    </row>
    <row r="3567" spans="1:21" ht="43.2" hidden="1" x14ac:dyDescent="0.3">
      <c r="A3567" s="8">
        <v>3565</v>
      </c>
      <c r="B3567" s="9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  <c r="O3567">
        <f t="shared" si="276"/>
        <v>131</v>
      </c>
      <c r="P3567" s="13">
        <f t="shared" si="277"/>
        <v>97.92</v>
      </c>
      <c r="Q3567" s="15" t="s">
        <v>8315</v>
      </c>
      <c r="R3567" t="s">
        <v>8316</v>
      </c>
      <c r="S3567" s="19">
        <f t="shared" si="278"/>
        <v>41974.743148148147</v>
      </c>
      <c r="T3567" s="19">
        <f t="shared" si="279"/>
        <v>42004.743148148147</v>
      </c>
      <c r="U3567">
        <f t="shared" si="280"/>
        <v>2014</v>
      </c>
    </row>
    <row r="3568" spans="1:21" ht="43.2" x14ac:dyDescent="0.3">
      <c r="A3568" s="8">
        <v>3566</v>
      </c>
      <c r="B3568" s="9" t="s">
        <v>3565</v>
      </c>
      <c r="C3568" s="9" t="s">
        <v>7676</v>
      </c>
      <c r="D3568" s="10">
        <v>2000</v>
      </c>
      <c r="E3568" s="11">
        <v>2095</v>
      </c>
      <c r="F3568" s="8" t="s">
        <v>8218</v>
      </c>
      <c r="G3568" s="8" t="s">
        <v>8224</v>
      </c>
      <c r="H3568" s="8" t="s">
        <v>8246</v>
      </c>
      <c r="I3568" s="8">
        <v>1422015083</v>
      </c>
      <c r="J3568" s="8">
        <v>1419423083</v>
      </c>
      <c r="K3568" s="8" t="b">
        <v>0</v>
      </c>
      <c r="L3568" s="8">
        <v>38</v>
      </c>
      <c r="M3568" s="8" t="b">
        <v>1</v>
      </c>
      <c r="N3568" s="8" t="s">
        <v>8269</v>
      </c>
      <c r="O3568">
        <f t="shared" si="276"/>
        <v>105</v>
      </c>
      <c r="P3568" s="13">
        <f t="shared" si="277"/>
        <v>55.13</v>
      </c>
      <c r="Q3568" s="15" t="s">
        <v>8315</v>
      </c>
      <c r="R3568" t="s">
        <v>8316</v>
      </c>
      <c r="S3568" s="19">
        <f t="shared" si="278"/>
        <v>41997.507905092592</v>
      </c>
      <c r="T3568" s="19">
        <f t="shared" si="279"/>
        <v>42027.507905092592</v>
      </c>
      <c r="U3568">
        <f t="shared" si="280"/>
        <v>2014</v>
      </c>
    </row>
    <row r="3569" spans="1:21" ht="43.2" x14ac:dyDescent="0.3">
      <c r="A3569" s="8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  <c r="O3569">
        <f t="shared" si="276"/>
        <v>109</v>
      </c>
      <c r="P3569" s="13">
        <f t="shared" si="277"/>
        <v>26.54</v>
      </c>
      <c r="Q3569" s="15" t="s">
        <v>8315</v>
      </c>
      <c r="R3569" t="s">
        <v>8316</v>
      </c>
      <c r="S3569" s="19">
        <f t="shared" si="278"/>
        <v>42135.810694444444</v>
      </c>
      <c r="T3569" s="19">
        <f t="shared" si="279"/>
        <v>42165.810694444444</v>
      </c>
      <c r="U3569">
        <f t="shared" si="280"/>
        <v>2015</v>
      </c>
    </row>
    <row r="3570" spans="1:21" ht="43.2" x14ac:dyDescent="0.3">
      <c r="A3570" s="8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  <c r="O3570">
        <f t="shared" si="276"/>
        <v>111</v>
      </c>
      <c r="P3570" s="13">
        <f t="shared" si="277"/>
        <v>58.42</v>
      </c>
      <c r="Q3570" s="15" t="s">
        <v>8315</v>
      </c>
      <c r="R3570" t="s">
        <v>8316</v>
      </c>
      <c r="S3570" s="19">
        <f t="shared" si="278"/>
        <v>41869.740671296298</v>
      </c>
      <c r="T3570" s="19">
        <f t="shared" si="279"/>
        <v>41899.740671296298</v>
      </c>
      <c r="U3570">
        <f t="shared" si="280"/>
        <v>2014</v>
      </c>
    </row>
    <row r="3571" spans="1:21" ht="43.2" hidden="1" x14ac:dyDescent="0.3">
      <c r="A3571" s="8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  <c r="O3571">
        <f t="shared" si="276"/>
        <v>100</v>
      </c>
      <c r="P3571" s="13">
        <f t="shared" si="277"/>
        <v>122.54</v>
      </c>
      <c r="Q3571" s="15" t="s">
        <v>8315</v>
      </c>
      <c r="R3571" t="s">
        <v>8316</v>
      </c>
      <c r="S3571" s="19">
        <f t="shared" si="278"/>
        <v>41982.688611111109</v>
      </c>
      <c r="T3571" s="19">
        <f t="shared" si="279"/>
        <v>42012.688611111109</v>
      </c>
      <c r="U3571">
        <f t="shared" si="280"/>
        <v>2014</v>
      </c>
    </row>
    <row r="3572" spans="1:21" ht="43.2" x14ac:dyDescent="0.3">
      <c r="A3572" s="8">
        <v>3570</v>
      </c>
      <c r="B3572" s="9" t="s">
        <v>3569</v>
      </c>
      <c r="C3572" s="9" t="s">
        <v>7680</v>
      </c>
      <c r="D3572" s="10">
        <v>2000</v>
      </c>
      <c r="E3572" s="11">
        <v>2287</v>
      </c>
      <c r="F3572" s="8" t="s">
        <v>8218</v>
      </c>
      <c r="G3572" s="8" t="s">
        <v>8223</v>
      </c>
      <c r="H3572" s="8" t="s">
        <v>8245</v>
      </c>
      <c r="I3572" s="8">
        <v>1420009200</v>
      </c>
      <c r="J3572" s="8">
        <v>1417593483</v>
      </c>
      <c r="K3572" s="8" t="b">
        <v>0</v>
      </c>
      <c r="L3572" s="8">
        <v>26</v>
      </c>
      <c r="M3572" s="8" t="b">
        <v>1</v>
      </c>
      <c r="N3572" s="8" t="s">
        <v>8269</v>
      </c>
      <c r="O3572">
        <f t="shared" si="276"/>
        <v>114</v>
      </c>
      <c r="P3572" s="13">
        <f t="shared" si="277"/>
        <v>87.96</v>
      </c>
      <c r="Q3572" s="15" t="s">
        <v>8315</v>
      </c>
      <c r="R3572" t="s">
        <v>8316</v>
      </c>
      <c r="S3572" s="19">
        <f t="shared" si="278"/>
        <v>41976.331979166673</v>
      </c>
      <c r="T3572" s="19">
        <f t="shared" si="279"/>
        <v>42004.291666666672</v>
      </c>
      <c r="U3572">
        <f t="shared" si="280"/>
        <v>2014</v>
      </c>
    </row>
    <row r="3573" spans="1:21" ht="43.2" x14ac:dyDescent="0.3">
      <c r="A3573" s="8">
        <v>3571</v>
      </c>
      <c r="B3573" s="9" t="s">
        <v>3570</v>
      </c>
      <c r="C3573" s="9" t="s">
        <v>7681</v>
      </c>
      <c r="D3573" s="10">
        <v>1500</v>
      </c>
      <c r="E3573" s="11">
        <v>1831</v>
      </c>
      <c r="F3573" s="8" t="s">
        <v>8218</v>
      </c>
      <c r="G3573" s="8" t="s">
        <v>8224</v>
      </c>
      <c r="H3573" s="8" t="s">
        <v>8246</v>
      </c>
      <c r="I3573" s="8">
        <v>1414701413</v>
      </c>
      <c r="J3573" s="8">
        <v>1412109413</v>
      </c>
      <c r="K3573" s="8" t="b">
        <v>0</v>
      </c>
      <c r="L3573" s="8">
        <v>25</v>
      </c>
      <c r="M3573" s="8" t="b">
        <v>1</v>
      </c>
      <c r="N3573" s="8" t="s">
        <v>8269</v>
      </c>
      <c r="O3573">
        <f t="shared" si="276"/>
        <v>122</v>
      </c>
      <c r="P3573" s="13">
        <f t="shared" si="277"/>
        <v>73.239999999999995</v>
      </c>
      <c r="Q3573" s="15" t="s">
        <v>8315</v>
      </c>
      <c r="R3573" t="s">
        <v>8316</v>
      </c>
      <c r="S3573" s="19">
        <f t="shared" si="278"/>
        <v>41912.858946759261</v>
      </c>
      <c r="T3573" s="19">
        <f t="shared" si="279"/>
        <v>41942.858946759261</v>
      </c>
      <c r="U3573">
        <f t="shared" si="280"/>
        <v>2014</v>
      </c>
    </row>
    <row r="3574" spans="1:21" ht="28.8" hidden="1" x14ac:dyDescent="0.3">
      <c r="A3574" s="8">
        <v>3572</v>
      </c>
      <c r="B3574" s="9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  <c r="O3574">
        <f t="shared" si="276"/>
        <v>100</v>
      </c>
      <c r="P3574" s="13">
        <f t="shared" si="277"/>
        <v>55.56</v>
      </c>
      <c r="Q3574" s="15" t="s">
        <v>8315</v>
      </c>
      <c r="R3574" t="s">
        <v>8316</v>
      </c>
      <c r="S3574" s="19">
        <f t="shared" si="278"/>
        <v>42146.570393518516</v>
      </c>
      <c r="T3574" s="19">
        <f t="shared" si="279"/>
        <v>42176.570393518516</v>
      </c>
      <c r="U3574">
        <f t="shared" si="280"/>
        <v>2015</v>
      </c>
    </row>
    <row r="3575" spans="1:21" ht="43.2" x14ac:dyDescent="0.3">
      <c r="A3575" s="8">
        <v>3573</v>
      </c>
      <c r="B3575" s="9" t="s">
        <v>3572</v>
      </c>
      <c r="C3575" s="9" t="s">
        <v>7683</v>
      </c>
      <c r="D3575" s="10">
        <v>3000</v>
      </c>
      <c r="E3575" s="11">
        <v>3084</v>
      </c>
      <c r="F3575" s="8" t="s">
        <v>8218</v>
      </c>
      <c r="G3575" s="8" t="s">
        <v>8224</v>
      </c>
      <c r="H3575" s="8" t="s">
        <v>8246</v>
      </c>
      <c r="I3575" s="8">
        <v>1415440846</v>
      </c>
      <c r="J3575" s="8">
        <v>1412845246</v>
      </c>
      <c r="K3575" s="8" t="b">
        <v>0</v>
      </c>
      <c r="L3575" s="8">
        <v>78</v>
      </c>
      <c r="M3575" s="8" t="b">
        <v>1</v>
      </c>
      <c r="N3575" s="8" t="s">
        <v>8269</v>
      </c>
      <c r="O3575">
        <f t="shared" si="276"/>
        <v>103</v>
      </c>
      <c r="P3575" s="13">
        <f t="shared" si="277"/>
        <v>39.54</v>
      </c>
      <c r="Q3575" s="15" t="s">
        <v>8315</v>
      </c>
      <c r="R3575" t="s">
        <v>8316</v>
      </c>
      <c r="S3575" s="19">
        <f t="shared" si="278"/>
        <v>41921.375532407408</v>
      </c>
      <c r="T3575" s="19">
        <f t="shared" si="279"/>
        <v>41951.417199074072</v>
      </c>
      <c r="U3575">
        <f t="shared" si="280"/>
        <v>2014</v>
      </c>
    </row>
    <row r="3576" spans="1:21" ht="43.2" hidden="1" x14ac:dyDescent="0.3">
      <c r="A3576" s="8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  <c r="O3576">
        <f t="shared" si="276"/>
        <v>106</v>
      </c>
      <c r="P3576" s="13">
        <f t="shared" si="277"/>
        <v>136.78</v>
      </c>
      <c r="Q3576" s="15" t="s">
        <v>8315</v>
      </c>
      <c r="R3576" t="s">
        <v>8316</v>
      </c>
      <c r="S3576" s="19">
        <f t="shared" si="278"/>
        <v>41926.942685185182</v>
      </c>
      <c r="T3576" s="19">
        <f t="shared" si="279"/>
        <v>41956.984351851846</v>
      </c>
      <c r="U3576">
        <f t="shared" si="280"/>
        <v>2014</v>
      </c>
    </row>
    <row r="3577" spans="1:21" ht="43.2" hidden="1" x14ac:dyDescent="0.3">
      <c r="A3577" s="8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  <c r="O3577">
        <f t="shared" si="276"/>
        <v>101</v>
      </c>
      <c r="P3577" s="13">
        <f t="shared" si="277"/>
        <v>99.34</v>
      </c>
      <c r="Q3577" s="15" t="s">
        <v>8315</v>
      </c>
      <c r="R3577" t="s">
        <v>8316</v>
      </c>
      <c r="S3577" s="19">
        <f t="shared" si="278"/>
        <v>42561.783877314811</v>
      </c>
      <c r="T3577" s="19">
        <f t="shared" si="279"/>
        <v>42593.165972222225</v>
      </c>
      <c r="U3577">
        <f t="shared" si="280"/>
        <v>2016</v>
      </c>
    </row>
    <row r="3578" spans="1:21" ht="43.2" hidden="1" x14ac:dyDescent="0.3">
      <c r="A3578" s="8">
        <v>3576</v>
      </c>
      <c r="B3578" s="9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  <c r="O3578">
        <f t="shared" si="276"/>
        <v>100</v>
      </c>
      <c r="P3578" s="13">
        <f t="shared" si="277"/>
        <v>20</v>
      </c>
      <c r="Q3578" s="15" t="s">
        <v>8315</v>
      </c>
      <c r="R3578" t="s">
        <v>8316</v>
      </c>
      <c r="S3578" s="19">
        <f t="shared" si="278"/>
        <v>42649.54923611111</v>
      </c>
      <c r="T3578" s="19">
        <f t="shared" si="279"/>
        <v>42709.590902777782</v>
      </c>
      <c r="U3578">
        <f t="shared" si="280"/>
        <v>2016</v>
      </c>
    </row>
    <row r="3579" spans="1:21" ht="43.2" hidden="1" x14ac:dyDescent="0.3">
      <c r="A3579" s="8">
        <v>3577</v>
      </c>
      <c r="B3579" s="9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  <c r="O3579">
        <f t="shared" si="276"/>
        <v>130</v>
      </c>
      <c r="P3579" s="13">
        <f t="shared" si="277"/>
        <v>28.89</v>
      </c>
      <c r="Q3579" s="15" t="s">
        <v>8315</v>
      </c>
      <c r="R3579" t="s">
        <v>8316</v>
      </c>
      <c r="S3579" s="19">
        <f t="shared" si="278"/>
        <v>42093.786840277782</v>
      </c>
      <c r="T3579" s="19">
        <f t="shared" si="279"/>
        <v>42120.26944444445</v>
      </c>
      <c r="U3579">
        <f t="shared" si="280"/>
        <v>2015</v>
      </c>
    </row>
    <row r="3580" spans="1:21" ht="43.2" x14ac:dyDescent="0.3">
      <c r="A3580" s="8">
        <v>3578</v>
      </c>
      <c r="B3580" s="9" t="s">
        <v>3577</v>
      </c>
      <c r="C3580" s="9" t="s">
        <v>7688</v>
      </c>
      <c r="D3580" s="10">
        <v>1500</v>
      </c>
      <c r="E3580" s="11">
        <v>1500.2</v>
      </c>
      <c r="F3580" s="8" t="s">
        <v>8218</v>
      </c>
      <c r="G3580" s="8" t="s">
        <v>8224</v>
      </c>
      <c r="H3580" s="8" t="s">
        <v>8246</v>
      </c>
      <c r="I3580" s="8">
        <v>1462037777</v>
      </c>
      <c r="J3580" s="8">
        <v>1459445777</v>
      </c>
      <c r="K3580" s="8" t="b">
        <v>0</v>
      </c>
      <c r="L3580" s="8">
        <v>37</v>
      </c>
      <c r="M3580" s="8" t="b">
        <v>1</v>
      </c>
      <c r="N3580" s="8" t="s">
        <v>8269</v>
      </c>
      <c r="O3580">
        <f t="shared" si="276"/>
        <v>100</v>
      </c>
      <c r="P3580" s="13">
        <f t="shared" si="277"/>
        <v>40.549999999999997</v>
      </c>
      <c r="Q3580" s="15" t="s">
        <v>8315</v>
      </c>
      <c r="R3580" t="s">
        <v>8316</v>
      </c>
      <c r="S3580" s="19">
        <f t="shared" si="278"/>
        <v>42460.733530092592</v>
      </c>
      <c r="T3580" s="19">
        <f t="shared" si="279"/>
        <v>42490.733530092592</v>
      </c>
      <c r="U3580">
        <f t="shared" si="280"/>
        <v>2016</v>
      </c>
    </row>
    <row r="3581" spans="1:21" ht="43.2" hidden="1" x14ac:dyDescent="0.3">
      <c r="A3581" s="8">
        <v>3579</v>
      </c>
      <c r="B3581" s="9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  <c r="O3581">
        <f t="shared" si="276"/>
        <v>100</v>
      </c>
      <c r="P3581" s="13">
        <f t="shared" si="277"/>
        <v>35.71</v>
      </c>
      <c r="Q3581" s="15" t="s">
        <v>8315</v>
      </c>
      <c r="R3581" t="s">
        <v>8316</v>
      </c>
      <c r="S3581" s="19">
        <f t="shared" si="278"/>
        <v>42430.762222222227</v>
      </c>
      <c r="T3581" s="19">
        <f t="shared" si="279"/>
        <v>42460.720555555556</v>
      </c>
      <c r="U3581">
        <f t="shared" si="280"/>
        <v>2016</v>
      </c>
    </row>
    <row r="3582" spans="1:21" ht="43.2" hidden="1" x14ac:dyDescent="0.3">
      <c r="A3582" s="8">
        <v>3580</v>
      </c>
      <c r="B3582" s="9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  <c r="O3582">
        <f t="shared" si="276"/>
        <v>114</v>
      </c>
      <c r="P3582" s="13">
        <f t="shared" si="277"/>
        <v>37.96</v>
      </c>
      <c r="Q3582" s="15" t="s">
        <v>8315</v>
      </c>
      <c r="R3582" t="s">
        <v>8316</v>
      </c>
      <c r="S3582" s="19">
        <f t="shared" si="278"/>
        <v>42026.176180555558</v>
      </c>
      <c r="T3582" s="19">
        <f t="shared" si="279"/>
        <v>42064.207638888889</v>
      </c>
      <c r="U3582">
        <f t="shared" si="280"/>
        <v>2015</v>
      </c>
    </row>
    <row r="3583" spans="1:21" ht="43.2" x14ac:dyDescent="0.3">
      <c r="A3583" s="8">
        <v>3581</v>
      </c>
      <c r="B3583" s="9" t="s">
        <v>3580</v>
      </c>
      <c r="C3583" s="9" t="s">
        <v>7691</v>
      </c>
      <c r="D3583" s="10">
        <v>1500</v>
      </c>
      <c r="E3583" s="11">
        <v>1500</v>
      </c>
      <c r="F3583" s="8" t="s">
        <v>8218</v>
      </c>
      <c r="G3583" s="8" t="s">
        <v>8224</v>
      </c>
      <c r="H3583" s="8" t="s">
        <v>8246</v>
      </c>
      <c r="I3583" s="8">
        <v>1406719110</v>
      </c>
      <c r="J3583" s="8">
        <v>1405509510</v>
      </c>
      <c r="K3583" s="8" t="b">
        <v>0</v>
      </c>
      <c r="L3583" s="8">
        <v>45</v>
      </c>
      <c r="M3583" s="8" t="b">
        <v>1</v>
      </c>
      <c r="N3583" s="8" t="s">
        <v>8269</v>
      </c>
      <c r="O3583">
        <f t="shared" si="276"/>
        <v>100</v>
      </c>
      <c r="P3583" s="13">
        <f t="shared" si="277"/>
        <v>33.33</v>
      </c>
      <c r="Q3583" s="15" t="s">
        <v>8315</v>
      </c>
      <c r="R3583" t="s">
        <v>8316</v>
      </c>
      <c r="S3583" s="19">
        <f t="shared" si="278"/>
        <v>41836.471180555556</v>
      </c>
      <c r="T3583" s="19">
        <f t="shared" si="279"/>
        <v>41850.471180555556</v>
      </c>
      <c r="U3583">
        <f t="shared" si="280"/>
        <v>2014</v>
      </c>
    </row>
    <row r="3584" spans="1:21" ht="43.2" x14ac:dyDescent="0.3">
      <c r="A3584" s="8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  <c r="O3584">
        <f t="shared" si="276"/>
        <v>287</v>
      </c>
      <c r="P3584" s="13">
        <f t="shared" si="277"/>
        <v>58.57</v>
      </c>
      <c r="Q3584" s="15" t="s">
        <v>8315</v>
      </c>
      <c r="R3584" t="s">
        <v>8316</v>
      </c>
      <c r="S3584" s="19">
        <f t="shared" si="278"/>
        <v>42451.095856481479</v>
      </c>
      <c r="T3584" s="19">
        <f t="shared" si="279"/>
        <v>42465.095856481479</v>
      </c>
      <c r="U3584">
        <f t="shared" si="280"/>
        <v>2016</v>
      </c>
    </row>
    <row r="3585" spans="1:21" ht="43.2" x14ac:dyDescent="0.3">
      <c r="A3585" s="8">
        <v>3583</v>
      </c>
      <c r="B3585" s="9" t="s">
        <v>3582</v>
      </c>
      <c r="C3585" s="9" t="s">
        <v>7693</v>
      </c>
      <c r="D3585" s="10">
        <v>3000</v>
      </c>
      <c r="E3585" s="11">
        <v>3255</v>
      </c>
      <c r="F3585" s="8" t="s">
        <v>8218</v>
      </c>
      <c r="G3585" s="8" t="s">
        <v>8223</v>
      </c>
      <c r="H3585" s="8" t="s">
        <v>8245</v>
      </c>
      <c r="I3585" s="8">
        <v>1460970805</v>
      </c>
      <c r="J3585" s="8">
        <v>1455790405</v>
      </c>
      <c r="K3585" s="8" t="b">
        <v>0</v>
      </c>
      <c r="L3585" s="8">
        <v>24</v>
      </c>
      <c r="M3585" s="8" t="b">
        <v>1</v>
      </c>
      <c r="N3585" s="8" t="s">
        <v>8269</v>
      </c>
      <c r="O3585">
        <f t="shared" si="276"/>
        <v>109</v>
      </c>
      <c r="P3585" s="13">
        <f t="shared" si="277"/>
        <v>135.63</v>
      </c>
      <c r="Q3585" s="15" t="s">
        <v>8315</v>
      </c>
      <c r="R3585" t="s">
        <v>8316</v>
      </c>
      <c r="S3585" s="19">
        <f t="shared" si="278"/>
        <v>42418.425983796296</v>
      </c>
      <c r="T3585" s="19">
        <f t="shared" si="279"/>
        <v>42478.384317129632</v>
      </c>
      <c r="U3585">
        <f t="shared" si="280"/>
        <v>2016</v>
      </c>
    </row>
    <row r="3586" spans="1:21" ht="86.4" x14ac:dyDescent="0.3">
      <c r="A3586" s="8">
        <v>3584</v>
      </c>
      <c r="B3586" s="9" t="s">
        <v>3583</v>
      </c>
      <c r="C3586" s="9" t="s">
        <v>7694</v>
      </c>
      <c r="D3586" s="10">
        <v>3000</v>
      </c>
      <c r="E3586" s="11">
        <v>3465</v>
      </c>
      <c r="F3586" s="8" t="s">
        <v>8218</v>
      </c>
      <c r="G3586" s="8" t="s">
        <v>8224</v>
      </c>
      <c r="H3586" s="8" t="s">
        <v>8246</v>
      </c>
      <c r="I3586" s="8">
        <v>1436772944</v>
      </c>
      <c r="J3586" s="8">
        <v>1434180944</v>
      </c>
      <c r="K3586" s="8" t="b">
        <v>0</v>
      </c>
      <c r="L3586" s="8">
        <v>112</v>
      </c>
      <c r="M3586" s="8" t="b">
        <v>1</v>
      </c>
      <c r="N3586" s="8" t="s">
        <v>8269</v>
      </c>
      <c r="O3586">
        <f t="shared" si="276"/>
        <v>116</v>
      </c>
      <c r="P3586" s="13">
        <f t="shared" si="277"/>
        <v>30.94</v>
      </c>
      <c r="Q3586" s="15" t="s">
        <v>8315</v>
      </c>
      <c r="R3586" t="s">
        <v>8316</v>
      </c>
      <c r="S3586" s="19">
        <f t="shared" si="278"/>
        <v>42168.316481481481</v>
      </c>
      <c r="T3586" s="19">
        <f t="shared" si="279"/>
        <v>42198.316481481481</v>
      </c>
      <c r="U3586">
        <f t="shared" si="280"/>
        <v>2015</v>
      </c>
    </row>
    <row r="3587" spans="1:21" ht="43.2" x14ac:dyDescent="0.3">
      <c r="A3587" s="8">
        <v>3585</v>
      </c>
      <c r="B3587" s="9" t="s">
        <v>3584</v>
      </c>
      <c r="C3587" s="9" t="s">
        <v>7695</v>
      </c>
      <c r="D3587" s="10">
        <v>3400</v>
      </c>
      <c r="E3587" s="11">
        <v>4050</v>
      </c>
      <c r="F3587" s="8" t="s">
        <v>8218</v>
      </c>
      <c r="G3587" s="8" t="s">
        <v>8223</v>
      </c>
      <c r="H3587" s="8" t="s">
        <v>8245</v>
      </c>
      <c r="I3587" s="8">
        <v>1419181890</v>
      </c>
      <c r="J3587" s="8">
        <v>1416589890</v>
      </c>
      <c r="K3587" s="8" t="b">
        <v>0</v>
      </c>
      <c r="L3587" s="8">
        <v>23</v>
      </c>
      <c r="M3587" s="8" t="b">
        <v>1</v>
      </c>
      <c r="N3587" s="8" t="s">
        <v>8269</v>
      </c>
      <c r="O3587">
        <f t="shared" ref="O3587:O3650" si="281">ROUND(E3587/D3587*100,0)</f>
        <v>119</v>
      </c>
      <c r="P3587" s="13">
        <f t="shared" ref="P3587:P3650" si="282">IFERROR(ROUND(E3587/L3587,2),0)</f>
        <v>176.09</v>
      </c>
      <c r="Q3587" s="15" t="s">
        <v>8315</v>
      </c>
      <c r="R3587" t="s">
        <v>8316</v>
      </c>
      <c r="S3587" s="19">
        <f t="shared" ref="S3587:S3650" si="283">(((J3587/60)/60)/24)+DATE(1970,1,1)</f>
        <v>41964.716319444444</v>
      </c>
      <c r="T3587" s="19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idden="1" x14ac:dyDescent="0.3">
      <c r="A3588" s="8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  <c r="O3588">
        <f t="shared" si="281"/>
        <v>109</v>
      </c>
      <c r="P3588" s="13">
        <f t="shared" si="282"/>
        <v>151.97999999999999</v>
      </c>
      <c r="Q3588" s="15" t="s">
        <v>8315</v>
      </c>
      <c r="R3588" t="s">
        <v>8316</v>
      </c>
      <c r="S3588" s="19">
        <f t="shared" si="283"/>
        <v>42576.697569444441</v>
      </c>
      <c r="T3588" s="19">
        <f t="shared" si="284"/>
        <v>42636.697569444441</v>
      </c>
      <c r="U3588">
        <f t="shared" si="285"/>
        <v>2016</v>
      </c>
    </row>
    <row r="3589" spans="1:21" ht="43.2" hidden="1" x14ac:dyDescent="0.3">
      <c r="A3589" s="8">
        <v>3587</v>
      </c>
      <c r="B3589" s="9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  <c r="O3589">
        <f t="shared" si="281"/>
        <v>127</v>
      </c>
      <c r="P3589" s="13">
        <f t="shared" si="282"/>
        <v>22.61</v>
      </c>
      <c r="Q3589" s="15" t="s">
        <v>8315</v>
      </c>
      <c r="R3589" t="s">
        <v>8316</v>
      </c>
      <c r="S3589" s="19">
        <f t="shared" si="283"/>
        <v>42503.539976851855</v>
      </c>
      <c r="T3589" s="19">
        <f t="shared" si="284"/>
        <v>42548.791666666672</v>
      </c>
      <c r="U3589">
        <f t="shared" si="285"/>
        <v>2016</v>
      </c>
    </row>
    <row r="3590" spans="1:21" ht="43.2" hidden="1" x14ac:dyDescent="0.3">
      <c r="A3590" s="8">
        <v>3588</v>
      </c>
      <c r="B3590" s="9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  <c r="O3590">
        <f t="shared" si="281"/>
        <v>101</v>
      </c>
      <c r="P3590" s="13">
        <f t="shared" si="282"/>
        <v>18.27</v>
      </c>
      <c r="Q3590" s="15" t="s">
        <v>8315</v>
      </c>
      <c r="R3590" t="s">
        <v>8316</v>
      </c>
      <c r="S3590" s="19">
        <f t="shared" si="283"/>
        <v>42101.828819444447</v>
      </c>
      <c r="T3590" s="19">
        <f t="shared" si="284"/>
        <v>42123.958333333328</v>
      </c>
      <c r="U3590">
        <f t="shared" si="285"/>
        <v>2015</v>
      </c>
    </row>
    <row r="3591" spans="1:21" ht="43.2" x14ac:dyDescent="0.3">
      <c r="A3591" s="8">
        <v>3589</v>
      </c>
      <c r="B3591" s="9" t="s">
        <v>3588</v>
      </c>
      <c r="C3591" s="9" t="s">
        <v>7699</v>
      </c>
      <c r="D3591" s="10">
        <v>4000</v>
      </c>
      <c r="E3591" s="11">
        <v>5100</v>
      </c>
      <c r="F3591" s="8" t="s">
        <v>8218</v>
      </c>
      <c r="G3591" s="8" t="s">
        <v>8223</v>
      </c>
      <c r="H3591" s="8" t="s">
        <v>8245</v>
      </c>
      <c r="I3591" s="8">
        <v>1432654347</v>
      </c>
      <c r="J3591" s="8">
        <v>1430494347</v>
      </c>
      <c r="K3591" s="8" t="b">
        <v>0</v>
      </c>
      <c r="L3591" s="8">
        <v>62</v>
      </c>
      <c r="M3591" s="8" t="b">
        <v>1</v>
      </c>
      <c r="N3591" s="8" t="s">
        <v>8269</v>
      </c>
      <c r="O3591">
        <f t="shared" si="281"/>
        <v>128</v>
      </c>
      <c r="P3591" s="13">
        <f t="shared" si="282"/>
        <v>82.26</v>
      </c>
      <c r="Q3591" s="15" t="s">
        <v>8315</v>
      </c>
      <c r="R3591" t="s">
        <v>8316</v>
      </c>
      <c r="S3591" s="19">
        <f t="shared" si="283"/>
        <v>42125.647534722222</v>
      </c>
      <c r="T3591" s="19">
        <f t="shared" si="284"/>
        <v>42150.647534722222</v>
      </c>
      <c r="U3591">
        <f t="shared" si="285"/>
        <v>2015</v>
      </c>
    </row>
    <row r="3592" spans="1:21" ht="43.2" hidden="1" x14ac:dyDescent="0.3">
      <c r="A3592" s="8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  <c r="O3592">
        <f t="shared" si="281"/>
        <v>100</v>
      </c>
      <c r="P3592" s="13">
        <f t="shared" si="282"/>
        <v>68.53</v>
      </c>
      <c r="Q3592" s="15" t="s">
        <v>8315</v>
      </c>
      <c r="R3592" t="s">
        <v>8316</v>
      </c>
      <c r="S3592" s="19">
        <f t="shared" si="283"/>
        <v>41902.333726851852</v>
      </c>
      <c r="T3592" s="19">
        <f t="shared" si="284"/>
        <v>41932.333726851852</v>
      </c>
      <c r="U3592">
        <f t="shared" si="285"/>
        <v>2014</v>
      </c>
    </row>
    <row r="3593" spans="1:21" ht="43.2" hidden="1" x14ac:dyDescent="0.3">
      <c r="A3593" s="8">
        <v>3591</v>
      </c>
      <c r="B3593" s="9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  <c r="O3593">
        <f t="shared" si="281"/>
        <v>175</v>
      </c>
      <c r="P3593" s="13">
        <f t="shared" si="282"/>
        <v>68.06</v>
      </c>
      <c r="Q3593" s="15" t="s">
        <v>8315</v>
      </c>
      <c r="R3593" t="s">
        <v>8316</v>
      </c>
      <c r="S3593" s="19">
        <f t="shared" si="283"/>
        <v>42003.948425925926</v>
      </c>
      <c r="T3593" s="19">
        <f t="shared" si="284"/>
        <v>42028.207638888889</v>
      </c>
      <c r="U3593">
        <f t="shared" si="285"/>
        <v>2014</v>
      </c>
    </row>
    <row r="3594" spans="1:21" ht="43.2" x14ac:dyDescent="0.3">
      <c r="A3594" s="8">
        <v>3592</v>
      </c>
      <c r="B3594" s="9" t="s">
        <v>3591</v>
      </c>
      <c r="C3594" s="9" t="s">
        <v>7702</v>
      </c>
      <c r="D3594" s="10">
        <v>2000</v>
      </c>
      <c r="E3594" s="11">
        <v>2545</v>
      </c>
      <c r="F3594" s="8" t="s">
        <v>8218</v>
      </c>
      <c r="G3594" s="8" t="s">
        <v>8223</v>
      </c>
      <c r="H3594" s="8" t="s">
        <v>8245</v>
      </c>
      <c r="I3594" s="8">
        <v>1423630740</v>
      </c>
      <c r="J3594" s="8">
        <v>1418673307</v>
      </c>
      <c r="K3594" s="8" t="b">
        <v>0</v>
      </c>
      <c r="L3594" s="8">
        <v>35</v>
      </c>
      <c r="M3594" s="8" t="b">
        <v>1</v>
      </c>
      <c r="N3594" s="8" t="s">
        <v>8269</v>
      </c>
      <c r="O3594">
        <f t="shared" si="281"/>
        <v>127</v>
      </c>
      <c r="P3594" s="13">
        <f t="shared" si="282"/>
        <v>72.709999999999994</v>
      </c>
      <c r="Q3594" s="15" t="s">
        <v>8315</v>
      </c>
      <c r="R3594" t="s">
        <v>8316</v>
      </c>
      <c r="S3594" s="19">
        <f t="shared" si="283"/>
        <v>41988.829942129625</v>
      </c>
      <c r="T3594" s="19">
        <f t="shared" si="284"/>
        <v>42046.207638888889</v>
      </c>
      <c r="U3594">
        <f t="shared" si="285"/>
        <v>2014</v>
      </c>
    </row>
    <row r="3595" spans="1:21" ht="43.2" x14ac:dyDescent="0.3">
      <c r="A3595" s="8">
        <v>3593</v>
      </c>
      <c r="B3595" s="9" t="s">
        <v>3592</v>
      </c>
      <c r="C3595" s="9" t="s">
        <v>7703</v>
      </c>
      <c r="D3595" s="10">
        <v>3000</v>
      </c>
      <c r="E3595" s="11">
        <v>3319</v>
      </c>
      <c r="F3595" s="8" t="s">
        <v>8218</v>
      </c>
      <c r="G3595" s="8" t="s">
        <v>8223</v>
      </c>
      <c r="H3595" s="8" t="s">
        <v>8245</v>
      </c>
      <c r="I3595" s="8">
        <v>1420489560</v>
      </c>
      <c r="J3595" s="8">
        <v>1417469639</v>
      </c>
      <c r="K3595" s="8" t="b">
        <v>0</v>
      </c>
      <c r="L3595" s="8">
        <v>43</v>
      </c>
      <c r="M3595" s="8" t="b">
        <v>1</v>
      </c>
      <c r="N3595" s="8" t="s">
        <v>8269</v>
      </c>
      <c r="O3595">
        <f t="shared" si="281"/>
        <v>111</v>
      </c>
      <c r="P3595" s="13">
        <f t="shared" si="282"/>
        <v>77.19</v>
      </c>
      <c r="Q3595" s="15" t="s">
        <v>8315</v>
      </c>
      <c r="R3595" t="s">
        <v>8316</v>
      </c>
      <c r="S3595" s="19">
        <f t="shared" si="283"/>
        <v>41974.898599537039</v>
      </c>
      <c r="T3595" s="19">
        <f t="shared" si="284"/>
        <v>42009.851388888885</v>
      </c>
      <c r="U3595">
        <f t="shared" si="285"/>
        <v>2014</v>
      </c>
    </row>
    <row r="3596" spans="1:21" ht="43.2" x14ac:dyDescent="0.3">
      <c r="A3596" s="8">
        <v>3594</v>
      </c>
      <c r="B3596" s="9" t="s">
        <v>3593</v>
      </c>
      <c r="C3596" s="9" t="s">
        <v>7704</v>
      </c>
      <c r="D3596" s="10">
        <v>1600</v>
      </c>
      <c r="E3596" s="11">
        <v>2015</v>
      </c>
      <c r="F3596" s="8" t="s">
        <v>8218</v>
      </c>
      <c r="G3596" s="8" t="s">
        <v>8223</v>
      </c>
      <c r="H3596" s="8" t="s">
        <v>8245</v>
      </c>
      <c r="I3596" s="8">
        <v>1472952982</v>
      </c>
      <c r="J3596" s="8">
        <v>1470792982</v>
      </c>
      <c r="K3596" s="8" t="b">
        <v>0</v>
      </c>
      <c r="L3596" s="8">
        <v>36</v>
      </c>
      <c r="M3596" s="8" t="b">
        <v>1</v>
      </c>
      <c r="N3596" s="8" t="s">
        <v>8269</v>
      </c>
      <c r="O3596">
        <f t="shared" si="281"/>
        <v>126</v>
      </c>
      <c r="P3596" s="13">
        <f t="shared" si="282"/>
        <v>55.97</v>
      </c>
      <c r="Q3596" s="15" t="s">
        <v>8315</v>
      </c>
      <c r="R3596" t="s">
        <v>8316</v>
      </c>
      <c r="S3596" s="19">
        <f t="shared" si="283"/>
        <v>42592.066921296297</v>
      </c>
      <c r="T3596" s="19">
        <f t="shared" si="284"/>
        <v>42617.066921296297</v>
      </c>
      <c r="U3596">
        <f t="shared" si="285"/>
        <v>2016</v>
      </c>
    </row>
    <row r="3597" spans="1:21" ht="28.8" x14ac:dyDescent="0.3">
      <c r="A3597" s="8">
        <v>3595</v>
      </c>
      <c r="B3597" s="9" t="s">
        <v>3594</v>
      </c>
      <c r="C3597" s="9" t="s">
        <v>7705</v>
      </c>
      <c r="D3597" s="10">
        <v>2600</v>
      </c>
      <c r="E3597" s="11">
        <v>3081</v>
      </c>
      <c r="F3597" s="8" t="s">
        <v>8218</v>
      </c>
      <c r="G3597" s="8" t="s">
        <v>8223</v>
      </c>
      <c r="H3597" s="8" t="s">
        <v>8245</v>
      </c>
      <c r="I3597" s="8">
        <v>1426229940</v>
      </c>
      <c r="J3597" s="8">
        <v>1423959123</v>
      </c>
      <c r="K3597" s="8" t="b">
        <v>0</v>
      </c>
      <c r="L3597" s="8">
        <v>62</v>
      </c>
      <c r="M3597" s="8" t="b">
        <v>1</v>
      </c>
      <c r="N3597" s="8" t="s">
        <v>8269</v>
      </c>
      <c r="O3597">
        <f t="shared" si="281"/>
        <v>119</v>
      </c>
      <c r="P3597" s="13">
        <f t="shared" si="282"/>
        <v>49.69</v>
      </c>
      <c r="Q3597" s="15" t="s">
        <v>8315</v>
      </c>
      <c r="R3597" t="s">
        <v>8316</v>
      </c>
      <c r="S3597" s="19">
        <f t="shared" si="283"/>
        <v>42050.008368055554</v>
      </c>
      <c r="T3597" s="19">
        <f t="shared" si="284"/>
        <v>42076.290972222225</v>
      </c>
      <c r="U3597">
        <f t="shared" si="285"/>
        <v>2015</v>
      </c>
    </row>
    <row r="3598" spans="1:21" ht="43.2" x14ac:dyDescent="0.3">
      <c r="A3598" s="8">
        <v>3596</v>
      </c>
      <c r="B3598" s="9" t="s">
        <v>3595</v>
      </c>
      <c r="C3598" s="9" t="s">
        <v>7706</v>
      </c>
      <c r="D3598" s="10">
        <v>1100</v>
      </c>
      <c r="E3598" s="11">
        <v>1185</v>
      </c>
      <c r="F3598" s="8" t="s">
        <v>8218</v>
      </c>
      <c r="G3598" s="8" t="s">
        <v>8228</v>
      </c>
      <c r="H3598" s="8" t="s">
        <v>8250</v>
      </c>
      <c r="I3598" s="8">
        <v>1409072982</v>
      </c>
      <c r="J3598" s="8">
        <v>1407258582</v>
      </c>
      <c r="K3598" s="8" t="b">
        <v>0</v>
      </c>
      <c r="L3598" s="8">
        <v>15</v>
      </c>
      <c r="M3598" s="8" t="b">
        <v>1</v>
      </c>
      <c r="N3598" s="8" t="s">
        <v>8269</v>
      </c>
      <c r="O3598">
        <f t="shared" si="281"/>
        <v>108</v>
      </c>
      <c r="P3598" s="13">
        <f t="shared" si="282"/>
        <v>79</v>
      </c>
      <c r="Q3598" s="15" t="s">
        <v>8315</v>
      </c>
      <c r="R3598" t="s">
        <v>8316</v>
      </c>
      <c r="S3598" s="19">
        <f t="shared" si="283"/>
        <v>41856.715069444443</v>
      </c>
      <c r="T3598" s="19">
        <f t="shared" si="284"/>
        <v>41877.715069444443</v>
      </c>
      <c r="U3598">
        <f t="shared" si="285"/>
        <v>2014</v>
      </c>
    </row>
    <row r="3599" spans="1:21" ht="28.8" x14ac:dyDescent="0.3">
      <c r="A3599" s="8">
        <v>3597</v>
      </c>
      <c r="B3599" s="9" t="s">
        <v>3596</v>
      </c>
      <c r="C3599" s="9" t="s">
        <v>7707</v>
      </c>
      <c r="D3599" s="10">
        <v>2500</v>
      </c>
      <c r="E3599" s="11">
        <v>2565</v>
      </c>
      <c r="F3599" s="8" t="s">
        <v>8218</v>
      </c>
      <c r="G3599" s="8" t="s">
        <v>8223</v>
      </c>
      <c r="H3599" s="8" t="s">
        <v>8245</v>
      </c>
      <c r="I3599" s="8">
        <v>1456984740</v>
      </c>
      <c r="J3599" s="8">
        <v>1455717790</v>
      </c>
      <c r="K3599" s="8" t="b">
        <v>0</v>
      </c>
      <c r="L3599" s="8">
        <v>33</v>
      </c>
      <c r="M3599" s="8" t="b">
        <v>1</v>
      </c>
      <c r="N3599" s="8" t="s">
        <v>8269</v>
      </c>
      <c r="O3599">
        <f t="shared" si="281"/>
        <v>103</v>
      </c>
      <c r="P3599" s="13">
        <f t="shared" si="282"/>
        <v>77.73</v>
      </c>
      <c r="Q3599" s="15" t="s">
        <v>8315</v>
      </c>
      <c r="R3599" t="s">
        <v>8316</v>
      </c>
      <c r="S3599" s="19">
        <f t="shared" si="283"/>
        <v>42417.585532407407</v>
      </c>
      <c r="T3599" s="19">
        <f t="shared" si="284"/>
        <v>42432.249305555553</v>
      </c>
      <c r="U3599">
        <f t="shared" si="285"/>
        <v>2016</v>
      </c>
    </row>
    <row r="3600" spans="1:21" ht="43.2" x14ac:dyDescent="0.3">
      <c r="A3600" s="8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  <c r="O3600">
        <f t="shared" si="281"/>
        <v>110</v>
      </c>
      <c r="P3600" s="13">
        <f t="shared" si="282"/>
        <v>40.78</v>
      </c>
      <c r="Q3600" s="15" t="s">
        <v>8315</v>
      </c>
      <c r="R3600" t="s">
        <v>8316</v>
      </c>
      <c r="S3600" s="19">
        <f t="shared" si="283"/>
        <v>41866.79886574074</v>
      </c>
      <c r="T3600" s="19">
        <f t="shared" si="284"/>
        <v>41885.207638888889</v>
      </c>
      <c r="U3600">
        <f t="shared" si="285"/>
        <v>2014</v>
      </c>
    </row>
    <row r="3601" spans="1:21" ht="43.2" hidden="1" x14ac:dyDescent="0.3">
      <c r="A3601" s="8">
        <v>3599</v>
      </c>
      <c r="B3601" s="9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  <c r="O3601">
        <f t="shared" si="281"/>
        <v>202</v>
      </c>
      <c r="P3601" s="13">
        <f t="shared" si="282"/>
        <v>59.41</v>
      </c>
      <c r="Q3601" s="15" t="s">
        <v>8315</v>
      </c>
      <c r="R3601" t="s">
        <v>8316</v>
      </c>
      <c r="S3601" s="19">
        <f t="shared" si="283"/>
        <v>42220.79487268519</v>
      </c>
      <c r="T3601" s="19">
        <f t="shared" si="284"/>
        <v>42246</v>
      </c>
      <c r="U3601">
        <f t="shared" si="285"/>
        <v>2015</v>
      </c>
    </row>
    <row r="3602" spans="1:21" ht="28.8" hidden="1" x14ac:dyDescent="0.3">
      <c r="A3602" s="8">
        <v>3600</v>
      </c>
      <c r="B3602" s="9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  <c r="O3602">
        <f t="shared" si="281"/>
        <v>130</v>
      </c>
      <c r="P3602" s="13">
        <f t="shared" si="282"/>
        <v>3.25</v>
      </c>
      <c r="Q3602" s="15" t="s">
        <v>8315</v>
      </c>
      <c r="R3602" t="s">
        <v>8316</v>
      </c>
      <c r="S3602" s="19">
        <f t="shared" si="283"/>
        <v>42628.849120370374</v>
      </c>
      <c r="T3602" s="19">
        <f t="shared" si="284"/>
        <v>42656.849120370374</v>
      </c>
      <c r="U3602">
        <f t="shared" si="285"/>
        <v>2016</v>
      </c>
    </row>
    <row r="3603" spans="1:21" ht="43.2" x14ac:dyDescent="0.3">
      <c r="A3603" s="8">
        <v>3601</v>
      </c>
      <c r="B3603" s="9" t="s">
        <v>3600</v>
      </c>
      <c r="C3603" s="9" t="s">
        <v>7711</v>
      </c>
      <c r="D3603" s="10">
        <v>2000</v>
      </c>
      <c r="E3603" s="11">
        <v>2087</v>
      </c>
      <c r="F3603" s="8" t="s">
        <v>8218</v>
      </c>
      <c r="G3603" s="8" t="s">
        <v>8224</v>
      </c>
      <c r="H3603" s="8" t="s">
        <v>8246</v>
      </c>
      <c r="I3603" s="8">
        <v>1421452682</v>
      </c>
      <c r="J3603" s="8">
        <v>1418860682</v>
      </c>
      <c r="K3603" s="8" t="b">
        <v>0</v>
      </c>
      <c r="L3603" s="8">
        <v>53</v>
      </c>
      <c r="M3603" s="8" t="b">
        <v>1</v>
      </c>
      <c r="N3603" s="8" t="s">
        <v>8269</v>
      </c>
      <c r="O3603">
        <f t="shared" si="281"/>
        <v>104</v>
      </c>
      <c r="P3603" s="13">
        <f t="shared" si="282"/>
        <v>39.380000000000003</v>
      </c>
      <c r="Q3603" s="15" t="s">
        <v>8315</v>
      </c>
      <c r="R3603" t="s">
        <v>8316</v>
      </c>
      <c r="S3603" s="19">
        <f t="shared" si="283"/>
        <v>41990.99863425926</v>
      </c>
      <c r="T3603" s="19">
        <f t="shared" si="284"/>
        <v>42020.99863425926</v>
      </c>
      <c r="U3603">
        <f t="shared" si="285"/>
        <v>2014</v>
      </c>
    </row>
    <row r="3604" spans="1:21" ht="57.6" x14ac:dyDescent="0.3">
      <c r="A3604" s="8">
        <v>3602</v>
      </c>
      <c r="B3604" s="9" t="s">
        <v>3601</v>
      </c>
      <c r="C3604" s="9" t="s">
        <v>7712</v>
      </c>
      <c r="D3604" s="10">
        <v>4000</v>
      </c>
      <c r="E3604" s="11">
        <v>4002</v>
      </c>
      <c r="F3604" s="8" t="s">
        <v>8218</v>
      </c>
      <c r="G3604" s="8" t="s">
        <v>8223</v>
      </c>
      <c r="H3604" s="8" t="s">
        <v>8245</v>
      </c>
      <c r="I3604" s="8">
        <v>1463520479</v>
      </c>
      <c r="J3604" s="8">
        <v>1458336479</v>
      </c>
      <c r="K3604" s="8" t="b">
        <v>0</v>
      </c>
      <c r="L3604" s="8">
        <v>49</v>
      </c>
      <c r="M3604" s="8" t="b">
        <v>1</v>
      </c>
      <c r="N3604" s="8" t="s">
        <v>8269</v>
      </c>
      <c r="O3604">
        <f t="shared" si="281"/>
        <v>100</v>
      </c>
      <c r="P3604" s="13">
        <f t="shared" si="282"/>
        <v>81.67</v>
      </c>
      <c r="Q3604" s="15" t="s">
        <v>8315</v>
      </c>
      <c r="R3604" t="s">
        <v>8316</v>
      </c>
      <c r="S3604" s="19">
        <f t="shared" si="283"/>
        <v>42447.894432870366</v>
      </c>
      <c r="T3604" s="19">
        <f t="shared" si="284"/>
        <v>42507.894432870366</v>
      </c>
      <c r="U3604">
        <f t="shared" si="285"/>
        <v>2016</v>
      </c>
    </row>
    <row r="3605" spans="1:21" ht="43.2" x14ac:dyDescent="0.3">
      <c r="A3605" s="8">
        <v>3603</v>
      </c>
      <c r="B3605" s="9" t="s">
        <v>3602</v>
      </c>
      <c r="C3605" s="9" t="s">
        <v>7713</v>
      </c>
      <c r="D3605" s="10">
        <v>1500</v>
      </c>
      <c r="E3605" s="11">
        <v>2560</v>
      </c>
      <c r="F3605" s="8" t="s">
        <v>8218</v>
      </c>
      <c r="G3605" s="8" t="s">
        <v>8223</v>
      </c>
      <c r="H3605" s="8" t="s">
        <v>8245</v>
      </c>
      <c r="I3605" s="8">
        <v>1446759880</v>
      </c>
      <c r="J3605" s="8">
        <v>1444164280</v>
      </c>
      <c r="K3605" s="8" t="b">
        <v>0</v>
      </c>
      <c r="L3605" s="8">
        <v>57</v>
      </c>
      <c r="M3605" s="8" t="b">
        <v>1</v>
      </c>
      <c r="N3605" s="8" t="s">
        <v>8269</v>
      </c>
      <c r="O3605">
        <f t="shared" si="281"/>
        <v>171</v>
      </c>
      <c r="P3605" s="13">
        <f t="shared" si="282"/>
        <v>44.91</v>
      </c>
      <c r="Q3605" s="15" t="s">
        <v>8315</v>
      </c>
      <c r="R3605" t="s">
        <v>8316</v>
      </c>
      <c r="S3605" s="19">
        <f t="shared" si="283"/>
        <v>42283.864351851851</v>
      </c>
      <c r="T3605" s="19">
        <f t="shared" si="284"/>
        <v>42313.906018518523</v>
      </c>
      <c r="U3605">
        <f t="shared" si="285"/>
        <v>2015</v>
      </c>
    </row>
    <row r="3606" spans="1:21" ht="43.2" x14ac:dyDescent="0.3">
      <c r="A3606" s="8">
        <v>3604</v>
      </c>
      <c r="B3606" s="9" t="s">
        <v>3603</v>
      </c>
      <c r="C3606" s="9" t="s">
        <v>7714</v>
      </c>
      <c r="D3606" s="10">
        <v>3000</v>
      </c>
      <c r="E3606" s="11">
        <v>3385</v>
      </c>
      <c r="F3606" s="8" t="s">
        <v>8218</v>
      </c>
      <c r="G3606" s="8" t="s">
        <v>8223</v>
      </c>
      <c r="H3606" s="8" t="s">
        <v>8245</v>
      </c>
      <c r="I3606" s="8">
        <v>1461913140</v>
      </c>
      <c r="J3606" s="8">
        <v>1461370956</v>
      </c>
      <c r="K3606" s="8" t="b">
        <v>0</v>
      </c>
      <c r="L3606" s="8">
        <v>69</v>
      </c>
      <c r="M3606" s="8" t="b">
        <v>1</v>
      </c>
      <c r="N3606" s="8" t="s">
        <v>8269</v>
      </c>
      <c r="O3606">
        <f t="shared" si="281"/>
        <v>113</v>
      </c>
      <c r="P3606" s="13">
        <f t="shared" si="282"/>
        <v>49.06</v>
      </c>
      <c r="Q3606" s="15" t="s">
        <v>8315</v>
      </c>
      <c r="R3606" t="s">
        <v>8316</v>
      </c>
      <c r="S3606" s="19">
        <f t="shared" si="283"/>
        <v>42483.015694444446</v>
      </c>
      <c r="T3606" s="19">
        <f t="shared" si="284"/>
        <v>42489.290972222225</v>
      </c>
      <c r="U3606">
        <f t="shared" si="285"/>
        <v>2016</v>
      </c>
    </row>
    <row r="3607" spans="1:21" ht="57.6" hidden="1" x14ac:dyDescent="0.3">
      <c r="A3607" s="8">
        <v>3605</v>
      </c>
      <c r="B3607" s="9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  <c r="O3607">
        <f t="shared" si="281"/>
        <v>184</v>
      </c>
      <c r="P3607" s="13">
        <f t="shared" si="282"/>
        <v>30.67</v>
      </c>
      <c r="Q3607" s="15" t="s">
        <v>8315</v>
      </c>
      <c r="R3607" t="s">
        <v>8316</v>
      </c>
      <c r="S3607" s="19">
        <f t="shared" si="283"/>
        <v>42383.793124999997</v>
      </c>
      <c r="T3607" s="19">
        <f t="shared" si="284"/>
        <v>42413.793124999997</v>
      </c>
      <c r="U3607">
        <f t="shared" si="285"/>
        <v>2016</v>
      </c>
    </row>
    <row r="3608" spans="1:21" ht="43.2" x14ac:dyDescent="0.3">
      <c r="A3608" s="8">
        <v>3606</v>
      </c>
      <c r="B3608" s="9" t="s">
        <v>3605</v>
      </c>
      <c r="C3608" s="9" t="s">
        <v>7716</v>
      </c>
      <c r="D3608" s="10">
        <v>3000</v>
      </c>
      <c r="E3608" s="11">
        <v>3908</v>
      </c>
      <c r="F3608" s="8" t="s">
        <v>8218</v>
      </c>
      <c r="G3608" s="8" t="s">
        <v>8224</v>
      </c>
      <c r="H3608" s="8" t="s">
        <v>8246</v>
      </c>
      <c r="I3608" s="8">
        <v>1471185057</v>
      </c>
      <c r="J3608" s="8">
        <v>1468593057</v>
      </c>
      <c r="K3608" s="8" t="b">
        <v>0</v>
      </c>
      <c r="L3608" s="8">
        <v>64</v>
      </c>
      <c r="M3608" s="8" t="b">
        <v>1</v>
      </c>
      <c r="N3608" s="8" t="s">
        <v>8269</v>
      </c>
      <c r="O3608">
        <f t="shared" si="281"/>
        <v>130</v>
      </c>
      <c r="P3608" s="13">
        <f t="shared" si="282"/>
        <v>61.06</v>
      </c>
      <c r="Q3608" s="15" t="s">
        <v>8315</v>
      </c>
      <c r="R3608" t="s">
        <v>8316</v>
      </c>
      <c r="S3608" s="19">
        <f t="shared" si="283"/>
        <v>42566.604826388888</v>
      </c>
      <c r="T3608" s="19">
        <f t="shared" si="284"/>
        <v>42596.604826388888</v>
      </c>
      <c r="U3608">
        <f t="shared" si="285"/>
        <v>2016</v>
      </c>
    </row>
    <row r="3609" spans="1:21" ht="28.8" hidden="1" x14ac:dyDescent="0.3">
      <c r="A3609" s="8">
        <v>3607</v>
      </c>
      <c r="B3609" s="9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  <c r="O3609">
        <f t="shared" si="281"/>
        <v>105</v>
      </c>
      <c r="P3609" s="13">
        <f t="shared" si="282"/>
        <v>29</v>
      </c>
      <c r="Q3609" s="15" t="s">
        <v>8315</v>
      </c>
      <c r="R3609" t="s">
        <v>8316</v>
      </c>
      <c r="S3609" s="19">
        <f t="shared" si="283"/>
        <v>42338.963912037041</v>
      </c>
      <c r="T3609" s="19">
        <f t="shared" si="284"/>
        <v>42353</v>
      </c>
      <c r="U3609">
        <f t="shared" si="285"/>
        <v>2015</v>
      </c>
    </row>
    <row r="3610" spans="1:21" ht="43.2" hidden="1" x14ac:dyDescent="0.3">
      <c r="A3610" s="8">
        <v>3608</v>
      </c>
      <c r="B3610" s="9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  <c r="O3610">
        <f t="shared" si="281"/>
        <v>100</v>
      </c>
      <c r="P3610" s="13">
        <f t="shared" si="282"/>
        <v>29.63</v>
      </c>
      <c r="Q3610" s="15" t="s">
        <v>8315</v>
      </c>
      <c r="R3610" t="s">
        <v>8316</v>
      </c>
      <c r="S3610" s="19">
        <f t="shared" si="283"/>
        <v>42506.709375000006</v>
      </c>
      <c r="T3610" s="19">
        <f t="shared" si="284"/>
        <v>42538.583333333328</v>
      </c>
      <c r="U3610">
        <f t="shared" si="285"/>
        <v>2016</v>
      </c>
    </row>
    <row r="3611" spans="1:21" ht="43.2" x14ac:dyDescent="0.3">
      <c r="A3611" s="8">
        <v>3609</v>
      </c>
      <c r="B3611" s="9" t="s">
        <v>3608</v>
      </c>
      <c r="C3611" s="9" t="s">
        <v>7719</v>
      </c>
      <c r="D3611" s="10">
        <v>1960</v>
      </c>
      <c r="E3611" s="11">
        <v>3005</v>
      </c>
      <c r="F3611" s="8" t="s">
        <v>8218</v>
      </c>
      <c r="G3611" s="8" t="s">
        <v>8224</v>
      </c>
      <c r="H3611" s="8" t="s">
        <v>8246</v>
      </c>
      <c r="I3611" s="8">
        <v>1459378085</v>
      </c>
      <c r="J3611" s="8">
        <v>1456789685</v>
      </c>
      <c r="K3611" s="8" t="b">
        <v>0</v>
      </c>
      <c r="L3611" s="8">
        <v>21</v>
      </c>
      <c r="M3611" s="8" t="b">
        <v>1</v>
      </c>
      <c r="N3611" s="8" t="s">
        <v>8269</v>
      </c>
      <c r="O3611">
        <f t="shared" si="281"/>
        <v>153</v>
      </c>
      <c r="P3611" s="13">
        <f t="shared" si="282"/>
        <v>143.1</v>
      </c>
      <c r="Q3611" s="15" t="s">
        <v>8315</v>
      </c>
      <c r="R3611" t="s">
        <v>8316</v>
      </c>
      <c r="S3611" s="19">
        <f t="shared" si="283"/>
        <v>42429.991724537031</v>
      </c>
      <c r="T3611" s="19">
        <f t="shared" si="284"/>
        <v>42459.950057870374</v>
      </c>
      <c r="U3611">
        <f t="shared" si="285"/>
        <v>2016</v>
      </c>
    </row>
    <row r="3612" spans="1:21" ht="43.2" x14ac:dyDescent="0.3">
      <c r="A3612" s="8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  <c r="O3612">
        <f t="shared" si="281"/>
        <v>162</v>
      </c>
      <c r="P3612" s="13">
        <f t="shared" si="282"/>
        <v>52.35</v>
      </c>
      <c r="Q3612" s="15" t="s">
        <v>8315</v>
      </c>
      <c r="R3612" t="s">
        <v>8316</v>
      </c>
      <c r="S3612" s="19">
        <f t="shared" si="283"/>
        <v>42203.432129629626</v>
      </c>
      <c r="T3612" s="19">
        <f t="shared" si="284"/>
        <v>42233.432129629626</v>
      </c>
      <c r="U3612">
        <f t="shared" si="285"/>
        <v>2015</v>
      </c>
    </row>
    <row r="3613" spans="1:21" ht="43.2" x14ac:dyDescent="0.3">
      <c r="A3613" s="8">
        <v>3611</v>
      </c>
      <c r="B3613" s="9" t="s">
        <v>3610</v>
      </c>
      <c r="C3613" s="9" t="s">
        <v>7721</v>
      </c>
      <c r="D3613" s="10">
        <v>2500</v>
      </c>
      <c r="E3613" s="11">
        <v>3400</v>
      </c>
      <c r="F3613" s="8" t="s">
        <v>8218</v>
      </c>
      <c r="G3613" s="8" t="s">
        <v>8224</v>
      </c>
      <c r="H3613" s="8" t="s">
        <v>8246</v>
      </c>
      <c r="I3613" s="8">
        <v>1428483201</v>
      </c>
      <c r="J3613" s="8">
        <v>1425891201</v>
      </c>
      <c r="K3613" s="8" t="b">
        <v>0</v>
      </c>
      <c r="L3613" s="8">
        <v>51</v>
      </c>
      <c r="M3613" s="8" t="b">
        <v>1</v>
      </c>
      <c r="N3613" s="8" t="s">
        <v>8269</v>
      </c>
      <c r="O3613">
        <f t="shared" si="281"/>
        <v>136</v>
      </c>
      <c r="P3613" s="13">
        <f t="shared" si="282"/>
        <v>66.67</v>
      </c>
      <c r="Q3613" s="15" t="s">
        <v>8315</v>
      </c>
      <c r="R3613" t="s">
        <v>8316</v>
      </c>
      <c r="S3613" s="19">
        <f t="shared" si="283"/>
        <v>42072.370381944449</v>
      </c>
      <c r="T3613" s="19">
        <f t="shared" si="284"/>
        <v>42102.370381944449</v>
      </c>
      <c r="U3613">
        <f t="shared" si="285"/>
        <v>2015</v>
      </c>
    </row>
    <row r="3614" spans="1:21" ht="43.2" hidden="1" x14ac:dyDescent="0.3">
      <c r="A3614" s="8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  <c r="O3614">
        <f t="shared" si="281"/>
        <v>144</v>
      </c>
      <c r="P3614" s="13">
        <f t="shared" si="282"/>
        <v>126.67</v>
      </c>
      <c r="Q3614" s="15" t="s">
        <v>8315</v>
      </c>
      <c r="R3614" t="s">
        <v>8316</v>
      </c>
      <c r="S3614" s="19">
        <f t="shared" si="283"/>
        <v>41789.726979166669</v>
      </c>
      <c r="T3614" s="19">
        <f t="shared" si="284"/>
        <v>41799.726979166669</v>
      </c>
      <c r="U3614">
        <f t="shared" si="285"/>
        <v>2014</v>
      </c>
    </row>
    <row r="3615" spans="1:21" ht="43.2" x14ac:dyDescent="0.3">
      <c r="A3615" s="8">
        <v>3613</v>
      </c>
      <c r="B3615" s="9" t="s">
        <v>3612</v>
      </c>
      <c r="C3615" s="9" t="s">
        <v>7723</v>
      </c>
      <c r="D3615" s="10">
        <v>1250</v>
      </c>
      <c r="E3615" s="11">
        <v>1250</v>
      </c>
      <c r="F3615" s="8" t="s">
        <v>8218</v>
      </c>
      <c r="G3615" s="8" t="s">
        <v>8223</v>
      </c>
      <c r="H3615" s="8" t="s">
        <v>8245</v>
      </c>
      <c r="I3615" s="8">
        <v>1403964574</v>
      </c>
      <c r="J3615" s="8">
        <v>1401372574</v>
      </c>
      <c r="K3615" s="8" t="b">
        <v>0</v>
      </c>
      <c r="L3615" s="8">
        <v>20</v>
      </c>
      <c r="M3615" s="8" t="b">
        <v>1</v>
      </c>
      <c r="N3615" s="8" t="s">
        <v>8269</v>
      </c>
      <c r="O3615">
        <f t="shared" si="281"/>
        <v>100</v>
      </c>
      <c r="P3615" s="13">
        <f t="shared" si="282"/>
        <v>62.5</v>
      </c>
      <c r="Q3615" s="15" t="s">
        <v>8315</v>
      </c>
      <c r="R3615" t="s">
        <v>8316</v>
      </c>
      <c r="S3615" s="19">
        <f t="shared" si="283"/>
        <v>41788.58997685185</v>
      </c>
      <c r="T3615" s="19">
        <f t="shared" si="284"/>
        <v>41818.58997685185</v>
      </c>
      <c r="U3615">
        <f t="shared" si="285"/>
        <v>2014</v>
      </c>
    </row>
    <row r="3616" spans="1:21" ht="43.2" x14ac:dyDescent="0.3">
      <c r="A3616" s="8">
        <v>3614</v>
      </c>
      <c r="B3616" s="9" t="s">
        <v>3439</v>
      </c>
      <c r="C3616" s="9" t="s">
        <v>7724</v>
      </c>
      <c r="D3616" s="10">
        <v>2500</v>
      </c>
      <c r="E3616" s="11">
        <v>2520</v>
      </c>
      <c r="F3616" s="8" t="s">
        <v>8218</v>
      </c>
      <c r="G3616" s="8" t="s">
        <v>8223</v>
      </c>
      <c r="H3616" s="8" t="s">
        <v>8245</v>
      </c>
      <c r="I3616" s="8">
        <v>1434675616</v>
      </c>
      <c r="J3616" s="8">
        <v>1432083616</v>
      </c>
      <c r="K3616" s="8" t="b">
        <v>0</v>
      </c>
      <c r="L3616" s="8">
        <v>71</v>
      </c>
      <c r="M3616" s="8" t="b">
        <v>1</v>
      </c>
      <c r="N3616" s="8" t="s">
        <v>8269</v>
      </c>
      <c r="O3616">
        <f t="shared" si="281"/>
        <v>101</v>
      </c>
      <c r="P3616" s="13">
        <f t="shared" si="282"/>
        <v>35.49</v>
      </c>
      <c r="Q3616" s="15" t="s">
        <v>8315</v>
      </c>
      <c r="R3616" t="s">
        <v>8316</v>
      </c>
      <c r="S3616" s="19">
        <f t="shared" si="283"/>
        <v>42144.041851851856</v>
      </c>
      <c r="T3616" s="19">
        <f t="shared" si="284"/>
        <v>42174.041851851856</v>
      </c>
      <c r="U3616">
        <f t="shared" si="285"/>
        <v>2015</v>
      </c>
    </row>
    <row r="3617" spans="1:21" ht="43.2" x14ac:dyDescent="0.3">
      <c r="A3617" s="8">
        <v>3615</v>
      </c>
      <c r="B3617" s="9" t="s">
        <v>3613</v>
      </c>
      <c r="C3617" s="9" t="s">
        <v>7725</v>
      </c>
      <c r="D3617" s="10">
        <v>2500</v>
      </c>
      <c r="E3617" s="11">
        <v>2670</v>
      </c>
      <c r="F3617" s="8" t="s">
        <v>8218</v>
      </c>
      <c r="G3617" s="8" t="s">
        <v>8224</v>
      </c>
      <c r="H3617" s="8" t="s">
        <v>8246</v>
      </c>
      <c r="I3617" s="8">
        <v>1449756896</v>
      </c>
      <c r="J3617" s="8">
        <v>1447164896</v>
      </c>
      <c r="K3617" s="8" t="b">
        <v>0</v>
      </c>
      <c r="L3617" s="8">
        <v>72</v>
      </c>
      <c r="M3617" s="8" t="b">
        <v>1</v>
      </c>
      <c r="N3617" s="8" t="s">
        <v>8269</v>
      </c>
      <c r="O3617">
        <f t="shared" si="281"/>
        <v>107</v>
      </c>
      <c r="P3617" s="13">
        <f t="shared" si="282"/>
        <v>37.08</v>
      </c>
      <c r="Q3617" s="15" t="s">
        <v>8315</v>
      </c>
      <c r="R3617" t="s">
        <v>8316</v>
      </c>
      <c r="S3617" s="19">
        <f t="shared" si="283"/>
        <v>42318.593703703707</v>
      </c>
      <c r="T3617" s="19">
        <f t="shared" si="284"/>
        <v>42348.593703703707</v>
      </c>
      <c r="U3617">
        <f t="shared" si="285"/>
        <v>2015</v>
      </c>
    </row>
    <row r="3618" spans="1:21" ht="43.2" x14ac:dyDescent="0.3">
      <c r="A3618" s="8">
        <v>3616</v>
      </c>
      <c r="B3618" s="9" t="s">
        <v>3614</v>
      </c>
      <c r="C3618" s="9" t="s">
        <v>7726</v>
      </c>
      <c r="D3618" s="10">
        <v>2500</v>
      </c>
      <c r="E3618" s="11">
        <v>3120</v>
      </c>
      <c r="F3618" s="8" t="s">
        <v>8218</v>
      </c>
      <c r="G3618" s="8" t="s">
        <v>8224</v>
      </c>
      <c r="H3618" s="8" t="s">
        <v>8246</v>
      </c>
      <c r="I3618" s="8">
        <v>1426801664</v>
      </c>
      <c r="J3618" s="8">
        <v>1424213264</v>
      </c>
      <c r="K3618" s="8" t="b">
        <v>0</v>
      </c>
      <c r="L3618" s="8">
        <v>45</v>
      </c>
      <c r="M3618" s="8" t="b">
        <v>1</v>
      </c>
      <c r="N3618" s="8" t="s">
        <v>8269</v>
      </c>
      <c r="O3618">
        <f t="shared" si="281"/>
        <v>125</v>
      </c>
      <c r="P3618" s="13">
        <f t="shared" si="282"/>
        <v>69.33</v>
      </c>
      <c r="Q3618" s="15" t="s">
        <v>8315</v>
      </c>
      <c r="R3618" t="s">
        <v>8316</v>
      </c>
      <c r="S3618" s="19">
        <f t="shared" si="283"/>
        <v>42052.949814814812</v>
      </c>
      <c r="T3618" s="19">
        <f t="shared" si="284"/>
        <v>42082.908148148148</v>
      </c>
      <c r="U3618">
        <f t="shared" si="285"/>
        <v>2015</v>
      </c>
    </row>
    <row r="3619" spans="1:21" ht="43.2" hidden="1" x14ac:dyDescent="0.3">
      <c r="A3619" s="8">
        <v>3617</v>
      </c>
      <c r="B3619" s="9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  <c r="O3619">
        <f t="shared" si="281"/>
        <v>119</v>
      </c>
      <c r="P3619" s="13">
        <f t="shared" si="282"/>
        <v>17.25</v>
      </c>
      <c r="Q3619" s="15" t="s">
        <v>8315</v>
      </c>
      <c r="R3619" t="s">
        <v>8316</v>
      </c>
      <c r="S3619" s="19">
        <f t="shared" si="283"/>
        <v>42779.610289351855</v>
      </c>
      <c r="T3619" s="19">
        <f t="shared" si="284"/>
        <v>42794</v>
      </c>
      <c r="U3619">
        <f t="shared" si="285"/>
        <v>2017</v>
      </c>
    </row>
    <row r="3620" spans="1:21" ht="43.2" x14ac:dyDescent="0.3">
      <c r="A3620" s="8">
        <v>3618</v>
      </c>
      <c r="B3620" s="9" t="s">
        <v>3616</v>
      </c>
      <c r="C3620" s="9" t="s">
        <v>7728</v>
      </c>
      <c r="D3620" s="10">
        <v>2000</v>
      </c>
      <c r="E3620" s="11">
        <v>2020</v>
      </c>
      <c r="F3620" s="8" t="s">
        <v>8218</v>
      </c>
      <c r="G3620" s="8" t="s">
        <v>8224</v>
      </c>
      <c r="H3620" s="8" t="s">
        <v>8246</v>
      </c>
      <c r="I3620" s="8">
        <v>1433343850</v>
      </c>
      <c r="J3620" s="8">
        <v>1430751850</v>
      </c>
      <c r="K3620" s="8" t="b">
        <v>0</v>
      </c>
      <c r="L3620" s="8">
        <v>56</v>
      </c>
      <c r="M3620" s="8" t="b">
        <v>1</v>
      </c>
      <c r="N3620" s="8" t="s">
        <v>8269</v>
      </c>
      <c r="O3620">
        <f t="shared" si="281"/>
        <v>101</v>
      </c>
      <c r="P3620" s="13">
        <f t="shared" si="282"/>
        <v>36.07</v>
      </c>
      <c r="Q3620" s="15" t="s">
        <v>8315</v>
      </c>
      <c r="R3620" t="s">
        <v>8316</v>
      </c>
      <c r="S3620" s="19">
        <f t="shared" si="283"/>
        <v>42128.627893518518</v>
      </c>
      <c r="T3620" s="19">
        <f t="shared" si="284"/>
        <v>42158.627893518518</v>
      </c>
      <c r="U3620">
        <f t="shared" si="285"/>
        <v>2015</v>
      </c>
    </row>
    <row r="3621" spans="1:21" ht="43.2" x14ac:dyDescent="0.3">
      <c r="A3621" s="8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  <c r="O3621">
        <f t="shared" si="281"/>
        <v>113</v>
      </c>
      <c r="P3621" s="13">
        <f t="shared" si="282"/>
        <v>66.47</v>
      </c>
      <c r="Q3621" s="15" t="s">
        <v>8315</v>
      </c>
      <c r="R3621" t="s">
        <v>8316</v>
      </c>
      <c r="S3621" s="19">
        <f t="shared" si="283"/>
        <v>42661.132245370376</v>
      </c>
      <c r="T3621" s="19">
        <f t="shared" si="284"/>
        <v>42693.916666666672</v>
      </c>
      <c r="U3621">
        <f t="shared" si="285"/>
        <v>2016</v>
      </c>
    </row>
    <row r="3622" spans="1:21" ht="43.2" hidden="1" x14ac:dyDescent="0.3">
      <c r="A3622" s="8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  <c r="O3622">
        <f t="shared" si="281"/>
        <v>105</v>
      </c>
      <c r="P3622" s="13">
        <f t="shared" si="282"/>
        <v>56.07</v>
      </c>
      <c r="Q3622" s="15" t="s">
        <v>8315</v>
      </c>
      <c r="R3622" t="s">
        <v>8316</v>
      </c>
      <c r="S3622" s="19">
        <f t="shared" si="283"/>
        <v>42037.938206018516</v>
      </c>
      <c r="T3622" s="19">
        <f t="shared" si="284"/>
        <v>42068.166666666672</v>
      </c>
      <c r="U3622">
        <f t="shared" si="285"/>
        <v>2015</v>
      </c>
    </row>
    <row r="3623" spans="1:21" ht="43.2" x14ac:dyDescent="0.3">
      <c r="A3623" s="8">
        <v>3621</v>
      </c>
      <c r="B3623" s="9" t="s">
        <v>3619</v>
      </c>
      <c r="C3623" s="9" t="s">
        <v>7731</v>
      </c>
      <c r="D3623" s="10">
        <v>3000</v>
      </c>
      <c r="E3623" s="11">
        <v>3292</v>
      </c>
      <c r="F3623" s="8" t="s">
        <v>8218</v>
      </c>
      <c r="G3623" s="8" t="s">
        <v>8223</v>
      </c>
      <c r="H3623" s="8" t="s">
        <v>8245</v>
      </c>
      <c r="I3623" s="8">
        <v>1475269200</v>
      </c>
      <c r="J3623" s="8">
        <v>1473200844</v>
      </c>
      <c r="K3623" s="8" t="b">
        <v>0</v>
      </c>
      <c r="L3623" s="8">
        <v>70</v>
      </c>
      <c r="M3623" s="8" t="b">
        <v>1</v>
      </c>
      <c r="N3623" s="8" t="s">
        <v>8269</v>
      </c>
      <c r="O3623">
        <f t="shared" si="281"/>
        <v>110</v>
      </c>
      <c r="P3623" s="13">
        <f t="shared" si="282"/>
        <v>47.03</v>
      </c>
      <c r="Q3623" s="15" t="s">
        <v>8315</v>
      </c>
      <c r="R3623" t="s">
        <v>8316</v>
      </c>
      <c r="S3623" s="19">
        <f t="shared" si="283"/>
        <v>42619.935694444444</v>
      </c>
      <c r="T3623" s="19">
        <f t="shared" si="284"/>
        <v>42643.875</v>
      </c>
      <c r="U3623">
        <f t="shared" si="285"/>
        <v>2016</v>
      </c>
    </row>
    <row r="3624" spans="1:21" ht="28.8" x14ac:dyDescent="0.3">
      <c r="A3624" s="8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  <c r="O3624">
        <f t="shared" si="281"/>
        <v>100</v>
      </c>
      <c r="P3624" s="13">
        <f t="shared" si="282"/>
        <v>47.67</v>
      </c>
      <c r="Q3624" s="15" t="s">
        <v>8315</v>
      </c>
      <c r="R3624" t="s">
        <v>8316</v>
      </c>
      <c r="S3624" s="19">
        <f t="shared" si="283"/>
        <v>41877.221886574072</v>
      </c>
      <c r="T3624" s="19">
        <f t="shared" si="284"/>
        <v>41910.140972222223</v>
      </c>
      <c r="U3624">
        <f t="shared" si="285"/>
        <v>2014</v>
      </c>
    </row>
    <row r="3625" spans="1:21" ht="28.8" x14ac:dyDescent="0.3">
      <c r="A3625" s="8">
        <v>3623</v>
      </c>
      <c r="B3625" s="9" t="s">
        <v>3621</v>
      </c>
      <c r="C3625" s="9" t="s">
        <v>7733</v>
      </c>
      <c r="D3625" s="10">
        <v>2500</v>
      </c>
      <c r="E3625" s="11">
        <v>3000</v>
      </c>
      <c r="F3625" s="8" t="s">
        <v>8218</v>
      </c>
      <c r="G3625" s="8" t="s">
        <v>8223</v>
      </c>
      <c r="H3625" s="8" t="s">
        <v>8245</v>
      </c>
      <c r="I3625" s="8">
        <v>1406358000</v>
      </c>
      <c r="J3625" s="8">
        <v>1404841270</v>
      </c>
      <c r="K3625" s="8" t="b">
        <v>0</v>
      </c>
      <c r="L3625" s="8">
        <v>34</v>
      </c>
      <c r="M3625" s="8" t="b">
        <v>1</v>
      </c>
      <c r="N3625" s="8" t="s">
        <v>8269</v>
      </c>
      <c r="O3625">
        <f t="shared" si="281"/>
        <v>120</v>
      </c>
      <c r="P3625" s="13">
        <f t="shared" si="282"/>
        <v>88.24</v>
      </c>
      <c r="Q3625" s="15" t="s">
        <v>8315</v>
      </c>
      <c r="R3625" t="s">
        <v>8316</v>
      </c>
      <c r="S3625" s="19">
        <f t="shared" si="283"/>
        <v>41828.736921296295</v>
      </c>
      <c r="T3625" s="19">
        <f t="shared" si="284"/>
        <v>41846.291666666664</v>
      </c>
      <c r="U3625">
        <f t="shared" si="285"/>
        <v>2014</v>
      </c>
    </row>
    <row r="3626" spans="1:21" ht="72" x14ac:dyDescent="0.3">
      <c r="A3626" s="8">
        <v>3624</v>
      </c>
      <c r="B3626" s="9" t="s">
        <v>3622</v>
      </c>
      <c r="C3626" s="9" t="s">
        <v>7734</v>
      </c>
      <c r="D3626" s="10">
        <v>3000</v>
      </c>
      <c r="E3626" s="11">
        <v>3148</v>
      </c>
      <c r="F3626" s="8" t="s">
        <v>8218</v>
      </c>
      <c r="G3626" s="8" t="s">
        <v>8223</v>
      </c>
      <c r="H3626" s="8" t="s">
        <v>8245</v>
      </c>
      <c r="I3626" s="8">
        <v>1471977290</v>
      </c>
      <c r="J3626" s="8">
        <v>1466793290</v>
      </c>
      <c r="K3626" s="8" t="b">
        <v>0</v>
      </c>
      <c r="L3626" s="8">
        <v>39</v>
      </c>
      <c r="M3626" s="8" t="b">
        <v>1</v>
      </c>
      <c r="N3626" s="8" t="s">
        <v>8269</v>
      </c>
      <c r="O3626">
        <f t="shared" si="281"/>
        <v>105</v>
      </c>
      <c r="P3626" s="13">
        <f t="shared" si="282"/>
        <v>80.72</v>
      </c>
      <c r="Q3626" s="15" t="s">
        <v>8315</v>
      </c>
      <c r="R3626" t="s">
        <v>8316</v>
      </c>
      <c r="S3626" s="19">
        <f t="shared" si="283"/>
        <v>42545.774189814809</v>
      </c>
      <c r="T3626" s="19">
        <f t="shared" si="284"/>
        <v>42605.774189814809</v>
      </c>
      <c r="U3626">
        <f t="shared" si="285"/>
        <v>2016</v>
      </c>
    </row>
    <row r="3627" spans="1:21" ht="57.6" x14ac:dyDescent="0.3">
      <c r="A3627" s="8">
        <v>3625</v>
      </c>
      <c r="B3627" s="9" t="s">
        <v>3623</v>
      </c>
      <c r="C3627" s="9" t="s">
        <v>7735</v>
      </c>
      <c r="D3627" s="10">
        <v>3000</v>
      </c>
      <c r="E3627" s="11">
        <v>3080</v>
      </c>
      <c r="F3627" s="8" t="s">
        <v>8218</v>
      </c>
      <c r="G3627" s="8" t="s">
        <v>8224</v>
      </c>
      <c r="H3627" s="8" t="s">
        <v>8246</v>
      </c>
      <c r="I3627" s="8">
        <v>1435851577</v>
      </c>
      <c r="J3627" s="8">
        <v>1433259577</v>
      </c>
      <c r="K3627" s="8" t="b">
        <v>0</v>
      </c>
      <c r="L3627" s="8">
        <v>78</v>
      </c>
      <c r="M3627" s="8" t="b">
        <v>1</v>
      </c>
      <c r="N3627" s="8" t="s">
        <v>8269</v>
      </c>
      <c r="O3627">
        <f t="shared" si="281"/>
        <v>103</v>
      </c>
      <c r="P3627" s="13">
        <f t="shared" si="282"/>
        <v>39.49</v>
      </c>
      <c r="Q3627" s="15" t="s">
        <v>8315</v>
      </c>
      <c r="R3627" t="s">
        <v>8316</v>
      </c>
      <c r="S3627" s="19">
        <f t="shared" si="283"/>
        <v>42157.652511574073</v>
      </c>
      <c r="T3627" s="19">
        <f t="shared" si="284"/>
        <v>42187.652511574073</v>
      </c>
      <c r="U3627">
        <f t="shared" si="285"/>
        <v>2015</v>
      </c>
    </row>
    <row r="3628" spans="1:21" ht="43.2" x14ac:dyDescent="0.3">
      <c r="A3628" s="8">
        <v>3626</v>
      </c>
      <c r="B3628" s="9" t="s">
        <v>3624</v>
      </c>
      <c r="C3628" s="9" t="s">
        <v>7736</v>
      </c>
      <c r="D3628" s="10">
        <v>4000</v>
      </c>
      <c r="E3628" s="11">
        <v>4073</v>
      </c>
      <c r="F3628" s="8" t="s">
        <v>8218</v>
      </c>
      <c r="G3628" s="8" t="s">
        <v>8224</v>
      </c>
      <c r="H3628" s="8" t="s">
        <v>8246</v>
      </c>
      <c r="I3628" s="8">
        <v>1408204857</v>
      </c>
      <c r="J3628" s="8">
        <v>1406390457</v>
      </c>
      <c r="K3628" s="8" t="b">
        <v>0</v>
      </c>
      <c r="L3628" s="8">
        <v>48</v>
      </c>
      <c r="M3628" s="8" t="b">
        <v>1</v>
      </c>
      <c r="N3628" s="8" t="s">
        <v>8269</v>
      </c>
      <c r="O3628">
        <f t="shared" si="281"/>
        <v>102</v>
      </c>
      <c r="P3628" s="13">
        <f t="shared" si="282"/>
        <v>84.85</v>
      </c>
      <c r="Q3628" s="15" t="s">
        <v>8315</v>
      </c>
      <c r="R3628" t="s">
        <v>8316</v>
      </c>
      <c r="S3628" s="19">
        <f t="shared" si="283"/>
        <v>41846.667326388888</v>
      </c>
      <c r="T3628" s="19">
        <f t="shared" si="284"/>
        <v>41867.667326388888</v>
      </c>
      <c r="U3628">
        <f t="shared" si="285"/>
        <v>2014</v>
      </c>
    </row>
    <row r="3629" spans="1:21" ht="43.2" x14ac:dyDescent="0.3">
      <c r="A3629" s="8">
        <v>3627</v>
      </c>
      <c r="B3629" s="9" t="s">
        <v>3625</v>
      </c>
      <c r="C3629" s="9" t="s">
        <v>7737</v>
      </c>
      <c r="D3629" s="10">
        <v>2000</v>
      </c>
      <c r="E3629" s="11">
        <v>2000</v>
      </c>
      <c r="F3629" s="8" t="s">
        <v>8218</v>
      </c>
      <c r="G3629" s="8" t="s">
        <v>8223</v>
      </c>
      <c r="H3629" s="8" t="s">
        <v>8245</v>
      </c>
      <c r="I3629" s="8">
        <v>1463803140</v>
      </c>
      <c r="J3629" s="8">
        <v>1459446487</v>
      </c>
      <c r="K3629" s="8" t="b">
        <v>0</v>
      </c>
      <c r="L3629" s="8">
        <v>29</v>
      </c>
      <c r="M3629" s="8" t="b">
        <v>1</v>
      </c>
      <c r="N3629" s="8" t="s">
        <v>8269</v>
      </c>
      <c r="O3629">
        <f t="shared" si="281"/>
        <v>100</v>
      </c>
      <c r="P3629" s="13">
        <f t="shared" si="282"/>
        <v>68.97</v>
      </c>
      <c r="Q3629" s="15" t="s">
        <v>8315</v>
      </c>
      <c r="R3629" t="s">
        <v>8316</v>
      </c>
      <c r="S3629" s="19">
        <f t="shared" si="283"/>
        <v>42460.741747685184</v>
      </c>
      <c r="T3629" s="19">
        <f t="shared" si="284"/>
        <v>42511.165972222225</v>
      </c>
      <c r="U3629">
        <f t="shared" si="285"/>
        <v>2016</v>
      </c>
    </row>
    <row r="3630" spans="1:21" ht="43.2" hidden="1" x14ac:dyDescent="0.3">
      <c r="A3630" s="8">
        <v>3628</v>
      </c>
      <c r="B3630" s="9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  <c r="O3630">
        <f t="shared" si="281"/>
        <v>0</v>
      </c>
      <c r="P3630" s="13">
        <f t="shared" si="282"/>
        <v>0</v>
      </c>
      <c r="Q3630" s="15" t="s">
        <v>8315</v>
      </c>
      <c r="R3630" t="s">
        <v>8357</v>
      </c>
      <c r="S3630" s="19">
        <f t="shared" si="283"/>
        <v>42291.833287037036</v>
      </c>
      <c r="T3630" s="19">
        <f t="shared" si="284"/>
        <v>42351.874953703707</v>
      </c>
      <c r="U3630">
        <f t="shared" si="285"/>
        <v>2015</v>
      </c>
    </row>
    <row r="3631" spans="1:21" ht="57.6" hidden="1" x14ac:dyDescent="0.3">
      <c r="A3631" s="8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  <c r="O3631">
        <f t="shared" si="281"/>
        <v>0</v>
      </c>
      <c r="P3631" s="13">
        <f t="shared" si="282"/>
        <v>1</v>
      </c>
      <c r="Q3631" s="15" t="s">
        <v>8315</v>
      </c>
      <c r="R3631" t="s">
        <v>8357</v>
      </c>
      <c r="S3631" s="19">
        <f t="shared" si="283"/>
        <v>42437.094490740739</v>
      </c>
      <c r="T3631" s="19">
        <f t="shared" si="284"/>
        <v>42495.708333333328</v>
      </c>
      <c r="U3631">
        <f t="shared" si="285"/>
        <v>2016</v>
      </c>
    </row>
    <row r="3632" spans="1:21" ht="43.2" x14ac:dyDescent="0.3">
      <c r="A3632" s="8">
        <v>3630</v>
      </c>
      <c r="B3632" s="9" t="s">
        <v>3628</v>
      </c>
      <c r="C3632" s="9" t="s">
        <v>7740</v>
      </c>
      <c r="D3632" s="10">
        <v>3000</v>
      </c>
      <c r="E3632" s="11">
        <v>1</v>
      </c>
      <c r="F3632" s="8" t="s">
        <v>8220</v>
      </c>
      <c r="G3632" s="8" t="s">
        <v>8224</v>
      </c>
      <c r="H3632" s="8" t="s">
        <v>8246</v>
      </c>
      <c r="I3632" s="8">
        <v>1417295990</v>
      </c>
      <c r="J3632" s="8">
        <v>1414700390</v>
      </c>
      <c r="K3632" s="8" t="b">
        <v>0</v>
      </c>
      <c r="L3632" s="8">
        <v>1</v>
      </c>
      <c r="M3632" s="8" t="b">
        <v>0</v>
      </c>
      <c r="N3632" s="8" t="s">
        <v>8303</v>
      </c>
      <c r="O3632">
        <f t="shared" si="281"/>
        <v>0</v>
      </c>
      <c r="P3632" s="13">
        <f t="shared" si="282"/>
        <v>1</v>
      </c>
      <c r="Q3632" s="15" t="s">
        <v>8315</v>
      </c>
      <c r="R3632" t="s">
        <v>8357</v>
      </c>
      <c r="S3632" s="19">
        <f t="shared" si="283"/>
        <v>41942.84710648148</v>
      </c>
      <c r="T3632" s="19">
        <f t="shared" si="284"/>
        <v>41972.888773148152</v>
      </c>
      <c r="U3632">
        <f t="shared" si="285"/>
        <v>2014</v>
      </c>
    </row>
    <row r="3633" spans="1:21" ht="57.6" hidden="1" x14ac:dyDescent="0.3">
      <c r="A3633" s="8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  <c r="O3633">
        <f t="shared" si="281"/>
        <v>51</v>
      </c>
      <c r="P3633" s="13">
        <f t="shared" si="282"/>
        <v>147.88</v>
      </c>
      <c r="Q3633" s="15" t="s">
        <v>8315</v>
      </c>
      <c r="R3633" t="s">
        <v>8357</v>
      </c>
      <c r="S3633" s="19">
        <f t="shared" si="283"/>
        <v>41880.753437499996</v>
      </c>
      <c r="T3633" s="19">
        <f t="shared" si="284"/>
        <v>41905.165972222225</v>
      </c>
      <c r="U3633">
        <f t="shared" si="285"/>
        <v>2014</v>
      </c>
    </row>
    <row r="3634" spans="1:21" ht="43.2" hidden="1" x14ac:dyDescent="0.3">
      <c r="A3634" s="8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  <c r="O3634">
        <f t="shared" si="281"/>
        <v>20</v>
      </c>
      <c r="P3634" s="13">
        <f t="shared" si="282"/>
        <v>100</v>
      </c>
      <c r="Q3634" s="15" t="s">
        <v>8315</v>
      </c>
      <c r="R3634" t="s">
        <v>8357</v>
      </c>
      <c r="S3634" s="19">
        <f t="shared" si="283"/>
        <v>41946.936909722222</v>
      </c>
      <c r="T3634" s="19">
        <f t="shared" si="284"/>
        <v>41966.936909722222</v>
      </c>
      <c r="U3634">
        <f t="shared" si="285"/>
        <v>2014</v>
      </c>
    </row>
    <row r="3635" spans="1:21" ht="43.2" hidden="1" x14ac:dyDescent="0.3">
      <c r="A3635" s="8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  <c r="O3635">
        <f t="shared" si="281"/>
        <v>35</v>
      </c>
      <c r="P3635" s="13">
        <f t="shared" si="282"/>
        <v>56.84</v>
      </c>
      <c r="Q3635" s="15" t="s">
        <v>8315</v>
      </c>
      <c r="R3635" t="s">
        <v>8357</v>
      </c>
      <c r="S3635" s="19">
        <f t="shared" si="283"/>
        <v>42649.623460648145</v>
      </c>
      <c r="T3635" s="19">
        <f t="shared" si="284"/>
        <v>42693.041666666672</v>
      </c>
      <c r="U3635">
        <f t="shared" si="285"/>
        <v>2016</v>
      </c>
    </row>
    <row r="3636" spans="1:21" ht="43.2" hidden="1" x14ac:dyDescent="0.3">
      <c r="A3636" s="8">
        <v>3634</v>
      </c>
      <c r="B3636" s="9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  <c r="O3636">
        <f t="shared" si="281"/>
        <v>4</v>
      </c>
      <c r="P3636" s="13">
        <f t="shared" si="282"/>
        <v>176.94</v>
      </c>
      <c r="Q3636" s="15" t="s">
        <v>8315</v>
      </c>
      <c r="R3636" t="s">
        <v>8357</v>
      </c>
      <c r="S3636" s="19">
        <f t="shared" si="283"/>
        <v>42701.166365740741</v>
      </c>
      <c r="T3636" s="19">
        <f t="shared" si="284"/>
        <v>42749.165972222225</v>
      </c>
      <c r="U3636">
        <f t="shared" si="285"/>
        <v>2016</v>
      </c>
    </row>
    <row r="3637" spans="1:21" ht="28.8" x14ac:dyDescent="0.3">
      <c r="A3637" s="8">
        <v>3635</v>
      </c>
      <c r="B3637" s="9" t="s">
        <v>3633</v>
      </c>
      <c r="C3637" s="9" t="s">
        <v>7745</v>
      </c>
      <c r="D3637" s="10">
        <v>3500</v>
      </c>
      <c r="E3637" s="11">
        <v>1276</v>
      </c>
      <c r="F3637" s="8" t="s">
        <v>8220</v>
      </c>
      <c r="G3637" s="8" t="s">
        <v>8223</v>
      </c>
      <c r="H3637" s="8" t="s">
        <v>8245</v>
      </c>
      <c r="I3637" s="8">
        <v>1461186676</v>
      </c>
      <c r="J3637" s="8">
        <v>1458594676</v>
      </c>
      <c r="K3637" s="8" t="b">
        <v>0</v>
      </c>
      <c r="L3637" s="8">
        <v>10</v>
      </c>
      <c r="M3637" s="8" t="b">
        <v>0</v>
      </c>
      <c r="N3637" s="8" t="s">
        <v>8303</v>
      </c>
      <c r="O3637">
        <f t="shared" si="281"/>
        <v>36</v>
      </c>
      <c r="P3637" s="13">
        <f t="shared" si="282"/>
        <v>127.6</v>
      </c>
      <c r="Q3637" s="15" t="s">
        <v>8315</v>
      </c>
      <c r="R3637" t="s">
        <v>8357</v>
      </c>
      <c r="S3637" s="19">
        <f t="shared" si="283"/>
        <v>42450.88282407407</v>
      </c>
      <c r="T3637" s="19">
        <f t="shared" si="284"/>
        <v>42480.88282407407</v>
      </c>
      <c r="U3637">
        <f t="shared" si="285"/>
        <v>2016</v>
      </c>
    </row>
    <row r="3638" spans="1:21" ht="43.2" hidden="1" x14ac:dyDescent="0.3">
      <c r="A3638" s="8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  <c r="O3638">
        <f t="shared" si="281"/>
        <v>0</v>
      </c>
      <c r="P3638" s="13">
        <f t="shared" si="282"/>
        <v>0</v>
      </c>
      <c r="Q3638" s="15" t="s">
        <v>8315</v>
      </c>
      <c r="R3638" t="s">
        <v>8357</v>
      </c>
      <c r="S3638" s="19">
        <f t="shared" si="283"/>
        <v>42226.694780092599</v>
      </c>
      <c r="T3638" s="19">
        <f t="shared" si="284"/>
        <v>42261.694780092599</v>
      </c>
      <c r="U3638">
        <f t="shared" si="285"/>
        <v>2015</v>
      </c>
    </row>
    <row r="3639" spans="1:21" ht="57.6" x14ac:dyDescent="0.3">
      <c r="A3639" s="8">
        <v>3637</v>
      </c>
      <c r="B3639" s="9" t="s">
        <v>3635</v>
      </c>
      <c r="C3639" s="9" t="s">
        <v>7747</v>
      </c>
      <c r="D3639" s="10">
        <v>3000</v>
      </c>
      <c r="E3639" s="11">
        <v>926</v>
      </c>
      <c r="F3639" s="8" t="s">
        <v>8220</v>
      </c>
      <c r="G3639" s="8" t="s">
        <v>8223</v>
      </c>
      <c r="H3639" s="8" t="s">
        <v>8245</v>
      </c>
      <c r="I3639" s="8">
        <v>1420130935</v>
      </c>
      <c r="J3639" s="8">
        <v>1417538935</v>
      </c>
      <c r="K3639" s="8" t="b">
        <v>0</v>
      </c>
      <c r="L3639" s="8">
        <v>14</v>
      </c>
      <c r="M3639" s="8" t="b">
        <v>0</v>
      </c>
      <c r="N3639" s="8" t="s">
        <v>8303</v>
      </c>
      <c r="O3639">
        <f t="shared" si="281"/>
        <v>31</v>
      </c>
      <c r="P3639" s="13">
        <f t="shared" si="282"/>
        <v>66.14</v>
      </c>
      <c r="Q3639" s="15" t="s">
        <v>8315</v>
      </c>
      <c r="R3639" t="s">
        <v>8357</v>
      </c>
      <c r="S3639" s="19">
        <f t="shared" si="283"/>
        <v>41975.700636574074</v>
      </c>
      <c r="T3639" s="19">
        <f t="shared" si="284"/>
        <v>42005.700636574074</v>
      </c>
      <c r="U3639">
        <f t="shared" si="285"/>
        <v>2014</v>
      </c>
    </row>
    <row r="3640" spans="1:21" ht="28.8" x14ac:dyDescent="0.3">
      <c r="A3640" s="8">
        <v>3638</v>
      </c>
      <c r="B3640" s="9" t="s">
        <v>3636</v>
      </c>
      <c r="C3640" s="9" t="s">
        <v>7748</v>
      </c>
      <c r="D3640" s="10">
        <v>3300</v>
      </c>
      <c r="E3640" s="11">
        <v>216</v>
      </c>
      <c r="F3640" s="8" t="s">
        <v>8220</v>
      </c>
      <c r="G3640" s="8" t="s">
        <v>8228</v>
      </c>
      <c r="H3640" s="8" t="s">
        <v>8250</v>
      </c>
      <c r="I3640" s="8">
        <v>1429456132</v>
      </c>
      <c r="J3640" s="8">
        <v>1424275732</v>
      </c>
      <c r="K3640" s="8" t="b">
        <v>0</v>
      </c>
      <c r="L3640" s="8">
        <v>2</v>
      </c>
      <c r="M3640" s="8" t="b">
        <v>0</v>
      </c>
      <c r="N3640" s="8" t="s">
        <v>8303</v>
      </c>
      <c r="O3640">
        <f t="shared" si="281"/>
        <v>7</v>
      </c>
      <c r="P3640" s="13">
        <f t="shared" si="282"/>
        <v>108</v>
      </c>
      <c r="Q3640" s="15" t="s">
        <v>8315</v>
      </c>
      <c r="R3640" t="s">
        <v>8357</v>
      </c>
      <c r="S3640" s="19">
        <f t="shared" si="283"/>
        <v>42053.672824074078</v>
      </c>
      <c r="T3640" s="19">
        <f t="shared" si="284"/>
        <v>42113.631157407406</v>
      </c>
      <c r="U3640">
        <f t="shared" si="285"/>
        <v>2015</v>
      </c>
    </row>
    <row r="3641" spans="1:21" ht="43.2" hidden="1" x14ac:dyDescent="0.3">
      <c r="A3641" s="8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  <c r="O3641">
        <f t="shared" si="281"/>
        <v>0</v>
      </c>
      <c r="P3641" s="13">
        <f t="shared" si="282"/>
        <v>1</v>
      </c>
      <c r="Q3641" s="15" t="s">
        <v>8315</v>
      </c>
      <c r="R3641" t="s">
        <v>8357</v>
      </c>
      <c r="S3641" s="19">
        <f t="shared" si="283"/>
        <v>42590.677152777775</v>
      </c>
      <c r="T3641" s="19">
        <f t="shared" si="284"/>
        <v>42650.632638888885</v>
      </c>
      <c r="U3641">
        <f t="shared" si="285"/>
        <v>2016</v>
      </c>
    </row>
    <row r="3642" spans="1:21" ht="72" x14ac:dyDescent="0.3">
      <c r="A3642" s="8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  <c r="O3642">
        <f t="shared" si="281"/>
        <v>6</v>
      </c>
      <c r="P3642" s="13">
        <f t="shared" si="282"/>
        <v>18.329999999999998</v>
      </c>
      <c r="Q3642" s="15" t="s">
        <v>8315</v>
      </c>
      <c r="R3642" t="s">
        <v>8357</v>
      </c>
      <c r="S3642" s="19">
        <f t="shared" si="283"/>
        <v>42104.781597222223</v>
      </c>
      <c r="T3642" s="19">
        <f t="shared" si="284"/>
        <v>42134.781597222223</v>
      </c>
      <c r="U3642">
        <f t="shared" si="285"/>
        <v>2015</v>
      </c>
    </row>
    <row r="3643" spans="1:21" ht="43.2" x14ac:dyDescent="0.3">
      <c r="A3643" s="8">
        <v>3641</v>
      </c>
      <c r="B3643" s="9" t="s">
        <v>3639</v>
      </c>
      <c r="C3643" s="9" t="s">
        <v>7751</v>
      </c>
      <c r="D3643" s="10">
        <v>3000</v>
      </c>
      <c r="E3643" s="11">
        <v>0</v>
      </c>
      <c r="F3643" s="8" t="s">
        <v>8220</v>
      </c>
      <c r="G3643" s="8" t="s">
        <v>8223</v>
      </c>
      <c r="H3643" s="8" t="s">
        <v>8245</v>
      </c>
      <c r="I3643" s="8">
        <v>1412485200</v>
      </c>
      <c r="J3643" s="8">
        <v>1410966179</v>
      </c>
      <c r="K3643" s="8" t="b">
        <v>0</v>
      </c>
      <c r="L3643" s="8">
        <v>0</v>
      </c>
      <c r="M3643" s="8" t="b">
        <v>0</v>
      </c>
      <c r="N3643" s="8" t="s">
        <v>8303</v>
      </c>
      <c r="O3643">
        <f t="shared" si="281"/>
        <v>0</v>
      </c>
      <c r="P3643" s="13">
        <f t="shared" si="282"/>
        <v>0</v>
      </c>
      <c r="Q3643" s="15" t="s">
        <v>8315</v>
      </c>
      <c r="R3643" t="s">
        <v>8357</v>
      </c>
      <c r="S3643" s="19">
        <f t="shared" si="283"/>
        <v>41899.627071759263</v>
      </c>
      <c r="T3643" s="19">
        <f t="shared" si="284"/>
        <v>41917.208333333336</v>
      </c>
      <c r="U3643">
        <f t="shared" si="285"/>
        <v>2014</v>
      </c>
    </row>
    <row r="3644" spans="1:21" ht="57.6" hidden="1" x14ac:dyDescent="0.3">
      <c r="A3644" s="8">
        <v>3642</v>
      </c>
      <c r="B3644" s="9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  <c r="O3644">
        <f t="shared" si="281"/>
        <v>2</v>
      </c>
      <c r="P3644" s="13">
        <f t="shared" si="282"/>
        <v>7.5</v>
      </c>
      <c r="Q3644" s="15" t="s">
        <v>8315</v>
      </c>
      <c r="R3644" t="s">
        <v>8357</v>
      </c>
      <c r="S3644" s="19">
        <f t="shared" si="283"/>
        <v>42297.816284722227</v>
      </c>
      <c r="T3644" s="19">
        <f t="shared" si="284"/>
        <v>42338.708333333328</v>
      </c>
      <c r="U3644">
        <f t="shared" si="285"/>
        <v>2015</v>
      </c>
    </row>
    <row r="3645" spans="1:21" ht="43.2" hidden="1" x14ac:dyDescent="0.3">
      <c r="A3645" s="8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  <c r="O3645">
        <f t="shared" si="281"/>
        <v>0</v>
      </c>
      <c r="P3645" s="13">
        <f t="shared" si="282"/>
        <v>0</v>
      </c>
      <c r="Q3645" s="15" t="s">
        <v>8315</v>
      </c>
      <c r="R3645" t="s">
        <v>8357</v>
      </c>
      <c r="S3645" s="19">
        <f t="shared" si="283"/>
        <v>42285.143969907411</v>
      </c>
      <c r="T3645" s="19">
        <f t="shared" si="284"/>
        <v>42325.185636574075</v>
      </c>
      <c r="U3645">
        <f t="shared" si="285"/>
        <v>2015</v>
      </c>
    </row>
    <row r="3646" spans="1:21" ht="43.2" hidden="1" x14ac:dyDescent="0.3">
      <c r="A3646" s="8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  <c r="O3646">
        <f t="shared" si="281"/>
        <v>16</v>
      </c>
      <c r="P3646" s="13">
        <f t="shared" si="282"/>
        <v>68.42</v>
      </c>
      <c r="Q3646" s="15" t="s">
        <v>8315</v>
      </c>
      <c r="R3646" t="s">
        <v>8357</v>
      </c>
      <c r="S3646" s="19">
        <f t="shared" si="283"/>
        <v>42409.241747685184</v>
      </c>
      <c r="T3646" s="19">
        <f t="shared" si="284"/>
        <v>42437.207638888889</v>
      </c>
      <c r="U3646">
        <f t="shared" si="285"/>
        <v>2016</v>
      </c>
    </row>
    <row r="3647" spans="1:21" ht="43.2" x14ac:dyDescent="0.3">
      <c r="A3647" s="8">
        <v>3645</v>
      </c>
      <c r="B3647" s="9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  <c r="O3647">
        <f t="shared" si="281"/>
        <v>0</v>
      </c>
      <c r="P3647" s="13">
        <f t="shared" si="282"/>
        <v>1</v>
      </c>
      <c r="Q3647" s="15" t="s">
        <v>8315</v>
      </c>
      <c r="R3647" t="s">
        <v>8357</v>
      </c>
      <c r="S3647" s="19">
        <f t="shared" si="283"/>
        <v>42665.970347222217</v>
      </c>
      <c r="T3647" s="19">
        <f t="shared" si="284"/>
        <v>42696.012013888889</v>
      </c>
      <c r="U3647">
        <f t="shared" si="285"/>
        <v>2016</v>
      </c>
    </row>
    <row r="3648" spans="1:21" ht="43.2" hidden="1" x14ac:dyDescent="0.3">
      <c r="A3648" s="8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  <c r="O3648">
        <f t="shared" si="281"/>
        <v>5</v>
      </c>
      <c r="P3648" s="13">
        <f t="shared" si="282"/>
        <v>60.13</v>
      </c>
      <c r="Q3648" s="15" t="s">
        <v>8315</v>
      </c>
      <c r="R3648" t="s">
        <v>8357</v>
      </c>
      <c r="S3648" s="19">
        <f t="shared" si="283"/>
        <v>42140.421319444446</v>
      </c>
      <c r="T3648" s="19">
        <f t="shared" si="284"/>
        <v>42171.979166666672</v>
      </c>
      <c r="U3648">
        <f t="shared" si="285"/>
        <v>2015</v>
      </c>
    </row>
    <row r="3649" spans="1:21" ht="43.2" hidden="1" x14ac:dyDescent="0.3">
      <c r="A3649" s="8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  <c r="O3649">
        <f t="shared" si="281"/>
        <v>6</v>
      </c>
      <c r="P3649" s="13">
        <f t="shared" si="282"/>
        <v>15</v>
      </c>
      <c r="Q3649" s="15" t="s">
        <v>8315</v>
      </c>
      <c r="R3649" t="s">
        <v>8357</v>
      </c>
      <c r="S3649" s="19">
        <f t="shared" si="283"/>
        <v>42598.749155092592</v>
      </c>
      <c r="T3649" s="19">
        <f t="shared" si="284"/>
        <v>42643.749155092592</v>
      </c>
      <c r="U3649">
        <f t="shared" si="285"/>
        <v>2016</v>
      </c>
    </row>
    <row r="3650" spans="1:21" ht="28.8" hidden="1" x14ac:dyDescent="0.3">
      <c r="A3650" s="8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  <c r="O3650">
        <f t="shared" si="281"/>
        <v>100</v>
      </c>
      <c r="P3650" s="13">
        <f t="shared" si="282"/>
        <v>550.04</v>
      </c>
      <c r="Q3650" s="15" t="s">
        <v>8315</v>
      </c>
      <c r="R3650" t="s">
        <v>8316</v>
      </c>
      <c r="S3650" s="19">
        <f t="shared" si="283"/>
        <v>41887.292187500003</v>
      </c>
      <c r="T3650" s="19">
        <f t="shared" si="284"/>
        <v>41917.292187500003</v>
      </c>
      <c r="U3650">
        <f t="shared" si="285"/>
        <v>2014</v>
      </c>
    </row>
    <row r="3651" spans="1:21" ht="43.2" hidden="1" x14ac:dyDescent="0.3">
      <c r="A3651" s="8">
        <v>3649</v>
      </c>
      <c r="B3651" s="9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  <c r="O3651">
        <f t="shared" ref="O3651:O3714" si="286">ROUND(E3651/D3651*100,0)</f>
        <v>104</v>
      </c>
      <c r="P3651" s="13">
        <f t="shared" ref="P3651:P3714" si="287">IFERROR(ROUND(E3651/L3651,2),0)</f>
        <v>97.5</v>
      </c>
      <c r="Q3651" s="15" t="s">
        <v>8315</v>
      </c>
      <c r="R3651" t="s">
        <v>8316</v>
      </c>
      <c r="S3651" s="19">
        <f t="shared" ref="S3651:S3714" si="288">(((J3651/60)/60)/24)+DATE(1970,1,1)</f>
        <v>41780.712893518517</v>
      </c>
      <c r="T3651" s="19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3.2" hidden="1" x14ac:dyDescent="0.3">
      <c r="A3652" s="8">
        <v>3650</v>
      </c>
      <c r="B3652" s="9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  <c r="O3652">
        <f t="shared" si="286"/>
        <v>100</v>
      </c>
      <c r="P3652" s="13">
        <f t="shared" si="287"/>
        <v>29.41</v>
      </c>
      <c r="Q3652" s="15" t="s">
        <v>8315</v>
      </c>
      <c r="R3652" t="s">
        <v>8316</v>
      </c>
      <c r="S3652" s="19">
        <f t="shared" si="288"/>
        <v>42381.478981481487</v>
      </c>
      <c r="T3652" s="19">
        <f t="shared" si="289"/>
        <v>42402.478981481487</v>
      </c>
      <c r="U3652">
        <f t="shared" si="290"/>
        <v>2016</v>
      </c>
    </row>
    <row r="3653" spans="1:21" ht="43.2" hidden="1" x14ac:dyDescent="0.3">
      <c r="A3653" s="8">
        <v>3651</v>
      </c>
      <c r="B3653" s="9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  <c r="O3653">
        <f t="shared" si="286"/>
        <v>104</v>
      </c>
      <c r="P3653" s="13">
        <f t="shared" si="287"/>
        <v>57.78</v>
      </c>
      <c r="Q3653" s="15" t="s">
        <v>8315</v>
      </c>
      <c r="R3653" t="s">
        <v>8316</v>
      </c>
      <c r="S3653" s="19">
        <f t="shared" si="288"/>
        <v>41828.646319444444</v>
      </c>
      <c r="T3653" s="19">
        <f t="shared" si="289"/>
        <v>41861.665972222225</v>
      </c>
      <c r="U3653">
        <f t="shared" si="290"/>
        <v>2014</v>
      </c>
    </row>
    <row r="3654" spans="1:21" ht="43.2" hidden="1" x14ac:dyDescent="0.3">
      <c r="A3654" s="8">
        <v>3652</v>
      </c>
      <c r="B3654" s="9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  <c r="O3654">
        <f t="shared" si="286"/>
        <v>251</v>
      </c>
      <c r="P3654" s="13">
        <f t="shared" si="287"/>
        <v>44.24</v>
      </c>
      <c r="Q3654" s="15" t="s">
        <v>8315</v>
      </c>
      <c r="R3654" t="s">
        <v>8316</v>
      </c>
      <c r="S3654" s="19">
        <f t="shared" si="288"/>
        <v>42596.644699074073</v>
      </c>
      <c r="T3654" s="19">
        <f t="shared" si="289"/>
        <v>42607.165972222225</v>
      </c>
      <c r="U3654">
        <f t="shared" si="290"/>
        <v>2016</v>
      </c>
    </row>
    <row r="3655" spans="1:21" ht="43.2" x14ac:dyDescent="0.3">
      <c r="A3655" s="8">
        <v>3653</v>
      </c>
      <c r="B3655" s="9" t="s">
        <v>3650</v>
      </c>
      <c r="C3655" s="9" t="s">
        <v>7763</v>
      </c>
      <c r="D3655" s="10">
        <v>2000</v>
      </c>
      <c r="E3655" s="11">
        <v>2010</v>
      </c>
      <c r="F3655" s="8" t="s">
        <v>8218</v>
      </c>
      <c r="G3655" s="8" t="s">
        <v>8224</v>
      </c>
      <c r="H3655" s="8" t="s">
        <v>8246</v>
      </c>
      <c r="I3655" s="8">
        <v>1438764207</v>
      </c>
      <c r="J3655" s="8">
        <v>1436172207</v>
      </c>
      <c r="K3655" s="8" t="b">
        <v>0</v>
      </c>
      <c r="L3655" s="8">
        <v>33</v>
      </c>
      <c r="M3655" s="8" t="b">
        <v>1</v>
      </c>
      <c r="N3655" s="8" t="s">
        <v>8269</v>
      </c>
      <c r="O3655">
        <f t="shared" si="286"/>
        <v>101</v>
      </c>
      <c r="P3655" s="13">
        <f t="shared" si="287"/>
        <v>60.91</v>
      </c>
      <c r="Q3655" s="15" t="s">
        <v>8315</v>
      </c>
      <c r="R3655" t="s">
        <v>8316</v>
      </c>
      <c r="S3655" s="19">
        <f t="shared" si="288"/>
        <v>42191.363506944443</v>
      </c>
      <c r="T3655" s="19">
        <f t="shared" si="289"/>
        <v>42221.363506944443</v>
      </c>
      <c r="U3655">
        <f t="shared" si="290"/>
        <v>2015</v>
      </c>
    </row>
    <row r="3656" spans="1:21" ht="57.6" x14ac:dyDescent="0.3">
      <c r="A3656" s="8">
        <v>3654</v>
      </c>
      <c r="B3656" s="9" t="s">
        <v>3651</v>
      </c>
      <c r="C3656" s="9" t="s">
        <v>7764</v>
      </c>
      <c r="D3656" s="10">
        <v>1500</v>
      </c>
      <c r="E3656" s="11">
        <v>2616</v>
      </c>
      <c r="F3656" s="8" t="s">
        <v>8218</v>
      </c>
      <c r="G3656" s="8" t="s">
        <v>8224</v>
      </c>
      <c r="H3656" s="8" t="s">
        <v>8246</v>
      </c>
      <c r="I3656" s="8">
        <v>1459702800</v>
      </c>
      <c r="J3656" s="8">
        <v>1457690386</v>
      </c>
      <c r="K3656" s="8" t="b">
        <v>0</v>
      </c>
      <c r="L3656" s="8">
        <v>38</v>
      </c>
      <c r="M3656" s="8" t="b">
        <v>1</v>
      </c>
      <c r="N3656" s="8" t="s">
        <v>8269</v>
      </c>
      <c r="O3656">
        <f t="shared" si="286"/>
        <v>174</v>
      </c>
      <c r="P3656" s="13">
        <f t="shared" si="287"/>
        <v>68.84</v>
      </c>
      <c r="Q3656" s="15" t="s">
        <v>8315</v>
      </c>
      <c r="R3656" t="s">
        <v>8316</v>
      </c>
      <c r="S3656" s="19">
        <f t="shared" si="288"/>
        <v>42440.416504629626</v>
      </c>
      <c r="T3656" s="19">
        <f t="shared" si="289"/>
        <v>42463.708333333328</v>
      </c>
      <c r="U3656">
        <f t="shared" si="290"/>
        <v>2016</v>
      </c>
    </row>
    <row r="3657" spans="1:21" ht="57.6" hidden="1" x14ac:dyDescent="0.3">
      <c r="A3657" s="8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  <c r="O3657">
        <f t="shared" si="286"/>
        <v>116</v>
      </c>
      <c r="P3657" s="13">
        <f t="shared" si="287"/>
        <v>73.58</v>
      </c>
      <c r="Q3657" s="15" t="s">
        <v>8315</v>
      </c>
      <c r="R3657" t="s">
        <v>8316</v>
      </c>
      <c r="S3657" s="19">
        <f t="shared" si="288"/>
        <v>42173.803217592591</v>
      </c>
      <c r="T3657" s="19">
        <f t="shared" si="289"/>
        <v>42203.290972222225</v>
      </c>
      <c r="U3657">
        <f t="shared" si="290"/>
        <v>2015</v>
      </c>
    </row>
    <row r="3658" spans="1:21" ht="43.2" hidden="1" x14ac:dyDescent="0.3">
      <c r="A3658" s="8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  <c r="O3658">
        <f t="shared" si="286"/>
        <v>106</v>
      </c>
      <c r="P3658" s="13">
        <f t="shared" si="287"/>
        <v>115.02</v>
      </c>
      <c r="Q3658" s="15" t="s">
        <v>8315</v>
      </c>
      <c r="R3658" t="s">
        <v>8316</v>
      </c>
      <c r="S3658" s="19">
        <f t="shared" si="288"/>
        <v>42737.910138888896</v>
      </c>
      <c r="T3658" s="19">
        <f t="shared" si="289"/>
        <v>42767.957638888889</v>
      </c>
      <c r="U3658">
        <f t="shared" si="290"/>
        <v>2017</v>
      </c>
    </row>
    <row r="3659" spans="1:21" ht="43.2" x14ac:dyDescent="0.3">
      <c r="A3659" s="8">
        <v>3657</v>
      </c>
      <c r="B3659" s="9" t="s">
        <v>3654</v>
      </c>
      <c r="C3659" s="9" t="s">
        <v>7767</v>
      </c>
      <c r="D3659" s="10">
        <v>2000</v>
      </c>
      <c r="E3659" s="11">
        <v>2215</v>
      </c>
      <c r="F3659" s="8" t="s">
        <v>8218</v>
      </c>
      <c r="G3659" s="8" t="s">
        <v>8231</v>
      </c>
      <c r="H3659" s="8" t="s">
        <v>8252</v>
      </c>
      <c r="I3659" s="8">
        <v>1464817320</v>
      </c>
      <c r="J3659" s="8">
        <v>1462806419</v>
      </c>
      <c r="K3659" s="8" t="b">
        <v>0</v>
      </c>
      <c r="L3659" s="8">
        <v>20</v>
      </c>
      <c r="M3659" s="8" t="b">
        <v>1</v>
      </c>
      <c r="N3659" s="8" t="s">
        <v>8269</v>
      </c>
      <c r="O3659">
        <f t="shared" si="286"/>
        <v>111</v>
      </c>
      <c r="P3659" s="13">
        <f t="shared" si="287"/>
        <v>110.75</v>
      </c>
      <c r="Q3659" s="15" t="s">
        <v>8315</v>
      </c>
      <c r="R3659" t="s">
        <v>8316</v>
      </c>
      <c r="S3659" s="19">
        <f t="shared" si="288"/>
        <v>42499.629849537043</v>
      </c>
      <c r="T3659" s="19">
        <f t="shared" si="289"/>
        <v>42522.904166666667</v>
      </c>
      <c r="U3659">
        <f t="shared" si="290"/>
        <v>2016</v>
      </c>
    </row>
    <row r="3660" spans="1:21" ht="28.8" x14ac:dyDescent="0.3">
      <c r="A3660" s="8">
        <v>3658</v>
      </c>
      <c r="B3660" s="9" t="s">
        <v>3655</v>
      </c>
      <c r="C3660" s="9" t="s">
        <v>7768</v>
      </c>
      <c r="D3660" s="10">
        <v>1500</v>
      </c>
      <c r="E3660" s="11">
        <v>1510</v>
      </c>
      <c r="F3660" s="8" t="s">
        <v>8218</v>
      </c>
      <c r="G3660" s="8" t="s">
        <v>8223</v>
      </c>
      <c r="H3660" s="8" t="s">
        <v>8245</v>
      </c>
      <c r="I3660" s="8">
        <v>1404273540</v>
      </c>
      <c r="J3660" s="8">
        <v>1400272580</v>
      </c>
      <c r="K3660" s="8" t="b">
        <v>0</v>
      </c>
      <c r="L3660" s="8">
        <v>20</v>
      </c>
      <c r="M3660" s="8" t="b">
        <v>1</v>
      </c>
      <c r="N3660" s="8" t="s">
        <v>8269</v>
      </c>
      <c r="O3660">
        <f t="shared" si="286"/>
        <v>101</v>
      </c>
      <c r="P3660" s="13">
        <f t="shared" si="287"/>
        <v>75.5</v>
      </c>
      <c r="Q3660" s="15" t="s">
        <v>8315</v>
      </c>
      <c r="R3660" t="s">
        <v>8316</v>
      </c>
      <c r="S3660" s="19">
        <f t="shared" si="288"/>
        <v>41775.858564814815</v>
      </c>
      <c r="T3660" s="19">
        <f t="shared" si="289"/>
        <v>41822.165972222225</v>
      </c>
      <c r="U3660">
        <f t="shared" si="290"/>
        <v>2014</v>
      </c>
    </row>
    <row r="3661" spans="1:21" ht="43.2" x14ac:dyDescent="0.3">
      <c r="A3661" s="8">
        <v>3659</v>
      </c>
      <c r="B3661" s="9" t="s">
        <v>3656</v>
      </c>
      <c r="C3661" s="9" t="s">
        <v>7769</v>
      </c>
      <c r="D3661" s="10">
        <v>3000</v>
      </c>
      <c r="E3661" s="11">
        <v>3061</v>
      </c>
      <c r="F3661" s="8" t="s">
        <v>8218</v>
      </c>
      <c r="G3661" s="8" t="s">
        <v>8223</v>
      </c>
      <c r="H3661" s="8" t="s">
        <v>8245</v>
      </c>
      <c r="I3661" s="8">
        <v>1426775940</v>
      </c>
      <c r="J3661" s="8">
        <v>1424414350</v>
      </c>
      <c r="K3661" s="8" t="b">
        <v>0</v>
      </c>
      <c r="L3661" s="8">
        <v>13</v>
      </c>
      <c r="M3661" s="8" t="b">
        <v>1</v>
      </c>
      <c r="N3661" s="8" t="s">
        <v>8269</v>
      </c>
      <c r="O3661">
        <f t="shared" si="286"/>
        <v>102</v>
      </c>
      <c r="P3661" s="13">
        <f t="shared" si="287"/>
        <v>235.46</v>
      </c>
      <c r="Q3661" s="15" t="s">
        <v>8315</v>
      </c>
      <c r="R3661" t="s">
        <v>8316</v>
      </c>
      <c r="S3661" s="19">
        <f t="shared" si="288"/>
        <v>42055.277199074073</v>
      </c>
      <c r="T3661" s="19">
        <f t="shared" si="289"/>
        <v>42082.610416666663</v>
      </c>
      <c r="U3661">
        <f t="shared" si="290"/>
        <v>2015</v>
      </c>
    </row>
    <row r="3662" spans="1:21" ht="57.6" hidden="1" x14ac:dyDescent="0.3">
      <c r="A3662" s="8">
        <v>3660</v>
      </c>
      <c r="B3662" s="9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  <c r="O3662">
        <f t="shared" si="286"/>
        <v>100</v>
      </c>
      <c r="P3662" s="13">
        <f t="shared" si="287"/>
        <v>11.36</v>
      </c>
      <c r="Q3662" s="15" t="s">
        <v>8315</v>
      </c>
      <c r="R3662" t="s">
        <v>8316</v>
      </c>
      <c r="S3662" s="19">
        <f t="shared" si="288"/>
        <v>41971.881076388891</v>
      </c>
      <c r="T3662" s="19">
        <f t="shared" si="289"/>
        <v>41996.881076388891</v>
      </c>
      <c r="U3662">
        <f t="shared" si="290"/>
        <v>2014</v>
      </c>
    </row>
    <row r="3663" spans="1:21" ht="43.2" x14ac:dyDescent="0.3">
      <c r="A3663" s="8">
        <v>3661</v>
      </c>
      <c r="B3663" s="9" t="s">
        <v>3658</v>
      </c>
      <c r="C3663" s="9" t="s">
        <v>7771</v>
      </c>
      <c r="D3663" s="10">
        <v>3000</v>
      </c>
      <c r="E3663" s="11">
        <v>3330</v>
      </c>
      <c r="F3663" s="8" t="s">
        <v>8218</v>
      </c>
      <c r="G3663" s="8" t="s">
        <v>8223</v>
      </c>
      <c r="H3663" s="8" t="s">
        <v>8245</v>
      </c>
      <c r="I3663" s="8">
        <v>1460260800</v>
      </c>
      <c r="J3663" s="8">
        <v>1458336672</v>
      </c>
      <c r="K3663" s="8" t="b">
        <v>0</v>
      </c>
      <c r="L3663" s="8">
        <v>36</v>
      </c>
      <c r="M3663" s="8" t="b">
        <v>1</v>
      </c>
      <c r="N3663" s="8" t="s">
        <v>8269</v>
      </c>
      <c r="O3663">
        <f t="shared" si="286"/>
        <v>111</v>
      </c>
      <c r="P3663" s="13">
        <f t="shared" si="287"/>
        <v>92.5</v>
      </c>
      <c r="Q3663" s="15" t="s">
        <v>8315</v>
      </c>
      <c r="R3663" t="s">
        <v>8316</v>
      </c>
      <c r="S3663" s="19">
        <f t="shared" si="288"/>
        <v>42447.896666666667</v>
      </c>
      <c r="T3663" s="19">
        <f t="shared" si="289"/>
        <v>42470.166666666672</v>
      </c>
      <c r="U3663">
        <f t="shared" si="290"/>
        <v>2016</v>
      </c>
    </row>
    <row r="3664" spans="1:21" ht="57.6" hidden="1" x14ac:dyDescent="0.3">
      <c r="A3664" s="8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  <c r="O3664">
        <f t="shared" si="286"/>
        <v>101</v>
      </c>
      <c r="P3664" s="13">
        <f t="shared" si="287"/>
        <v>202.85</v>
      </c>
      <c r="Q3664" s="15" t="s">
        <v>8315</v>
      </c>
      <c r="R3664" t="s">
        <v>8316</v>
      </c>
      <c r="S3664" s="19">
        <f t="shared" si="288"/>
        <v>42064.220069444447</v>
      </c>
      <c r="T3664" s="19">
        <f t="shared" si="289"/>
        <v>42094.178402777776</v>
      </c>
      <c r="U3664">
        <f t="shared" si="290"/>
        <v>2015</v>
      </c>
    </row>
    <row r="3665" spans="1:21" ht="43.2" hidden="1" x14ac:dyDescent="0.3">
      <c r="A3665" s="8">
        <v>3663</v>
      </c>
      <c r="B3665" s="9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  <c r="O3665">
        <f t="shared" si="286"/>
        <v>104</v>
      </c>
      <c r="P3665" s="13">
        <f t="shared" si="287"/>
        <v>26</v>
      </c>
      <c r="Q3665" s="15" t="s">
        <v>8315</v>
      </c>
      <c r="R3665" t="s">
        <v>8316</v>
      </c>
      <c r="S3665" s="19">
        <f t="shared" si="288"/>
        <v>42665.451736111107</v>
      </c>
      <c r="T3665" s="19">
        <f t="shared" si="289"/>
        <v>42725.493402777778</v>
      </c>
      <c r="U3665">
        <f t="shared" si="290"/>
        <v>2016</v>
      </c>
    </row>
    <row r="3666" spans="1:21" ht="43.2" hidden="1" x14ac:dyDescent="0.3">
      <c r="A3666" s="8">
        <v>3664</v>
      </c>
      <c r="B3666" s="9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  <c r="O3666">
        <f t="shared" si="286"/>
        <v>109</v>
      </c>
      <c r="P3666" s="13">
        <f t="shared" si="287"/>
        <v>46.05</v>
      </c>
      <c r="Q3666" s="15" t="s">
        <v>8315</v>
      </c>
      <c r="R3666" t="s">
        <v>8316</v>
      </c>
      <c r="S3666" s="19">
        <f t="shared" si="288"/>
        <v>42523.248715277776</v>
      </c>
      <c r="T3666" s="19">
        <f t="shared" si="289"/>
        <v>42537.248715277776</v>
      </c>
      <c r="U3666">
        <f t="shared" si="290"/>
        <v>2016</v>
      </c>
    </row>
    <row r="3667" spans="1:21" ht="43.2" hidden="1" x14ac:dyDescent="0.3">
      <c r="A3667" s="8">
        <v>3665</v>
      </c>
      <c r="B3667" s="9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  <c r="O3667">
        <f t="shared" si="286"/>
        <v>115</v>
      </c>
      <c r="P3667" s="13">
        <f t="shared" si="287"/>
        <v>51</v>
      </c>
      <c r="Q3667" s="15" t="s">
        <v>8315</v>
      </c>
      <c r="R3667" t="s">
        <v>8316</v>
      </c>
      <c r="S3667" s="19">
        <f t="shared" si="288"/>
        <v>42294.808124999996</v>
      </c>
      <c r="T3667" s="19">
        <f t="shared" si="289"/>
        <v>42305.829166666663</v>
      </c>
      <c r="U3667">
        <f t="shared" si="290"/>
        <v>2015</v>
      </c>
    </row>
    <row r="3668" spans="1:21" ht="28.8" x14ac:dyDescent="0.3">
      <c r="A3668" s="8">
        <v>3666</v>
      </c>
      <c r="B3668" s="9" t="s">
        <v>3663</v>
      </c>
      <c r="C3668" s="9" t="s">
        <v>7776</v>
      </c>
      <c r="D3668" s="10">
        <v>1200</v>
      </c>
      <c r="E3668" s="11">
        <v>1200</v>
      </c>
      <c r="F3668" s="8" t="s">
        <v>8218</v>
      </c>
      <c r="G3668" s="8" t="s">
        <v>8223</v>
      </c>
      <c r="H3668" s="8" t="s">
        <v>8245</v>
      </c>
      <c r="I3668" s="8">
        <v>1406185200</v>
      </c>
      <c r="J3668" s="8">
        <v>1404337382</v>
      </c>
      <c r="K3668" s="8" t="b">
        <v>0</v>
      </c>
      <c r="L3668" s="8">
        <v>38</v>
      </c>
      <c r="M3668" s="8" t="b">
        <v>1</v>
      </c>
      <c r="N3668" s="8" t="s">
        <v>8269</v>
      </c>
      <c r="O3668">
        <f t="shared" si="286"/>
        <v>100</v>
      </c>
      <c r="P3668" s="13">
        <f t="shared" si="287"/>
        <v>31.58</v>
      </c>
      <c r="Q3668" s="15" t="s">
        <v>8315</v>
      </c>
      <c r="R3668" t="s">
        <v>8316</v>
      </c>
      <c r="S3668" s="19">
        <f t="shared" si="288"/>
        <v>41822.90488425926</v>
      </c>
      <c r="T3668" s="19">
        <f t="shared" si="289"/>
        <v>41844.291666666664</v>
      </c>
      <c r="U3668">
        <f t="shared" si="290"/>
        <v>2014</v>
      </c>
    </row>
    <row r="3669" spans="1:21" ht="43.2" x14ac:dyDescent="0.3">
      <c r="A3669" s="8">
        <v>3667</v>
      </c>
      <c r="B3669" s="9" t="s">
        <v>3664</v>
      </c>
      <c r="C3669" s="9" t="s">
        <v>7777</v>
      </c>
      <c r="D3669" s="10">
        <v>3000</v>
      </c>
      <c r="E3669" s="11">
        <v>3095.11</v>
      </c>
      <c r="F3669" s="8" t="s">
        <v>8218</v>
      </c>
      <c r="G3669" s="8" t="s">
        <v>8224</v>
      </c>
      <c r="H3669" s="8" t="s">
        <v>8246</v>
      </c>
      <c r="I3669" s="8">
        <v>1437261419</v>
      </c>
      <c r="J3669" s="8">
        <v>1434669419</v>
      </c>
      <c r="K3669" s="8" t="b">
        <v>0</v>
      </c>
      <c r="L3669" s="8">
        <v>58</v>
      </c>
      <c r="M3669" s="8" t="b">
        <v>1</v>
      </c>
      <c r="N3669" s="8" t="s">
        <v>8269</v>
      </c>
      <c r="O3669">
        <f t="shared" si="286"/>
        <v>103</v>
      </c>
      <c r="P3669" s="13">
        <f t="shared" si="287"/>
        <v>53.36</v>
      </c>
      <c r="Q3669" s="15" t="s">
        <v>8315</v>
      </c>
      <c r="R3669" t="s">
        <v>8316</v>
      </c>
      <c r="S3669" s="19">
        <f t="shared" si="288"/>
        <v>42173.970127314817</v>
      </c>
      <c r="T3669" s="19">
        <f t="shared" si="289"/>
        <v>42203.970127314817</v>
      </c>
      <c r="U3669">
        <f t="shared" si="290"/>
        <v>2015</v>
      </c>
    </row>
    <row r="3670" spans="1:21" ht="43.2" x14ac:dyDescent="0.3">
      <c r="A3670" s="8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  <c r="O3670">
        <f t="shared" si="286"/>
        <v>104</v>
      </c>
      <c r="P3670" s="13">
        <f t="shared" si="287"/>
        <v>36.96</v>
      </c>
      <c r="Q3670" s="15" t="s">
        <v>8315</v>
      </c>
      <c r="R3670" t="s">
        <v>8316</v>
      </c>
      <c r="S3670" s="19">
        <f t="shared" si="288"/>
        <v>42185.556157407409</v>
      </c>
      <c r="T3670" s="19">
        <f t="shared" si="289"/>
        <v>42208.772916666669</v>
      </c>
      <c r="U3670">
        <f t="shared" si="290"/>
        <v>2015</v>
      </c>
    </row>
    <row r="3671" spans="1:21" ht="43.2" x14ac:dyDescent="0.3">
      <c r="A3671" s="8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  <c r="O3671">
        <f t="shared" si="286"/>
        <v>138</v>
      </c>
      <c r="P3671" s="13">
        <f t="shared" si="287"/>
        <v>81.290000000000006</v>
      </c>
      <c r="Q3671" s="15" t="s">
        <v>8315</v>
      </c>
      <c r="R3671" t="s">
        <v>8316</v>
      </c>
      <c r="S3671" s="19">
        <f t="shared" si="288"/>
        <v>42136.675196759257</v>
      </c>
      <c r="T3671" s="19">
        <f t="shared" si="289"/>
        <v>42166.675196759257</v>
      </c>
      <c r="U3671">
        <f t="shared" si="290"/>
        <v>2015</v>
      </c>
    </row>
    <row r="3672" spans="1:21" ht="43.2" hidden="1" x14ac:dyDescent="0.3">
      <c r="A3672" s="8">
        <v>3670</v>
      </c>
      <c r="B3672" s="9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  <c r="O3672">
        <f t="shared" si="286"/>
        <v>110</v>
      </c>
      <c r="P3672" s="13">
        <f t="shared" si="287"/>
        <v>20.079999999999998</v>
      </c>
      <c r="Q3672" s="15" t="s">
        <v>8315</v>
      </c>
      <c r="R3672" t="s">
        <v>8316</v>
      </c>
      <c r="S3672" s="19">
        <f t="shared" si="288"/>
        <v>42142.514016203699</v>
      </c>
      <c r="T3672" s="19">
        <f t="shared" si="289"/>
        <v>42155.958333333328</v>
      </c>
      <c r="U3672">
        <f t="shared" si="290"/>
        <v>2015</v>
      </c>
    </row>
    <row r="3673" spans="1:21" ht="43.2" x14ac:dyDescent="0.3">
      <c r="A3673" s="8">
        <v>3671</v>
      </c>
      <c r="B3673" s="9" t="s">
        <v>3668</v>
      </c>
      <c r="C3673" s="9" t="s">
        <v>7781</v>
      </c>
      <c r="D3673" s="10">
        <v>3500</v>
      </c>
      <c r="E3673" s="11">
        <v>3530</v>
      </c>
      <c r="F3673" s="8" t="s">
        <v>8218</v>
      </c>
      <c r="G3673" s="8" t="s">
        <v>8223</v>
      </c>
      <c r="H3673" s="8" t="s">
        <v>8245</v>
      </c>
      <c r="I3673" s="8">
        <v>1405915140</v>
      </c>
      <c r="J3673" s="8">
        <v>1404140667</v>
      </c>
      <c r="K3673" s="8" t="b">
        <v>0</v>
      </c>
      <c r="L3673" s="8">
        <v>40</v>
      </c>
      <c r="M3673" s="8" t="b">
        <v>1</v>
      </c>
      <c r="N3673" s="8" t="s">
        <v>8269</v>
      </c>
      <c r="O3673">
        <f t="shared" si="286"/>
        <v>101</v>
      </c>
      <c r="P3673" s="13">
        <f t="shared" si="287"/>
        <v>88.25</v>
      </c>
      <c r="Q3673" s="15" t="s">
        <v>8315</v>
      </c>
      <c r="R3673" t="s">
        <v>8316</v>
      </c>
      <c r="S3673" s="19">
        <f t="shared" si="288"/>
        <v>41820.62809027778</v>
      </c>
      <c r="T3673" s="19">
        <f t="shared" si="289"/>
        <v>41841.165972222225</v>
      </c>
      <c r="U3673">
        <f t="shared" si="290"/>
        <v>2014</v>
      </c>
    </row>
    <row r="3674" spans="1:21" ht="57.6" x14ac:dyDescent="0.3">
      <c r="A3674" s="8">
        <v>3672</v>
      </c>
      <c r="B3674" s="9" t="s">
        <v>3669</v>
      </c>
      <c r="C3674" s="9" t="s">
        <v>7782</v>
      </c>
      <c r="D3674" s="10">
        <v>3000</v>
      </c>
      <c r="E3674" s="11">
        <v>3046</v>
      </c>
      <c r="F3674" s="8" t="s">
        <v>8218</v>
      </c>
      <c r="G3674" s="8" t="s">
        <v>8224</v>
      </c>
      <c r="H3674" s="8" t="s">
        <v>8246</v>
      </c>
      <c r="I3674" s="8">
        <v>1411771384</v>
      </c>
      <c r="J3674" s="8">
        <v>1409179384</v>
      </c>
      <c r="K3674" s="8" t="b">
        <v>0</v>
      </c>
      <c r="L3674" s="8">
        <v>57</v>
      </c>
      <c r="M3674" s="8" t="b">
        <v>1</v>
      </c>
      <c r="N3674" s="8" t="s">
        <v>8269</v>
      </c>
      <c r="O3674">
        <f t="shared" si="286"/>
        <v>102</v>
      </c>
      <c r="P3674" s="13">
        <f t="shared" si="287"/>
        <v>53.44</v>
      </c>
      <c r="Q3674" s="15" t="s">
        <v>8315</v>
      </c>
      <c r="R3674" t="s">
        <v>8316</v>
      </c>
      <c r="S3674" s="19">
        <f t="shared" si="288"/>
        <v>41878.946574074071</v>
      </c>
      <c r="T3674" s="19">
        <f t="shared" si="289"/>
        <v>41908.946574074071</v>
      </c>
      <c r="U3674">
        <f t="shared" si="290"/>
        <v>2014</v>
      </c>
    </row>
    <row r="3675" spans="1:21" ht="43.2" x14ac:dyDescent="0.3">
      <c r="A3675" s="8">
        <v>3673</v>
      </c>
      <c r="B3675" s="9" t="s">
        <v>3670</v>
      </c>
      <c r="C3675" s="9" t="s">
        <v>7783</v>
      </c>
      <c r="D3675" s="10">
        <v>4000</v>
      </c>
      <c r="E3675" s="11">
        <v>4545</v>
      </c>
      <c r="F3675" s="8" t="s">
        <v>8218</v>
      </c>
      <c r="G3675" s="8" t="s">
        <v>8224</v>
      </c>
      <c r="H3675" s="8" t="s">
        <v>8246</v>
      </c>
      <c r="I3675" s="8">
        <v>1415191920</v>
      </c>
      <c r="J3675" s="8">
        <v>1412233497</v>
      </c>
      <c r="K3675" s="8" t="b">
        <v>0</v>
      </c>
      <c r="L3675" s="8">
        <v>114</v>
      </c>
      <c r="M3675" s="8" t="b">
        <v>1</v>
      </c>
      <c r="N3675" s="8" t="s">
        <v>8269</v>
      </c>
      <c r="O3675">
        <f t="shared" si="286"/>
        <v>114</v>
      </c>
      <c r="P3675" s="13">
        <f t="shared" si="287"/>
        <v>39.869999999999997</v>
      </c>
      <c r="Q3675" s="15" t="s">
        <v>8315</v>
      </c>
      <c r="R3675" t="s">
        <v>8316</v>
      </c>
      <c r="S3675" s="19">
        <f t="shared" si="288"/>
        <v>41914.295104166667</v>
      </c>
      <c r="T3675" s="19">
        <f t="shared" si="289"/>
        <v>41948.536111111112</v>
      </c>
      <c r="U3675">
        <f t="shared" si="290"/>
        <v>2014</v>
      </c>
    </row>
    <row r="3676" spans="1:21" ht="43.2" x14ac:dyDescent="0.3">
      <c r="A3676" s="8">
        <v>3674</v>
      </c>
      <c r="B3676" s="9" t="s">
        <v>3671</v>
      </c>
      <c r="C3676" s="9" t="s">
        <v>7784</v>
      </c>
      <c r="D3676" s="10">
        <v>4500</v>
      </c>
      <c r="E3676" s="11">
        <v>4500</v>
      </c>
      <c r="F3676" s="8" t="s">
        <v>8218</v>
      </c>
      <c r="G3676" s="8" t="s">
        <v>8235</v>
      </c>
      <c r="H3676" s="8" t="s">
        <v>8248</v>
      </c>
      <c r="I3676" s="8">
        <v>1472936229</v>
      </c>
      <c r="J3676" s="8">
        <v>1467752229</v>
      </c>
      <c r="K3676" s="8" t="b">
        <v>0</v>
      </c>
      <c r="L3676" s="8">
        <v>31</v>
      </c>
      <c r="M3676" s="8" t="b">
        <v>1</v>
      </c>
      <c r="N3676" s="8" t="s">
        <v>8269</v>
      </c>
      <c r="O3676">
        <f t="shared" si="286"/>
        <v>100</v>
      </c>
      <c r="P3676" s="13">
        <f t="shared" si="287"/>
        <v>145.16</v>
      </c>
      <c r="Q3676" s="15" t="s">
        <v>8315</v>
      </c>
      <c r="R3676" t="s">
        <v>8316</v>
      </c>
      <c r="S3676" s="19">
        <f t="shared" si="288"/>
        <v>42556.873020833329</v>
      </c>
      <c r="T3676" s="19">
        <f t="shared" si="289"/>
        <v>42616.873020833329</v>
      </c>
      <c r="U3676">
        <f t="shared" si="290"/>
        <v>2016</v>
      </c>
    </row>
    <row r="3677" spans="1:21" ht="43.2" hidden="1" x14ac:dyDescent="0.3">
      <c r="A3677" s="8">
        <v>3675</v>
      </c>
      <c r="B3677" s="9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  <c r="O3677">
        <f t="shared" si="286"/>
        <v>140</v>
      </c>
      <c r="P3677" s="13">
        <f t="shared" si="287"/>
        <v>23.33</v>
      </c>
      <c r="Q3677" s="15" t="s">
        <v>8315</v>
      </c>
      <c r="R3677" t="s">
        <v>8316</v>
      </c>
      <c r="S3677" s="19">
        <f t="shared" si="288"/>
        <v>42493.597013888888</v>
      </c>
      <c r="T3677" s="19">
        <f t="shared" si="289"/>
        <v>42505.958333333328</v>
      </c>
      <c r="U3677">
        <f t="shared" si="290"/>
        <v>2016</v>
      </c>
    </row>
    <row r="3678" spans="1:21" ht="43.2" hidden="1" x14ac:dyDescent="0.3">
      <c r="A3678" s="8">
        <v>3676</v>
      </c>
      <c r="B3678" s="9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  <c r="O3678">
        <f t="shared" si="286"/>
        <v>129</v>
      </c>
      <c r="P3678" s="13">
        <f t="shared" si="287"/>
        <v>64.38</v>
      </c>
      <c r="Q3678" s="15" t="s">
        <v>8315</v>
      </c>
      <c r="R3678" t="s">
        <v>8316</v>
      </c>
      <c r="S3678" s="19">
        <f t="shared" si="288"/>
        <v>41876.815787037034</v>
      </c>
      <c r="T3678" s="19">
        <f t="shared" si="289"/>
        <v>41894.815787037034</v>
      </c>
      <c r="U3678">
        <f t="shared" si="290"/>
        <v>2014</v>
      </c>
    </row>
    <row r="3679" spans="1:21" ht="43.2" hidden="1" x14ac:dyDescent="0.3">
      <c r="A3679" s="8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  <c r="O3679">
        <f t="shared" si="286"/>
        <v>103</v>
      </c>
      <c r="P3679" s="13">
        <f t="shared" si="287"/>
        <v>62.05</v>
      </c>
      <c r="Q3679" s="15" t="s">
        <v>8315</v>
      </c>
      <c r="R3679" t="s">
        <v>8316</v>
      </c>
      <c r="S3679" s="19">
        <f t="shared" si="288"/>
        <v>41802.574282407404</v>
      </c>
      <c r="T3679" s="19">
        <f t="shared" si="289"/>
        <v>41823.165972222225</v>
      </c>
      <c r="U3679">
        <f t="shared" si="290"/>
        <v>2014</v>
      </c>
    </row>
    <row r="3680" spans="1:21" ht="43.2" x14ac:dyDescent="0.3">
      <c r="A3680" s="8">
        <v>3678</v>
      </c>
      <c r="B3680" s="9" t="s">
        <v>3675</v>
      </c>
      <c r="C3680" s="9" t="s">
        <v>7788</v>
      </c>
      <c r="D3680" s="10">
        <v>2000</v>
      </c>
      <c r="E3680" s="11">
        <v>2050</v>
      </c>
      <c r="F3680" s="8" t="s">
        <v>8218</v>
      </c>
      <c r="G3680" s="8" t="s">
        <v>8224</v>
      </c>
      <c r="H3680" s="8" t="s">
        <v>8246</v>
      </c>
      <c r="I3680" s="8">
        <v>1433076298</v>
      </c>
      <c r="J3680" s="8">
        <v>1430052298</v>
      </c>
      <c r="K3680" s="8" t="b">
        <v>0</v>
      </c>
      <c r="L3680" s="8">
        <v>31</v>
      </c>
      <c r="M3680" s="8" t="b">
        <v>1</v>
      </c>
      <c r="N3680" s="8" t="s">
        <v>8269</v>
      </c>
      <c r="O3680">
        <f t="shared" si="286"/>
        <v>103</v>
      </c>
      <c r="P3680" s="13">
        <f t="shared" si="287"/>
        <v>66.13</v>
      </c>
      <c r="Q3680" s="15" t="s">
        <v>8315</v>
      </c>
      <c r="R3680" t="s">
        <v>8316</v>
      </c>
      <c r="S3680" s="19">
        <f t="shared" si="288"/>
        <v>42120.531226851846</v>
      </c>
      <c r="T3680" s="19">
        <f t="shared" si="289"/>
        <v>42155.531226851846</v>
      </c>
      <c r="U3680">
        <f t="shared" si="290"/>
        <v>2015</v>
      </c>
    </row>
    <row r="3681" spans="1:21" ht="43.2" x14ac:dyDescent="0.3">
      <c r="A3681" s="8">
        <v>3679</v>
      </c>
      <c r="B3681" s="9" t="s">
        <v>3676</v>
      </c>
      <c r="C3681" s="9" t="s">
        <v>7789</v>
      </c>
      <c r="D3681" s="10">
        <v>2000</v>
      </c>
      <c r="E3681" s="11">
        <v>2202</v>
      </c>
      <c r="F3681" s="8" t="s">
        <v>8218</v>
      </c>
      <c r="G3681" s="8" t="s">
        <v>8223</v>
      </c>
      <c r="H3681" s="8" t="s">
        <v>8245</v>
      </c>
      <c r="I3681" s="8">
        <v>1404190740</v>
      </c>
      <c r="J3681" s="8">
        <v>1401214581</v>
      </c>
      <c r="K3681" s="8" t="b">
        <v>0</v>
      </c>
      <c r="L3681" s="8">
        <v>30</v>
      </c>
      <c r="M3681" s="8" t="b">
        <v>1</v>
      </c>
      <c r="N3681" s="8" t="s">
        <v>8269</v>
      </c>
      <c r="O3681">
        <f t="shared" si="286"/>
        <v>110</v>
      </c>
      <c r="P3681" s="13">
        <f t="shared" si="287"/>
        <v>73.400000000000006</v>
      </c>
      <c r="Q3681" s="15" t="s">
        <v>8315</v>
      </c>
      <c r="R3681" t="s">
        <v>8316</v>
      </c>
      <c r="S3681" s="19">
        <f t="shared" si="288"/>
        <v>41786.761354166665</v>
      </c>
      <c r="T3681" s="19">
        <f t="shared" si="289"/>
        <v>41821.207638888889</v>
      </c>
      <c r="U3681">
        <f t="shared" si="290"/>
        <v>2014</v>
      </c>
    </row>
    <row r="3682" spans="1:21" ht="43.2" x14ac:dyDescent="0.3">
      <c r="A3682" s="8">
        <v>3680</v>
      </c>
      <c r="B3682" s="9" t="s">
        <v>3677</v>
      </c>
      <c r="C3682" s="9" t="s">
        <v>7790</v>
      </c>
      <c r="D3682" s="10">
        <v>3000</v>
      </c>
      <c r="E3682" s="11">
        <v>3383</v>
      </c>
      <c r="F3682" s="8" t="s">
        <v>8218</v>
      </c>
      <c r="G3682" s="8" t="s">
        <v>8223</v>
      </c>
      <c r="H3682" s="8" t="s">
        <v>8245</v>
      </c>
      <c r="I3682" s="8">
        <v>1475664834</v>
      </c>
      <c r="J3682" s="8">
        <v>1473850434</v>
      </c>
      <c r="K3682" s="8" t="b">
        <v>0</v>
      </c>
      <c r="L3682" s="8">
        <v>34</v>
      </c>
      <c r="M3682" s="8" t="b">
        <v>1</v>
      </c>
      <c r="N3682" s="8" t="s">
        <v>8269</v>
      </c>
      <c r="O3682">
        <f t="shared" si="286"/>
        <v>113</v>
      </c>
      <c r="P3682" s="13">
        <f t="shared" si="287"/>
        <v>99.5</v>
      </c>
      <c r="Q3682" s="15" t="s">
        <v>8315</v>
      </c>
      <c r="R3682" t="s">
        <v>8316</v>
      </c>
      <c r="S3682" s="19">
        <f t="shared" si="288"/>
        <v>42627.454097222217</v>
      </c>
      <c r="T3682" s="19">
        <f t="shared" si="289"/>
        <v>42648.454097222217</v>
      </c>
      <c r="U3682">
        <f t="shared" si="290"/>
        <v>2016</v>
      </c>
    </row>
    <row r="3683" spans="1:21" ht="57.6" x14ac:dyDescent="0.3">
      <c r="A3683" s="8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  <c r="O3683">
        <f t="shared" si="286"/>
        <v>112</v>
      </c>
      <c r="P3683" s="13">
        <f t="shared" si="287"/>
        <v>62.17</v>
      </c>
      <c r="Q3683" s="15" t="s">
        <v>8315</v>
      </c>
      <c r="R3683" t="s">
        <v>8316</v>
      </c>
      <c r="S3683" s="19">
        <f t="shared" si="288"/>
        <v>42374.651504629626</v>
      </c>
      <c r="T3683" s="19">
        <f t="shared" si="289"/>
        <v>42384.651504629626</v>
      </c>
      <c r="U3683">
        <f t="shared" si="290"/>
        <v>2016</v>
      </c>
    </row>
    <row r="3684" spans="1:21" ht="43.2" x14ac:dyDescent="0.3">
      <c r="A3684" s="8">
        <v>3682</v>
      </c>
      <c r="B3684" s="9" t="s">
        <v>3679</v>
      </c>
      <c r="C3684" s="9" t="s">
        <v>7792</v>
      </c>
      <c r="D3684" s="10">
        <v>3000</v>
      </c>
      <c r="E3684" s="11">
        <v>4176</v>
      </c>
      <c r="F3684" s="8" t="s">
        <v>8218</v>
      </c>
      <c r="G3684" s="8" t="s">
        <v>8223</v>
      </c>
      <c r="H3684" s="8" t="s">
        <v>8245</v>
      </c>
      <c r="I3684" s="8">
        <v>1402901940</v>
      </c>
      <c r="J3684" s="8">
        <v>1399998418</v>
      </c>
      <c r="K3684" s="8" t="b">
        <v>0</v>
      </c>
      <c r="L3684" s="8">
        <v>67</v>
      </c>
      <c r="M3684" s="8" t="b">
        <v>1</v>
      </c>
      <c r="N3684" s="8" t="s">
        <v>8269</v>
      </c>
      <c r="O3684">
        <f t="shared" si="286"/>
        <v>139</v>
      </c>
      <c r="P3684" s="13">
        <f t="shared" si="287"/>
        <v>62.33</v>
      </c>
      <c r="Q3684" s="15" t="s">
        <v>8315</v>
      </c>
      <c r="R3684" t="s">
        <v>8316</v>
      </c>
      <c r="S3684" s="19">
        <f t="shared" si="288"/>
        <v>41772.685393518521</v>
      </c>
      <c r="T3684" s="19">
        <f t="shared" si="289"/>
        <v>41806.290972222225</v>
      </c>
      <c r="U3684">
        <f t="shared" si="290"/>
        <v>2014</v>
      </c>
    </row>
    <row r="3685" spans="1:21" ht="43.2" x14ac:dyDescent="0.3">
      <c r="A3685" s="8">
        <v>3683</v>
      </c>
      <c r="B3685" s="9" t="s">
        <v>3680</v>
      </c>
      <c r="C3685" s="9" t="s">
        <v>7793</v>
      </c>
      <c r="D3685" s="10">
        <v>3500</v>
      </c>
      <c r="E3685" s="11">
        <v>3880</v>
      </c>
      <c r="F3685" s="8" t="s">
        <v>8218</v>
      </c>
      <c r="G3685" s="8" t="s">
        <v>8223</v>
      </c>
      <c r="H3685" s="8" t="s">
        <v>8245</v>
      </c>
      <c r="I3685" s="8">
        <v>1476931696</v>
      </c>
      <c r="J3685" s="8">
        <v>1474339696</v>
      </c>
      <c r="K3685" s="8" t="b">
        <v>0</v>
      </c>
      <c r="L3685" s="8">
        <v>66</v>
      </c>
      <c r="M3685" s="8" t="b">
        <v>1</v>
      </c>
      <c r="N3685" s="8" t="s">
        <v>8269</v>
      </c>
      <c r="O3685">
        <f t="shared" si="286"/>
        <v>111</v>
      </c>
      <c r="P3685" s="13">
        <f t="shared" si="287"/>
        <v>58.79</v>
      </c>
      <c r="Q3685" s="15" t="s">
        <v>8315</v>
      </c>
      <c r="R3685" t="s">
        <v>8316</v>
      </c>
      <c r="S3685" s="19">
        <f t="shared" si="288"/>
        <v>42633.116851851853</v>
      </c>
      <c r="T3685" s="19">
        <f t="shared" si="289"/>
        <v>42663.116851851853</v>
      </c>
      <c r="U3685">
        <f t="shared" si="290"/>
        <v>2016</v>
      </c>
    </row>
    <row r="3686" spans="1:21" ht="43.2" hidden="1" x14ac:dyDescent="0.3">
      <c r="A3686" s="8">
        <v>3684</v>
      </c>
      <c r="B3686" s="9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  <c r="O3686">
        <f t="shared" si="286"/>
        <v>139</v>
      </c>
      <c r="P3686" s="13">
        <f t="shared" si="287"/>
        <v>45.35</v>
      </c>
      <c r="Q3686" s="15" t="s">
        <v>8315</v>
      </c>
      <c r="R3686" t="s">
        <v>8316</v>
      </c>
      <c r="S3686" s="19">
        <f t="shared" si="288"/>
        <v>42219.180393518516</v>
      </c>
      <c r="T3686" s="19">
        <f t="shared" si="289"/>
        <v>42249.180393518516</v>
      </c>
      <c r="U3686">
        <f t="shared" si="290"/>
        <v>2015</v>
      </c>
    </row>
    <row r="3687" spans="1:21" ht="43.2" hidden="1" x14ac:dyDescent="0.3">
      <c r="A3687" s="8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  <c r="O3687">
        <f t="shared" si="286"/>
        <v>106</v>
      </c>
      <c r="P3687" s="13">
        <f t="shared" si="287"/>
        <v>41.94</v>
      </c>
      <c r="Q3687" s="15" t="s">
        <v>8315</v>
      </c>
      <c r="R3687" t="s">
        <v>8316</v>
      </c>
      <c r="S3687" s="19">
        <f t="shared" si="288"/>
        <v>41753.593275462961</v>
      </c>
      <c r="T3687" s="19">
        <f t="shared" si="289"/>
        <v>41778.875</v>
      </c>
      <c r="U3687">
        <f t="shared" si="290"/>
        <v>2014</v>
      </c>
    </row>
    <row r="3688" spans="1:21" ht="43.2" hidden="1" x14ac:dyDescent="0.3">
      <c r="A3688" s="8">
        <v>3686</v>
      </c>
      <c r="B3688" s="9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  <c r="O3688">
        <f t="shared" si="286"/>
        <v>101</v>
      </c>
      <c r="P3688" s="13">
        <f t="shared" si="287"/>
        <v>59.17</v>
      </c>
      <c r="Q3688" s="15" t="s">
        <v>8315</v>
      </c>
      <c r="R3688" t="s">
        <v>8316</v>
      </c>
      <c r="S3688" s="19">
        <f t="shared" si="288"/>
        <v>42230.662731481483</v>
      </c>
      <c r="T3688" s="19">
        <f t="shared" si="289"/>
        <v>42245.165972222225</v>
      </c>
      <c r="U3688">
        <f t="shared" si="290"/>
        <v>2015</v>
      </c>
    </row>
    <row r="3689" spans="1:21" ht="43.2" hidden="1" x14ac:dyDescent="0.3">
      <c r="A3689" s="8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  <c r="O3689">
        <f t="shared" si="286"/>
        <v>100</v>
      </c>
      <c r="P3689" s="13">
        <f t="shared" si="287"/>
        <v>200.49</v>
      </c>
      <c r="Q3689" s="15" t="s">
        <v>8315</v>
      </c>
      <c r="R3689" t="s">
        <v>8316</v>
      </c>
      <c r="S3689" s="19">
        <f t="shared" si="288"/>
        <v>41787.218229166669</v>
      </c>
      <c r="T3689" s="19">
        <f t="shared" si="289"/>
        <v>41817.218229166669</v>
      </c>
      <c r="U3689">
        <f t="shared" si="290"/>
        <v>2014</v>
      </c>
    </row>
    <row r="3690" spans="1:21" ht="43.2" x14ac:dyDescent="0.3">
      <c r="A3690" s="8">
        <v>3688</v>
      </c>
      <c r="B3690" s="9" t="s">
        <v>3685</v>
      </c>
      <c r="C3690" s="9" t="s">
        <v>7798</v>
      </c>
      <c r="D3690" s="10">
        <v>3000</v>
      </c>
      <c r="E3690" s="11">
        <v>3275</v>
      </c>
      <c r="F3690" s="8" t="s">
        <v>8218</v>
      </c>
      <c r="G3690" s="8" t="s">
        <v>8224</v>
      </c>
      <c r="H3690" s="8" t="s">
        <v>8246</v>
      </c>
      <c r="I3690" s="8">
        <v>1407524004</v>
      </c>
      <c r="J3690" s="8">
        <v>1404932004</v>
      </c>
      <c r="K3690" s="8" t="b">
        <v>0</v>
      </c>
      <c r="L3690" s="8">
        <v>39</v>
      </c>
      <c r="M3690" s="8" t="b">
        <v>1</v>
      </c>
      <c r="N3690" s="8" t="s">
        <v>8269</v>
      </c>
      <c r="O3690">
        <f t="shared" si="286"/>
        <v>109</v>
      </c>
      <c r="P3690" s="13">
        <f t="shared" si="287"/>
        <v>83.97</v>
      </c>
      <c r="Q3690" s="15" t="s">
        <v>8315</v>
      </c>
      <c r="R3690" t="s">
        <v>8316</v>
      </c>
      <c r="S3690" s="19">
        <f t="shared" si="288"/>
        <v>41829.787083333329</v>
      </c>
      <c r="T3690" s="19">
        <f t="shared" si="289"/>
        <v>41859.787083333329</v>
      </c>
      <c r="U3690">
        <f t="shared" si="290"/>
        <v>2014</v>
      </c>
    </row>
    <row r="3691" spans="1:21" ht="43.2" x14ac:dyDescent="0.3">
      <c r="A3691" s="8">
        <v>3689</v>
      </c>
      <c r="B3691" s="9" t="s">
        <v>3686</v>
      </c>
      <c r="C3691" s="9" t="s">
        <v>7799</v>
      </c>
      <c r="D3691" s="10">
        <v>3000</v>
      </c>
      <c r="E3691" s="11">
        <v>3550</v>
      </c>
      <c r="F3691" s="8" t="s">
        <v>8218</v>
      </c>
      <c r="G3691" s="8" t="s">
        <v>8223</v>
      </c>
      <c r="H3691" s="8" t="s">
        <v>8245</v>
      </c>
      <c r="I3691" s="8">
        <v>1434925500</v>
      </c>
      <c r="J3691" s="8">
        <v>1432410639</v>
      </c>
      <c r="K3691" s="8" t="b">
        <v>0</v>
      </c>
      <c r="L3691" s="8">
        <v>62</v>
      </c>
      <c r="M3691" s="8" t="b">
        <v>1</v>
      </c>
      <c r="N3691" s="8" t="s">
        <v>8269</v>
      </c>
      <c r="O3691">
        <f t="shared" si="286"/>
        <v>118</v>
      </c>
      <c r="P3691" s="13">
        <f t="shared" si="287"/>
        <v>57.26</v>
      </c>
      <c r="Q3691" s="15" t="s">
        <v>8315</v>
      </c>
      <c r="R3691" t="s">
        <v>8316</v>
      </c>
      <c r="S3691" s="19">
        <f t="shared" si="288"/>
        <v>42147.826840277776</v>
      </c>
      <c r="T3691" s="19">
        <f t="shared" si="289"/>
        <v>42176.934027777781</v>
      </c>
      <c r="U3691">
        <f t="shared" si="290"/>
        <v>2015</v>
      </c>
    </row>
    <row r="3692" spans="1:21" ht="43.2" x14ac:dyDescent="0.3">
      <c r="A3692" s="8">
        <v>3690</v>
      </c>
      <c r="B3692" s="9" t="s">
        <v>3687</v>
      </c>
      <c r="C3692" s="9" t="s">
        <v>7800</v>
      </c>
      <c r="D3692" s="10">
        <v>1500</v>
      </c>
      <c r="E3692" s="11">
        <v>1800</v>
      </c>
      <c r="F3692" s="8" t="s">
        <v>8218</v>
      </c>
      <c r="G3692" s="8" t="s">
        <v>8223</v>
      </c>
      <c r="H3692" s="8" t="s">
        <v>8245</v>
      </c>
      <c r="I3692" s="8">
        <v>1417101683</v>
      </c>
      <c r="J3692" s="8">
        <v>1414506083</v>
      </c>
      <c r="K3692" s="8" t="b">
        <v>0</v>
      </c>
      <c r="L3692" s="8">
        <v>31</v>
      </c>
      <c r="M3692" s="8" t="b">
        <v>1</v>
      </c>
      <c r="N3692" s="8" t="s">
        <v>8269</v>
      </c>
      <c r="O3692">
        <f t="shared" si="286"/>
        <v>120</v>
      </c>
      <c r="P3692" s="13">
        <f t="shared" si="287"/>
        <v>58.06</v>
      </c>
      <c r="Q3692" s="15" t="s">
        <v>8315</v>
      </c>
      <c r="R3692" t="s">
        <v>8316</v>
      </c>
      <c r="S3692" s="19">
        <f t="shared" si="288"/>
        <v>41940.598182870373</v>
      </c>
      <c r="T3692" s="19">
        <f t="shared" si="289"/>
        <v>41970.639849537038</v>
      </c>
      <c r="U3692">
        <f t="shared" si="290"/>
        <v>2014</v>
      </c>
    </row>
    <row r="3693" spans="1:21" ht="28.8" hidden="1" x14ac:dyDescent="0.3">
      <c r="A3693" s="8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  <c r="O3693">
        <f t="shared" si="286"/>
        <v>128</v>
      </c>
      <c r="P3693" s="13">
        <f t="shared" si="287"/>
        <v>186.8</v>
      </c>
      <c r="Q3693" s="15" t="s">
        <v>8315</v>
      </c>
      <c r="R3693" t="s">
        <v>8316</v>
      </c>
      <c r="S3693" s="19">
        <f t="shared" si="288"/>
        <v>42020.700567129628</v>
      </c>
      <c r="T3693" s="19">
        <f t="shared" si="289"/>
        <v>42065.207638888889</v>
      </c>
      <c r="U3693">
        <f t="shared" si="290"/>
        <v>2015</v>
      </c>
    </row>
    <row r="3694" spans="1:21" ht="28.8" x14ac:dyDescent="0.3">
      <c r="A3694" s="8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  <c r="O3694">
        <f t="shared" si="286"/>
        <v>126</v>
      </c>
      <c r="P3694" s="13">
        <f t="shared" si="287"/>
        <v>74.12</v>
      </c>
      <c r="Q3694" s="15" t="s">
        <v>8315</v>
      </c>
      <c r="R3694" t="s">
        <v>8316</v>
      </c>
      <c r="S3694" s="19">
        <f t="shared" si="288"/>
        <v>41891.96503472222</v>
      </c>
      <c r="T3694" s="19">
        <f t="shared" si="289"/>
        <v>41901</v>
      </c>
      <c r="U3694">
        <f t="shared" si="290"/>
        <v>2014</v>
      </c>
    </row>
    <row r="3695" spans="1:21" ht="43.2" hidden="1" x14ac:dyDescent="0.3">
      <c r="A3695" s="8">
        <v>3693</v>
      </c>
      <c r="B3695" s="9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  <c r="O3695">
        <f t="shared" si="286"/>
        <v>129</v>
      </c>
      <c r="P3695" s="13">
        <f t="shared" si="287"/>
        <v>30.71</v>
      </c>
      <c r="Q3695" s="15" t="s">
        <v>8315</v>
      </c>
      <c r="R3695" t="s">
        <v>8316</v>
      </c>
      <c r="S3695" s="19">
        <f t="shared" si="288"/>
        <v>42309.191307870366</v>
      </c>
      <c r="T3695" s="19">
        <f t="shared" si="289"/>
        <v>42338.9375</v>
      </c>
      <c r="U3695">
        <f t="shared" si="290"/>
        <v>2015</v>
      </c>
    </row>
    <row r="3696" spans="1:21" ht="57.6" x14ac:dyDescent="0.3">
      <c r="A3696" s="8">
        <v>3694</v>
      </c>
      <c r="B3696" s="9" t="s">
        <v>3691</v>
      </c>
      <c r="C3696" s="9" t="s">
        <v>7804</v>
      </c>
      <c r="D3696" s="10">
        <v>3500</v>
      </c>
      <c r="E3696" s="11">
        <v>3760</v>
      </c>
      <c r="F3696" s="8" t="s">
        <v>8218</v>
      </c>
      <c r="G3696" s="8" t="s">
        <v>8223</v>
      </c>
      <c r="H3696" s="8" t="s">
        <v>8245</v>
      </c>
      <c r="I3696" s="8">
        <v>1465178400</v>
      </c>
      <c r="J3696" s="8">
        <v>1461985967</v>
      </c>
      <c r="K3696" s="8" t="b">
        <v>0</v>
      </c>
      <c r="L3696" s="8">
        <v>60</v>
      </c>
      <c r="M3696" s="8" t="b">
        <v>1</v>
      </c>
      <c r="N3696" s="8" t="s">
        <v>8269</v>
      </c>
      <c r="O3696">
        <f t="shared" si="286"/>
        <v>107</v>
      </c>
      <c r="P3696" s="13">
        <f t="shared" si="287"/>
        <v>62.67</v>
      </c>
      <c r="Q3696" s="15" t="s">
        <v>8315</v>
      </c>
      <c r="R3696" t="s">
        <v>8316</v>
      </c>
      <c r="S3696" s="19">
        <f t="shared" si="288"/>
        <v>42490.133877314816</v>
      </c>
      <c r="T3696" s="19">
        <f t="shared" si="289"/>
        <v>42527.083333333328</v>
      </c>
      <c r="U3696">
        <f t="shared" si="290"/>
        <v>2016</v>
      </c>
    </row>
    <row r="3697" spans="1:21" ht="57.6" x14ac:dyDescent="0.3">
      <c r="A3697" s="8">
        <v>3695</v>
      </c>
      <c r="B3697" s="9" t="s">
        <v>3692</v>
      </c>
      <c r="C3697" s="9" t="s">
        <v>7805</v>
      </c>
      <c r="D3697" s="10">
        <v>4000</v>
      </c>
      <c r="E3697" s="11">
        <v>4005</v>
      </c>
      <c r="F3697" s="8" t="s">
        <v>8218</v>
      </c>
      <c r="G3697" s="8" t="s">
        <v>8223</v>
      </c>
      <c r="H3697" s="8" t="s">
        <v>8245</v>
      </c>
      <c r="I3697" s="8">
        <v>1421009610</v>
      </c>
      <c r="J3697" s="8">
        <v>1419281610</v>
      </c>
      <c r="K3697" s="8" t="b">
        <v>0</v>
      </c>
      <c r="L3697" s="8">
        <v>33</v>
      </c>
      <c r="M3697" s="8" t="b">
        <v>1</v>
      </c>
      <c r="N3697" s="8" t="s">
        <v>8269</v>
      </c>
      <c r="O3697">
        <f t="shared" si="286"/>
        <v>100</v>
      </c>
      <c r="P3697" s="13">
        <f t="shared" si="287"/>
        <v>121.36</v>
      </c>
      <c r="Q3697" s="15" t="s">
        <v>8315</v>
      </c>
      <c r="R3697" t="s">
        <v>8316</v>
      </c>
      <c r="S3697" s="19">
        <f t="shared" si="288"/>
        <v>41995.870486111111</v>
      </c>
      <c r="T3697" s="19">
        <f t="shared" si="289"/>
        <v>42015.870486111111</v>
      </c>
      <c r="U3697">
        <f t="shared" si="290"/>
        <v>2014</v>
      </c>
    </row>
    <row r="3698" spans="1:21" ht="43.2" x14ac:dyDescent="0.3">
      <c r="A3698" s="8">
        <v>3696</v>
      </c>
      <c r="B3698" s="9" t="s">
        <v>3693</v>
      </c>
      <c r="C3698" s="9" t="s">
        <v>7806</v>
      </c>
      <c r="D3698" s="10">
        <v>2000</v>
      </c>
      <c r="E3698" s="11">
        <v>3100</v>
      </c>
      <c r="F3698" s="8" t="s">
        <v>8218</v>
      </c>
      <c r="G3698" s="8" t="s">
        <v>8224</v>
      </c>
      <c r="H3698" s="8" t="s">
        <v>8246</v>
      </c>
      <c r="I3698" s="8">
        <v>1423838916</v>
      </c>
      <c r="J3698" s="8">
        <v>1418654916</v>
      </c>
      <c r="K3698" s="8" t="b">
        <v>0</v>
      </c>
      <c r="L3698" s="8">
        <v>78</v>
      </c>
      <c r="M3698" s="8" t="b">
        <v>1</v>
      </c>
      <c r="N3698" s="8" t="s">
        <v>8269</v>
      </c>
      <c r="O3698">
        <f t="shared" si="286"/>
        <v>155</v>
      </c>
      <c r="P3698" s="13">
        <f t="shared" si="287"/>
        <v>39.74</v>
      </c>
      <c r="Q3698" s="15" t="s">
        <v>8315</v>
      </c>
      <c r="R3698" t="s">
        <v>8316</v>
      </c>
      <c r="S3698" s="19">
        <f t="shared" si="288"/>
        <v>41988.617083333331</v>
      </c>
      <c r="T3698" s="19">
        <f t="shared" si="289"/>
        <v>42048.617083333331</v>
      </c>
      <c r="U3698">
        <f t="shared" si="290"/>
        <v>2014</v>
      </c>
    </row>
    <row r="3699" spans="1:21" ht="43.2" x14ac:dyDescent="0.3">
      <c r="A3699" s="8">
        <v>3697</v>
      </c>
      <c r="B3699" s="9" t="s">
        <v>3694</v>
      </c>
      <c r="C3699" s="9" t="s">
        <v>7807</v>
      </c>
      <c r="D3699" s="10">
        <v>2000</v>
      </c>
      <c r="E3699" s="11">
        <v>2160</v>
      </c>
      <c r="F3699" s="8" t="s">
        <v>8218</v>
      </c>
      <c r="G3699" s="8" t="s">
        <v>8224</v>
      </c>
      <c r="H3699" s="8" t="s">
        <v>8246</v>
      </c>
      <c r="I3699" s="8">
        <v>1462878648</v>
      </c>
      <c r="J3699" s="8">
        <v>1461064248</v>
      </c>
      <c r="K3699" s="8" t="b">
        <v>0</v>
      </c>
      <c r="L3699" s="8">
        <v>30</v>
      </c>
      <c r="M3699" s="8" t="b">
        <v>1</v>
      </c>
      <c r="N3699" s="8" t="s">
        <v>8269</v>
      </c>
      <c r="O3699">
        <f t="shared" si="286"/>
        <v>108</v>
      </c>
      <c r="P3699" s="13">
        <f t="shared" si="287"/>
        <v>72</v>
      </c>
      <c r="Q3699" s="15" t="s">
        <v>8315</v>
      </c>
      <c r="R3699" t="s">
        <v>8316</v>
      </c>
      <c r="S3699" s="19">
        <f t="shared" si="288"/>
        <v>42479.465833333335</v>
      </c>
      <c r="T3699" s="19">
        <f t="shared" si="289"/>
        <v>42500.465833333335</v>
      </c>
      <c r="U3699">
        <f t="shared" si="290"/>
        <v>2016</v>
      </c>
    </row>
    <row r="3700" spans="1:21" ht="43.2" hidden="1" x14ac:dyDescent="0.3">
      <c r="A3700" s="8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  <c r="O3700">
        <f t="shared" si="286"/>
        <v>111</v>
      </c>
      <c r="P3700" s="13">
        <f t="shared" si="287"/>
        <v>40.630000000000003</v>
      </c>
      <c r="Q3700" s="15" t="s">
        <v>8315</v>
      </c>
      <c r="R3700" t="s">
        <v>8316</v>
      </c>
      <c r="S3700" s="19">
        <f t="shared" si="288"/>
        <v>42401.806562500002</v>
      </c>
      <c r="T3700" s="19">
        <f t="shared" si="289"/>
        <v>42431.806562500002</v>
      </c>
      <c r="U3700">
        <f t="shared" si="290"/>
        <v>2016</v>
      </c>
    </row>
    <row r="3701" spans="1:21" ht="43.2" x14ac:dyDescent="0.3">
      <c r="A3701" s="8">
        <v>3699</v>
      </c>
      <c r="B3701" s="9" t="s">
        <v>3696</v>
      </c>
      <c r="C3701" s="9" t="s">
        <v>7809</v>
      </c>
      <c r="D3701" s="10">
        <v>2500</v>
      </c>
      <c r="E3701" s="11">
        <v>2520</v>
      </c>
      <c r="F3701" s="8" t="s">
        <v>8218</v>
      </c>
      <c r="G3701" s="8" t="s">
        <v>8223</v>
      </c>
      <c r="H3701" s="8" t="s">
        <v>8245</v>
      </c>
      <c r="I3701" s="8">
        <v>1413383216</v>
      </c>
      <c r="J3701" s="8">
        <v>1410791216</v>
      </c>
      <c r="K3701" s="8" t="b">
        <v>0</v>
      </c>
      <c r="L3701" s="8">
        <v>40</v>
      </c>
      <c r="M3701" s="8" t="b">
        <v>1</v>
      </c>
      <c r="N3701" s="8" t="s">
        <v>8269</v>
      </c>
      <c r="O3701">
        <f t="shared" si="286"/>
        <v>101</v>
      </c>
      <c r="P3701" s="13">
        <f t="shared" si="287"/>
        <v>63</v>
      </c>
      <c r="Q3701" s="15" t="s">
        <v>8315</v>
      </c>
      <c r="R3701" t="s">
        <v>8316</v>
      </c>
      <c r="S3701" s="19">
        <f t="shared" si="288"/>
        <v>41897.602037037039</v>
      </c>
      <c r="T3701" s="19">
        <f t="shared" si="289"/>
        <v>41927.602037037039</v>
      </c>
      <c r="U3701">
        <f t="shared" si="290"/>
        <v>2014</v>
      </c>
    </row>
    <row r="3702" spans="1:21" ht="28.8" hidden="1" x14ac:dyDescent="0.3">
      <c r="A3702" s="8">
        <v>3700</v>
      </c>
      <c r="B3702" s="9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  <c r="O3702">
        <f t="shared" si="286"/>
        <v>121</v>
      </c>
      <c r="P3702" s="13">
        <f t="shared" si="287"/>
        <v>33.67</v>
      </c>
      <c r="Q3702" s="15" t="s">
        <v>8315</v>
      </c>
      <c r="R3702" t="s">
        <v>8316</v>
      </c>
      <c r="S3702" s="19">
        <f t="shared" si="288"/>
        <v>41882.585648148146</v>
      </c>
      <c r="T3702" s="19">
        <f t="shared" si="289"/>
        <v>41912.666666666664</v>
      </c>
      <c r="U3702">
        <f t="shared" si="290"/>
        <v>2014</v>
      </c>
    </row>
    <row r="3703" spans="1:21" ht="43.2" x14ac:dyDescent="0.3">
      <c r="A3703" s="8">
        <v>3701</v>
      </c>
      <c r="B3703" s="9" t="s">
        <v>3698</v>
      </c>
      <c r="C3703" s="9" t="s">
        <v>7811</v>
      </c>
      <c r="D3703" s="10">
        <v>1500</v>
      </c>
      <c r="E3703" s="11">
        <v>1505</v>
      </c>
      <c r="F3703" s="8" t="s">
        <v>8218</v>
      </c>
      <c r="G3703" s="8" t="s">
        <v>8224</v>
      </c>
      <c r="H3703" s="8" t="s">
        <v>8246</v>
      </c>
      <c r="I3703" s="8">
        <v>1433422793</v>
      </c>
      <c r="J3703" s="8">
        <v>1430830793</v>
      </c>
      <c r="K3703" s="8" t="b">
        <v>0</v>
      </c>
      <c r="L3703" s="8">
        <v>39</v>
      </c>
      <c r="M3703" s="8" t="b">
        <v>1</v>
      </c>
      <c r="N3703" s="8" t="s">
        <v>8269</v>
      </c>
      <c r="O3703">
        <f t="shared" si="286"/>
        <v>100</v>
      </c>
      <c r="P3703" s="13">
        <f t="shared" si="287"/>
        <v>38.590000000000003</v>
      </c>
      <c r="Q3703" s="15" t="s">
        <v>8315</v>
      </c>
      <c r="R3703" t="s">
        <v>8316</v>
      </c>
      <c r="S3703" s="19">
        <f t="shared" si="288"/>
        <v>42129.541585648149</v>
      </c>
      <c r="T3703" s="19">
        <f t="shared" si="289"/>
        <v>42159.541585648149</v>
      </c>
      <c r="U3703">
        <f t="shared" si="290"/>
        <v>2015</v>
      </c>
    </row>
    <row r="3704" spans="1:21" ht="57.6" x14ac:dyDescent="0.3">
      <c r="A3704" s="8">
        <v>3702</v>
      </c>
      <c r="B3704" s="9" t="s">
        <v>3699</v>
      </c>
      <c r="C3704" s="9" t="s">
        <v>7812</v>
      </c>
      <c r="D3704" s="10">
        <v>3000</v>
      </c>
      <c r="E3704" s="11">
        <v>3275</v>
      </c>
      <c r="F3704" s="8" t="s">
        <v>8218</v>
      </c>
      <c r="G3704" s="8" t="s">
        <v>8224</v>
      </c>
      <c r="H3704" s="8" t="s">
        <v>8246</v>
      </c>
      <c r="I3704" s="8">
        <v>1468191540</v>
      </c>
      <c r="J3704" s="8">
        <v>1464958484</v>
      </c>
      <c r="K3704" s="8" t="b">
        <v>0</v>
      </c>
      <c r="L3704" s="8">
        <v>21</v>
      </c>
      <c r="M3704" s="8" t="b">
        <v>1</v>
      </c>
      <c r="N3704" s="8" t="s">
        <v>8269</v>
      </c>
      <c r="O3704">
        <f t="shared" si="286"/>
        <v>109</v>
      </c>
      <c r="P3704" s="13">
        <f t="shared" si="287"/>
        <v>155.94999999999999</v>
      </c>
      <c r="Q3704" s="15" t="s">
        <v>8315</v>
      </c>
      <c r="R3704" t="s">
        <v>8316</v>
      </c>
      <c r="S3704" s="19">
        <f t="shared" si="288"/>
        <v>42524.53800925926</v>
      </c>
      <c r="T3704" s="19">
        <f t="shared" si="289"/>
        <v>42561.957638888889</v>
      </c>
      <c r="U3704">
        <f t="shared" si="290"/>
        <v>2016</v>
      </c>
    </row>
    <row r="3705" spans="1:21" ht="43.2" x14ac:dyDescent="0.3">
      <c r="A3705" s="8">
        <v>3703</v>
      </c>
      <c r="B3705" s="9" t="s">
        <v>3700</v>
      </c>
      <c r="C3705" s="9" t="s">
        <v>7813</v>
      </c>
      <c r="D3705" s="10">
        <v>1050</v>
      </c>
      <c r="E3705" s="11">
        <v>1296</v>
      </c>
      <c r="F3705" s="8" t="s">
        <v>8218</v>
      </c>
      <c r="G3705" s="8" t="s">
        <v>8223</v>
      </c>
      <c r="H3705" s="8" t="s">
        <v>8245</v>
      </c>
      <c r="I3705" s="8">
        <v>1471071540</v>
      </c>
      <c r="J3705" s="8">
        <v>1467720388</v>
      </c>
      <c r="K3705" s="8" t="b">
        <v>0</v>
      </c>
      <c r="L3705" s="8">
        <v>30</v>
      </c>
      <c r="M3705" s="8" t="b">
        <v>1</v>
      </c>
      <c r="N3705" s="8" t="s">
        <v>8269</v>
      </c>
      <c r="O3705">
        <f t="shared" si="286"/>
        <v>123</v>
      </c>
      <c r="P3705" s="13">
        <f t="shared" si="287"/>
        <v>43.2</v>
      </c>
      <c r="Q3705" s="15" t="s">
        <v>8315</v>
      </c>
      <c r="R3705" t="s">
        <v>8316</v>
      </c>
      <c r="S3705" s="19">
        <f t="shared" si="288"/>
        <v>42556.504490740743</v>
      </c>
      <c r="T3705" s="19">
        <f t="shared" si="289"/>
        <v>42595.290972222225</v>
      </c>
      <c r="U3705">
        <f t="shared" si="290"/>
        <v>2016</v>
      </c>
    </row>
    <row r="3706" spans="1:21" ht="43.2" hidden="1" x14ac:dyDescent="0.3">
      <c r="A3706" s="8">
        <v>3704</v>
      </c>
      <c r="B3706" s="9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  <c r="O3706">
        <f t="shared" si="286"/>
        <v>136</v>
      </c>
      <c r="P3706" s="13">
        <f t="shared" si="287"/>
        <v>15.15</v>
      </c>
      <c r="Q3706" s="15" t="s">
        <v>8315</v>
      </c>
      <c r="R3706" t="s">
        <v>8316</v>
      </c>
      <c r="S3706" s="19">
        <f t="shared" si="288"/>
        <v>42461.689745370371</v>
      </c>
      <c r="T3706" s="19">
        <f t="shared" si="289"/>
        <v>42521.689745370371</v>
      </c>
      <c r="U3706">
        <f t="shared" si="290"/>
        <v>2016</v>
      </c>
    </row>
    <row r="3707" spans="1:21" ht="43.2" x14ac:dyDescent="0.3">
      <c r="A3707" s="8">
        <v>3705</v>
      </c>
      <c r="B3707" s="9" t="s">
        <v>3702</v>
      </c>
      <c r="C3707" s="9" t="s">
        <v>7815</v>
      </c>
      <c r="D3707" s="10">
        <v>2827</v>
      </c>
      <c r="E3707" s="11">
        <v>2925</v>
      </c>
      <c r="F3707" s="8" t="s">
        <v>8218</v>
      </c>
      <c r="G3707" s="8" t="s">
        <v>8223</v>
      </c>
      <c r="H3707" s="8" t="s">
        <v>8245</v>
      </c>
      <c r="I3707" s="8">
        <v>1403546400</v>
      </c>
      <c r="J3707" s="8">
        <v>1401714114</v>
      </c>
      <c r="K3707" s="8" t="b">
        <v>0</v>
      </c>
      <c r="L3707" s="8">
        <v>35</v>
      </c>
      <c r="M3707" s="8" t="b">
        <v>1</v>
      </c>
      <c r="N3707" s="8" t="s">
        <v>8269</v>
      </c>
      <c r="O3707">
        <f t="shared" si="286"/>
        <v>103</v>
      </c>
      <c r="P3707" s="13">
        <f t="shared" si="287"/>
        <v>83.57</v>
      </c>
      <c r="Q3707" s="15" t="s">
        <v>8315</v>
      </c>
      <c r="R3707" t="s">
        <v>8316</v>
      </c>
      <c r="S3707" s="19">
        <f t="shared" si="288"/>
        <v>41792.542986111112</v>
      </c>
      <c r="T3707" s="19">
        <f t="shared" si="289"/>
        <v>41813.75</v>
      </c>
      <c r="U3707">
        <f t="shared" si="290"/>
        <v>2014</v>
      </c>
    </row>
    <row r="3708" spans="1:21" ht="43.2" x14ac:dyDescent="0.3">
      <c r="A3708" s="8">
        <v>3706</v>
      </c>
      <c r="B3708" s="9" t="s">
        <v>3703</v>
      </c>
      <c r="C3708" s="9" t="s">
        <v>7816</v>
      </c>
      <c r="D3708" s="10">
        <v>1500</v>
      </c>
      <c r="E3708" s="11">
        <v>1820</v>
      </c>
      <c r="F3708" s="8" t="s">
        <v>8218</v>
      </c>
      <c r="G3708" s="8" t="s">
        <v>8223</v>
      </c>
      <c r="H3708" s="8" t="s">
        <v>8245</v>
      </c>
      <c r="I3708" s="8">
        <v>1410558949</v>
      </c>
      <c r="J3708" s="8">
        <v>1409262949</v>
      </c>
      <c r="K3708" s="8" t="b">
        <v>0</v>
      </c>
      <c r="L3708" s="8">
        <v>13</v>
      </c>
      <c r="M3708" s="8" t="b">
        <v>1</v>
      </c>
      <c r="N3708" s="8" t="s">
        <v>8269</v>
      </c>
      <c r="O3708">
        <f t="shared" si="286"/>
        <v>121</v>
      </c>
      <c r="P3708" s="13">
        <f t="shared" si="287"/>
        <v>140</v>
      </c>
      <c r="Q3708" s="15" t="s">
        <v>8315</v>
      </c>
      <c r="R3708" t="s">
        <v>8316</v>
      </c>
      <c r="S3708" s="19">
        <f t="shared" si="288"/>
        <v>41879.913761574076</v>
      </c>
      <c r="T3708" s="19">
        <f t="shared" si="289"/>
        <v>41894.913761574076</v>
      </c>
      <c r="U3708">
        <f t="shared" si="290"/>
        <v>2014</v>
      </c>
    </row>
    <row r="3709" spans="1:21" ht="43.2" x14ac:dyDescent="0.3">
      <c r="A3709" s="8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  <c r="O3709">
        <f t="shared" si="286"/>
        <v>186</v>
      </c>
      <c r="P3709" s="13">
        <f t="shared" si="287"/>
        <v>80.87</v>
      </c>
      <c r="Q3709" s="15" t="s">
        <v>8315</v>
      </c>
      <c r="R3709" t="s">
        <v>8316</v>
      </c>
      <c r="S3709" s="19">
        <f t="shared" si="288"/>
        <v>42552.048356481479</v>
      </c>
      <c r="T3709" s="19">
        <f t="shared" si="289"/>
        <v>42573.226388888885</v>
      </c>
      <c r="U3709">
        <f t="shared" si="290"/>
        <v>2016</v>
      </c>
    </row>
    <row r="3710" spans="1:21" ht="57.6" hidden="1" x14ac:dyDescent="0.3">
      <c r="A3710" s="8">
        <v>3708</v>
      </c>
      <c r="B3710" s="9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  <c r="O3710">
        <f t="shared" si="286"/>
        <v>300</v>
      </c>
      <c r="P3710" s="13">
        <f t="shared" si="287"/>
        <v>53.85</v>
      </c>
      <c r="Q3710" s="15" t="s">
        <v>8315</v>
      </c>
      <c r="R3710" t="s">
        <v>8316</v>
      </c>
      <c r="S3710" s="19">
        <f t="shared" si="288"/>
        <v>41810.142199074071</v>
      </c>
      <c r="T3710" s="19">
        <f t="shared" si="289"/>
        <v>41824.142199074071</v>
      </c>
      <c r="U3710">
        <f t="shared" si="290"/>
        <v>2014</v>
      </c>
    </row>
    <row r="3711" spans="1:21" ht="43.2" x14ac:dyDescent="0.3">
      <c r="A3711" s="8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  <c r="O3711">
        <f t="shared" si="286"/>
        <v>108</v>
      </c>
      <c r="P3711" s="13">
        <f t="shared" si="287"/>
        <v>30.93</v>
      </c>
      <c r="Q3711" s="15" t="s">
        <v>8315</v>
      </c>
      <c r="R3711" t="s">
        <v>8316</v>
      </c>
      <c r="S3711" s="19">
        <f t="shared" si="288"/>
        <v>41785.707708333335</v>
      </c>
      <c r="T3711" s="19">
        <f t="shared" si="289"/>
        <v>41815.707708333335</v>
      </c>
      <c r="U3711">
        <f t="shared" si="290"/>
        <v>2014</v>
      </c>
    </row>
    <row r="3712" spans="1:21" ht="28.8" x14ac:dyDescent="0.3">
      <c r="A3712" s="8">
        <v>3710</v>
      </c>
      <c r="B3712" s="9" t="s">
        <v>3707</v>
      </c>
      <c r="C3712" s="9" t="s">
        <v>7820</v>
      </c>
      <c r="D3712" s="10">
        <v>1300</v>
      </c>
      <c r="E3712" s="11">
        <v>1835</v>
      </c>
      <c r="F3712" s="8" t="s">
        <v>8218</v>
      </c>
      <c r="G3712" s="8" t="s">
        <v>8223</v>
      </c>
      <c r="H3712" s="8" t="s">
        <v>8245</v>
      </c>
      <c r="I3712" s="8">
        <v>1428068988</v>
      </c>
      <c r="J3712" s="8">
        <v>1425908988</v>
      </c>
      <c r="K3712" s="8" t="b">
        <v>0</v>
      </c>
      <c r="L3712" s="8">
        <v>27</v>
      </c>
      <c r="M3712" s="8" t="b">
        <v>1</v>
      </c>
      <c r="N3712" s="8" t="s">
        <v>8269</v>
      </c>
      <c r="O3712">
        <f t="shared" si="286"/>
        <v>141</v>
      </c>
      <c r="P3712" s="13">
        <f t="shared" si="287"/>
        <v>67.959999999999994</v>
      </c>
      <c r="Q3712" s="15" t="s">
        <v>8315</v>
      </c>
      <c r="R3712" t="s">
        <v>8316</v>
      </c>
      <c r="S3712" s="19">
        <f t="shared" si="288"/>
        <v>42072.576249999998</v>
      </c>
      <c r="T3712" s="19">
        <f t="shared" si="289"/>
        <v>42097.576249999998</v>
      </c>
      <c r="U3712">
        <f t="shared" si="290"/>
        <v>2015</v>
      </c>
    </row>
    <row r="3713" spans="1:21" ht="28.8" hidden="1" x14ac:dyDescent="0.3">
      <c r="A3713" s="8">
        <v>3711</v>
      </c>
      <c r="B3713" s="9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  <c r="O3713">
        <f t="shared" si="286"/>
        <v>114</v>
      </c>
      <c r="P3713" s="13">
        <f t="shared" si="287"/>
        <v>27.14</v>
      </c>
      <c r="Q3713" s="15" t="s">
        <v>8315</v>
      </c>
      <c r="R3713" t="s">
        <v>8316</v>
      </c>
      <c r="S3713" s="19">
        <f t="shared" si="288"/>
        <v>41779.724224537036</v>
      </c>
      <c r="T3713" s="19">
        <f t="shared" si="289"/>
        <v>41805.666666666664</v>
      </c>
      <c r="U3713">
        <f t="shared" si="290"/>
        <v>2014</v>
      </c>
    </row>
    <row r="3714" spans="1:21" ht="57.6" hidden="1" x14ac:dyDescent="0.3">
      <c r="A3714" s="8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  <c r="O3714">
        <f t="shared" si="286"/>
        <v>154</v>
      </c>
      <c r="P3714" s="13">
        <f t="shared" si="287"/>
        <v>110.87</v>
      </c>
      <c r="Q3714" s="15" t="s">
        <v>8315</v>
      </c>
      <c r="R3714" t="s">
        <v>8316</v>
      </c>
      <c r="S3714" s="19">
        <f t="shared" si="288"/>
        <v>42134.172071759262</v>
      </c>
      <c r="T3714" s="19">
        <f t="shared" si="289"/>
        <v>42155.290972222225</v>
      </c>
      <c r="U3714">
        <f t="shared" si="290"/>
        <v>2015</v>
      </c>
    </row>
    <row r="3715" spans="1:21" ht="43.2" x14ac:dyDescent="0.3">
      <c r="A3715" s="8">
        <v>3713</v>
      </c>
      <c r="B3715" s="9" t="s">
        <v>3710</v>
      </c>
      <c r="C3715" s="9" t="s">
        <v>7823</v>
      </c>
      <c r="D3715" s="10">
        <v>2000</v>
      </c>
      <c r="E3715" s="11">
        <v>2030</v>
      </c>
      <c r="F3715" s="8" t="s">
        <v>8218</v>
      </c>
      <c r="G3715" s="8" t="s">
        <v>8223</v>
      </c>
      <c r="H3715" s="8" t="s">
        <v>8245</v>
      </c>
      <c r="I3715" s="8">
        <v>1465062166</v>
      </c>
      <c r="J3715" s="8">
        <v>1463334166</v>
      </c>
      <c r="K3715" s="8" t="b">
        <v>0</v>
      </c>
      <c r="L3715" s="8">
        <v>19</v>
      </c>
      <c r="M3715" s="8" t="b">
        <v>1</v>
      </c>
      <c r="N3715" s="8" t="s">
        <v>8269</v>
      </c>
      <c r="O3715">
        <f t="shared" ref="O3715:O3778" si="291">ROUND(E3715/D3715*100,0)</f>
        <v>102</v>
      </c>
      <c r="P3715" s="13">
        <f t="shared" ref="P3715:P3778" si="292">IFERROR(ROUND(E3715/L3715,2),0)</f>
        <v>106.84</v>
      </c>
      <c r="Q3715" s="15" t="s">
        <v>8315</v>
      </c>
      <c r="R3715" t="s">
        <v>8316</v>
      </c>
      <c r="S3715" s="19">
        <f t="shared" ref="S3715:S3778" si="293">(((J3715/60)/60)/24)+DATE(1970,1,1)</f>
        <v>42505.738032407404</v>
      </c>
      <c r="T3715" s="19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3.2" hidden="1" x14ac:dyDescent="0.3">
      <c r="A3716" s="8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  <c r="O3716">
        <f t="shared" si="291"/>
        <v>102</v>
      </c>
      <c r="P3716" s="13">
        <f t="shared" si="292"/>
        <v>105.52</v>
      </c>
      <c r="Q3716" s="15" t="s">
        <v>8315</v>
      </c>
      <c r="R3716" t="s">
        <v>8316</v>
      </c>
      <c r="S3716" s="19">
        <f t="shared" si="293"/>
        <v>42118.556331018524</v>
      </c>
      <c r="T3716" s="19">
        <f t="shared" si="294"/>
        <v>42150.165972222225</v>
      </c>
      <c r="U3716">
        <f t="shared" si="295"/>
        <v>2015</v>
      </c>
    </row>
    <row r="3717" spans="1:21" ht="43.2" x14ac:dyDescent="0.3">
      <c r="A3717" s="8">
        <v>3715</v>
      </c>
      <c r="B3717" s="9" t="s">
        <v>3712</v>
      </c>
      <c r="C3717" s="9" t="s">
        <v>7825</v>
      </c>
      <c r="D3717" s="10">
        <v>3500</v>
      </c>
      <c r="E3717" s="11">
        <v>3590</v>
      </c>
      <c r="F3717" s="8" t="s">
        <v>8218</v>
      </c>
      <c r="G3717" s="8" t="s">
        <v>8224</v>
      </c>
      <c r="H3717" s="8" t="s">
        <v>8246</v>
      </c>
      <c r="I3717" s="8">
        <v>1427806320</v>
      </c>
      <c r="J3717" s="8">
        <v>1422834819</v>
      </c>
      <c r="K3717" s="8" t="b">
        <v>0</v>
      </c>
      <c r="L3717" s="8">
        <v>27</v>
      </c>
      <c r="M3717" s="8" t="b">
        <v>1</v>
      </c>
      <c r="N3717" s="8" t="s">
        <v>8269</v>
      </c>
      <c r="O3717">
        <f t="shared" si="291"/>
        <v>103</v>
      </c>
      <c r="P3717" s="13">
        <f t="shared" si="292"/>
        <v>132.96</v>
      </c>
      <c r="Q3717" s="15" t="s">
        <v>8315</v>
      </c>
      <c r="R3717" t="s">
        <v>8316</v>
      </c>
      <c r="S3717" s="19">
        <f t="shared" si="293"/>
        <v>42036.995590277773</v>
      </c>
      <c r="T3717" s="19">
        <f t="shared" si="294"/>
        <v>42094.536111111112</v>
      </c>
      <c r="U3717">
        <f t="shared" si="295"/>
        <v>2015</v>
      </c>
    </row>
    <row r="3718" spans="1:21" ht="43.2" hidden="1" x14ac:dyDescent="0.3">
      <c r="A3718" s="8">
        <v>3716</v>
      </c>
      <c r="B3718" s="9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  <c r="O3718">
        <f t="shared" si="291"/>
        <v>156</v>
      </c>
      <c r="P3718" s="13">
        <f t="shared" si="292"/>
        <v>51.92</v>
      </c>
      <c r="Q3718" s="15" t="s">
        <v>8315</v>
      </c>
      <c r="R3718" t="s">
        <v>8316</v>
      </c>
      <c r="S3718" s="19">
        <f t="shared" si="293"/>
        <v>42360.887835648144</v>
      </c>
      <c r="T3718" s="19">
        <f t="shared" si="294"/>
        <v>42390.887835648144</v>
      </c>
      <c r="U3718">
        <f t="shared" si="295"/>
        <v>2015</v>
      </c>
    </row>
    <row r="3719" spans="1:21" ht="43.2" x14ac:dyDescent="0.3">
      <c r="A3719" s="8">
        <v>3717</v>
      </c>
      <c r="B3719" s="9" t="s">
        <v>3714</v>
      </c>
      <c r="C3719" s="9" t="s">
        <v>7827</v>
      </c>
      <c r="D3719" s="10">
        <v>4000</v>
      </c>
      <c r="E3719" s="11">
        <v>4030</v>
      </c>
      <c r="F3719" s="8" t="s">
        <v>8218</v>
      </c>
      <c r="G3719" s="8" t="s">
        <v>8224</v>
      </c>
      <c r="H3719" s="8" t="s">
        <v>8246</v>
      </c>
      <c r="I3719" s="8">
        <v>1431204449</v>
      </c>
      <c r="J3719" s="8">
        <v>1428526049</v>
      </c>
      <c r="K3719" s="8" t="b">
        <v>0</v>
      </c>
      <c r="L3719" s="8">
        <v>13</v>
      </c>
      <c r="M3719" s="8" t="b">
        <v>1</v>
      </c>
      <c r="N3719" s="8" t="s">
        <v>8269</v>
      </c>
      <c r="O3719">
        <f t="shared" si="291"/>
        <v>101</v>
      </c>
      <c r="P3719" s="13">
        <f t="shared" si="292"/>
        <v>310</v>
      </c>
      <c r="Q3719" s="15" t="s">
        <v>8315</v>
      </c>
      <c r="R3719" t="s">
        <v>8316</v>
      </c>
      <c r="S3719" s="19">
        <f t="shared" si="293"/>
        <v>42102.866307870368</v>
      </c>
      <c r="T3719" s="19">
        <f t="shared" si="294"/>
        <v>42133.866307870368</v>
      </c>
      <c r="U3719">
        <f t="shared" si="295"/>
        <v>2015</v>
      </c>
    </row>
    <row r="3720" spans="1:21" ht="43.2" hidden="1" x14ac:dyDescent="0.3">
      <c r="A3720" s="8">
        <v>3718</v>
      </c>
      <c r="B3720" s="9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  <c r="O3720">
        <f t="shared" si="291"/>
        <v>239</v>
      </c>
      <c r="P3720" s="13">
        <f t="shared" si="292"/>
        <v>26.02</v>
      </c>
      <c r="Q3720" s="15" t="s">
        <v>8315</v>
      </c>
      <c r="R3720" t="s">
        <v>8316</v>
      </c>
      <c r="S3720" s="19">
        <f t="shared" si="293"/>
        <v>42032.716145833328</v>
      </c>
      <c r="T3720" s="19">
        <f t="shared" si="294"/>
        <v>42062.716145833328</v>
      </c>
      <c r="U3720">
        <f t="shared" si="295"/>
        <v>2015</v>
      </c>
    </row>
    <row r="3721" spans="1:21" ht="28.8" hidden="1" x14ac:dyDescent="0.3">
      <c r="A3721" s="8">
        <v>3719</v>
      </c>
      <c r="B3721" s="9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  <c r="O3721">
        <f t="shared" si="291"/>
        <v>210</v>
      </c>
      <c r="P3721" s="13">
        <f t="shared" si="292"/>
        <v>105</v>
      </c>
      <c r="Q3721" s="15" t="s">
        <v>8315</v>
      </c>
      <c r="R3721" t="s">
        <v>8316</v>
      </c>
      <c r="S3721" s="19">
        <f t="shared" si="293"/>
        <v>42147.729930555557</v>
      </c>
      <c r="T3721" s="19">
        <f t="shared" si="294"/>
        <v>42177.729930555557</v>
      </c>
      <c r="U3721">
        <f t="shared" si="295"/>
        <v>2015</v>
      </c>
    </row>
    <row r="3722" spans="1:21" ht="28.8" x14ac:dyDescent="0.3">
      <c r="A3722" s="8">
        <v>3720</v>
      </c>
      <c r="B3722" s="9" t="s">
        <v>3717</v>
      </c>
      <c r="C3722" s="9" t="s">
        <v>7830</v>
      </c>
      <c r="D3722" s="10">
        <v>3300</v>
      </c>
      <c r="E3722" s="11">
        <v>3449</v>
      </c>
      <c r="F3722" s="8" t="s">
        <v>8218</v>
      </c>
      <c r="G3722" s="8" t="s">
        <v>8223</v>
      </c>
      <c r="H3722" s="8" t="s">
        <v>8245</v>
      </c>
      <c r="I3722" s="8">
        <v>1435881006</v>
      </c>
      <c r="J3722" s="8">
        <v>1433980206</v>
      </c>
      <c r="K3722" s="8" t="b">
        <v>0</v>
      </c>
      <c r="L3722" s="8">
        <v>40</v>
      </c>
      <c r="M3722" s="8" t="b">
        <v>1</v>
      </c>
      <c r="N3722" s="8" t="s">
        <v>8269</v>
      </c>
      <c r="O3722">
        <f t="shared" si="291"/>
        <v>105</v>
      </c>
      <c r="P3722" s="13">
        <f t="shared" si="292"/>
        <v>86.23</v>
      </c>
      <c r="Q3722" s="15" t="s">
        <v>8315</v>
      </c>
      <c r="R3722" t="s">
        <v>8316</v>
      </c>
      <c r="S3722" s="19">
        <f t="shared" si="293"/>
        <v>42165.993125000001</v>
      </c>
      <c r="T3722" s="19">
        <f t="shared" si="294"/>
        <v>42187.993125000001</v>
      </c>
      <c r="U3722">
        <f t="shared" si="295"/>
        <v>2015</v>
      </c>
    </row>
    <row r="3723" spans="1:21" ht="57.6" hidden="1" x14ac:dyDescent="0.3">
      <c r="A3723" s="8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  <c r="O3723">
        <f t="shared" si="291"/>
        <v>101</v>
      </c>
      <c r="P3723" s="13">
        <f t="shared" si="292"/>
        <v>114.55</v>
      </c>
      <c r="Q3723" s="15" t="s">
        <v>8315</v>
      </c>
      <c r="R3723" t="s">
        <v>8316</v>
      </c>
      <c r="S3723" s="19">
        <f t="shared" si="293"/>
        <v>41927.936157407406</v>
      </c>
      <c r="T3723" s="19">
        <f t="shared" si="294"/>
        <v>41948.977824074071</v>
      </c>
      <c r="U3723">
        <f t="shared" si="295"/>
        <v>2014</v>
      </c>
    </row>
    <row r="3724" spans="1:21" ht="57.6" x14ac:dyDescent="0.3">
      <c r="A3724" s="8">
        <v>3722</v>
      </c>
      <c r="B3724" s="9" t="s">
        <v>3719</v>
      </c>
      <c r="C3724" s="9" t="s">
        <v>7832</v>
      </c>
      <c r="D3724" s="10">
        <v>1500</v>
      </c>
      <c r="E3724" s="11">
        <v>1668</v>
      </c>
      <c r="F3724" s="8" t="s">
        <v>8218</v>
      </c>
      <c r="G3724" s="8" t="s">
        <v>8228</v>
      </c>
      <c r="H3724" s="8" t="s">
        <v>8250</v>
      </c>
      <c r="I3724" s="8">
        <v>1455231540</v>
      </c>
      <c r="J3724" s="8">
        <v>1452614847</v>
      </c>
      <c r="K3724" s="8" t="b">
        <v>0</v>
      </c>
      <c r="L3724" s="8">
        <v>35</v>
      </c>
      <c r="M3724" s="8" t="b">
        <v>1</v>
      </c>
      <c r="N3724" s="8" t="s">
        <v>8269</v>
      </c>
      <c r="O3724">
        <f t="shared" si="291"/>
        <v>111</v>
      </c>
      <c r="P3724" s="13">
        <f t="shared" si="292"/>
        <v>47.66</v>
      </c>
      <c r="Q3724" s="15" t="s">
        <v>8315</v>
      </c>
      <c r="R3724" t="s">
        <v>8316</v>
      </c>
      <c r="S3724" s="19">
        <f t="shared" si="293"/>
        <v>42381.671840277777</v>
      </c>
      <c r="T3724" s="19">
        <f t="shared" si="294"/>
        <v>42411.957638888889</v>
      </c>
      <c r="U3724">
        <f t="shared" si="295"/>
        <v>2016</v>
      </c>
    </row>
    <row r="3725" spans="1:21" ht="28.8" x14ac:dyDescent="0.3">
      <c r="A3725" s="8">
        <v>3723</v>
      </c>
      <c r="B3725" s="9" t="s">
        <v>3720</v>
      </c>
      <c r="C3725" s="9" t="s">
        <v>7833</v>
      </c>
      <c r="D3725" s="10">
        <v>4500</v>
      </c>
      <c r="E3725" s="11">
        <v>4592</v>
      </c>
      <c r="F3725" s="8" t="s">
        <v>8218</v>
      </c>
      <c r="G3725" s="8" t="s">
        <v>8224</v>
      </c>
      <c r="H3725" s="8" t="s">
        <v>8246</v>
      </c>
      <c r="I3725" s="8">
        <v>1417374262</v>
      </c>
      <c r="J3725" s="8">
        <v>1414778662</v>
      </c>
      <c r="K3725" s="8" t="b">
        <v>0</v>
      </c>
      <c r="L3725" s="8">
        <v>63</v>
      </c>
      <c r="M3725" s="8" t="b">
        <v>1</v>
      </c>
      <c r="N3725" s="8" t="s">
        <v>8269</v>
      </c>
      <c r="O3725">
        <f t="shared" si="291"/>
        <v>102</v>
      </c>
      <c r="P3725" s="13">
        <f t="shared" si="292"/>
        <v>72.89</v>
      </c>
      <c r="Q3725" s="15" t="s">
        <v>8315</v>
      </c>
      <c r="R3725" t="s">
        <v>8316</v>
      </c>
      <c r="S3725" s="19">
        <f t="shared" si="293"/>
        <v>41943.753032407411</v>
      </c>
      <c r="T3725" s="19">
        <f t="shared" si="294"/>
        <v>41973.794699074075</v>
      </c>
      <c r="U3725">
        <f t="shared" si="295"/>
        <v>2014</v>
      </c>
    </row>
    <row r="3726" spans="1:21" ht="43.2" x14ac:dyDescent="0.3">
      <c r="A3726" s="8">
        <v>3724</v>
      </c>
      <c r="B3726" s="9" t="s">
        <v>3721</v>
      </c>
      <c r="C3726" s="9" t="s">
        <v>7834</v>
      </c>
      <c r="D3726" s="10">
        <v>4300</v>
      </c>
      <c r="E3726" s="11">
        <v>4409.55</v>
      </c>
      <c r="F3726" s="8" t="s">
        <v>8218</v>
      </c>
      <c r="G3726" s="8" t="s">
        <v>8224</v>
      </c>
      <c r="H3726" s="8" t="s">
        <v>8246</v>
      </c>
      <c r="I3726" s="8">
        <v>1462402800</v>
      </c>
      <c r="J3726" s="8">
        <v>1459856860</v>
      </c>
      <c r="K3726" s="8" t="b">
        <v>0</v>
      </c>
      <c r="L3726" s="8">
        <v>89</v>
      </c>
      <c r="M3726" s="8" t="b">
        <v>1</v>
      </c>
      <c r="N3726" s="8" t="s">
        <v>8269</v>
      </c>
      <c r="O3726">
        <f t="shared" si="291"/>
        <v>103</v>
      </c>
      <c r="P3726" s="13">
        <f t="shared" si="292"/>
        <v>49.55</v>
      </c>
      <c r="Q3726" s="15" t="s">
        <v>8315</v>
      </c>
      <c r="R3726" t="s">
        <v>8316</v>
      </c>
      <c r="S3726" s="19">
        <f t="shared" si="293"/>
        <v>42465.491435185191</v>
      </c>
      <c r="T3726" s="19">
        <f t="shared" si="294"/>
        <v>42494.958333333328</v>
      </c>
      <c r="U3726">
        <f t="shared" si="295"/>
        <v>2016</v>
      </c>
    </row>
    <row r="3727" spans="1:21" ht="43.2" hidden="1" x14ac:dyDescent="0.3">
      <c r="A3727" s="8">
        <v>3725</v>
      </c>
      <c r="B3727" s="9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  <c r="O3727">
        <f t="shared" si="291"/>
        <v>127</v>
      </c>
      <c r="P3727" s="13">
        <f t="shared" si="292"/>
        <v>25.4</v>
      </c>
      <c r="Q3727" s="15" t="s">
        <v>8315</v>
      </c>
      <c r="R3727" t="s">
        <v>8316</v>
      </c>
      <c r="S3727" s="19">
        <f t="shared" si="293"/>
        <v>42401.945219907408</v>
      </c>
      <c r="T3727" s="19">
        <f t="shared" si="294"/>
        <v>42418.895833333328</v>
      </c>
      <c r="U3727">
        <f t="shared" si="295"/>
        <v>2016</v>
      </c>
    </row>
    <row r="3728" spans="1:21" ht="43.2" hidden="1" x14ac:dyDescent="0.3">
      <c r="A3728" s="8">
        <v>3726</v>
      </c>
      <c r="B3728" s="9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  <c r="O3728">
        <f t="shared" si="291"/>
        <v>339</v>
      </c>
      <c r="P3728" s="13">
        <f t="shared" si="292"/>
        <v>62.59</v>
      </c>
      <c r="Q3728" s="15" t="s">
        <v>8315</v>
      </c>
      <c r="R3728" t="s">
        <v>8316</v>
      </c>
      <c r="S3728" s="19">
        <f t="shared" si="293"/>
        <v>42462.140868055561</v>
      </c>
      <c r="T3728" s="19">
        <f t="shared" si="294"/>
        <v>42489.875</v>
      </c>
      <c r="U3728">
        <f t="shared" si="295"/>
        <v>2016</v>
      </c>
    </row>
    <row r="3729" spans="1:21" ht="43.2" x14ac:dyDescent="0.3">
      <c r="A3729" s="8">
        <v>3727</v>
      </c>
      <c r="B3729" s="9" t="s">
        <v>3724</v>
      </c>
      <c r="C3729" s="9" t="s">
        <v>7837</v>
      </c>
      <c r="D3729" s="10">
        <v>2000</v>
      </c>
      <c r="E3729" s="11">
        <v>2015</v>
      </c>
      <c r="F3729" s="8" t="s">
        <v>8218</v>
      </c>
      <c r="G3729" s="8" t="s">
        <v>8223</v>
      </c>
      <c r="H3729" s="8" t="s">
        <v>8245</v>
      </c>
      <c r="I3729" s="8">
        <v>1476939300</v>
      </c>
      <c r="J3729" s="8">
        <v>1474273294</v>
      </c>
      <c r="K3729" s="8" t="b">
        <v>0</v>
      </c>
      <c r="L3729" s="8">
        <v>33</v>
      </c>
      <c r="M3729" s="8" t="b">
        <v>1</v>
      </c>
      <c r="N3729" s="8" t="s">
        <v>8269</v>
      </c>
      <c r="O3729">
        <f t="shared" si="291"/>
        <v>101</v>
      </c>
      <c r="P3729" s="13">
        <f t="shared" si="292"/>
        <v>61.06</v>
      </c>
      <c r="Q3729" s="15" t="s">
        <v>8315</v>
      </c>
      <c r="R3729" t="s">
        <v>8316</v>
      </c>
      <c r="S3729" s="19">
        <f t="shared" si="293"/>
        <v>42632.348310185189</v>
      </c>
      <c r="T3729" s="19">
        <f t="shared" si="294"/>
        <v>42663.204861111109</v>
      </c>
      <c r="U3729">
        <f t="shared" si="295"/>
        <v>2016</v>
      </c>
    </row>
    <row r="3730" spans="1:21" ht="43.2" hidden="1" x14ac:dyDescent="0.3">
      <c r="A3730" s="8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  <c r="O3730">
        <f t="shared" si="291"/>
        <v>9</v>
      </c>
      <c r="P3730" s="13">
        <f t="shared" si="292"/>
        <v>60.06</v>
      </c>
      <c r="Q3730" s="15" t="s">
        <v>8315</v>
      </c>
      <c r="R3730" t="s">
        <v>8316</v>
      </c>
      <c r="S3730" s="19">
        <f t="shared" si="293"/>
        <v>42205.171018518522</v>
      </c>
      <c r="T3730" s="19">
        <f t="shared" si="294"/>
        <v>42235.171018518522</v>
      </c>
      <c r="U3730">
        <f t="shared" si="295"/>
        <v>2015</v>
      </c>
    </row>
    <row r="3731" spans="1:21" ht="43.2" hidden="1" x14ac:dyDescent="0.3">
      <c r="A3731" s="8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  <c r="O3731">
        <f t="shared" si="291"/>
        <v>7</v>
      </c>
      <c r="P3731" s="13">
        <f t="shared" si="292"/>
        <v>72.400000000000006</v>
      </c>
      <c r="Q3731" s="15" t="s">
        <v>8315</v>
      </c>
      <c r="R3731" t="s">
        <v>8316</v>
      </c>
      <c r="S3731" s="19">
        <f t="shared" si="293"/>
        <v>42041.205000000002</v>
      </c>
      <c r="T3731" s="19">
        <f t="shared" si="294"/>
        <v>42086.16333333333</v>
      </c>
      <c r="U3731">
        <f t="shared" si="295"/>
        <v>2015</v>
      </c>
    </row>
    <row r="3732" spans="1:21" ht="43.2" x14ac:dyDescent="0.3">
      <c r="A3732" s="8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  <c r="O3732">
        <f t="shared" si="291"/>
        <v>10</v>
      </c>
      <c r="P3732" s="13">
        <f t="shared" si="292"/>
        <v>100</v>
      </c>
      <c r="Q3732" s="15" t="s">
        <v>8315</v>
      </c>
      <c r="R3732" t="s">
        <v>8316</v>
      </c>
      <c r="S3732" s="19">
        <f t="shared" si="293"/>
        <v>42203.677766203706</v>
      </c>
      <c r="T3732" s="19">
        <f t="shared" si="294"/>
        <v>42233.677766203706</v>
      </c>
      <c r="U3732">
        <f t="shared" si="295"/>
        <v>2015</v>
      </c>
    </row>
    <row r="3733" spans="1:21" ht="43.2" hidden="1" x14ac:dyDescent="0.3">
      <c r="A3733" s="8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  <c r="O3733">
        <f t="shared" si="291"/>
        <v>11</v>
      </c>
      <c r="P3733" s="13">
        <f t="shared" si="292"/>
        <v>51.67</v>
      </c>
      <c r="Q3733" s="15" t="s">
        <v>8315</v>
      </c>
      <c r="R3733" t="s">
        <v>8316</v>
      </c>
      <c r="S3733" s="19">
        <f t="shared" si="293"/>
        <v>41983.752847222218</v>
      </c>
      <c r="T3733" s="19">
        <f t="shared" si="294"/>
        <v>42014.140972222223</v>
      </c>
      <c r="U3733">
        <f t="shared" si="295"/>
        <v>2014</v>
      </c>
    </row>
    <row r="3734" spans="1:21" ht="43.2" hidden="1" x14ac:dyDescent="0.3">
      <c r="A3734" s="8">
        <v>3732</v>
      </c>
      <c r="B3734" s="9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  <c r="O3734">
        <f t="shared" si="291"/>
        <v>15</v>
      </c>
      <c r="P3734" s="13">
        <f t="shared" si="292"/>
        <v>32.75</v>
      </c>
      <c r="Q3734" s="15" t="s">
        <v>8315</v>
      </c>
      <c r="R3734" t="s">
        <v>8316</v>
      </c>
      <c r="S3734" s="19">
        <f t="shared" si="293"/>
        <v>41968.677465277782</v>
      </c>
      <c r="T3734" s="19">
        <f t="shared" si="294"/>
        <v>42028.5</v>
      </c>
      <c r="U3734">
        <f t="shared" si="295"/>
        <v>2014</v>
      </c>
    </row>
    <row r="3735" spans="1:21" ht="43.2" x14ac:dyDescent="0.3">
      <c r="A3735" s="8">
        <v>3733</v>
      </c>
      <c r="B3735" s="9" t="s">
        <v>3730</v>
      </c>
      <c r="C3735" s="9" t="s">
        <v>7843</v>
      </c>
      <c r="D3735" s="10">
        <v>1500</v>
      </c>
      <c r="E3735" s="11">
        <v>0</v>
      </c>
      <c r="F3735" s="8" t="s">
        <v>8220</v>
      </c>
      <c r="G3735" s="8" t="s">
        <v>8223</v>
      </c>
      <c r="H3735" s="8" t="s">
        <v>8245</v>
      </c>
      <c r="I3735" s="8">
        <v>1429396200</v>
      </c>
      <c r="J3735" s="8">
        <v>1428539708</v>
      </c>
      <c r="K3735" s="8" t="b">
        <v>0</v>
      </c>
      <c r="L3735" s="8">
        <v>0</v>
      </c>
      <c r="M3735" s="8" t="b">
        <v>0</v>
      </c>
      <c r="N3735" s="8" t="s">
        <v>8269</v>
      </c>
      <c r="O3735">
        <f t="shared" si="291"/>
        <v>0</v>
      </c>
      <c r="P3735" s="13">
        <f t="shared" si="292"/>
        <v>0</v>
      </c>
      <c r="Q3735" s="15" t="s">
        <v>8315</v>
      </c>
      <c r="R3735" t="s">
        <v>8316</v>
      </c>
      <c r="S3735" s="19">
        <f t="shared" si="293"/>
        <v>42103.024398148147</v>
      </c>
      <c r="T3735" s="19">
        <f t="shared" si="294"/>
        <v>42112.9375</v>
      </c>
      <c r="U3735">
        <f t="shared" si="295"/>
        <v>2015</v>
      </c>
    </row>
    <row r="3736" spans="1:21" ht="57.6" x14ac:dyDescent="0.3">
      <c r="A3736" s="8">
        <v>3734</v>
      </c>
      <c r="B3736" s="9" t="s">
        <v>3731</v>
      </c>
      <c r="C3736" s="9" t="s">
        <v>7844</v>
      </c>
      <c r="D3736" s="10">
        <v>1500</v>
      </c>
      <c r="E3736" s="11">
        <v>427</v>
      </c>
      <c r="F3736" s="8" t="s">
        <v>8220</v>
      </c>
      <c r="G3736" s="8" t="s">
        <v>8223</v>
      </c>
      <c r="H3736" s="8" t="s">
        <v>8245</v>
      </c>
      <c r="I3736" s="8">
        <v>1432589896</v>
      </c>
      <c r="J3736" s="8">
        <v>1427405896</v>
      </c>
      <c r="K3736" s="8" t="b">
        <v>0</v>
      </c>
      <c r="L3736" s="8">
        <v>7</v>
      </c>
      <c r="M3736" s="8" t="b">
        <v>0</v>
      </c>
      <c r="N3736" s="8" t="s">
        <v>8269</v>
      </c>
      <c r="O3736">
        <f t="shared" si="291"/>
        <v>28</v>
      </c>
      <c r="P3736" s="13">
        <f t="shared" si="292"/>
        <v>61</v>
      </c>
      <c r="Q3736" s="15" t="s">
        <v>8315</v>
      </c>
      <c r="R3736" t="s">
        <v>8316</v>
      </c>
      <c r="S3736" s="19">
        <f t="shared" si="293"/>
        <v>42089.901574074072</v>
      </c>
      <c r="T3736" s="19">
        <f t="shared" si="294"/>
        <v>42149.901574074072</v>
      </c>
      <c r="U3736">
        <f t="shared" si="295"/>
        <v>2015</v>
      </c>
    </row>
    <row r="3737" spans="1:21" ht="28.8" hidden="1" x14ac:dyDescent="0.3">
      <c r="A3737" s="8">
        <v>3735</v>
      </c>
      <c r="B3737" s="9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  <c r="O3737">
        <f t="shared" si="291"/>
        <v>13</v>
      </c>
      <c r="P3737" s="13">
        <f t="shared" si="292"/>
        <v>10</v>
      </c>
      <c r="Q3737" s="15" t="s">
        <v>8315</v>
      </c>
      <c r="R3737" t="s">
        <v>8316</v>
      </c>
      <c r="S3737" s="19">
        <f t="shared" si="293"/>
        <v>42122.693159722221</v>
      </c>
      <c r="T3737" s="19">
        <f t="shared" si="294"/>
        <v>42152.693159722221</v>
      </c>
      <c r="U3737">
        <f t="shared" si="295"/>
        <v>2015</v>
      </c>
    </row>
    <row r="3738" spans="1:21" ht="43.2" x14ac:dyDescent="0.3">
      <c r="A3738" s="8">
        <v>3736</v>
      </c>
      <c r="B3738" s="9" t="s">
        <v>3733</v>
      </c>
      <c r="C3738" s="9" t="s">
        <v>7846</v>
      </c>
      <c r="D3738" s="10">
        <v>1500</v>
      </c>
      <c r="E3738" s="11">
        <v>10</v>
      </c>
      <c r="F3738" s="8" t="s">
        <v>8220</v>
      </c>
      <c r="G3738" s="8" t="s">
        <v>8224</v>
      </c>
      <c r="H3738" s="8" t="s">
        <v>8246</v>
      </c>
      <c r="I3738" s="8">
        <v>1427133600</v>
      </c>
      <c r="J3738" s="8">
        <v>1423847093</v>
      </c>
      <c r="K3738" s="8" t="b">
        <v>0</v>
      </c>
      <c r="L3738" s="8">
        <v>1</v>
      </c>
      <c r="M3738" s="8" t="b">
        <v>0</v>
      </c>
      <c r="N3738" s="8" t="s">
        <v>8269</v>
      </c>
      <c r="O3738">
        <f t="shared" si="291"/>
        <v>1</v>
      </c>
      <c r="P3738" s="13">
        <f t="shared" si="292"/>
        <v>10</v>
      </c>
      <c r="Q3738" s="15" t="s">
        <v>8315</v>
      </c>
      <c r="R3738" t="s">
        <v>8316</v>
      </c>
      <c r="S3738" s="19">
        <f t="shared" si="293"/>
        <v>42048.711724537032</v>
      </c>
      <c r="T3738" s="19">
        <f t="shared" si="294"/>
        <v>42086.75</v>
      </c>
      <c r="U3738">
        <f t="shared" si="295"/>
        <v>2015</v>
      </c>
    </row>
    <row r="3739" spans="1:21" ht="43.2" hidden="1" x14ac:dyDescent="0.3">
      <c r="A3739" s="8">
        <v>3737</v>
      </c>
      <c r="B3739" s="9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  <c r="O3739">
        <f t="shared" si="291"/>
        <v>21</v>
      </c>
      <c r="P3739" s="13">
        <f t="shared" si="292"/>
        <v>37.5</v>
      </c>
      <c r="Q3739" s="15" t="s">
        <v>8315</v>
      </c>
      <c r="R3739" t="s">
        <v>8316</v>
      </c>
      <c r="S3739" s="19">
        <f t="shared" si="293"/>
        <v>42297.691006944442</v>
      </c>
      <c r="T3739" s="19">
        <f t="shared" si="294"/>
        <v>42320.290972222225</v>
      </c>
      <c r="U3739">
        <f t="shared" si="295"/>
        <v>2015</v>
      </c>
    </row>
    <row r="3740" spans="1:21" ht="28.8" x14ac:dyDescent="0.3">
      <c r="A3740" s="8">
        <v>3738</v>
      </c>
      <c r="B3740" s="9" t="s">
        <v>3735</v>
      </c>
      <c r="C3740" s="9" t="s">
        <v>7848</v>
      </c>
      <c r="D3740" s="10">
        <v>1500</v>
      </c>
      <c r="E3740" s="11">
        <v>270</v>
      </c>
      <c r="F3740" s="8" t="s">
        <v>8220</v>
      </c>
      <c r="G3740" s="8" t="s">
        <v>8224</v>
      </c>
      <c r="H3740" s="8" t="s">
        <v>8246</v>
      </c>
      <c r="I3740" s="8">
        <v>1405461600</v>
      </c>
      <c r="J3740" s="8">
        <v>1403562705</v>
      </c>
      <c r="K3740" s="8" t="b">
        <v>0</v>
      </c>
      <c r="L3740" s="8">
        <v>6</v>
      </c>
      <c r="M3740" s="8" t="b">
        <v>0</v>
      </c>
      <c r="N3740" s="8" t="s">
        <v>8269</v>
      </c>
      <c r="O3740">
        <f t="shared" si="291"/>
        <v>18</v>
      </c>
      <c r="P3740" s="13">
        <f t="shared" si="292"/>
        <v>45</v>
      </c>
      <c r="Q3740" s="15" t="s">
        <v>8315</v>
      </c>
      <c r="R3740" t="s">
        <v>8316</v>
      </c>
      <c r="S3740" s="19">
        <f t="shared" si="293"/>
        <v>41813.938715277778</v>
      </c>
      <c r="T3740" s="19">
        <f t="shared" si="294"/>
        <v>41835.916666666664</v>
      </c>
      <c r="U3740">
        <f t="shared" si="295"/>
        <v>2014</v>
      </c>
    </row>
    <row r="3741" spans="1:21" ht="43.2" x14ac:dyDescent="0.3">
      <c r="A3741" s="8">
        <v>3739</v>
      </c>
      <c r="B3741" s="9" t="s">
        <v>3736</v>
      </c>
      <c r="C3741" s="9" t="s">
        <v>7849</v>
      </c>
      <c r="D3741" s="10">
        <v>4000</v>
      </c>
      <c r="E3741" s="11">
        <v>805</v>
      </c>
      <c r="F3741" s="8" t="s">
        <v>8220</v>
      </c>
      <c r="G3741" s="8" t="s">
        <v>8224</v>
      </c>
      <c r="H3741" s="8" t="s">
        <v>8246</v>
      </c>
      <c r="I3741" s="8">
        <v>1468752468</v>
      </c>
      <c r="J3741" s="8">
        <v>1467024468</v>
      </c>
      <c r="K3741" s="8" t="b">
        <v>0</v>
      </c>
      <c r="L3741" s="8">
        <v>8</v>
      </c>
      <c r="M3741" s="8" t="b">
        <v>0</v>
      </c>
      <c r="N3741" s="8" t="s">
        <v>8269</v>
      </c>
      <c r="O3741">
        <f t="shared" si="291"/>
        <v>20</v>
      </c>
      <c r="P3741" s="13">
        <f t="shared" si="292"/>
        <v>100.63</v>
      </c>
      <c r="Q3741" s="15" t="s">
        <v>8315</v>
      </c>
      <c r="R3741" t="s">
        <v>8316</v>
      </c>
      <c r="S3741" s="19">
        <f t="shared" si="293"/>
        <v>42548.449861111112</v>
      </c>
      <c r="T3741" s="19">
        <f t="shared" si="294"/>
        <v>42568.449861111112</v>
      </c>
      <c r="U3741">
        <f t="shared" si="295"/>
        <v>2016</v>
      </c>
    </row>
    <row r="3742" spans="1:21" ht="43.2" x14ac:dyDescent="0.3">
      <c r="A3742" s="8">
        <v>3740</v>
      </c>
      <c r="B3742" s="9" t="s">
        <v>3737</v>
      </c>
      <c r="C3742" s="9" t="s">
        <v>7850</v>
      </c>
      <c r="D3742" s="10">
        <v>2000</v>
      </c>
      <c r="E3742" s="11">
        <v>358</v>
      </c>
      <c r="F3742" s="8" t="s">
        <v>8220</v>
      </c>
      <c r="G3742" s="8" t="s">
        <v>8223</v>
      </c>
      <c r="H3742" s="8" t="s">
        <v>8245</v>
      </c>
      <c r="I3742" s="8">
        <v>1407808438</v>
      </c>
      <c r="J3742" s="8">
        <v>1405217355</v>
      </c>
      <c r="K3742" s="8" t="b">
        <v>0</v>
      </c>
      <c r="L3742" s="8">
        <v>14</v>
      </c>
      <c r="M3742" s="8" t="b">
        <v>0</v>
      </c>
      <c r="N3742" s="8" t="s">
        <v>8269</v>
      </c>
      <c r="O3742">
        <f t="shared" si="291"/>
        <v>18</v>
      </c>
      <c r="P3742" s="13">
        <f t="shared" si="292"/>
        <v>25.57</v>
      </c>
      <c r="Q3742" s="15" t="s">
        <v>8315</v>
      </c>
      <c r="R3742" t="s">
        <v>8316</v>
      </c>
      <c r="S3742" s="19">
        <f t="shared" si="293"/>
        <v>41833.089756944442</v>
      </c>
      <c r="T3742" s="19">
        <f t="shared" si="294"/>
        <v>41863.079143518517</v>
      </c>
      <c r="U3742">
        <f t="shared" si="295"/>
        <v>2014</v>
      </c>
    </row>
    <row r="3743" spans="1:21" ht="43.2" hidden="1" x14ac:dyDescent="0.3">
      <c r="A3743" s="8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  <c r="O3743">
        <f t="shared" si="291"/>
        <v>0</v>
      </c>
      <c r="P3743" s="13">
        <f t="shared" si="292"/>
        <v>0</v>
      </c>
      <c r="Q3743" s="15" t="s">
        <v>8315</v>
      </c>
      <c r="R3743" t="s">
        <v>8316</v>
      </c>
      <c r="S3743" s="19">
        <f t="shared" si="293"/>
        <v>42325.920717592591</v>
      </c>
      <c r="T3743" s="19">
        <f t="shared" si="294"/>
        <v>42355.920717592591</v>
      </c>
      <c r="U3743">
        <f t="shared" si="295"/>
        <v>2015</v>
      </c>
    </row>
    <row r="3744" spans="1:21" ht="43.2" hidden="1" x14ac:dyDescent="0.3">
      <c r="A3744" s="8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  <c r="O3744">
        <f t="shared" si="291"/>
        <v>2</v>
      </c>
      <c r="P3744" s="13">
        <f t="shared" si="292"/>
        <v>25</v>
      </c>
      <c r="Q3744" s="15" t="s">
        <v>8315</v>
      </c>
      <c r="R3744" t="s">
        <v>8316</v>
      </c>
      <c r="S3744" s="19">
        <f t="shared" si="293"/>
        <v>41858.214629629627</v>
      </c>
      <c r="T3744" s="19">
        <f t="shared" si="294"/>
        <v>41888.214629629627</v>
      </c>
      <c r="U3744">
        <f t="shared" si="295"/>
        <v>2014</v>
      </c>
    </row>
    <row r="3745" spans="1:21" ht="28.8" x14ac:dyDescent="0.3">
      <c r="A3745" s="8">
        <v>3743</v>
      </c>
      <c r="B3745" s="9" t="s">
        <v>3740</v>
      </c>
      <c r="C3745" s="9" t="s">
        <v>7853</v>
      </c>
      <c r="D3745" s="10">
        <v>2200</v>
      </c>
      <c r="E3745" s="11">
        <v>0</v>
      </c>
      <c r="F3745" s="8" t="s">
        <v>8220</v>
      </c>
      <c r="G3745" s="8" t="s">
        <v>8223</v>
      </c>
      <c r="H3745" s="8" t="s">
        <v>8245</v>
      </c>
      <c r="I3745" s="8">
        <v>1404406964</v>
      </c>
      <c r="J3745" s="8">
        <v>1401814964</v>
      </c>
      <c r="K3745" s="8" t="b">
        <v>0</v>
      </c>
      <c r="L3745" s="8">
        <v>0</v>
      </c>
      <c r="M3745" s="8" t="b">
        <v>0</v>
      </c>
      <c r="N3745" s="8" t="s">
        <v>8269</v>
      </c>
      <c r="O3745">
        <f t="shared" si="291"/>
        <v>0</v>
      </c>
      <c r="P3745" s="13">
        <f t="shared" si="292"/>
        <v>0</v>
      </c>
      <c r="Q3745" s="15" t="s">
        <v>8315</v>
      </c>
      <c r="R3745" t="s">
        <v>8316</v>
      </c>
      <c r="S3745" s="19">
        <f t="shared" si="293"/>
        <v>41793.710231481484</v>
      </c>
      <c r="T3745" s="19">
        <f t="shared" si="294"/>
        <v>41823.710231481484</v>
      </c>
      <c r="U3745">
        <f t="shared" si="295"/>
        <v>2014</v>
      </c>
    </row>
    <row r="3746" spans="1:21" ht="57.6" x14ac:dyDescent="0.3">
      <c r="A3746" s="8">
        <v>3744</v>
      </c>
      <c r="B3746" s="9" t="s">
        <v>3741</v>
      </c>
      <c r="C3746" s="9" t="s">
        <v>7854</v>
      </c>
      <c r="D3746" s="10">
        <v>1200</v>
      </c>
      <c r="E3746" s="11">
        <v>0</v>
      </c>
      <c r="F3746" s="8" t="s">
        <v>8220</v>
      </c>
      <c r="G3746" s="8" t="s">
        <v>8223</v>
      </c>
      <c r="H3746" s="8" t="s">
        <v>8245</v>
      </c>
      <c r="I3746" s="8">
        <v>1404532740</v>
      </c>
      <c r="J3746" s="8">
        <v>1401823952</v>
      </c>
      <c r="K3746" s="8" t="b">
        <v>0</v>
      </c>
      <c r="L3746" s="8">
        <v>0</v>
      </c>
      <c r="M3746" s="8" t="b">
        <v>0</v>
      </c>
      <c r="N3746" s="8" t="s">
        <v>8269</v>
      </c>
      <c r="O3746">
        <f t="shared" si="291"/>
        <v>0</v>
      </c>
      <c r="P3746" s="13">
        <f t="shared" si="292"/>
        <v>0</v>
      </c>
      <c r="Q3746" s="15" t="s">
        <v>8315</v>
      </c>
      <c r="R3746" t="s">
        <v>8316</v>
      </c>
      <c r="S3746" s="19">
        <f t="shared" si="293"/>
        <v>41793.814259259263</v>
      </c>
      <c r="T3746" s="19">
        <f t="shared" si="294"/>
        <v>41825.165972222225</v>
      </c>
      <c r="U3746">
        <f t="shared" si="295"/>
        <v>2014</v>
      </c>
    </row>
    <row r="3747" spans="1:21" ht="43.2" hidden="1" x14ac:dyDescent="0.3">
      <c r="A3747" s="8">
        <v>3745</v>
      </c>
      <c r="B3747" s="9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  <c r="O3747">
        <f t="shared" si="291"/>
        <v>10</v>
      </c>
      <c r="P3747" s="13">
        <f t="shared" si="292"/>
        <v>10</v>
      </c>
      <c r="Q3747" s="15" t="s">
        <v>8315</v>
      </c>
      <c r="R3747" t="s">
        <v>8316</v>
      </c>
      <c r="S3747" s="19">
        <f t="shared" si="293"/>
        <v>41831.697939814818</v>
      </c>
      <c r="T3747" s="19">
        <f t="shared" si="294"/>
        <v>41861.697939814818</v>
      </c>
      <c r="U3747">
        <f t="shared" si="295"/>
        <v>2014</v>
      </c>
    </row>
    <row r="3748" spans="1:21" hidden="1" x14ac:dyDescent="0.3">
      <c r="A3748" s="8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  <c r="O3748">
        <f t="shared" si="291"/>
        <v>2</v>
      </c>
      <c r="P3748" s="13">
        <f t="shared" si="292"/>
        <v>202</v>
      </c>
      <c r="Q3748" s="15" t="s">
        <v>8315</v>
      </c>
      <c r="R3748" t="s">
        <v>8316</v>
      </c>
      <c r="S3748" s="19">
        <f t="shared" si="293"/>
        <v>42621.389340277776</v>
      </c>
      <c r="T3748" s="19">
        <f t="shared" si="294"/>
        <v>42651.389340277776</v>
      </c>
      <c r="U3748">
        <f t="shared" si="295"/>
        <v>2016</v>
      </c>
    </row>
    <row r="3749" spans="1:21" ht="28.8" x14ac:dyDescent="0.3">
      <c r="A3749" s="8">
        <v>3747</v>
      </c>
      <c r="B3749" s="9" t="s">
        <v>3744</v>
      </c>
      <c r="C3749" s="9" t="s">
        <v>7857</v>
      </c>
      <c r="D3749" s="10">
        <v>2500</v>
      </c>
      <c r="E3749" s="11">
        <v>25</v>
      </c>
      <c r="F3749" s="8" t="s">
        <v>8220</v>
      </c>
      <c r="G3749" s="8" t="s">
        <v>8224</v>
      </c>
      <c r="H3749" s="8" t="s">
        <v>8246</v>
      </c>
      <c r="I3749" s="8">
        <v>1436137140</v>
      </c>
      <c r="J3749" s="8">
        <v>1433833896</v>
      </c>
      <c r="K3749" s="8" t="b">
        <v>0</v>
      </c>
      <c r="L3749" s="8">
        <v>1</v>
      </c>
      <c r="M3749" s="8" t="b">
        <v>0</v>
      </c>
      <c r="N3749" s="8" t="s">
        <v>8269</v>
      </c>
      <c r="O3749">
        <f t="shared" si="291"/>
        <v>1</v>
      </c>
      <c r="P3749" s="13">
        <f t="shared" si="292"/>
        <v>25</v>
      </c>
      <c r="Q3749" s="15" t="s">
        <v>8315</v>
      </c>
      <c r="R3749" t="s">
        <v>8316</v>
      </c>
      <c r="S3749" s="19">
        <f t="shared" si="293"/>
        <v>42164.299722222218</v>
      </c>
      <c r="T3749" s="19">
        <f t="shared" si="294"/>
        <v>42190.957638888889</v>
      </c>
      <c r="U3749">
        <f t="shared" si="295"/>
        <v>2015</v>
      </c>
    </row>
    <row r="3750" spans="1:21" ht="43.2" hidden="1" x14ac:dyDescent="0.3">
      <c r="A3750" s="8">
        <v>3748</v>
      </c>
      <c r="B3750" s="9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  <c r="O3750">
        <f t="shared" si="291"/>
        <v>104</v>
      </c>
      <c r="P3750" s="13">
        <f t="shared" si="292"/>
        <v>99.54</v>
      </c>
      <c r="Q3750" s="15" t="s">
        <v>8315</v>
      </c>
      <c r="R3750" t="s">
        <v>8357</v>
      </c>
      <c r="S3750" s="19">
        <f t="shared" si="293"/>
        <v>42395.706435185188</v>
      </c>
      <c r="T3750" s="19">
        <f t="shared" si="294"/>
        <v>42416.249305555553</v>
      </c>
      <c r="U3750">
        <f t="shared" si="295"/>
        <v>2016</v>
      </c>
    </row>
    <row r="3751" spans="1:21" ht="43.2" hidden="1" x14ac:dyDescent="0.3">
      <c r="A3751" s="8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  <c r="O3751">
        <f t="shared" si="291"/>
        <v>105</v>
      </c>
      <c r="P3751" s="13">
        <f t="shared" si="292"/>
        <v>75</v>
      </c>
      <c r="Q3751" s="15" t="s">
        <v>8315</v>
      </c>
      <c r="R3751" t="s">
        <v>8357</v>
      </c>
      <c r="S3751" s="19">
        <f t="shared" si="293"/>
        <v>42458.127175925925</v>
      </c>
      <c r="T3751" s="19">
        <f t="shared" si="294"/>
        <v>42489.165972222225</v>
      </c>
      <c r="U3751">
        <f t="shared" si="295"/>
        <v>2016</v>
      </c>
    </row>
    <row r="3752" spans="1:21" ht="86.4" hidden="1" x14ac:dyDescent="0.3">
      <c r="A3752" s="8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  <c r="O3752">
        <f t="shared" si="291"/>
        <v>100</v>
      </c>
      <c r="P3752" s="13">
        <f t="shared" si="292"/>
        <v>215.25</v>
      </c>
      <c r="Q3752" s="15" t="s">
        <v>8315</v>
      </c>
      <c r="R3752" t="s">
        <v>8357</v>
      </c>
      <c r="S3752" s="19">
        <f t="shared" si="293"/>
        <v>42016.981574074074</v>
      </c>
      <c r="T3752" s="19">
        <f t="shared" si="294"/>
        <v>42045.332638888889</v>
      </c>
      <c r="U3752">
        <f t="shared" si="295"/>
        <v>2015</v>
      </c>
    </row>
    <row r="3753" spans="1:21" ht="43.2" x14ac:dyDescent="0.3">
      <c r="A3753" s="8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  <c r="O3753">
        <f t="shared" si="291"/>
        <v>133</v>
      </c>
      <c r="P3753" s="13">
        <f t="shared" si="292"/>
        <v>120.55</v>
      </c>
      <c r="Q3753" s="15" t="s">
        <v>8315</v>
      </c>
      <c r="R3753" t="s">
        <v>8357</v>
      </c>
      <c r="S3753" s="19">
        <f t="shared" si="293"/>
        <v>42403.035567129627</v>
      </c>
      <c r="T3753" s="19">
        <f t="shared" si="294"/>
        <v>42462.993900462956</v>
      </c>
      <c r="U3753">
        <f t="shared" si="295"/>
        <v>2016</v>
      </c>
    </row>
    <row r="3754" spans="1:21" ht="57.6" hidden="1" x14ac:dyDescent="0.3">
      <c r="A3754" s="8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  <c r="O3754">
        <f t="shared" si="291"/>
        <v>113</v>
      </c>
      <c r="P3754" s="13">
        <f t="shared" si="292"/>
        <v>37.67</v>
      </c>
      <c r="Q3754" s="15" t="s">
        <v>8315</v>
      </c>
      <c r="R3754" t="s">
        <v>8357</v>
      </c>
      <c r="S3754" s="19">
        <f t="shared" si="293"/>
        <v>42619.802488425921</v>
      </c>
      <c r="T3754" s="19">
        <f t="shared" si="294"/>
        <v>42659.875</v>
      </c>
      <c r="U3754">
        <f t="shared" si="295"/>
        <v>2016</v>
      </c>
    </row>
    <row r="3755" spans="1:21" ht="43.2" hidden="1" x14ac:dyDescent="0.3">
      <c r="A3755" s="8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  <c r="O3755">
        <f t="shared" si="291"/>
        <v>103</v>
      </c>
      <c r="P3755" s="13">
        <f t="shared" si="292"/>
        <v>172.23</v>
      </c>
      <c r="Q3755" s="15" t="s">
        <v>8315</v>
      </c>
      <c r="R3755" t="s">
        <v>8357</v>
      </c>
      <c r="S3755" s="19">
        <f t="shared" si="293"/>
        <v>42128.824074074073</v>
      </c>
      <c r="T3755" s="19">
        <f t="shared" si="294"/>
        <v>42158</v>
      </c>
      <c r="U3755">
        <f t="shared" si="295"/>
        <v>2015</v>
      </c>
    </row>
    <row r="3756" spans="1:21" ht="43.2" x14ac:dyDescent="0.3">
      <c r="A3756" s="8">
        <v>3754</v>
      </c>
      <c r="B3756" s="9" t="s">
        <v>3751</v>
      </c>
      <c r="C3756" s="9" t="s">
        <v>7864</v>
      </c>
      <c r="D3756" s="10">
        <v>2500</v>
      </c>
      <c r="E3756" s="11">
        <v>3000</v>
      </c>
      <c r="F3756" s="8" t="s">
        <v>8218</v>
      </c>
      <c r="G3756" s="8" t="s">
        <v>8223</v>
      </c>
      <c r="H3756" s="8" t="s">
        <v>8245</v>
      </c>
      <c r="I3756" s="8">
        <v>1406350740</v>
      </c>
      <c r="J3756" s="8">
        <v>1403125737</v>
      </c>
      <c r="K3756" s="8" t="b">
        <v>0</v>
      </c>
      <c r="L3756" s="8">
        <v>27</v>
      </c>
      <c r="M3756" s="8" t="b">
        <v>1</v>
      </c>
      <c r="N3756" s="8" t="s">
        <v>8303</v>
      </c>
      <c r="O3756">
        <f t="shared" si="291"/>
        <v>120</v>
      </c>
      <c r="P3756" s="13">
        <f t="shared" si="292"/>
        <v>111.11</v>
      </c>
      <c r="Q3756" s="15" t="s">
        <v>8315</v>
      </c>
      <c r="R3756" t="s">
        <v>8357</v>
      </c>
      <c r="S3756" s="19">
        <f t="shared" si="293"/>
        <v>41808.881215277775</v>
      </c>
      <c r="T3756" s="19">
        <f t="shared" si="294"/>
        <v>41846.207638888889</v>
      </c>
      <c r="U3756">
        <f t="shared" si="295"/>
        <v>2014</v>
      </c>
    </row>
    <row r="3757" spans="1:21" ht="43.2" hidden="1" x14ac:dyDescent="0.3">
      <c r="A3757" s="8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  <c r="O3757">
        <f t="shared" si="291"/>
        <v>130</v>
      </c>
      <c r="P3757" s="13">
        <f t="shared" si="292"/>
        <v>25.46</v>
      </c>
      <c r="Q3757" s="15" t="s">
        <v>8315</v>
      </c>
      <c r="R3757" t="s">
        <v>8357</v>
      </c>
      <c r="S3757" s="19">
        <f t="shared" si="293"/>
        <v>42445.866979166662</v>
      </c>
      <c r="T3757" s="19">
        <f t="shared" si="294"/>
        <v>42475.866979166662</v>
      </c>
      <c r="U3757">
        <f t="shared" si="295"/>
        <v>2016</v>
      </c>
    </row>
    <row r="3758" spans="1:21" ht="43.2" x14ac:dyDescent="0.3">
      <c r="A3758" s="8">
        <v>3756</v>
      </c>
      <c r="B3758" s="9" t="s">
        <v>3753</v>
      </c>
      <c r="C3758" s="9" t="s">
        <v>7866</v>
      </c>
      <c r="D3758" s="10">
        <v>4500</v>
      </c>
      <c r="E3758" s="11">
        <v>4550</v>
      </c>
      <c r="F3758" s="8" t="s">
        <v>8218</v>
      </c>
      <c r="G3758" s="8" t="s">
        <v>8223</v>
      </c>
      <c r="H3758" s="8" t="s">
        <v>8245</v>
      </c>
      <c r="I3758" s="8">
        <v>1402515198</v>
      </c>
      <c r="J3758" s="8">
        <v>1399923198</v>
      </c>
      <c r="K3758" s="8" t="b">
        <v>0</v>
      </c>
      <c r="L3758" s="8">
        <v>17</v>
      </c>
      <c r="M3758" s="8" t="b">
        <v>1</v>
      </c>
      <c r="N3758" s="8" t="s">
        <v>8303</v>
      </c>
      <c r="O3758">
        <f t="shared" si="291"/>
        <v>101</v>
      </c>
      <c r="P3758" s="13">
        <f t="shared" si="292"/>
        <v>267.64999999999998</v>
      </c>
      <c r="Q3758" s="15" t="s">
        <v>8315</v>
      </c>
      <c r="R3758" t="s">
        <v>8357</v>
      </c>
      <c r="S3758" s="19">
        <f t="shared" si="293"/>
        <v>41771.814791666664</v>
      </c>
      <c r="T3758" s="19">
        <f t="shared" si="294"/>
        <v>41801.814791666664</v>
      </c>
      <c r="U3758">
        <f t="shared" si="295"/>
        <v>2014</v>
      </c>
    </row>
    <row r="3759" spans="1:21" ht="43.2" x14ac:dyDescent="0.3">
      <c r="A3759" s="8">
        <v>3757</v>
      </c>
      <c r="B3759" s="9" t="s">
        <v>3754</v>
      </c>
      <c r="C3759" s="9" t="s">
        <v>7867</v>
      </c>
      <c r="D3759" s="10">
        <v>3500</v>
      </c>
      <c r="E3759" s="11">
        <v>3798</v>
      </c>
      <c r="F3759" s="8" t="s">
        <v>8218</v>
      </c>
      <c r="G3759" s="8" t="s">
        <v>8223</v>
      </c>
      <c r="H3759" s="8" t="s">
        <v>8245</v>
      </c>
      <c r="I3759" s="8">
        <v>1417465515</v>
      </c>
      <c r="J3759" s="8">
        <v>1415737515</v>
      </c>
      <c r="K3759" s="8" t="b">
        <v>0</v>
      </c>
      <c r="L3759" s="8">
        <v>50</v>
      </c>
      <c r="M3759" s="8" t="b">
        <v>1</v>
      </c>
      <c r="N3759" s="8" t="s">
        <v>8303</v>
      </c>
      <c r="O3759">
        <f t="shared" si="291"/>
        <v>109</v>
      </c>
      <c r="P3759" s="13">
        <f t="shared" si="292"/>
        <v>75.959999999999994</v>
      </c>
      <c r="Q3759" s="15" t="s">
        <v>8315</v>
      </c>
      <c r="R3759" t="s">
        <v>8357</v>
      </c>
      <c r="S3759" s="19">
        <f t="shared" si="293"/>
        <v>41954.850868055553</v>
      </c>
      <c r="T3759" s="19">
        <f t="shared" si="294"/>
        <v>41974.850868055553</v>
      </c>
      <c r="U3759">
        <f t="shared" si="295"/>
        <v>2014</v>
      </c>
    </row>
    <row r="3760" spans="1:21" ht="28.8" x14ac:dyDescent="0.3">
      <c r="A3760" s="8">
        <v>3758</v>
      </c>
      <c r="B3760" s="9" t="s">
        <v>3755</v>
      </c>
      <c r="C3760" s="9" t="s">
        <v>7868</v>
      </c>
      <c r="D3760" s="10">
        <v>1500</v>
      </c>
      <c r="E3760" s="11">
        <v>1535</v>
      </c>
      <c r="F3760" s="8" t="s">
        <v>8218</v>
      </c>
      <c r="G3760" s="8" t="s">
        <v>8223</v>
      </c>
      <c r="H3760" s="8" t="s">
        <v>8245</v>
      </c>
      <c r="I3760" s="8">
        <v>1400475600</v>
      </c>
      <c r="J3760" s="8">
        <v>1397819938</v>
      </c>
      <c r="K3760" s="8" t="b">
        <v>0</v>
      </c>
      <c r="L3760" s="8">
        <v>26</v>
      </c>
      <c r="M3760" s="8" t="b">
        <v>1</v>
      </c>
      <c r="N3760" s="8" t="s">
        <v>8303</v>
      </c>
      <c r="O3760">
        <f t="shared" si="291"/>
        <v>102</v>
      </c>
      <c r="P3760" s="13">
        <f t="shared" si="292"/>
        <v>59.04</v>
      </c>
      <c r="Q3760" s="15" t="s">
        <v>8315</v>
      </c>
      <c r="R3760" t="s">
        <v>8357</v>
      </c>
      <c r="S3760" s="19">
        <f t="shared" si="293"/>
        <v>41747.471504629626</v>
      </c>
      <c r="T3760" s="19">
        <f t="shared" si="294"/>
        <v>41778.208333333336</v>
      </c>
      <c r="U3760">
        <f t="shared" si="295"/>
        <v>2014</v>
      </c>
    </row>
    <row r="3761" spans="1:21" ht="28.8" x14ac:dyDescent="0.3">
      <c r="A3761" s="8">
        <v>3759</v>
      </c>
      <c r="B3761" s="9" t="s">
        <v>3756</v>
      </c>
      <c r="C3761" s="9" t="s">
        <v>7869</v>
      </c>
      <c r="D3761" s="10">
        <v>4000</v>
      </c>
      <c r="E3761" s="11">
        <v>4409.7700000000004</v>
      </c>
      <c r="F3761" s="8" t="s">
        <v>8218</v>
      </c>
      <c r="G3761" s="8" t="s">
        <v>8223</v>
      </c>
      <c r="H3761" s="8" t="s">
        <v>8245</v>
      </c>
      <c r="I3761" s="8">
        <v>1440556553</v>
      </c>
      <c r="J3761" s="8">
        <v>1435372553</v>
      </c>
      <c r="K3761" s="8" t="b">
        <v>0</v>
      </c>
      <c r="L3761" s="8">
        <v>88</v>
      </c>
      <c r="M3761" s="8" t="b">
        <v>1</v>
      </c>
      <c r="N3761" s="8" t="s">
        <v>8303</v>
      </c>
      <c r="O3761">
        <f t="shared" si="291"/>
        <v>110</v>
      </c>
      <c r="P3761" s="13">
        <f t="shared" si="292"/>
        <v>50.11</v>
      </c>
      <c r="Q3761" s="15" t="s">
        <v>8315</v>
      </c>
      <c r="R3761" t="s">
        <v>8357</v>
      </c>
      <c r="S3761" s="19">
        <f t="shared" si="293"/>
        <v>42182.108252314814</v>
      </c>
      <c r="T3761" s="19">
        <f t="shared" si="294"/>
        <v>42242.108252314814</v>
      </c>
      <c r="U3761">
        <f t="shared" si="295"/>
        <v>2015</v>
      </c>
    </row>
    <row r="3762" spans="1:21" ht="43.2" hidden="1" x14ac:dyDescent="0.3">
      <c r="A3762" s="8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  <c r="O3762">
        <f t="shared" si="291"/>
        <v>101</v>
      </c>
      <c r="P3762" s="13">
        <f t="shared" si="292"/>
        <v>55.5</v>
      </c>
      <c r="Q3762" s="15" t="s">
        <v>8315</v>
      </c>
      <c r="R3762" t="s">
        <v>8357</v>
      </c>
      <c r="S3762" s="19">
        <f t="shared" si="293"/>
        <v>41739.525300925925</v>
      </c>
      <c r="T3762" s="19">
        <f t="shared" si="294"/>
        <v>41764.525300925925</v>
      </c>
      <c r="U3762">
        <f t="shared" si="295"/>
        <v>2014</v>
      </c>
    </row>
    <row r="3763" spans="1:21" ht="57.6" hidden="1" x14ac:dyDescent="0.3">
      <c r="A3763" s="8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  <c r="O3763">
        <f t="shared" si="291"/>
        <v>100</v>
      </c>
      <c r="P3763" s="13">
        <f t="shared" si="292"/>
        <v>166.67</v>
      </c>
      <c r="Q3763" s="15" t="s">
        <v>8315</v>
      </c>
      <c r="R3763" t="s">
        <v>8357</v>
      </c>
      <c r="S3763" s="19">
        <f t="shared" si="293"/>
        <v>42173.466863425929</v>
      </c>
      <c r="T3763" s="19">
        <f t="shared" si="294"/>
        <v>42226.958333333328</v>
      </c>
      <c r="U3763">
        <f t="shared" si="295"/>
        <v>2015</v>
      </c>
    </row>
    <row r="3764" spans="1:21" ht="43.2" x14ac:dyDescent="0.3">
      <c r="A3764" s="8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8" t="s">
        <v>8218</v>
      </c>
      <c r="G3764" s="8" t="s">
        <v>8224</v>
      </c>
      <c r="H3764" s="8" t="s">
        <v>8246</v>
      </c>
      <c r="I3764" s="8">
        <v>1438543889</v>
      </c>
      <c r="J3764" s="8">
        <v>1436383889</v>
      </c>
      <c r="K3764" s="8" t="b">
        <v>0</v>
      </c>
      <c r="L3764" s="8">
        <v>28</v>
      </c>
      <c r="M3764" s="8" t="b">
        <v>1</v>
      </c>
      <c r="N3764" s="8" t="s">
        <v>8303</v>
      </c>
      <c r="O3764">
        <f t="shared" si="291"/>
        <v>106</v>
      </c>
      <c r="P3764" s="13">
        <f t="shared" si="292"/>
        <v>47.43</v>
      </c>
      <c r="Q3764" s="15" t="s">
        <v>8315</v>
      </c>
      <c r="R3764" t="s">
        <v>8357</v>
      </c>
      <c r="S3764" s="19">
        <f t="shared" si="293"/>
        <v>42193.813530092593</v>
      </c>
      <c r="T3764" s="19">
        <f t="shared" si="294"/>
        <v>42218.813530092593</v>
      </c>
      <c r="U3764">
        <f t="shared" si="295"/>
        <v>2015</v>
      </c>
    </row>
    <row r="3765" spans="1:21" ht="28.8" hidden="1" x14ac:dyDescent="0.3">
      <c r="A3765" s="8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  <c r="O3765">
        <f t="shared" si="291"/>
        <v>100</v>
      </c>
      <c r="P3765" s="13">
        <f t="shared" si="292"/>
        <v>64.94</v>
      </c>
      <c r="Q3765" s="15" t="s">
        <v>8315</v>
      </c>
      <c r="R3765" t="s">
        <v>8357</v>
      </c>
      <c r="S3765" s="19">
        <f t="shared" si="293"/>
        <v>42065.750300925924</v>
      </c>
      <c r="T3765" s="19">
        <f t="shared" si="294"/>
        <v>42095.708634259259</v>
      </c>
      <c r="U3765">
        <f t="shared" si="295"/>
        <v>2015</v>
      </c>
    </row>
    <row r="3766" spans="1:21" ht="43.2" x14ac:dyDescent="0.3">
      <c r="A3766" s="8">
        <v>3764</v>
      </c>
      <c r="B3766" s="9" t="s">
        <v>3761</v>
      </c>
      <c r="C3766" s="9" t="s">
        <v>7874</v>
      </c>
      <c r="D3766" s="10">
        <v>1500</v>
      </c>
      <c r="E3766" s="11">
        <v>1500</v>
      </c>
      <c r="F3766" s="8" t="s">
        <v>8218</v>
      </c>
      <c r="G3766" s="8" t="s">
        <v>8223</v>
      </c>
      <c r="H3766" s="8" t="s">
        <v>8245</v>
      </c>
      <c r="I3766" s="8">
        <v>1464482160</v>
      </c>
      <c r="J3766" s="8">
        <v>1462824832</v>
      </c>
      <c r="K3766" s="8" t="b">
        <v>0</v>
      </c>
      <c r="L3766" s="8">
        <v>27</v>
      </c>
      <c r="M3766" s="8" t="b">
        <v>1</v>
      </c>
      <c r="N3766" s="8" t="s">
        <v>8303</v>
      </c>
      <c r="O3766">
        <f t="shared" si="291"/>
        <v>100</v>
      </c>
      <c r="P3766" s="13">
        <f t="shared" si="292"/>
        <v>55.56</v>
      </c>
      <c r="Q3766" s="15" t="s">
        <v>8315</v>
      </c>
      <c r="R3766" t="s">
        <v>8357</v>
      </c>
      <c r="S3766" s="19">
        <f t="shared" si="293"/>
        <v>42499.842962962968</v>
      </c>
      <c r="T3766" s="19">
        <f t="shared" si="294"/>
        <v>42519.024999999994</v>
      </c>
      <c r="U3766">
        <f t="shared" si="295"/>
        <v>2016</v>
      </c>
    </row>
    <row r="3767" spans="1:21" ht="43.2" hidden="1" x14ac:dyDescent="0.3">
      <c r="A3767" s="8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  <c r="O3767">
        <f t="shared" si="291"/>
        <v>113</v>
      </c>
      <c r="P3767" s="13">
        <f t="shared" si="292"/>
        <v>74.22</v>
      </c>
      <c r="Q3767" s="15" t="s">
        <v>8315</v>
      </c>
      <c r="R3767" t="s">
        <v>8357</v>
      </c>
      <c r="S3767" s="19">
        <f t="shared" si="293"/>
        <v>41820.776412037041</v>
      </c>
      <c r="T3767" s="19">
        <f t="shared" si="294"/>
        <v>41850.776412037041</v>
      </c>
      <c r="U3767">
        <f t="shared" si="295"/>
        <v>2014</v>
      </c>
    </row>
    <row r="3768" spans="1:21" ht="43.2" hidden="1" x14ac:dyDescent="0.3">
      <c r="A3768" s="8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  <c r="O3768">
        <f t="shared" si="291"/>
        <v>103</v>
      </c>
      <c r="P3768" s="13">
        <f t="shared" si="292"/>
        <v>106.93</v>
      </c>
      <c r="Q3768" s="15" t="s">
        <v>8315</v>
      </c>
      <c r="R3768" t="s">
        <v>8357</v>
      </c>
      <c r="S3768" s="19">
        <f t="shared" si="293"/>
        <v>41788.167187500003</v>
      </c>
      <c r="T3768" s="19">
        <f t="shared" si="294"/>
        <v>41823.167187500003</v>
      </c>
      <c r="U3768">
        <f t="shared" si="295"/>
        <v>2014</v>
      </c>
    </row>
    <row r="3769" spans="1:21" ht="43.2" x14ac:dyDescent="0.3">
      <c r="A3769" s="8">
        <v>3767</v>
      </c>
      <c r="B3769" s="9" t="s">
        <v>3764</v>
      </c>
      <c r="C3769" s="9" t="s">
        <v>7877</v>
      </c>
      <c r="D3769" s="10">
        <v>2000</v>
      </c>
      <c r="E3769" s="11">
        <v>2335</v>
      </c>
      <c r="F3769" s="8" t="s">
        <v>8218</v>
      </c>
      <c r="G3769" s="8" t="s">
        <v>8223</v>
      </c>
      <c r="H3769" s="8" t="s">
        <v>8245</v>
      </c>
      <c r="I3769" s="8">
        <v>1425185940</v>
      </c>
      <c r="J3769" s="8">
        <v>1423960097</v>
      </c>
      <c r="K3769" s="8" t="b">
        <v>0</v>
      </c>
      <c r="L3769" s="8">
        <v>56</v>
      </c>
      <c r="M3769" s="8" t="b">
        <v>1</v>
      </c>
      <c r="N3769" s="8" t="s">
        <v>8303</v>
      </c>
      <c r="O3769">
        <f t="shared" si="291"/>
        <v>117</v>
      </c>
      <c r="P3769" s="13">
        <f t="shared" si="292"/>
        <v>41.7</v>
      </c>
      <c r="Q3769" s="15" t="s">
        <v>8315</v>
      </c>
      <c r="R3769" t="s">
        <v>8357</v>
      </c>
      <c r="S3769" s="19">
        <f t="shared" si="293"/>
        <v>42050.019641203704</v>
      </c>
      <c r="T3769" s="19">
        <f t="shared" si="294"/>
        <v>42064.207638888889</v>
      </c>
      <c r="U3769">
        <f t="shared" si="295"/>
        <v>2015</v>
      </c>
    </row>
    <row r="3770" spans="1:21" ht="43.2" x14ac:dyDescent="0.3">
      <c r="A3770" s="8">
        <v>3768</v>
      </c>
      <c r="B3770" s="9" t="s">
        <v>3765</v>
      </c>
      <c r="C3770" s="9" t="s">
        <v>7878</v>
      </c>
      <c r="D3770" s="10">
        <v>4000</v>
      </c>
      <c r="E3770" s="11">
        <v>4306.1099999999997</v>
      </c>
      <c r="F3770" s="8" t="s">
        <v>8218</v>
      </c>
      <c r="G3770" s="8" t="s">
        <v>8223</v>
      </c>
      <c r="H3770" s="8" t="s">
        <v>8245</v>
      </c>
      <c r="I3770" s="8">
        <v>1402594090</v>
      </c>
      <c r="J3770" s="8">
        <v>1400002090</v>
      </c>
      <c r="K3770" s="8" t="b">
        <v>0</v>
      </c>
      <c r="L3770" s="8">
        <v>58</v>
      </c>
      <c r="M3770" s="8" t="b">
        <v>1</v>
      </c>
      <c r="N3770" s="8" t="s">
        <v>8303</v>
      </c>
      <c r="O3770">
        <f t="shared" si="291"/>
        <v>108</v>
      </c>
      <c r="P3770" s="13">
        <f t="shared" si="292"/>
        <v>74.239999999999995</v>
      </c>
      <c r="Q3770" s="15" t="s">
        <v>8315</v>
      </c>
      <c r="R3770" t="s">
        <v>8357</v>
      </c>
      <c r="S3770" s="19">
        <f t="shared" si="293"/>
        <v>41772.727893518517</v>
      </c>
      <c r="T3770" s="19">
        <f t="shared" si="294"/>
        <v>41802.727893518517</v>
      </c>
      <c r="U3770">
        <f t="shared" si="295"/>
        <v>2014</v>
      </c>
    </row>
    <row r="3771" spans="1:21" ht="43.2" x14ac:dyDescent="0.3">
      <c r="A3771" s="8">
        <v>3769</v>
      </c>
      <c r="B3771" s="9" t="s">
        <v>3766</v>
      </c>
      <c r="C3771" s="9" t="s">
        <v>7879</v>
      </c>
      <c r="D3771" s="10">
        <v>1100</v>
      </c>
      <c r="E3771" s="11">
        <v>1100</v>
      </c>
      <c r="F3771" s="8" t="s">
        <v>8218</v>
      </c>
      <c r="G3771" s="8" t="s">
        <v>8223</v>
      </c>
      <c r="H3771" s="8" t="s">
        <v>8245</v>
      </c>
      <c r="I3771" s="8">
        <v>1460730079</v>
      </c>
      <c r="J3771" s="8">
        <v>1458138079</v>
      </c>
      <c r="K3771" s="8" t="b">
        <v>0</v>
      </c>
      <c r="L3771" s="8">
        <v>15</v>
      </c>
      <c r="M3771" s="8" t="b">
        <v>1</v>
      </c>
      <c r="N3771" s="8" t="s">
        <v>8303</v>
      </c>
      <c r="O3771">
        <f t="shared" si="291"/>
        <v>100</v>
      </c>
      <c r="P3771" s="13">
        <f t="shared" si="292"/>
        <v>73.33</v>
      </c>
      <c r="Q3771" s="15" t="s">
        <v>8315</v>
      </c>
      <c r="R3771" t="s">
        <v>8357</v>
      </c>
      <c r="S3771" s="19">
        <f t="shared" si="293"/>
        <v>42445.598136574074</v>
      </c>
      <c r="T3771" s="19">
        <f t="shared" si="294"/>
        <v>42475.598136574074</v>
      </c>
      <c r="U3771">
        <f t="shared" si="295"/>
        <v>2016</v>
      </c>
    </row>
    <row r="3772" spans="1:21" ht="43.2" x14ac:dyDescent="0.3">
      <c r="A3772" s="8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8" t="s">
        <v>8218</v>
      </c>
      <c r="G3772" s="8" t="s">
        <v>8224</v>
      </c>
      <c r="H3772" s="8" t="s">
        <v>8246</v>
      </c>
      <c r="I3772" s="8">
        <v>1434234010</v>
      </c>
      <c r="J3772" s="8">
        <v>1431642010</v>
      </c>
      <c r="K3772" s="8" t="b">
        <v>0</v>
      </c>
      <c r="L3772" s="8">
        <v>20</v>
      </c>
      <c r="M3772" s="8" t="b">
        <v>1</v>
      </c>
      <c r="N3772" s="8" t="s">
        <v>8303</v>
      </c>
      <c r="O3772">
        <f t="shared" si="291"/>
        <v>100</v>
      </c>
      <c r="P3772" s="13">
        <f t="shared" si="292"/>
        <v>100</v>
      </c>
      <c r="Q3772" s="15" t="s">
        <v>8315</v>
      </c>
      <c r="R3772" t="s">
        <v>8357</v>
      </c>
      <c r="S3772" s="19">
        <f t="shared" si="293"/>
        <v>42138.930671296301</v>
      </c>
      <c r="T3772" s="19">
        <f t="shared" si="294"/>
        <v>42168.930671296301</v>
      </c>
      <c r="U3772">
        <f t="shared" si="295"/>
        <v>2015</v>
      </c>
    </row>
    <row r="3773" spans="1:21" ht="28.8" x14ac:dyDescent="0.3">
      <c r="A3773" s="8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  <c r="O3773">
        <f t="shared" si="291"/>
        <v>146</v>
      </c>
      <c r="P3773" s="13">
        <f t="shared" si="292"/>
        <v>38.42</v>
      </c>
      <c r="Q3773" s="15" t="s">
        <v>8315</v>
      </c>
      <c r="R3773" t="s">
        <v>8357</v>
      </c>
      <c r="S3773" s="19">
        <f t="shared" si="293"/>
        <v>42493.857083333336</v>
      </c>
      <c r="T3773" s="19">
        <f t="shared" si="294"/>
        <v>42508</v>
      </c>
      <c r="U3773">
        <f t="shared" si="295"/>
        <v>2016</v>
      </c>
    </row>
    <row r="3774" spans="1:21" ht="43.2" hidden="1" x14ac:dyDescent="0.3">
      <c r="A3774" s="8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  <c r="O3774">
        <f t="shared" si="291"/>
        <v>110</v>
      </c>
      <c r="P3774" s="13">
        <f t="shared" si="292"/>
        <v>166.97</v>
      </c>
      <c r="Q3774" s="15" t="s">
        <v>8315</v>
      </c>
      <c r="R3774" t="s">
        <v>8357</v>
      </c>
      <c r="S3774" s="19">
        <f t="shared" si="293"/>
        <v>42682.616967592592</v>
      </c>
      <c r="T3774" s="19">
        <f t="shared" si="294"/>
        <v>42703.25</v>
      </c>
      <c r="U3774">
        <f t="shared" si="295"/>
        <v>2016</v>
      </c>
    </row>
    <row r="3775" spans="1:21" ht="28.8" hidden="1" x14ac:dyDescent="0.3">
      <c r="A3775" s="8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  <c r="O3775">
        <f t="shared" si="291"/>
        <v>108</v>
      </c>
      <c r="P3775" s="13">
        <f t="shared" si="292"/>
        <v>94.91</v>
      </c>
      <c r="Q3775" s="15" t="s">
        <v>8315</v>
      </c>
      <c r="R3775" t="s">
        <v>8357</v>
      </c>
      <c r="S3775" s="19">
        <f t="shared" si="293"/>
        <v>42656.005173611105</v>
      </c>
      <c r="T3775" s="19">
        <f t="shared" si="294"/>
        <v>42689.088888888888</v>
      </c>
      <c r="U3775">
        <f t="shared" si="295"/>
        <v>2016</v>
      </c>
    </row>
    <row r="3776" spans="1:21" ht="57.6" x14ac:dyDescent="0.3">
      <c r="A3776" s="8">
        <v>3774</v>
      </c>
      <c r="B3776" s="9" t="s">
        <v>3771</v>
      </c>
      <c r="C3776" s="9" t="s">
        <v>7884</v>
      </c>
      <c r="D3776" s="10">
        <v>2500</v>
      </c>
      <c r="E3776" s="11">
        <v>2500</v>
      </c>
      <c r="F3776" s="8" t="s">
        <v>8218</v>
      </c>
      <c r="G3776" s="8" t="s">
        <v>8228</v>
      </c>
      <c r="H3776" s="8" t="s">
        <v>8250</v>
      </c>
      <c r="I3776" s="8">
        <v>1428606055</v>
      </c>
      <c r="J3776" s="8">
        <v>1427223655</v>
      </c>
      <c r="K3776" s="8" t="b">
        <v>0</v>
      </c>
      <c r="L3776" s="8">
        <v>25</v>
      </c>
      <c r="M3776" s="8" t="b">
        <v>1</v>
      </c>
      <c r="N3776" s="8" t="s">
        <v>8303</v>
      </c>
      <c r="O3776">
        <f t="shared" si="291"/>
        <v>100</v>
      </c>
      <c r="P3776" s="13">
        <f t="shared" si="292"/>
        <v>100</v>
      </c>
      <c r="Q3776" s="15" t="s">
        <v>8315</v>
      </c>
      <c r="R3776" t="s">
        <v>8357</v>
      </c>
      <c r="S3776" s="19">
        <f t="shared" si="293"/>
        <v>42087.792303240742</v>
      </c>
      <c r="T3776" s="19">
        <f t="shared" si="294"/>
        <v>42103.792303240742</v>
      </c>
      <c r="U3776">
        <f t="shared" si="295"/>
        <v>2015</v>
      </c>
    </row>
    <row r="3777" spans="1:21" ht="43.2" x14ac:dyDescent="0.3">
      <c r="A3777" s="8">
        <v>3775</v>
      </c>
      <c r="B3777" s="9" t="s">
        <v>3772</v>
      </c>
      <c r="C3777" s="9" t="s">
        <v>7885</v>
      </c>
      <c r="D3777" s="10">
        <v>2000</v>
      </c>
      <c r="E3777" s="11">
        <v>2005</v>
      </c>
      <c r="F3777" s="8" t="s">
        <v>8218</v>
      </c>
      <c r="G3777" s="8" t="s">
        <v>8223</v>
      </c>
      <c r="H3777" s="8" t="s">
        <v>8245</v>
      </c>
      <c r="I3777" s="8">
        <v>1428552000</v>
      </c>
      <c r="J3777" s="8">
        <v>1426199843</v>
      </c>
      <c r="K3777" s="8" t="b">
        <v>0</v>
      </c>
      <c r="L3777" s="8">
        <v>14</v>
      </c>
      <c r="M3777" s="8" t="b">
        <v>1</v>
      </c>
      <c r="N3777" s="8" t="s">
        <v>8303</v>
      </c>
      <c r="O3777">
        <f t="shared" si="291"/>
        <v>100</v>
      </c>
      <c r="P3777" s="13">
        <f t="shared" si="292"/>
        <v>143.21</v>
      </c>
      <c r="Q3777" s="15" t="s">
        <v>8315</v>
      </c>
      <c r="R3777" t="s">
        <v>8357</v>
      </c>
      <c r="S3777" s="19">
        <f t="shared" si="293"/>
        <v>42075.942627314813</v>
      </c>
      <c r="T3777" s="19">
        <f t="shared" si="294"/>
        <v>42103.166666666672</v>
      </c>
      <c r="U3777">
        <f t="shared" si="295"/>
        <v>2015</v>
      </c>
    </row>
    <row r="3778" spans="1:21" ht="57.6" hidden="1" x14ac:dyDescent="0.3">
      <c r="A3778" s="8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  <c r="O3778">
        <f t="shared" si="291"/>
        <v>107</v>
      </c>
      <c r="P3778" s="13">
        <f t="shared" si="292"/>
        <v>90.82</v>
      </c>
      <c r="Q3778" s="15" t="s">
        <v>8315</v>
      </c>
      <c r="R3778" t="s">
        <v>8357</v>
      </c>
      <c r="S3778" s="19">
        <f t="shared" si="293"/>
        <v>41814.367800925924</v>
      </c>
      <c r="T3778" s="19">
        <f t="shared" si="294"/>
        <v>41852.041666666664</v>
      </c>
      <c r="U3778">
        <f t="shared" si="295"/>
        <v>2014</v>
      </c>
    </row>
    <row r="3779" spans="1:21" ht="43.2" x14ac:dyDescent="0.3">
      <c r="A3779" s="8">
        <v>3777</v>
      </c>
      <c r="B3779" s="9" t="s">
        <v>3774</v>
      </c>
      <c r="C3779" s="9" t="s">
        <v>7887</v>
      </c>
      <c r="D3779" s="10">
        <v>2000</v>
      </c>
      <c r="E3779" s="11">
        <v>2864</v>
      </c>
      <c r="F3779" s="8" t="s">
        <v>8218</v>
      </c>
      <c r="G3779" s="8" t="s">
        <v>8223</v>
      </c>
      <c r="H3779" s="8" t="s">
        <v>8245</v>
      </c>
      <c r="I3779" s="8">
        <v>1411790400</v>
      </c>
      <c r="J3779" s="8">
        <v>1409884821</v>
      </c>
      <c r="K3779" s="8" t="b">
        <v>0</v>
      </c>
      <c r="L3779" s="8">
        <v>59</v>
      </c>
      <c r="M3779" s="8" t="b">
        <v>1</v>
      </c>
      <c r="N3779" s="8" t="s">
        <v>8303</v>
      </c>
      <c r="O3779">
        <f t="shared" ref="O3779:O3842" si="296">ROUND(E3779/D3779*100,0)</f>
        <v>143</v>
      </c>
      <c r="P3779" s="13">
        <f t="shared" ref="P3779:P3842" si="297">IFERROR(ROUND(E3779/L3779,2),0)</f>
        <v>48.54</v>
      </c>
      <c r="Q3779" s="15" t="s">
        <v>8315</v>
      </c>
      <c r="R3779" t="s">
        <v>8357</v>
      </c>
      <c r="S3779" s="19">
        <f t="shared" ref="S3779:S3842" si="298">(((J3779/60)/60)/24)+DATE(1970,1,1)</f>
        <v>41887.111354166671</v>
      </c>
      <c r="T3779" s="19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28.8" x14ac:dyDescent="0.3">
      <c r="A3780" s="8">
        <v>3778</v>
      </c>
      <c r="B3780" s="9" t="s">
        <v>3775</v>
      </c>
      <c r="C3780" s="9" t="s">
        <v>7888</v>
      </c>
      <c r="D3780" s="10">
        <v>2400</v>
      </c>
      <c r="E3780" s="11">
        <v>2521</v>
      </c>
      <c r="F3780" s="8" t="s">
        <v>8218</v>
      </c>
      <c r="G3780" s="8" t="s">
        <v>8223</v>
      </c>
      <c r="H3780" s="8" t="s">
        <v>8245</v>
      </c>
      <c r="I3780" s="8">
        <v>1423942780</v>
      </c>
      <c r="J3780" s="8">
        <v>1418758780</v>
      </c>
      <c r="K3780" s="8" t="b">
        <v>0</v>
      </c>
      <c r="L3780" s="8">
        <v>36</v>
      </c>
      <c r="M3780" s="8" t="b">
        <v>1</v>
      </c>
      <c r="N3780" s="8" t="s">
        <v>8303</v>
      </c>
      <c r="O3780">
        <f t="shared" si="296"/>
        <v>105</v>
      </c>
      <c r="P3780" s="13">
        <f t="shared" si="297"/>
        <v>70.03</v>
      </c>
      <c r="Q3780" s="15" t="s">
        <v>8315</v>
      </c>
      <c r="R3780" t="s">
        <v>8357</v>
      </c>
      <c r="S3780" s="19">
        <f t="shared" si="298"/>
        <v>41989.819212962961</v>
      </c>
      <c r="T3780" s="19">
        <f t="shared" si="299"/>
        <v>42049.819212962961</v>
      </c>
      <c r="U3780">
        <f t="shared" si="300"/>
        <v>2014</v>
      </c>
    </row>
    <row r="3781" spans="1:21" ht="28.8" hidden="1" x14ac:dyDescent="0.3">
      <c r="A3781" s="8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  <c r="O3781">
        <f t="shared" si="296"/>
        <v>104</v>
      </c>
      <c r="P3781" s="13">
        <f t="shared" si="297"/>
        <v>135.63</v>
      </c>
      <c r="Q3781" s="15" t="s">
        <v>8315</v>
      </c>
      <c r="R3781" t="s">
        <v>8357</v>
      </c>
      <c r="S3781" s="19">
        <f t="shared" si="298"/>
        <v>42425.735416666663</v>
      </c>
      <c r="T3781" s="19">
        <f t="shared" si="299"/>
        <v>42455.693750000006</v>
      </c>
      <c r="U3781">
        <f t="shared" si="300"/>
        <v>2016</v>
      </c>
    </row>
    <row r="3782" spans="1:21" ht="43.2" x14ac:dyDescent="0.3">
      <c r="A3782" s="8">
        <v>3780</v>
      </c>
      <c r="B3782" s="9" t="s">
        <v>3777</v>
      </c>
      <c r="C3782" s="9" t="s">
        <v>7890</v>
      </c>
      <c r="D3782" s="10">
        <v>2500</v>
      </c>
      <c r="E3782" s="11">
        <v>3000</v>
      </c>
      <c r="F3782" s="8" t="s">
        <v>8218</v>
      </c>
      <c r="G3782" s="8" t="s">
        <v>8223</v>
      </c>
      <c r="H3782" s="8" t="s">
        <v>8245</v>
      </c>
      <c r="I3782" s="8">
        <v>1436817960</v>
      </c>
      <c r="J3782" s="8">
        <v>1433999785</v>
      </c>
      <c r="K3782" s="8" t="b">
        <v>0</v>
      </c>
      <c r="L3782" s="8">
        <v>30</v>
      </c>
      <c r="M3782" s="8" t="b">
        <v>1</v>
      </c>
      <c r="N3782" s="8" t="s">
        <v>8303</v>
      </c>
      <c r="O3782">
        <f t="shared" si="296"/>
        <v>120</v>
      </c>
      <c r="P3782" s="13">
        <f t="shared" si="297"/>
        <v>100</v>
      </c>
      <c r="Q3782" s="15" t="s">
        <v>8315</v>
      </c>
      <c r="R3782" t="s">
        <v>8357</v>
      </c>
      <c r="S3782" s="19">
        <f t="shared" si="298"/>
        <v>42166.219733796301</v>
      </c>
      <c r="T3782" s="19">
        <f t="shared" si="299"/>
        <v>42198.837499999994</v>
      </c>
      <c r="U3782">
        <f t="shared" si="300"/>
        <v>2015</v>
      </c>
    </row>
    <row r="3783" spans="1:21" ht="57.6" x14ac:dyDescent="0.3">
      <c r="A3783" s="8">
        <v>3781</v>
      </c>
      <c r="B3783" s="9" t="s">
        <v>3778</v>
      </c>
      <c r="C3783" s="9" t="s">
        <v>7891</v>
      </c>
      <c r="D3783" s="10">
        <v>4500</v>
      </c>
      <c r="E3783" s="11">
        <v>4935</v>
      </c>
      <c r="F3783" s="8" t="s">
        <v>8218</v>
      </c>
      <c r="G3783" s="8" t="s">
        <v>8223</v>
      </c>
      <c r="H3783" s="8" t="s">
        <v>8245</v>
      </c>
      <c r="I3783" s="8">
        <v>1410210685</v>
      </c>
      <c r="J3783" s="8">
        <v>1408050685</v>
      </c>
      <c r="K3783" s="8" t="b">
        <v>0</v>
      </c>
      <c r="L3783" s="8">
        <v>52</v>
      </c>
      <c r="M3783" s="8" t="b">
        <v>1</v>
      </c>
      <c r="N3783" s="8" t="s">
        <v>8303</v>
      </c>
      <c r="O3783">
        <f t="shared" si="296"/>
        <v>110</v>
      </c>
      <c r="P3783" s="13">
        <f t="shared" si="297"/>
        <v>94.9</v>
      </c>
      <c r="Q3783" s="15" t="s">
        <v>8315</v>
      </c>
      <c r="R3783" t="s">
        <v>8357</v>
      </c>
      <c r="S3783" s="19">
        <f t="shared" si="298"/>
        <v>41865.882928240739</v>
      </c>
      <c r="T3783" s="19">
        <f t="shared" si="299"/>
        <v>41890.882928240739</v>
      </c>
      <c r="U3783">
        <f t="shared" si="300"/>
        <v>2014</v>
      </c>
    </row>
    <row r="3784" spans="1:21" ht="43.2" x14ac:dyDescent="0.3">
      <c r="A3784" s="8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8" t="s">
        <v>8218</v>
      </c>
      <c r="G3784" s="8" t="s">
        <v>8224</v>
      </c>
      <c r="H3784" s="8" t="s">
        <v>8246</v>
      </c>
      <c r="I3784" s="8">
        <v>1469401200</v>
      </c>
      <c r="J3784" s="8">
        <v>1466887297</v>
      </c>
      <c r="K3784" s="8" t="b">
        <v>0</v>
      </c>
      <c r="L3784" s="8">
        <v>27</v>
      </c>
      <c r="M3784" s="8" t="b">
        <v>1</v>
      </c>
      <c r="N3784" s="8" t="s">
        <v>8303</v>
      </c>
      <c r="O3784">
        <f t="shared" si="296"/>
        <v>102</v>
      </c>
      <c r="P3784" s="13">
        <f t="shared" si="297"/>
        <v>75.37</v>
      </c>
      <c r="Q3784" s="15" t="s">
        <v>8315</v>
      </c>
      <c r="R3784" t="s">
        <v>8357</v>
      </c>
      <c r="S3784" s="19">
        <f t="shared" si="298"/>
        <v>42546.862233796302</v>
      </c>
      <c r="T3784" s="19">
        <f t="shared" si="299"/>
        <v>42575.958333333328</v>
      </c>
      <c r="U3784">
        <f t="shared" si="300"/>
        <v>2016</v>
      </c>
    </row>
    <row r="3785" spans="1:21" ht="43.2" x14ac:dyDescent="0.3">
      <c r="A3785" s="8">
        <v>3783</v>
      </c>
      <c r="B3785" s="9" t="s">
        <v>3780</v>
      </c>
      <c r="C3785" s="9" t="s">
        <v>7893</v>
      </c>
      <c r="D3785" s="10">
        <v>1200</v>
      </c>
      <c r="E3785" s="11">
        <v>1547</v>
      </c>
      <c r="F3785" s="8" t="s">
        <v>8218</v>
      </c>
      <c r="G3785" s="8" t="s">
        <v>8223</v>
      </c>
      <c r="H3785" s="8" t="s">
        <v>8245</v>
      </c>
      <c r="I3785" s="8">
        <v>1458057600</v>
      </c>
      <c r="J3785" s="8">
        <v>1455938520</v>
      </c>
      <c r="K3785" s="8" t="b">
        <v>0</v>
      </c>
      <c r="L3785" s="8">
        <v>24</v>
      </c>
      <c r="M3785" s="8" t="b">
        <v>1</v>
      </c>
      <c r="N3785" s="8" t="s">
        <v>8303</v>
      </c>
      <c r="O3785">
        <f t="shared" si="296"/>
        <v>129</v>
      </c>
      <c r="P3785" s="13">
        <f t="shared" si="297"/>
        <v>64.459999999999994</v>
      </c>
      <c r="Q3785" s="15" t="s">
        <v>8315</v>
      </c>
      <c r="R3785" t="s">
        <v>8357</v>
      </c>
      <c r="S3785" s="19">
        <f t="shared" si="298"/>
        <v>42420.140277777777</v>
      </c>
      <c r="T3785" s="19">
        <f t="shared" si="299"/>
        <v>42444.666666666672</v>
      </c>
      <c r="U3785">
        <f t="shared" si="300"/>
        <v>2016</v>
      </c>
    </row>
    <row r="3786" spans="1:21" ht="43.2" x14ac:dyDescent="0.3">
      <c r="A3786" s="8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  <c r="O3786">
        <f t="shared" si="296"/>
        <v>115</v>
      </c>
      <c r="P3786" s="13">
        <f t="shared" si="297"/>
        <v>115</v>
      </c>
      <c r="Q3786" s="15" t="s">
        <v>8315</v>
      </c>
      <c r="R3786" t="s">
        <v>8357</v>
      </c>
      <c r="S3786" s="19">
        <f t="shared" si="298"/>
        <v>42531.980694444443</v>
      </c>
      <c r="T3786" s="19">
        <f t="shared" si="299"/>
        <v>42561.980694444443</v>
      </c>
      <c r="U3786">
        <f t="shared" si="300"/>
        <v>2016</v>
      </c>
    </row>
    <row r="3787" spans="1:21" ht="43.2" x14ac:dyDescent="0.3">
      <c r="A3787" s="8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8" t="s">
        <v>8218</v>
      </c>
      <c r="G3787" s="8" t="s">
        <v>8224</v>
      </c>
      <c r="H3787" s="8" t="s">
        <v>8246</v>
      </c>
      <c r="I3787" s="8">
        <v>1470132180</v>
      </c>
      <c r="J3787" s="8">
        <v>1467040769</v>
      </c>
      <c r="K3787" s="8" t="b">
        <v>0</v>
      </c>
      <c r="L3787" s="8">
        <v>30</v>
      </c>
      <c r="M3787" s="8" t="b">
        <v>1</v>
      </c>
      <c r="N3787" s="8" t="s">
        <v>8303</v>
      </c>
      <c r="O3787">
        <f t="shared" si="296"/>
        <v>151</v>
      </c>
      <c r="P3787" s="13">
        <f t="shared" si="297"/>
        <v>100.5</v>
      </c>
      <c r="Q3787" s="15" t="s">
        <v>8315</v>
      </c>
      <c r="R3787" t="s">
        <v>8357</v>
      </c>
      <c r="S3787" s="19">
        <f t="shared" si="298"/>
        <v>42548.63853009259</v>
      </c>
      <c r="T3787" s="19">
        <f t="shared" si="299"/>
        <v>42584.418749999997</v>
      </c>
      <c r="U3787">
        <f t="shared" si="300"/>
        <v>2016</v>
      </c>
    </row>
    <row r="3788" spans="1:21" ht="43.2" hidden="1" x14ac:dyDescent="0.3">
      <c r="A3788" s="8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  <c r="O3788">
        <f t="shared" si="296"/>
        <v>111</v>
      </c>
      <c r="P3788" s="13">
        <f t="shared" si="297"/>
        <v>93.77</v>
      </c>
      <c r="Q3788" s="15" t="s">
        <v>8315</v>
      </c>
      <c r="R3788" t="s">
        <v>8357</v>
      </c>
      <c r="S3788" s="19">
        <f t="shared" si="298"/>
        <v>42487.037905092591</v>
      </c>
      <c r="T3788" s="19">
        <f t="shared" si="299"/>
        <v>42517.037905092591</v>
      </c>
      <c r="U3788">
        <f t="shared" si="300"/>
        <v>2016</v>
      </c>
    </row>
    <row r="3789" spans="1:21" ht="43.2" hidden="1" x14ac:dyDescent="0.3">
      <c r="A3789" s="8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  <c r="O3789">
        <f t="shared" si="296"/>
        <v>100</v>
      </c>
      <c r="P3789" s="13">
        <f t="shared" si="297"/>
        <v>35.1</v>
      </c>
      <c r="Q3789" s="15" t="s">
        <v>8315</v>
      </c>
      <c r="R3789" t="s">
        <v>8357</v>
      </c>
      <c r="S3789" s="19">
        <f t="shared" si="298"/>
        <v>42167.534791666665</v>
      </c>
      <c r="T3789" s="19">
        <f t="shared" si="299"/>
        <v>42196.165972222225</v>
      </c>
      <c r="U3789">
        <f t="shared" si="300"/>
        <v>2015</v>
      </c>
    </row>
    <row r="3790" spans="1:21" ht="72" hidden="1" x14ac:dyDescent="0.3">
      <c r="A3790" s="8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  <c r="O3790">
        <f t="shared" si="296"/>
        <v>1</v>
      </c>
      <c r="P3790" s="13">
        <f t="shared" si="297"/>
        <v>500</v>
      </c>
      <c r="Q3790" s="15" t="s">
        <v>8315</v>
      </c>
      <c r="R3790" t="s">
        <v>8357</v>
      </c>
      <c r="S3790" s="19">
        <f t="shared" si="298"/>
        <v>42333.695821759262</v>
      </c>
      <c r="T3790" s="19">
        <f t="shared" si="299"/>
        <v>42361.679166666669</v>
      </c>
      <c r="U3790">
        <f t="shared" si="300"/>
        <v>2015</v>
      </c>
    </row>
    <row r="3791" spans="1:21" ht="43.2" x14ac:dyDescent="0.3">
      <c r="A3791" s="8">
        <v>3789</v>
      </c>
      <c r="B3791" s="9" t="s">
        <v>3786</v>
      </c>
      <c r="C3791" s="9" t="s">
        <v>7899</v>
      </c>
      <c r="D3791" s="10">
        <v>3550</v>
      </c>
      <c r="E3791" s="11">
        <v>116</v>
      </c>
      <c r="F3791" s="8" t="s">
        <v>8220</v>
      </c>
      <c r="G3791" s="8" t="s">
        <v>8224</v>
      </c>
      <c r="H3791" s="8" t="s">
        <v>8246</v>
      </c>
      <c r="I3791" s="8">
        <v>1434395418</v>
      </c>
      <c r="J3791" s="8">
        <v>1431630618</v>
      </c>
      <c r="K3791" s="8" t="b">
        <v>0</v>
      </c>
      <c r="L3791" s="8">
        <v>4</v>
      </c>
      <c r="M3791" s="8" t="b">
        <v>0</v>
      </c>
      <c r="N3791" s="8" t="s">
        <v>8303</v>
      </c>
      <c r="O3791">
        <f t="shared" si="296"/>
        <v>3</v>
      </c>
      <c r="P3791" s="13">
        <f t="shared" si="297"/>
        <v>29</v>
      </c>
      <c r="Q3791" s="15" t="s">
        <v>8315</v>
      </c>
      <c r="R3791" t="s">
        <v>8357</v>
      </c>
      <c r="S3791" s="19">
        <f t="shared" si="298"/>
        <v>42138.798819444448</v>
      </c>
      <c r="T3791" s="19">
        <f t="shared" si="299"/>
        <v>42170.798819444448</v>
      </c>
      <c r="U3791">
        <f t="shared" si="300"/>
        <v>2015</v>
      </c>
    </row>
    <row r="3792" spans="1:21" ht="43.2" hidden="1" x14ac:dyDescent="0.3">
      <c r="A3792" s="8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  <c r="O3792">
        <f t="shared" si="296"/>
        <v>0</v>
      </c>
      <c r="P3792" s="13">
        <f t="shared" si="297"/>
        <v>0</v>
      </c>
      <c r="Q3792" s="15" t="s">
        <v>8315</v>
      </c>
      <c r="R3792" t="s">
        <v>8357</v>
      </c>
      <c r="S3792" s="19">
        <f t="shared" si="298"/>
        <v>42666.666932870372</v>
      </c>
      <c r="T3792" s="19">
        <f t="shared" si="299"/>
        <v>42696.708599537036</v>
      </c>
      <c r="U3792">
        <f t="shared" si="300"/>
        <v>2016</v>
      </c>
    </row>
    <row r="3793" spans="1:21" ht="28.8" x14ac:dyDescent="0.3">
      <c r="A3793" s="8">
        <v>3791</v>
      </c>
      <c r="B3793" s="9" t="s">
        <v>3788</v>
      </c>
      <c r="C3793" s="9" t="s">
        <v>7901</v>
      </c>
      <c r="D3793" s="10">
        <v>1500</v>
      </c>
      <c r="E3793" s="11">
        <v>0</v>
      </c>
      <c r="F3793" s="8" t="s">
        <v>8220</v>
      </c>
      <c r="G3793" s="8" t="s">
        <v>8223</v>
      </c>
      <c r="H3793" s="8" t="s">
        <v>8245</v>
      </c>
      <c r="I3793" s="8">
        <v>1404664592</v>
      </c>
      <c r="J3793" s="8">
        <v>1399480592</v>
      </c>
      <c r="K3793" s="8" t="b">
        <v>0</v>
      </c>
      <c r="L3793" s="8">
        <v>0</v>
      </c>
      <c r="M3793" s="8" t="b">
        <v>0</v>
      </c>
      <c r="N3793" s="8" t="s">
        <v>8303</v>
      </c>
      <c r="O3793">
        <f t="shared" si="296"/>
        <v>0</v>
      </c>
      <c r="P3793" s="13">
        <f t="shared" si="297"/>
        <v>0</v>
      </c>
      <c r="Q3793" s="15" t="s">
        <v>8315</v>
      </c>
      <c r="R3793" t="s">
        <v>8357</v>
      </c>
      <c r="S3793" s="19">
        <f t="shared" si="298"/>
        <v>41766.692037037035</v>
      </c>
      <c r="T3793" s="19">
        <f t="shared" si="299"/>
        <v>41826.692037037035</v>
      </c>
      <c r="U3793">
        <f t="shared" si="300"/>
        <v>2014</v>
      </c>
    </row>
    <row r="3794" spans="1:21" ht="28.8" hidden="1" x14ac:dyDescent="0.3">
      <c r="A3794" s="8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  <c r="O3794">
        <f t="shared" si="296"/>
        <v>0</v>
      </c>
      <c r="P3794" s="13">
        <f t="shared" si="297"/>
        <v>17.5</v>
      </c>
      <c r="Q3794" s="15" t="s">
        <v>8315</v>
      </c>
      <c r="R3794" t="s">
        <v>8357</v>
      </c>
      <c r="S3794" s="19">
        <f t="shared" si="298"/>
        <v>42170.447013888886</v>
      </c>
      <c r="T3794" s="19">
        <f t="shared" si="299"/>
        <v>42200.447013888886</v>
      </c>
      <c r="U3794">
        <f t="shared" si="300"/>
        <v>2015</v>
      </c>
    </row>
    <row r="3795" spans="1:21" ht="43.2" hidden="1" x14ac:dyDescent="0.3">
      <c r="A3795" s="8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  <c r="O3795">
        <f t="shared" si="296"/>
        <v>60</v>
      </c>
      <c r="P3795" s="13">
        <f t="shared" si="297"/>
        <v>174</v>
      </c>
      <c r="Q3795" s="15" t="s">
        <v>8315</v>
      </c>
      <c r="R3795" t="s">
        <v>8357</v>
      </c>
      <c r="S3795" s="19">
        <f t="shared" si="298"/>
        <v>41968.938993055555</v>
      </c>
      <c r="T3795" s="19">
        <f t="shared" si="299"/>
        <v>41989.938993055555</v>
      </c>
      <c r="U3795">
        <f t="shared" si="300"/>
        <v>2014</v>
      </c>
    </row>
    <row r="3796" spans="1:21" ht="43.2" hidden="1" x14ac:dyDescent="0.3">
      <c r="A3796" s="8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  <c r="O3796">
        <f t="shared" si="296"/>
        <v>1</v>
      </c>
      <c r="P3796" s="13">
        <f t="shared" si="297"/>
        <v>50</v>
      </c>
      <c r="Q3796" s="15" t="s">
        <v>8315</v>
      </c>
      <c r="R3796" t="s">
        <v>8357</v>
      </c>
      <c r="S3796" s="19">
        <f t="shared" si="298"/>
        <v>42132.58048611111</v>
      </c>
      <c r="T3796" s="19">
        <f t="shared" si="299"/>
        <v>42162.58048611111</v>
      </c>
      <c r="U3796">
        <f t="shared" si="300"/>
        <v>2015</v>
      </c>
    </row>
    <row r="3797" spans="1:21" ht="43.2" hidden="1" x14ac:dyDescent="0.3">
      <c r="A3797" s="8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  <c r="O3797">
        <f t="shared" si="296"/>
        <v>2</v>
      </c>
      <c r="P3797" s="13">
        <f t="shared" si="297"/>
        <v>5</v>
      </c>
      <c r="Q3797" s="15" t="s">
        <v>8315</v>
      </c>
      <c r="R3797" t="s">
        <v>8357</v>
      </c>
      <c r="S3797" s="19">
        <f t="shared" si="298"/>
        <v>42201.436226851853</v>
      </c>
      <c r="T3797" s="19">
        <f t="shared" si="299"/>
        <v>42244.9375</v>
      </c>
      <c r="U3797">
        <f t="shared" si="300"/>
        <v>2015</v>
      </c>
    </row>
    <row r="3798" spans="1:21" ht="43.2" hidden="1" x14ac:dyDescent="0.3">
      <c r="A3798" s="8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  <c r="O3798">
        <f t="shared" si="296"/>
        <v>0</v>
      </c>
      <c r="P3798" s="13">
        <f t="shared" si="297"/>
        <v>1</v>
      </c>
      <c r="Q3798" s="15" t="s">
        <v>8315</v>
      </c>
      <c r="R3798" t="s">
        <v>8357</v>
      </c>
      <c r="S3798" s="19">
        <f t="shared" si="298"/>
        <v>42689.029583333337</v>
      </c>
      <c r="T3798" s="19">
        <f t="shared" si="299"/>
        <v>42749.029583333337</v>
      </c>
      <c r="U3798">
        <f t="shared" si="300"/>
        <v>2016</v>
      </c>
    </row>
    <row r="3799" spans="1:21" ht="57.6" hidden="1" x14ac:dyDescent="0.3">
      <c r="A3799" s="8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  <c r="O3799">
        <f t="shared" si="296"/>
        <v>90</v>
      </c>
      <c r="P3799" s="13">
        <f t="shared" si="297"/>
        <v>145.41</v>
      </c>
      <c r="Q3799" s="15" t="s">
        <v>8315</v>
      </c>
      <c r="R3799" t="s">
        <v>8357</v>
      </c>
      <c r="S3799" s="19">
        <f t="shared" si="298"/>
        <v>42084.881539351853</v>
      </c>
      <c r="T3799" s="19">
        <f t="shared" si="299"/>
        <v>42114.881539351853</v>
      </c>
      <c r="U3799">
        <f t="shared" si="300"/>
        <v>2015</v>
      </c>
    </row>
    <row r="3800" spans="1:21" ht="43.2" hidden="1" x14ac:dyDescent="0.3">
      <c r="A3800" s="8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  <c r="O3800">
        <f t="shared" si="296"/>
        <v>1</v>
      </c>
      <c r="P3800" s="13">
        <f t="shared" si="297"/>
        <v>205</v>
      </c>
      <c r="Q3800" s="15" t="s">
        <v>8315</v>
      </c>
      <c r="R3800" t="s">
        <v>8357</v>
      </c>
      <c r="S3800" s="19">
        <f t="shared" si="298"/>
        <v>41831.722777777781</v>
      </c>
      <c r="T3800" s="19">
        <f t="shared" si="299"/>
        <v>41861.722777777781</v>
      </c>
      <c r="U3800">
        <f t="shared" si="300"/>
        <v>2014</v>
      </c>
    </row>
    <row r="3801" spans="1:21" ht="43.2" hidden="1" x14ac:dyDescent="0.3">
      <c r="A3801" s="8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  <c r="O3801">
        <f t="shared" si="296"/>
        <v>4</v>
      </c>
      <c r="P3801" s="13">
        <f t="shared" si="297"/>
        <v>100.5</v>
      </c>
      <c r="Q3801" s="15" t="s">
        <v>8315</v>
      </c>
      <c r="R3801" t="s">
        <v>8357</v>
      </c>
      <c r="S3801" s="19">
        <f t="shared" si="298"/>
        <v>42410.93105324074</v>
      </c>
      <c r="T3801" s="19">
        <f t="shared" si="299"/>
        <v>42440.93105324074</v>
      </c>
      <c r="U3801">
        <f t="shared" si="300"/>
        <v>2016</v>
      </c>
    </row>
    <row r="3802" spans="1:21" ht="43.2" hidden="1" x14ac:dyDescent="0.3">
      <c r="A3802" s="8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  <c r="O3802">
        <f t="shared" si="296"/>
        <v>4</v>
      </c>
      <c r="P3802" s="13">
        <f t="shared" si="297"/>
        <v>55.06</v>
      </c>
      <c r="Q3802" s="15" t="s">
        <v>8315</v>
      </c>
      <c r="R3802" t="s">
        <v>8357</v>
      </c>
      <c r="S3802" s="19">
        <f t="shared" si="298"/>
        <v>41982.737071759257</v>
      </c>
      <c r="T3802" s="19">
        <f t="shared" si="299"/>
        <v>42015.207638888889</v>
      </c>
      <c r="U3802">
        <f t="shared" si="300"/>
        <v>2014</v>
      </c>
    </row>
    <row r="3803" spans="1:21" ht="43.2" hidden="1" x14ac:dyDescent="0.3">
      <c r="A3803" s="8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  <c r="O3803">
        <f t="shared" si="296"/>
        <v>9</v>
      </c>
      <c r="P3803" s="13">
        <f t="shared" si="297"/>
        <v>47.33</v>
      </c>
      <c r="Q3803" s="15" t="s">
        <v>8315</v>
      </c>
      <c r="R3803" t="s">
        <v>8357</v>
      </c>
      <c r="S3803" s="19">
        <f t="shared" si="298"/>
        <v>41975.676111111112</v>
      </c>
      <c r="T3803" s="19">
        <f t="shared" si="299"/>
        <v>42006.676111111112</v>
      </c>
      <c r="U3803">
        <f t="shared" si="300"/>
        <v>2014</v>
      </c>
    </row>
    <row r="3804" spans="1:21" ht="43.2" x14ac:dyDescent="0.3">
      <c r="A3804" s="8">
        <v>3802</v>
      </c>
      <c r="B3804" s="9" t="s">
        <v>3799</v>
      </c>
      <c r="C3804" s="9" t="s">
        <v>7912</v>
      </c>
      <c r="D3804" s="10">
        <v>3000</v>
      </c>
      <c r="E3804" s="11">
        <v>0</v>
      </c>
      <c r="F3804" s="8" t="s">
        <v>8220</v>
      </c>
      <c r="G3804" s="8" t="s">
        <v>8223</v>
      </c>
      <c r="H3804" s="8" t="s">
        <v>8245</v>
      </c>
      <c r="I3804" s="8">
        <v>1445482906</v>
      </c>
      <c r="J3804" s="8">
        <v>1442890906</v>
      </c>
      <c r="K3804" s="8" t="b">
        <v>0</v>
      </c>
      <c r="L3804" s="8">
        <v>0</v>
      </c>
      <c r="M3804" s="8" t="b">
        <v>0</v>
      </c>
      <c r="N3804" s="8" t="s">
        <v>8303</v>
      </c>
      <c r="O3804">
        <f t="shared" si="296"/>
        <v>0</v>
      </c>
      <c r="P3804" s="13">
        <f t="shared" si="297"/>
        <v>0</v>
      </c>
      <c r="Q3804" s="15" t="s">
        <v>8315</v>
      </c>
      <c r="R3804" t="s">
        <v>8357</v>
      </c>
      <c r="S3804" s="19">
        <f t="shared" si="298"/>
        <v>42269.126226851848</v>
      </c>
      <c r="T3804" s="19">
        <f t="shared" si="299"/>
        <v>42299.126226851848</v>
      </c>
      <c r="U3804">
        <f t="shared" si="300"/>
        <v>2015</v>
      </c>
    </row>
    <row r="3805" spans="1:21" ht="28.8" hidden="1" x14ac:dyDescent="0.3">
      <c r="A3805" s="8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  <c r="O3805">
        <f t="shared" si="296"/>
        <v>20</v>
      </c>
      <c r="P3805" s="13">
        <f t="shared" si="297"/>
        <v>58.95</v>
      </c>
      <c r="Q3805" s="15" t="s">
        <v>8315</v>
      </c>
      <c r="R3805" t="s">
        <v>8357</v>
      </c>
      <c r="S3805" s="19">
        <f t="shared" si="298"/>
        <v>42403.971851851849</v>
      </c>
      <c r="T3805" s="19">
        <f t="shared" si="299"/>
        <v>42433.971851851849</v>
      </c>
      <c r="U3805">
        <f t="shared" si="300"/>
        <v>2016</v>
      </c>
    </row>
    <row r="3806" spans="1:21" ht="43.2" hidden="1" x14ac:dyDescent="0.3">
      <c r="A3806" s="8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  <c r="O3806">
        <f t="shared" si="296"/>
        <v>0</v>
      </c>
      <c r="P3806" s="13">
        <f t="shared" si="297"/>
        <v>0</v>
      </c>
      <c r="Q3806" s="15" t="s">
        <v>8315</v>
      </c>
      <c r="R3806" t="s">
        <v>8357</v>
      </c>
      <c r="S3806" s="19">
        <f t="shared" si="298"/>
        <v>42527.00953703704</v>
      </c>
      <c r="T3806" s="19">
        <f t="shared" si="299"/>
        <v>42582.291666666672</v>
      </c>
      <c r="U3806">
        <f t="shared" si="300"/>
        <v>2016</v>
      </c>
    </row>
    <row r="3807" spans="1:21" ht="43.2" hidden="1" x14ac:dyDescent="0.3">
      <c r="A3807" s="8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  <c r="O3807">
        <f t="shared" si="296"/>
        <v>0</v>
      </c>
      <c r="P3807" s="13">
        <f t="shared" si="297"/>
        <v>1.5</v>
      </c>
      <c r="Q3807" s="15" t="s">
        <v>8315</v>
      </c>
      <c r="R3807" t="s">
        <v>8357</v>
      </c>
      <c r="S3807" s="19">
        <f t="shared" si="298"/>
        <v>41849.887037037035</v>
      </c>
      <c r="T3807" s="19">
        <f t="shared" si="299"/>
        <v>41909.887037037035</v>
      </c>
      <c r="U3807">
        <f t="shared" si="300"/>
        <v>2014</v>
      </c>
    </row>
    <row r="3808" spans="1:21" ht="57.6" hidden="1" x14ac:dyDescent="0.3">
      <c r="A3808" s="8">
        <v>3806</v>
      </c>
      <c r="B3808" s="9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  <c r="O3808">
        <f t="shared" si="296"/>
        <v>0</v>
      </c>
      <c r="P3808" s="13">
        <f t="shared" si="297"/>
        <v>5</v>
      </c>
      <c r="Q3808" s="15" t="s">
        <v>8315</v>
      </c>
      <c r="R3808" t="s">
        <v>8357</v>
      </c>
      <c r="S3808" s="19">
        <f t="shared" si="298"/>
        <v>41799.259039351848</v>
      </c>
      <c r="T3808" s="19">
        <f t="shared" si="299"/>
        <v>41819.259039351848</v>
      </c>
      <c r="U3808">
        <f t="shared" si="300"/>
        <v>2014</v>
      </c>
    </row>
    <row r="3809" spans="1:21" ht="43.2" x14ac:dyDescent="0.3">
      <c r="A3809" s="8">
        <v>3807</v>
      </c>
      <c r="B3809" s="9" t="s">
        <v>3804</v>
      </c>
      <c r="C3809" s="9" t="s">
        <v>7917</v>
      </c>
      <c r="D3809" s="10">
        <v>1500</v>
      </c>
      <c r="E3809" s="11">
        <v>455</v>
      </c>
      <c r="F3809" s="8" t="s">
        <v>8220</v>
      </c>
      <c r="G3809" s="8" t="s">
        <v>8223</v>
      </c>
      <c r="H3809" s="8" t="s">
        <v>8245</v>
      </c>
      <c r="I3809" s="8">
        <v>1428097739</v>
      </c>
      <c r="J3809" s="8">
        <v>1427492939</v>
      </c>
      <c r="K3809" s="8" t="b">
        <v>0</v>
      </c>
      <c r="L3809" s="8">
        <v>9</v>
      </c>
      <c r="M3809" s="8" t="b">
        <v>0</v>
      </c>
      <c r="N3809" s="8" t="s">
        <v>8303</v>
      </c>
      <c r="O3809">
        <f t="shared" si="296"/>
        <v>30</v>
      </c>
      <c r="P3809" s="13">
        <f t="shared" si="297"/>
        <v>50.56</v>
      </c>
      <c r="Q3809" s="15" t="s">
        <v>8315</v>
      </c>
      <c r="R3809" t="s">
        <v>8357</v>
      </c>
      <c r="S3809" s="19">
        <f t="shared" si="298"/>
        <v>42090.909016203703</v>
      </c>
      <c r="T3809" s="19">
        <f t="shared" si="299"/>
        <v>42097.909016203703</v>
      </c>
      <c r="U3809">
        <f t="shared" si="300"/>
        <v>2015</v>
      </c>
    </row>
    <row r="3810" spans="1:21" ht="43.2" x14ac:dyDescent="0.3">
      <c r="A3810" s="8">
        <v>3808</v>
      </c>
      <c r="B3810" s="9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  <c r="O3810">
        <f t="shared" si="296"/>
        <v>100</v>
      </c>
      <c r="P3810" s="13">
        <f t="shared" si="297"/>
        <v>41.67</v>
      </c>
      <c r="Q3810" s="15" t="s">
        <v>8315</v>
      </c>
      <c r="R3810" t="s">
        <v>8316</v>
      </c>
      <c r="S3810" s="19">
        <f t="shared" si="298"/>
        <v>42059.453923611116</v>
      </c>
      <c r="T3810" s="19">
        <f t="shared" si="299"/>
        <v>42119.412256944444</v>
      </c>
      <c r="U3810">
        <f t="shared" si="300"/>
        <v>2015</v>
      </c>
    </row>
    <row r="3811" spans="1:21" ht="43.2" x14ac:dyDescent="0.3">
      <c r="A3811" s="8">
        <v>3809</v>
      </c>
      <c r="B3811" s="9" t="s">
        <v>3806</v>
      </c>
      <c r="C3811" s="9" t="s">
        <v>7919</v>
      </c>
      <c r="D3811" s="10">
        <v>2000</v>
      </c>
      <c r="E3811" s="11">
        <v>2025</v>
      </c>
      <c r="F3811" s="8" t="s">
        <v>8218</v>
      </c>
      <c r="G3811" s="8" t="s">
        <v>8224</v>
      </c>
      <c r="H3811" s="8" t="s">
        <v>8246</v>
      </c>
      <c r="I3811" s="8">
        <v>1406761200</v>
      </c>
      <c r="J3811" s="8">
        <v>1402403907</v>
      </c>
      <c r="K3811" s="8" t="b">
        <v>0</v>
      </c>
      <c r="L3811" s="8">
        <v>38</v>
      </c>
      <c r="M3811" s="8" t="b">
        <v>1</v>
      </c>
      <c r="N3811" s="8" t="s">
        <v>8269</v>
      </c>
      <c r="O3811">
        <f t="shared" si="296"/>
        <v>101</v>
      </c>
      <c r="P3811" s="13">
        <f t="shared" si="297"/>
        <v>53.29</v>
      </c>
      <c r="Q3811" s="15" t="s">
        <v>8315</v>
      </c>
      <c r="R3811" t="s">
        <v>8316</v>
      </c>
      <c r="S3811" s="19">
        <f t="shared" si="298"/>
        <v>41800.526701388888</v>
      </c>
      <c r="T3811" s="19">
        <f t="shared" si="299"/>
        <v>41850.958333333336</v>
      </c>
      <c r="U3811">
        <f t="shared" si="300"/>
        <v>2014</v>
      </c>
    </row>
    <row r="3812" spans="1:21" ht="43.2" x14ac:dyDescent="0.3">
      <c r="A3812" s="8">
        <v>3810</v>
      </c>
      <c r="B3812" s="9" t="s">
        <v>3807</v>
      </c>
      <c r="C3812" s="9" t="s">
        <v>7920</v>
      </c>
      <c r="D3812" s="10">
        <v>1500</v>
      </c>
      <c r="E3812" s="11">
        <v>1826</v>
      </c>
      <c r="F3812" s="8" t="s">
        <v>8218</v>
      </c>
      <c r="G3812" s="8" t="s">
        <v>8223</v>
      </c>
      <c r="H3812" s="8" t="s">
        <v>8245</v>
      </c>
      <c r="I3812" s="8">
        <v>1426965758</v>
      </c>
      <c r="J3812" s="8">
        <v>1424377358</v>
      </c>
      <c r="K3812" s="8" t="b">
        <v>0</v>
      </c>
      <c r="L3812" s="8">
        <v>26</v>
      </c>
      <c r="M3812" s="8" t="b">
        <v>1</v>
      </c>
      <c r="N3812" s="8" t="s">
        <v>8269</v>
      </c>
      <c r="O3812">
        <f t="shared" si="296"/>
        <v>122</v>
      </c>
      <c r="P3812" s="13">
        <f t="shared" si="297"/>
        <v>70.23</v>
      </c>
      <c r="Q3812" s="15" t="s">
        <v>8315</v>
      </c>
      <c r="R3812" t="s">
        <v>8316</v>
      </c>
      <c r="S3812" s="19">
        <f t="shared" si="298"/>
        <v>42054.849050925928</v>
      </c>
      <c r="T3812" s="19">
        <f t="shared" si="299"/>
        <v>42084.807384259257</v>
      </c>
      <c r="U3812">
        <f t="shared" si="300"/>
        <v>2015</v>
      </c>
    </row>
    <row r="3813" spans="1:21" ht="43.2" hidden="1" x14ac:dyDescent="0.3">
      <c r="A3813" s="8">
        <v>3811</v>
      </c>
      <c r="B3813" s="9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  <c r="O3813">
        <f t="shared" si="296"/>
        <v>330</v>
      </c>
      <c r="P3813" s="13">
        <f t="shared" si="297"/>
        <v>43.42</v>
      </c>
      <c r="Q3813" s="15" t="s">
        <v>8315</v>
      </c>
      <c r="R3813" t="s">
        <v>8316</v>
      </c>
      <c r="S3813" s="19">
        <f t="shared" si="298"/>
        <v>42487.62700231481</v>
      </c>
      <c r="T3813" s="19">
        <f t="shared" si="299"/>
        <v>42521.458333333328</v>
      </c>
      <c r="U3813">
        <f t="shared" si="300"/>
        <v>2016</v>
      </c>
    </row>
    <row r="3814" spans="1:21" ht="43.2" x14ac:dyDescent="0.3">
      <c r="A3814" s="8">
        <v>3812</v>
      </c>
      <c r="B3814" s="9" t="s">
        <v>3809</v>
      </c>
      <c r="C3814" s="9" t="s">
        <v>7922</v>
      </c>
      <c r="D3814" s="10">
        <v>2000</v>
      </c>
      <c r="E3814" s="11">
        <v>2191</v>
      </c>
      <c r="F3814" s="8" t="s">
        <v>8218</v>
      </c>
      <c r="G3814" s="8" t="s">
        <v>8228</v>
      </c>
      <c r="H3814" s="8" t="s">
        <v>8250</v>
      </c>
      <c r="I3814" s="8">
        <v>1433131140</v>
      </c>
      <c r="J3814" s="8">
        <v>1429120908</v>
      </c>
      <c r="K3814" s="8" t="b">
        <v>0</v>
      </c>
      <c r="L3814" s="8">
        <v>11</v>
      </c>
      <c r="M3814" s="8" t="b">
        <v>1</v>
      </c>
      <c r="N3814" s="8" t="s">
        <v>8269</v>
      </c>
      <c r="O3814">
        <f t="shared" si="296"/>
        <v>110</v>
      </c>
      <c r="P3814" s="13">
        <f t="shared" si="297"/>
        <v>199.18</v>
      </c>
      <c r="Q3814" s="15" t="s">
        <v>8315</v>
      </c>
      <c r="R3814" t="s">
        <v>8316</v>
      </c>
      <c r="S3814" s="19">
        <f t="shared" si="298"/>
        <v>42109.751250000001</v>
      </c>
      <c r="T3814" s="19">
        <f t="shared" si="299"/>
        <v>42156.165972222225</v>
      </c>
      <c r="U3814">
        <f t="shared" si="300"/>
        <v>2015</v>
      </c>
    </row>
    <row r="3815" spans="1:21" ht="43.2" x14ac:dyDescent="0.3">
      <c r="A3815" s="8">
        <v>3813</v>
      </c>
      <c r="B3815" s="9" t="s">
        <v>3810</v>
      </c>
      <c r="C3815" s="9" t="s">
        <v>7923</v>
      </c>
      <c r="D3815" s="10">
        <v>2100</v>
      </c>
      <c r="E3815" s="11">
        <v>2119.9899999999998</v>
      </c>
      <c r="F3815" s="8" t="s">
        <v>8218</v>
      </c>
      <c r="G3815" s="8" t="s">
        <v>8223</v>
      </c>
      <c r="H3815" s="8" t="s">
        <v>8245</v>
      </c>
      <c r="I3815" s="8">
        <v>1465940580</v>
      </c>
      <c r="J3815" s="8">
        <v>1462603021</v>
      </c>
      <c r="K3815" s="8" t="b">
        <v>0</v>
      </c>
      <c r="L3815" s="8">
        <v>27</v>
      </c>
      <c r="M3815" s="8" t="b">
        <v>1</v>
      </c>
      <c r="N3815" s="8" t="s">
        <v>8269</v>
      </c>
      <c r="O3815">
        <f t="shared" si="296"/>
        <v>101</v>
      </c>
      <c r="P3815" s="13">
        <f t="shared" si="297"/>
        <v>78.52</v>
      </c>
      <c r="Q3815" s="15" t="s">
        <v>8315</v>
      </c>
      <c r="R3815" t="s">
        <v>8316</v>
      </c>
      <c r="S3815" s="19">
        <f t="shared" si="298"/>
        <v>42497.275706018518</v>
      </c>
      <c r="T3815" s="19">
        <f t="shared" si="299"/>
        <v>42535.904861111107</v>
      </c>
      <c r="U3815">
        <f t="shared" si="300"/>
        <v>2016</v>
      </c>
    </row>
    <row r="3816" spans="1:21" ht="43.2" x14ac:dyDescent="0.3">
      <c r="A3816" s="8">
        <v>3814</v>
      </c>
      <c r="B3816" s="9" t="s">
        <v>3811</v>
      </c>
      <c r="C3816" s="9" t="s">
        <v>7924</v>
      </c>
      <c r="D3816" s="10">
        <v>1500</v>
      </c>
      <c r="E3816" s="11">
        <v>2102</v>
      </c>
      <c r="F3816" s="8" t="s">
        <v>8218</v>
      </c>
      <c r="G3816" s="8" t="s">
        <v>8223</v>
      </c>
      <c r="H3816" s="8" t="s">
        <v>8245</v>
      </c>
      <c r="I3816" s="8">
        <v>1427860740</v>
      </c>
      <c r="J3816" s="8">
        <v>1424727712</v>
      </c>
      <c r="K3816" s="8" t="b">
        <v>0</v>
      </c>
      <c r="L3816" s="8">
        <v>34</v>
      </c>
      <c r="M3816" s="8" t="b">
        <v>1</v>
      </c>
      <c r="N3816" s="8" t="s">
        <v>8269</v>
      </c>
      <c r="O3816">
        <f t="shared" si="296"/>
        <v>140</v>
      </c>
      <c r="P3816" s="13">
        <f t="shared" si="297"/>
        <v>61.82</v>
      </c>
      <c r="Q3816" s="15" t="s">
        <v>8315</v>
      </c>
      <c r="R3816" t="s">
        <v>8316</v>
      </c>
      <c r="S3816" s="19">
        <f t="shared" si="298"/>
        <v>42058.904074074075</v>
      </c>
      <c r="T3816" s="19">
        <f t="shared" si="299"/>
        <v>42095.165972222225</v>
      </c>
      <c r="U3816">
        <f t="shared" si="300"/>
        <v>2015</v>
      </c>
    </row>
    <row r="3817" spans="1:21" ht="28.8" x14ac:dyDescent="0.3">
      <c r="A3817" s="8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  <c r="O3817">
        <f t="shared" si="296"/>
        <v>100</v>
      </c>
      <c r="P3817" s="13">
        <f t="shared" si="297"/>
        <v>50</v>
      </c>
      <c r="Q3817" s="15" t="s">
        <v>8315</v>
      </c>
      <c r="R3817" t="s">
        <v>8316</v>
      </c>
      <c r="S3817" s="19">
        <f t="shared" si="298"/>
        <v>42207.259918981479</v>
      </c>
      <c r="T3817" s="19">
        <f t="shared" si="299"/>
        <v>42236.958333333328</v>
      </c>
      <c r="U3817">
        <f t="shared" si="300"/>
        <v>2015</v>
      </c>
    </row>
    <row r="3818" spans="1:21" ht="57.6" x14ac:dyDescent="0.3">
      <c r="A3818" s="8">
        <v>3816</v>
      </c>
      <c r="B3818" s="9" t="s">
        <v>3813</v>
      </c>
      <c r="C3818" s="9" t="s">
        <v>7926</v>
      </c>
      <c r="D3818" s="10">
        <v>1500</v>
      </c>
      <c r="E3818" s="11">
        <v>1788.57</v>
      </c>
      <c r="F3818" s="8" t="s">
        <v>8218</v>
      </c>
      <c r="G3818" s="8" t="s">
        <v>8223</v>
      </c>
      <c r="H3818" s="8" t="s">
        <v>8245</v>
      </c>
      <c r="I3818" s="8">
        <v>1405614823</v>
      </c>
      <c r="J3818" s="8">
        <v>1403022823</v>
      </c>
      <c r="K3818" s="8" t="b">
        <v>0</v>
      </c>
      <c r="L3818" s="8">
        <v>37</v>
      </c>
      <c r="M3818" s="8" t="b">
        <v>1</v>
      </c>
      <c r="N3818" s="8" t="s">
        <v>8269</v>
      </c>
      <c r="O3818">
        <f t="shared" si="296"/>
        <v>119</v>
      </c>
      <c r="P3818" s="13">
        <f t="shared" si="297"/>
        <v>48.34</v>
      </c>
      <c r="Q3818" s="15" t="s">
        <v>8315</v>
      </c>
      <c r="R3818" t="s">
        <v>8316</v>
      </c>
      <c r="S3818" s="19">
        <f t="shared" si="298"/>
        <v>41807.690081018518</v>
      </c>
      <c r="T3818" s="19">
        <f t="shared" si="299"/>
        <v>41837.690081018518</v>
      </c>
      <c r="U3818">
        <f t="shared" si="300"/>
        <v>2014</v>
      </c>
    </row>
    <row r="3819" spans="1:21" ht="43.2" x14ac:dyDescent="0.3">
      <c r="A3819" s="8">
        <v>3817</v>
      </c>
      <c r="B3819" s="9" t="s">
        <v>3814</v>
      </c>
      <c r="C3819" s="9" t="s">
        <v>7927</v>
      </c>
      <c r="D3819" s="10">
        <v>2000</v>
      </c>
      <c r="E3819" s="11">
        <v>2145</v>
      </c>
      <c r="F3819" s="8" t="s">
        <v>8218</v>
      </c>
      <c r="G3819" s="8" t="s">
        <v>8223</v>
      </c>
      <c r="H3819" s="8" t="s">
        <v>8245</v>
      </c>
      <c r="I3819" s="8">
        <v>1445659140</v>
      </c>
      <c r="J3819" s="8">
        <v>1444236216</v>
      </c>
      <c r="K3819" s="8" t="b">
        <v>0</v>
      </c>
      <c r="L3819" s="8">
        <v>20</v>
      </c>
      <c r="M3819" s="8" t="b">
        <v>1</v>
      </c>
      <c r="N3819" s="8" t="s">
        <v>8269</v>
      </c>
      <c r="O3819">
        <f t="shared" si="296"/>
        <v>107</v>
      </c>
      <c r="P3819" s="13">
        <f t="shared" si="297"/>
        <v>107.25</v>
      </c>
      <c r="Q3819" s="15" t="s">
        <v>8315</v>
      </c>
      <c r="R3819" t="s">
        <v>8316</v>
      </c>
      <c r="S3819" s="19">
        <f t="shared" si="298"/>
        <v>42284.69694444444</v>
      </c>
      <c r="T3819" s="19">
        <f t="shared" si="299"/>
        <v>42301.165972222225</v>
      </c>
      <c r="U3819">
        <f t="shared" si="300"/>
        <v>2015</v>
      </c>
    </row>
    <row r="3820" spans="1:21" ht="43.2" hidden="1" x14ac:dyDescent="0.3">
      <c r="A3820" s="8">
        <v>3818</v>
      </c>
      <c r="B3820" s="9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  <c r="O3820">
        <f t="shared" si="296"/>
        <v>228</v>
      </c>
      <c r="P3820" s="13">
        <f t="shared" si="297"/>
        <v>57</v>
      </c>
      <c r="Q3820" s="15" t="s">
        <v>8315</v>
      </c>
      <c r="R3820" t="s">
        <v>8316</v>
      </c>
      <c r="S3820" s="19">
        <f t="shared" si="298"/>
        <v>42045.84238425926</v>
      </c>
      <c r="T3820" s="19">
        <f t="shared" si="299"/>
        <v>42075.800717592589</v>
      </c>
      <c r="U3820">
        <f t="shared" si="300"/>
        <v>2015</v>
      </c>
    </row>
    <row r="3821" spans="1:21" ht="43.2" x14ac:dyDescent="0.3">
      <c r="A3821" s="8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  <c r="O3821">
        <f t="shared" si="296"/>
        <v>106</v>
      </c>
      <c r="P3821" s="13">
        <f t="shared" si="297"/>
        <v>40.92</v>
      </c>
      <c r="Q3821" s="15" t="s">
        <v>8315</v>
      </c>
      <c r="R3821" t="s">
        <v>8316</v>
      </c>
      <c r="S3821" s="19">
        <f t="shared" si="298"/>
        <v>42184.209537037037</v>
      </c>
      <c r="T3821" s="19">
        <f t="shared" si="299"/>
        <v>42202.876388888893</v>
      </c>
      <c r="U3821">
        <f t="shared" si="300"/>
        <v>2015</v>
      </c>
    </row>
    <row r="3822" spans="1:21" ht="43.2" hidden="1" x14ac:dyDescent="0.3">
      <c r="A3822" s="8">
        <v>3820</v>
      </c>
      <c r="B3822" s="9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  <c r="O3822">
        <f t="shared" si="296"/>
        <v>143</v>
      </c>
      <c r="P3822" s="13">
        <f t="shared" si="297"/>
        <v>21.5</v>
      </c>
      <c r="Q3822" s="15" t="s">
        <v>8315</v>
      </c>
      <c r="R3822" t="s">
        <v>8316</v>
      </c>
      <c r="S3822" s="19">
        <f t="shared" si="298"/>
        <v>42160.651817129634</v>
      </c>
      <c r="T3822" s="19">
        <f t="shared" si="299"/>
        <v>42190.651817129634</v>
      </c>
      <c r="U3822">
        <f t="shared" si="300"/>
        <v>2015</v>
      </c>
    </row>
    <row r="3823" spans="1:21" ht="43.2" x14ac:dyDescent="0.3">
      <c r="A3823" s="8">
        <v>3821</v>
      </c>
      <c r="B3823" s="9" t="s">
        <v>3818</v>
      </c>
      <c r="C3823" s="9" t="s">
        <v>7930</v>
      </c>
      <c r="D3823" s="10">
        <v>3500</v>
      </c>
      <c r="E3823" s="11">
        <v>3659</v>
      </c>
      <c r="F3823" s="8" t="s">
        <v>8218</v>
      </c>
      <c r="G3823" s="8" t="s">
        <v>8223</v>
      </c>
      <c r="H3823" s="8" t="s">
        <v>8245</v>
      </c>
      <c r="I3823" s="8">
        <v>1451881207</v>
      </c>
      <c r="J3823" s="8">
        <v>1449116407</v>
      </c>
      <c r="K3823" s="8" t="b">
        <v>0</v>
      </c>
      <c r="L3823" s="8">
        <v>46</v>
      </c>
      <c r="M3823" s="8" t="b">
        <v>1</v>
      </c>
      <c r="N3823" s="8" t="s">
        <v>8269</v>
      </c>
      <c r="O3823">
        <f t="shared" si="296"/>
        <v>105</v>
      </c>
      <c r="P3823" s="13">
        <f t="shared" si="297"/>
        <v>79.540000000000006</v>
      </c>
      <c r="Q3823" s="15" t="s">
        <v>8315</v>
      </c>
      <c r="R3823" t="s">
        <v>8316</v>
      </c>
      <c r="S3823" s="19">
        <f t="shared" si="298"/>
        <v>42341.180636574078</v>
      </c>
      <c r="T3823" s="19">
        <f t="shared" si="299"/>
        <v>42373.180636574078</v>
      </c>
      <c r="U3823">
        <f t="shared" si="300"/>
        <v>2015</v>
      </c>
    </row>
    <row r="3824" spans="1:21" ht="57.6" hidden="1" x14ac:dyDescent="0.3">
      <c r="A3824" s="8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  <c r="O3824">
        <f t="shared" si="296"/>
        <v>110</v>
      </c>
      <c r="P3824" s="13">
        <f t="shared" si="297"/>
        <v>72.38</v>
      </c>
      <c r="Q3824" s="15" t="s">
        <v>8315</v>
      </c>
      <c r="R3824" t="s">
        <v>8316</v>
      </c>
      <c r="S3824" s="19">
        <f t="shared" si="298"/>
        <v>42329.838159722218</v>
      </c>
      <c r="T3824" s="19">
        <f t="shared" si="299"/>
        <v>42388.957638888889</v>
      </c>
      <c r="U3824">
        <f t="shared" si="300"/>
        <v>2015</v>
      </c>
    </row>
    <row r="3825" spans="1:21" ht="43.2" x14ac:dyDescent="0.3">
      <c r="A3825" s="8">
        <v>3823</v>
      </c>
      <c r="B3825" s="9" t="s">
        <v>3820</v>
      </c>
      <c r="C3825" s="9" t="s">
        <v>7932</v>
      </c>
      <c r="D3825" s="10">
        <v>2500</v>
      </c>
      <c r="E3825" s="11">
        <v>2650</v>
      </c>
      <c r="F3825" s="8" t="s">
        <v>8218</v>
      </c>
      <c r="G3825" s="8" t="s">
        <v>8223</v>
      </c>
      <c r="H3825" s="8" t="s">
        <v>8245</v>
      </c>
      <c r="I3825" s="8">
        <v>1437364740</v>
      </c>
      <c r="J3825" s="8">
        <v>1434405044</v>
      </c>
      <c r="K3825" s="8" t="b">
        <v>0</v>
      </c>
      <c r="L3825" s="8">
        <v>41</v>
      </c>
      <c r="M3825" s="8" t="b">
        <v>1</v>
      </c>
      <c r="N3825" s="8" t="s">
        <v>8269</v>
      </c>
      <c r="O3825">
        <f t="shared" si="296"/>
        <v>106</v>
      </c>
      <c r="P3825" s="13">
        <f t="shared" si="297"/>
        <v>64.63</v>
      </c>
      <c r="Q3825" s="15" t="s">
        <v>8315</v>
      </c>
      <c r="R3825" t="s">
        <v>8316</v>
      </c>
      <c r="S3825" s="19">
        <f t="shared" si="298"/>
        <v>42170.910231481481</v>
      </c>
      <c r="T3825" s="19">
        <f t="shared" si="299"/>
        <v>42205.165972222225</v>
      </c>
      <c r="U3825">
        <f t="shared" si="300"/>
        <v>2015</v>
      </c>
    </row>
    <row r="3826" spans="1:21" ht="43.2" hidden="1" x14ac:dyDescent="0.3">
      <c r="A3826" s="8">
        <v>3824</v>
      </c>
      <c r="B3826" s="9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  <c r="O3826">
        <f t="shared" si="296"/>
        <v>108</v>
      </c>
      <c r="P3826" s="13">
        <f t="shared" si="297"/>
        <v>38.57</v>
      </c>
      <c r="Q3826" s="15" t="s">
        <v>8315</v>
      </c>
      <c r="R3826" t="s">
        <v>8316</v>
      </c>
      <c r="S3826" s="19">
        <f t="shared" si="298"/>
        <v>42571.626192129625</v>
      </c>
      <c r="T3826" s="19">
        <f t="shared" si="299"/>
        <v>42583.570138888885</v>
      </c>
      <c r="U3826">
        <f t="shared" si="300"/>
        <v>2016</v>
      </c>
    </row>
    <row r="3827" spans="1:21" ht="43.2" hidden="1" x14ac:dyDescent="0.3">
      <c r="A3827" s="8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  <c r="O3827">
        <f t="shared" si="296"/>
        <v>105</v>
      </c>
      <c r="P3827" s="13">
        <f t="shared" si="297"/>
        <v>107.57</v>
      </c>
      <c r="Q3827" s="15" t="s">
        <v>8315</v>
      </c>
      <c r="R3827" t="s">
        <v>8316</v>
      </c>
      <c r="S3827" s="19">
        <f t="shared" si="298"/>
        <v>42151.069606481484</v>
      </c>
      <c r="T3827" s="19">
        <f t="shared" si="299"/>
        <v>42172.069606481484</v>
      </c>
      <c r="U3827">
        <f t="shared" si="300"/>
        <v>2015</v>
      </c>
    </row>
    <row r="3828" spans="1:21" ht="28.8" hidden="1" x14ac:dyDescent="0.3">
      <c r="A3828" s="8">
        <v>3826</v>
      </c>
      <c r="B3828" s="9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  <c r="O3828">
        <f t="shared" si="296"/>
        <v>119</v>
      </c>
      <c r="P3828" s="13">
        <f t="shared" si="297"/>
        <v>27.5</v>
      </c>
      <c r="Q3828" s="15" t="s">
        <v>8315</v>
      </c>
      <c r="R3828" t="s">
        <v>8316</v>
      </c>
      <c r="S3828" s="19">
        <f t="shared" si="298"/>
        <v>42101.423541666663</v>
      </c>
      <c r="T3828" s="19">
        <f t="shared" si="299"/>
        <v>42131.423541666663</v>
      </c>
      <c r="U3828">
        <f t="shared" si="300"/>
        <v>2015</v>
      </c>
    </row>
    <row r="3829" spans="1:21" ht="57.6" x14ac:dyDescent="0.3">
      <c r="A3829" s="8">
        <v>3827</v>
      </c>
      <c r="B3829" s="9" t="s">
        <v>3824</v>
      </c>
      <c r="C3829" s="9" t="s">
        <v>7936</v>
      </c>
      <c r="D3829" s="10">
        <v>3000</v>
      </c>
      <c r="E3829" s="11">
        <v>4580</v>
      </c>
      <c r="F3829" s="8" t="s">
        <v>8218</v>
      </c>
      <c r="G3829" s="8" t="s">
        <v>8224</v>
      </c>
      <c r="H3829" s="8" t="s">
        <v>8246</v>
      </c>
      <c r="I3829" s="8">
        <v>1427414400</v>
      </c>
      <c r="J3829" s="8">
        <v>1422656201</v>
      </c>
      <c r="K3829" s="8" t="b">
        <v>0</v>
      </c>
      <c r="L3829" s="8">
        <v>65</v>
      </c>
      <c r="M3829" s="8" t="b">
        <v>1</v>
      </c>
      <c r="N3829" s="8" t="s">
        <v>8269</v>
      </c>
      <c r="O3829">
        <f t="shared" si="296"/>
        <v>153</v>
      </c>
      <c r="P3829" s="13">
        <f t="shared" si="297"/>
        <v>70.459999999999994</v>
      </c>
      <c r="Q3829" s="15" t="s">
        <v>8315</v>
      </c>
      <c r="R3829" t="s">
        <v>8316</v>
      </c>
      <c r="S3829" s="19">
        <f t="shared" si="298"/>
        <v>42034.928252314814</v>
      </c>
      <c r="T3829" s="19">
        <f t="shared" si="299"/>
        <v>42090</v>
      </c>
      <c r="U3829">
        <f t="shared" si="300"/>
        <v>2015</v>
      </c>
    </row>
    <row r="3830" spans="1:21" ht="43.2" hidden="1" x14ac:dyDescent="0.3">
      <c r="A3830" s="8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  <c r="O3830">
        <f t="shared" si="296"/>
        <v>100</v>
      </c>
      <c r="P3830" s="13">
        <f t="shared" si="297"/>
        <v>178.57</v>
      </c>
      <c r="Q3830" s="15" t="s">
        <v>8315</v>
      </c>
      <c r="R3830" t="s">
        <v>8316</v>
      </c>
      <c r="S3830" s="19">
        <f t="shared" si="298"/>
        <v>41944.527627314819</v>
      </c>
      <c r="T3830" s="19">
        <f t="shared" si="299"/>
        <v>42004.569293981483</v>
      </c>
      <c r="U3830">
        <f t="shared" si="300"/>
        <v>2014</v>
      </c>
    </row>
    <row r="3831" spans="1:21" ht="43.2" hidden="1" x14ac:dyDescent="0.3">
      <c r="A3831" s="8">
        <v>3829</v>
      </c>
      <c r="B3831" s="9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  <c r="O3831">
        <f t="shared" si="296"/>
        <v>100</v>
      </c>
      <c r="P3831" s="13">
        <f t="shared" si="297"/>
        <v>62.63</v>
      </c>
      <c r="Q3831" s="15" t="s">
        <v>8315</v>
      </c>
      <c r="R3831" t="s">
        <v>8316</v>
      </c>
      <c r="S3831" s="19">
        <f t="shared" si="298"/>
        <v>42593.865405092598</v>
      </c>
      <c r="T3831" s="19">
        <f t="shared" si="299"/>
        <v>42613.865405092598</v>
      </c>
      <c r="U3831">
        <f t="shared" si="300"/>
        <v>2016</v>
      </c>
    </row>
    <row r="3832" spans="1:21" ht="43.2" hidden="1" x14ac:dyDescent="0.3">
      <c r="A3832" s="8">
        <v>3830</v>
      </c>
      <c r="B3832" s="9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  <c r="O3832">
        <f t="shared" si="296"/>
        <v>225</v>
      </c>
      <c r="P3832" s="13">
        <f t="shared" si="297"/>
        <v>75</v>
      </c>
      <c r="Q3832" s="15" t="s">
        <v>8315</v>
      </c>
      <c r="R3832" t="s">
        <v>8316</v>
      </c>
      <c r="S3832" s="19">
        <f t="shared" si="298"/>
        <v>42503.740868055553</v>
      </c>
      <c r="T3832" s="19">
        <f t="shared" si="299"/>
        <v>42517.740868055553</v>
      </c>
      <c r="U3832">
        <f t="shared" si="300"/>
        <v>2016</v>
      </c>
    </row>
    <row r="3833" spans="1:21" ht="57.6" hidden="1" x14ac:dyDescent="0.3">
      <c r="A3833" s="8">
        <v>3831</v>
      </c>
      <c r="B3833" s="9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  <c r="O3833">
        <f t="shared" si="296"/>
        <v>106</v>
      </c>
      <c r="P3833" s="13">
        <f t="shared" si="297"/>
        <v>58.9</v>
      </c>
      <c r="Q3833" s="15" t="s">
        <v>8315</v>
      </c>
      <c r="R3833" t="s">
        <v>8316</v>
      </c>
      <c r="S3833" s="19">
        <f t="shared" si="298"/>
        <v>41927.848900462966</v>
      </c>
      <c r="T3833" s="19">
        <f t="shared" si="299"/>
        <v>41948.890567129631</v>
      </c>
      <c r="U3833">
        <f t="shared" si="300"/>
        <v>2014</v>
      </c>
    </row>
    <row r="3834" spans="1:21" ht="43.2" x14ac:dyDescent="0.3">
      <c r="A3834" s="8">
        <v>3832</v>
      </c>
      <c r="B3834" s="9" t="s">
        <v>3829</v>
      </c>
      <c r="C3834" s="9" t="s">
        <v>7941</v>
      </c>
      <c r="D3834" s="10">
        <v>1200</v>
      </c>
      <c r="E3834" s="11">
        <v>1256</v>
      </c>
      <c r="F3834" s="8" t="s">
        <v>8218</v>
      </c>
      <c r="G3834" s="8" t="s">
        <v>8223</v>
      </c>
      <c r="H3834" s="8" t="s">
        <v>8245</v>
      </c>
      <c r="I3834" s="8">
        <v>1455936335</v>
      </c>
      <c r="J3834" s="8">
        <v>1452048335</v>
      </c>
      <c r="K3834" s="8" t="b">
        <v>0</v>
      </c>
      <c r="L3834" s="8">
        <v>9</v>
      </c>
      <c r="M3834" s="8" t="b">
        <v>1</v>
      </c>
      <c r="N3834" s="8" t="s">
        <v>8269</v>
      </c>
      <c r="O3834">
        <f t="shared" si="296"/>
        <v>105</v>
      </c>
      <c r="P3834" s="13">
        <f t="shared" si="297"/>
        <v>139.56</v>
      </c>
      <c r="Q3834" s="15" t="s">
        <v>8315</v>
      </c>
      <c r="R3834" t="s">
        <v>8316</v>
      </c>
      <c r="S3834" s="19">
        <f t="shared" si="298"/>
        <v>42375.114988425921</v>
      </c>
      <c r="T3834" s="19">
        <f t="shared" si="299"/>
        <v>42420.114988425921</v>
      </c>
      <c r="U3834">
        <f t="shared" si="300"/>
        <v>2016</v>
      </c>
    </row>
    <row r="3835" spans="1:21" ht="57.6" x14ac:dyDescent="0.3">
      <c r="A3835" s="8">
        <v>3833</v>
      </c>
      <c r="B3835" s="9" t="s">
        <v>3830</v>
      </c>
      <c r="C3835" s="9" t="s">
        <v>7942</v>
      </c>
      <c r="D3835" s="10">
        <v>1200</v>
      </c>
      <c r="E3835" s="11">
        <v>1400</v>
      </c>
      <c r="F3835" s="8" t="s">
        <v>8218</v>
      </c>
      <c r="G3835" s="8" t="s">
        <v>8228</v>
      </c>
      <c r="H3835" s="8" t="s">
        <v>8250</v>
      </c>
      <c r="I3835" s="8">
        <v>1417460940</v>
      </c>
      <c r="J3835" s="8">
        <v>1416516972</v>
      </c>
      <c r="K3835" s="8" t="b">
        <v>0</v>
      </c>
      <c r="L3835" s="8">
        <v>20</v>
      </c>
      <c r="M3835" s="8" t="b">
        <v>1</v>
      </c>
      <c r="N3835" s="8" t="s">
        <v>8269</v>
      </c>
      <c r="O3835">
        <f t="shared" si="296"/>
        <v>117</v>
      </c>
      <c r="P3835" s="13">
        <f t="shared" si="297"/>
        <v>70</v>
      </c>
      <c r="Q3835" s="15" t="s">
        <v>8315</v>
      </c>
      <c r="R3835" t="s">
        <v>8316</v>
      </c>
      <c r="S3835" s="19">
        <f t="shared" si="298"/>
        <v>41963.872361111105</v>
      </c>
      <c r="T3835" s="19">
        <f t="shared" si="299"/>
        <v>41974.797916666663</v>
      </c>
      <c r="U3835">
        <f t="shared" si="300"/>
        <v>2014</v>
      </c>
    </row>
    <row r="3836" spans="1:21" ht="43.2" x14ac:dyDescent="0.3">
      <c r="A3836" s="8">
        <v>3834</v>
      </c>
      <c r="B3836" s="9" t="s">
        <v>3831</v>
      </c>
      <c r="C3836" s="9" t="s">
        <v>7943</v>
      </c>
      <c r="D3836" s="10">
        <v>3000</v>
      </c>
      <c r="E3836" s="11">
        <v>3271</v>
      </c>
      <c r="F3836" s="8" t="s">
        <v>8218</v>
      </c>
      <c r="G3836" s="8" t="s">
        <v>8224</v>
      </c>
      <c r="H3836" s="8" t="s">
        <v>8246</v>
      </c>
      <c r="I3836" s="8">
        <v>1434624067</v>
      </c>
      <c r="J3836" s="8">
        <v>1432032067</v>
      </c>
      <c r="K3836" s="8" t="b">
        <v>0</v>
      </c>
      <c r="L3836" s="8">
        <v>57</v>
      </c>
      <c r="M3836" s="8" t="b">
        <v>1</v>
      </c>
      <c r="N3836" s="8" t="s">
        <v>8269</v>
      </c>
      <c r="O3836">
        <f t="shared" si="296"/>
        <v>109</v>
      </c>
      <c r="P3836" s="13">
        <f t="shared" si="297"/>
        <v>57.39</v>
      </c>
      <c r="Q3836" s="15" t="s">
        <v>8315</v>
      </c>
      <c r="R3836" t="s">
        <v>8316</v>
      </c>
      <c r="S3836" s="19">
        <f t="shared" si="298"/>
        <v>42143.445219907408</v>
      </c>
      <c r="T3836" s="19">
        <f t="shared" si="299"/>
        <v>42173.445219907408</v>
      </c>
      <c r="U3836">
        <f t="shared" si="300"/>
        <v>2015</v>
      </c>
    </row>
    <row r="3837" spans="1:21" ht="43.2" hidden="1" x14ac:dyDescent="0.3">
      <c r="A3837" s="8">
        <v>3835</v>
      </c>
      <c r="B3837" s="9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  <c r="O3837">
        <f t="shared" si="296"/>
        <v>160</v>
      </c>
      <c r="P3837" s="13">
        <f t="shared" si="297"/>
        <v>40</v>
      </c>
      <c r="Q3837" s="15" t="s">
        <v>8315</v>
      </c>
      <c r="R3837" t="s">
        <v>8316</v>
      </c>
      <c r="S3837" s="19">
        <f t="shared" si="298"/>
        <v>42460.94222222222</v>
      </c>
      <c r="T3837" s="19">
        <f t="shared" si="299"/>
        <v>42481.94222222222</v>
      </c>
      <c r="U3837">
        <f t="shared" si="300"/>
        <v>2016</v>
      </c>
    </row>
    <row r="3838" spans="1:21" ht="43.2" hidden="1" x14ac:dyDescent="0.3">
      <c r="A3838" s="8">
        <v>3836</v>
      </c>
      <c r="B3838" s="9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  <c r="O3838">
        <f t="shared" si="296"/>
        <v>113</v>
      </c>
      <c r="P3838" s="13">
        <f t="shared" si="297"/>
        <v>64.290000000000006</v>
      </c>
      <c r="Q3838" s="15" t="s">
        <v>8315</v>
      </c>
      <c r="R3838" t="s">
        <v>8316</v>
      </c>
      <c r="S3838" s="19">
        <f t="shared" si="298"/>
        <v>42553.926527777774</v>
      </c>
      <c r="T3838" s="19">
        <f t="shared" si="299"/>
        <v>42585.172916666663</v>
      </c>
      <c r="U3838">
        <f t="shared" si="300"/>
        <v>2016</v>
      </c>
    </row>
    <row r="3839" spans="1:21" ht="28.8" x14ac:dyDescent="0.3">
      <c r="A3839" s="8">
        <v>3837</v>
      </c>
      <c r="B3839" s="9" t="s">
        <v>3834</v>
      </c>
      <c r="C3839" s="9" t="s">
        <v>7946</v>
      </c>
      <c r="D3839" s="10">
        <v>2000</v>
      </c>
      <c r="E3839" s="11">
        <v>2042</v>
      </c>
      <c r="F3839" s="8" t="s">
        <v>8218</v>
      </c>
      <c r="G3839" s="8" t="s">
        <v>8224</v>
      </c>
      <c r="H3839" s="8" t="s">
        <v>8246</v>
      </c>
      <c r="I3839" s="8">
        <v>1435947758</v>
      </c>
      <c r="J3839" s="8">
        <v>1432837358</v>
      </c>
      <c r="K3839" s="8" t="b">
        <v>0</v>
      </c>
      <c r="L3839" s="8">
        <v>17</v>
      </c>
      <c r="M3839" s="8" t="b">
        <v>1</v>
      </c>
      <c r="N3839" s="8" t="s">
        <v>8269</v>
      </c>
      <c r="O3839">
        <f t="shared" si="296"/>
        <v>102</v>
      </c>
      <c r="P3839" s="13">
        <f t="shared" si="297"/>
        <v>120.12</v>
      </c>
      <c r="Q3839" s="15" t="s">
        <v>8315</v>
      </c>
      <c r="R3839" t="s">
        <v>8316</v>
      </c>
      <c r="S3839" s="19">
        <f t="shared" si="298"/>
        <v>42152.765717592592</v>
      </c>
      <c r="T3839" s="19">
        <f t="shared" si="299"/>
        <v>42188.765717592592</v>
      </c>
      <c r="U3839">
        <f t="shared" si="300"/>
        <v>2015</v>
      </c>
    </row>
    <row r="3840" spans="1:21" ht="57.6" hidden="1" x14ac:dyDescent="0.3">
      <c r="A3840" s="8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  <c r="O3840">
        <f t="shared" si="296"/>
        <v>101</v>
      </c>
      <c r="P3840" s="13">
        <f t="shared" si="297"/>
        <v>1008.24</v>
      </c>
      <c r="Q3840" s="15" t="s">
        <v>8315</v>
      </c>
      <c r="R3840" t="s">
        <v>8316</v>
      </c>
      <c r="S3840" s="19">
        <f t="shared" si="298"/>
        <v>42116.710752314815</v>
      </c>
      <c r="T3840" s="19">
        <f t="shared" si="299"/>
        <v>42146.710752314815</v>
      </c>
      <c r="U3840">
        <f t="shared" si="300"/>
        <v>2015</v>
      </c>
    </row>
    <row r="3841" spans="1:21" ht="43.2" x14ac:dyDescent="0.3">
      <c r="A3841" s="8">
        <v>3839</v>
      </c>
      <c r="B3841" s="9" t="s">
        <v>3836</v>
      </c>
      <c r="C3841" s="9" t="s">
        <v>7948</v>
      </c>
      <c r="D3841" s="10">
        <v>2000</v>
      </c>
      <c r="E3841" s="11">
        <v>2025</v>
      </c>
      <c r="F3841" s="8" t="s">
        <v>8218</v>
      </c>
      <c r="G3841" s="8" t="s">
        <v>8223</v>
      </c>
      <c r="H3841" s="8" t="s">
        <v>8245</v>
      </c>
      <c r="I3841" s="8">
        <v>1438226724</v>
      </c>
      <c r="J3841" s="8">
        <v>1433042724</v>
      </c>
      <c r="K3841" s="8" t="b">
        <v>0</v>
      </c>
      <c r="L3841" s="8">
        <v>32</v>
      </c>
      <c r="M3841" s="8" t="b">
        <v>1</v>
      </c>
      <c r="N3841" s="8" t="s">
        <v>8269</v>
      </c>
      <c r="O3841">
        <f t="shared" si="296"/>
        <v>101</v>
      </c>
      <c r="P3841" s="13">
        <f t="shared" si="297"/>
        <v>63.28</v>
      </c>
      <c r="Q3841" s="15" t="s">
        <v>8315</v>
      </c>
      <c r="R3841" t="s">
        <v>8316</v>
      </c>
      <c r="S3841" s="19">
        <f t="shared" si="298"/>
        <v>42155.142638888887</v>
      </c>
      <c r="T3841" s="19">
        <f t="shared" si="299"/>
        <v>42215.142638888887</v>
      </c>
      <c r="U3841">
        <f t="shared" si="300"/>
        <v>2015</v>
      </c>
    </row>
    <row r="3842" spans="1:21" ht="43.2" hidden="1" x14ac:dyDescent="0.3">
      <c r="A3842" s="8">
        <v>3840</v>
      </c>
      <c r="B3842" s="9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  <c r="O3842">
        <f t="shared" si="296"/>
        <v>6500</v>
      </c>
      <c r="P3842" s="13">
        <f t="shared" si="297"/>
        <v>21.67</v>
      </c>
      <c r="Q3842" s="15" t="s">
        <v>8315</v>
      </c>
      <c r="R3842" t="s">
        <v>8316</v>
      </c>
      <c r="S3842" s="19">
        <f t="shared" si="298"/>
        <v>42432.701724537037</v>
      </c>
      <c r="T3842" s="19">
        <f t="shared" si="299"/>
        <v>42457.660057870366</v>
      </c>
      <c r="U3842">
        <f t="shared" si="300"/>
        <v>2016</v>
      </c>
    </row>
    <row r="3843" spans="1:21" ht="43.2" hidden="1" x14ac:dyDescent="0.3">
      <c r="A3843" s="8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  <c r="O3843">
        <f t="shared" ref="O3843:O3906" si="301">ROUND(E3843/D3843*100,0)</f>
        <v>9</v>
      </c>
      <c r="P3843" s="13">
        <f t="shared" ref="P3843:P3906" si="302">IFERROR(ROUND(E3843/L3843,2),0)</f>
        <v>25.65</v>
      </c>
      <c r="Q3843" s="15" t="s">
        <v>8315</v>
      </c>
      <c r="R3843" t="s">
        <v>8316</v>
      </c>
      <c r="S3843" s="19">
        <f t="shared" ref="S3843:S3906" si="303">(((J3843/60)/60)/24)+DATE(1970,1,1)</f>
        <v>41780.785729166666</v>
      </c>
      <c r="T3843" s="19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3.2" hidden="1" x14ac:dyDescent="0.3">
      <c r="A3844" s="8">
        <v>3842</v>
      </c>
      <c r="B3844" s="9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  <c r="O3844">
        <f t="shared" si="301"/>
        <v>22</v>
      </c>
      <c r="P3844" s="13">
        <f t="shared" si="302"/>
        <v>47.7</v>
      </c>
      <c r="Q3844" s="15" t="s">
        <v>8315</v>
      </c>
      <c r="R3844" t="s">
        <v>8316</v>
      </c>
      <c r="S3844" s="19">
        <f t="shared" si="303"/>
        <v>41740.493657407409</v>
      </c>
      <c r="T3844" s="19">
        <f t="shared" si="304"/>
        <v>41770.493657407409</v>
      </c>
      <c r="U3844">
        <f t="shared" si="305"/>
        <v>2014</v>
      </c>
    </row>
    <row r="3845" spans="1:21" ht="43.2" hidden="1" x14ac:dyDescent="0.3">
      <c r="A3845" s="8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  <c r="O3845">
        <f t="shared" si="301"/>
        <v>21</v>
      </c>
      <c r="P3845" s="13">
        <f t="shared" si="302"/>
        <v>56.05</v>
      </c>
      <c r="Q3845" s="15" t="s">
        <v>8315</v>
      </c>
      <c r="R3845" t="s">
        <v>8316</v>
      </c>
      <c r="S3845" s="19">
        <f t="shared" si="303"/>
        <v>41766.072500000002</v>
      </c>
      <c r="T3845" s="19">
        <f t="shared" si="304"/>
        <v>41791.072500000002</v>
      </c>
      <c r="U3845">
        <f t="shared" si="305"/>
        <v>2014</v>
      </c>
    </row>
    <row r="3846" spans="1:21" ht="43.2" hidden="1" x14ac:dyDescent="0.3">
      <c r="A3846" s="8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  <c r="O3846">
        <f t="shared" si="301"/>
        <v>41</v>
      </c>
      <c r="P3846" s="13">
        <f t="shared" si="302"/>
        <v>81.319999999999993</v>
      </c>
      <c r="Q3846" s="15" t="s">
        <v>8315</v>
      </c>
      <c r="R3846" t="s">
        <v>8316</v>
      </c>
      <c r="S3846" s="19">
        <f t="shared" si="303"/>
        <v>41766.617291666669</v>
      </c>
      <c r="T3846" s="19">
        <f t="shared" si="304"/>
        <v>41793.290972222225</v>
      </c>
      <c r="U3846">
        <f t="shared" si="305"/>
        <v>2014</v>
      </c>
    </row>
    <row r="3847" spans="1:21" ht="57.6" hidden="1" x14ac:dyDescent="0.3">
      <c r="A3847" s="8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  <c r="O3847">
        <f t="shared" si="301"/>
        <v>2</v>
      </c>
      <c r="P3847" s="13">
        <f t="shared" si="302"/>
        <v>70.17</v>
      </c>
      <c r="Q3847" s="15" t="s">
        <v>8315</v>
      </c>
      <c r="R3847" t="s">
        <v>8316</v>
      </c>
      <c r="S3847" s="19">
        <f t="shared" si="303"/>
        <v>42248.627013888887</v>
      </c>
      <c r="T3847" s="19">
        <f t="shared" si="304"/>
        <v>42278.627013888887</v>
      </c>
      <c r="U3847">
        <f t="shared" si="305"/>
        <v>2015</v>
      </c>
    </row>
    <row r="3848" spans="1:21" ht="43.2" hidden="1" x14ac:dyDescent="0.3">
      <c r="A3848" s="8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  <c r="O3848">
        <f t="shared" si="301"/>
        <v>3</v>
      </c>
      <c r="P3848" s="13">
        <f t="shared" si="302"/>
        <v>23.63</v>
      </c>
      <c r="Q3848" s="15" t="s">
        <v>8315</v>
      </c>
      <c r="R3848" t="s">
        <v>8316</v>
      </c>
      <c r="S3848" s="19">
        <f t="shared" si="303"/>
        <v>41885.221550925926</v>
      </c>
      <c r="T3848" s="19">
        <f t="shared" si="304"/>
        <v>41916.290972222225</v>
      </c>
      <c r="U3848">
        <f t="shared" si="305"/>
        <v>2014</v>
      </c>
    </row>
    <row r="3849" spans="1:21" ht="43.2" hidden="1" x14ac:dyDescent="0.3">
      <c r="A3849" s="8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  <c r="O3849">
        <f t="shared" si="301"/>
        <v>16</v>
      </c>
      <c r="P3849" s="13">
        <f t="shared" si="302"/>
        <v>188.56</v>
      </c>
      <c r="Q3849" s="15" t="s">
        <v>8315</v>
      </c>
      <c r="R3849" t="s">
        <v>8316</v>
      </c>
      <c r="S3849" s="19">
        <f t="shared" si="303"/>
        <v>42159.224432870367</v>
      </c>
      <c r="T3849" s="19">
        <f t="shared" si="304"/>
        <v>42204.224432870367</v>
      </c>
      <c r="U3849">
        <f t="shared" si="305"/>
        <v>2015</v>
      </c>
    </row>
    <row r="3850" spans="1:21" ht="43.2" hidden="1" x14ac:dyDescent="0.3">
      <c r="A3850" s="8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  <c r="O3850">
        <f t="shared" si="301"/>
        <v>16</v>
      </c>
      <c r="P3850" s="13">
        <f t="shared" si="302"/>
        <v>49.51</v>
      </c>
      <c r="Q3850" s="15" t="s">
        <v>8315</v>
      </c>
      <c r="R3850" t="s">
        <v>8316</v>
      </c>
      <c r="S3850" s="19">
        <f t="shared" si="303"/>
        <v>42265.817002314812</v>
      </c>
      <c r="T3850" s="19">
        <f t="shared" si="304"/>
        <v>42295.817002314812</v>
      </c>
      <c r="U3850">
        <f t="shared" si="305"/>
        <v>2015</v>
      </c>
    </row>
    <row r="3851" spans="1:21" ht="57.6" hidden="1" x14ac:dyDescent="0.3">
      <c r="A3851" s="8">
        <v>3849</v>
      </c>
      <c r="B3851" s="9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  <c r="O3851">
        <f t="shared" si="301"/>
        <v>7</v>
      </c>
      <c r="P3851" s="13">
        <f t="shared" si="302"/>
        <v>75.459999999999994</v>
      </c>
      <c r="Q3851" s="15" t="s">
        <v>8315</v>
      </c>
      <c r="R3851" t="s">
        <v>8316</v>
      </c>
      <c r="S3851" s="19">
        <f t="shared" si="303"/>
        <v>42136.767175925925</v>
      </c>
      <c r="T3851" s="19">
        <f t="shared" si="304"/>
        <v>42166.767175925925</v>
      </c>
      <c r="U3851">
        <f t="shared" si="305"/>
        <v>2015</v>
      </c>
    </row>
    <row r="3852" spans="1:21" ht="28.8" x14ac:dyDescent="0.3">
      <c r="A3852" s="8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  <c r="O3852">
        <f t="shared" si="301"/>
        <v>4</v>
      </c>
      <c r="P3852" s="13">
        <f t="shared" si="302"/>
        <v>9.5</v>
      </c>
      <c r="Q3852" s="15" t="s">
        <v>8315</v>
      </c>
      <c r="R3852" t="s">
        <v>8316</v>
      </c>
      <c r="S3852" s="19">
        <f t="shared" si="303"/>
        <v>41975.124340277776</v>
      </c>
      <c r="T3852" s="19">
        <f t="shared" si="304"/>
        <v>42005.124340277776</v>
      </c>
      <c r="U3852">
        <f t="shared" si="305"/>
        <v>2014</v>
      </c>
    </row>
    <row r="3853" spans="1:21" ht="43.2" x14ac:dyDescent="0.3">
      <c r="A3853" s="8">
        <v>3851</v>
      </c>
      <c r="B3853" s="9" t="s">
        <v>3848</v>
      </c>
      <c r="C3853" s="9" t="s">
        <v>7960</v>
      </c>
      <c r="D3853" s="10">
        <v>2500</v>
      </c>
      <c r="E3853" s="11">
        <v>852</v>
      </c>
      <c r="F3853" s="8" t="s">
        <v>8220</v>
      </c>
      <c r="G3853" s="8" t="s">
        <v>8224</v>
      </c>
      <c r="H3853" s="8" t="s">
        <v>8246</v>
      </c>
      <c r="I3853" s="8">
        <v>1437129179</v>
      </c>
      <c r="J3853" s="8">
        <v>1434537179</v>
      </c>
      <c r="K3853" s="8" t="b">
        <v>1</v>
      </c>
      <c r="L3853" s="8">
        <v>24</v>
      </c>
      <c r="M3853" s="8" t="b">
        <v>0</v>
      </c>
      <c r="N3853" s="8" t="s">
        <v>8269</v>
      </c>
      <c r="O3853">
        <f t="shared" si="301"/>
        <v>34</v>
      </c>
      <c r="P3853" s="13">
        <f t="shared" si="302"/>
        <v>35.5</v>
      </c>
      <c r="Q3853" s="15" t="s">
        <v>8315</v>
      </c>
      <c r="R3853" t="s">
        <v>8316</v>
      </c>
      <c r="S3853" s="19">
        <f t="shared" si="303"/>
        <v>42172.439571759256</v>
      </c>
      <c r="T3853" s="19">
        <f t="shared" si="304"/>
        <v>42202.439571759256</v>
      </c>
      <c r="U3853">
        <f t="shared" si="305"/>
        <v>2015</v>
      </c>
    </row>
    <row r="3854" spans="1:21" ht="43.2" hidden="1" x14ac:dyDescent="0.3">
      <c r="A3854" s="8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  <c r="O3854">
        <f t="shared" si="301"/>
        <v>0</v>
      </c>
      <c r="P3854" s="13">
        <f t="shared" si="302"/>
        <v>10</v>
      </c>
      <c r="Q3854" s="15" t="s">
        <v>8315</v>
      </c>
      <c r="R3854" t="s">
        <v>8316</v>
      </c>
      <c r="S3854" s="19">
        <f t="shared" si="303"/>
        <v>42065.190694444449</v>
      </c>
      <c r="T3854" s="19">
        <f t="shared" si="304"/>
        <v>42090.149027777778</v>
      </c>
      <c r="U3854">
        <f t="shared" si="305"/>
        <v>2015</v>
      </c>
    </row>
    <row r="3855" spans="1:21" ht="43.2" hidden="1" x14ac:dyDescent="0.3">
      <c r="A3855" s="8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  <c r="O3855">
        <f t="shared" si="301"/>
        <v>0</v>
      </c>
      <c r="P3855" s="13">
        <f t="shared" si="302"/>
        <v>13</v>
      </c>
      <c r="Q3855" s="15" t="s">
        <v>8315</v>
      </c>
      <c r="R3855" t="s">
        <v>8316</v>
      </c>
      <c r="S3855" s="19">
        <f t="shared" si="303"/>
        <v>41848.84002314815</v>
      </c>
      <c r="T3855" s="19">
        <f t="shared" si="304"/>
        <v>41883.84002314815</v>
      </c>
      <c r="U3855">
        <f t="shared" si="305"/>
        <v>2014</v>
      </c>
    </row>
    <row r="3856" spans="1:21" ht="28.8" hidden="1" x14ac:dyDescent="0.3">
      <c r="A3856" s="8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  <c r="O3856">
        <f t="shared" si="301"/>
        <v>16</v>
      </c>
      <c r="P3856" s="13">
        <f t="shared" si="302"/>
        <v>89.4</v>
      </c>
      <c r="Q3856" s="15" t="s">
        <v>8315</v>
      </c>
      <c r="R3856" t="s">
        <v>8316</v>
      </c>
      <c r="S3856" s="19">
        <f t="shared" si="303"/>
        <v>42103.884930555556</v>
      </c>
      <c r="T3856" s="19">
        <f t="shared" si="304"/>
        <v>42133.884930555556</v>
      </c>
      <c r="U3856">
        <f t="shared" si="305"/>
        <v>2015</v>
      </c>
    </row>
    <row r="3857" spans="1:21" ht="57.6" x14ac:dyDescent="0.3">
      <c r="A3857" s="8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  <c r="O3857">
        <f t="shared" si="301"/>
        <v>3</v>
      </c>
      <c r="P3857" s="13">
        <f t="shared" si="302"/>
        <v>25</v>
      </c>
      <c r="Q3857" s="15" t="s">
        <v>8315</v>
      </c>
      <c r="R3857" t="s">
        <v>8316</v>
      </c>
      <c r="S3857" s="19">
        <f t="shared" si="303"/>
        <v>42059.970729166671</v>
      </c>
      <c r="T3857" s="19">
        <f t="shared" si="304"/>
        <v>42089.929062499999</v>
      </c>
      <c r="U3857">
        <f t="shared" si="305"/>
        <v>2015</v>
      </c>
    </row>
    <row r="3858" spans="1:21" ht="57.6" hidden="1" x14ac:dyDescent="0.3">
      <c r="A3858" s="8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  <c r="O3858">
        <f t="shared" si="301"/>
        <v>0</v>
      </c>
      <c r="P3858" s="13">
        <f t="shared" si="302"/>
        <v>1</v>
      </c>
      <c r="Q3858" s="15" t="s">
        <v>8315</v>
      </c>
      <c r="R3858" t="s">
        <v>8316</v>
      </c>
      <c r="S3858" s="19">
        <f t="shared" si="303"/>
        <v>42041.743090277778</v>
      </c>
      <c r="T3858" s="19">
        <f t="shared" si="304"/>
        <v>42071.701423611114</v>
      </c>
      <c r="U3858">
        <f t="shared" si="305"/>
        <v>2015</v>
      </c>
    </row>
    <row r="3859" spans="1:21" ht="43.2" hidden="1" x14ac:dyDescent="0.3">
      <c r="A3859" s="8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  <c r="O3859">
        <f t="shared" si="301"/>
        <v>5</v>
      </c>
      <c r="P3859" s="13">
        <f t="shared" si="302"/>
        <v>65</v>
      </c>
      <c r="Q3859" s="15" t="s">
        <v>8315</v>
      </c>
      <c r="R3859" t="s">
        <v>8316</v>
      </c>
      <c r="S3859" s="19">
        <f t="shared" si="303"/>
        <v>41829.73715277778</v>
      </c>
      <c r="T3859" s="19">
        <f t="shared" si="304"/>
        <v>41852.716666666667</v>
      </c>
      <c r="U3859">
        <f t="shared" si="305"/>
        <v>2014</v>
      </c>
    </row>
    <row r="3860" spans="1:21" ht="57.6" hidden="1" x14ac:dyDescent="0.3">
      <c r="A3860" s="8">
        <v>3858</v>
      </c>
      <c r="B3860" s="9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  <c r="O3860">
        <f t="shared" si="301"/>
        <v>2</v>
      </c>
      <c r="P3860" s="13">
        <f t="shared" si="302"/>
        <v>10</v>
      </c>
      <c r="Q3860" s="15" t="s">
        <v>8315</v>
      </c>
      <c r="R3860" t="s">
        <v>8316</v>
      </c>
      <c r="S3860" s="19">
        <f t="shared" si="303"/>
        <v>42128.431064814817</v>
      </c>
      <c r="T3860" s="19">
        <f t="shared" si="304"/>
        <v>42146.875</v>
      </c>
      <c r="U3860">
        <f t="shared" si="305"/>
        <v>2015</v>
      </c>
    </row>
    <row r="3861" spans="1:21" ht="43.2" x14ac:dyDescent="0.3">
      <c r="A3861" s="8">
        <v>3859</v>
      </c>
      <c r="B3861" s="9" t="s">
        <v>3856</v>
      </c>
      <c r="C3861" s="9" t="s">
        <v>7968</v>
      </c>
      <c r="D3861" s="10">
        <v>2500</v>
      </c>
      <c r="E3861" s="11">
        <v>1</v>
      </c>
      <c r="F3861" s="8" t="s">
        <v>8220</v>
      </c>
      <c r="G3861" s="8" t="s">
        <v>8223</v>
      </c>
      <c r="H3861" s="8" t="s">
        <v>8245</v>
      </c>
      <c r="I3861" s="8">
        <v>1403730000</v>
      </c>
      <c r="J3861" s="8">
        <v>1401485207</v>
      </c>
      <c r="K3861" s="8" t="b">
        <v>0</v>
      </c>
      <c r="L3861" s="8">
        <v>1</v>
      </c>
      <c r="M3861" s="8" t="b">
        <v>0</v>
      </c>
      <c r="N3861" s="8" t="s">
        <v>8269</v>
      </c>
      <c r="O3861">
        <f t="shared" si="301"/>
        <v>0</v>
      </c>
      <c r="P3861" s="13">
        <f t="shared" si="302"/>
        <v>1</v>
      </c>
      <c r="Q3861" s="15" t="s">
        <v>8315</v>
      </c>
      <c r="R3861" t="s">
        <v>8316</v>
      </c>
      <c r="S3861" s="19">
        <f t="shared" si="303"/>
        <v>41789.893599537041</v>
      </c>
      <c r="T3861" s="19">
        <f t="shared" si="304"/>
        <v>41815.875</v>
      </c>
      <c r="U3861">
        <f t="shared" si="305"/>
        <v>2014</v>
      </c>
    </row>
    <row r="3862" spans="1:21" ht="43.2" hidden="1" x14ac:dyDescent="0.3">
      <c r="A3862" s="8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  <c r="O3862">
        <f t="shared" si="301"/>
        <v>18</v>
      </c>
      <c r="P3862" s="13">
        <f t="shared" si="302"/>
        <v>81.540000000000006</v>
      </c>
      <c r="Q3862" s="15" t="s">
        <v>8315</v>
      </c>
      <c r="R3862" t="s">
        <v>8316</v>
      </c>
      <c r="S3862" s="19">
        <f t="shared" si="303"/>
        <v>41833.660995370366</v>
      </c>
      <c r="T3862" s="19">
        <f t="shared" si="304"/>
        <v>41863.660995370366</v>
      </c>
      <c r="U3862">
        <f t="shared" si="305"/>
        <v>2014</v>
      </c>
    </row>
    <row r="3863" spans="1:21" x14ac:dyDescent="0.3">
      <c r="A3863" s="8">
        <v>3861</v>
      </c>
      <c r="B3863" s="9" t="s">
        <v>3858</v>
      </c>
      <c r="C3863" s="9" t="s">
        <v>7970</v>
      </c>
      <c r="D3863" s="10">
        <v>2000</v>
      </c>
      <c r="E3863" s="11">
        <v>100</v>
      </c>
      <c r="F3863" s="8" t="s">
        <v>8220</v>
      </c>
      <c r="G3863" s="8" t="s">
        <v>8223</v>
      </c>
      <c r="H3863" s="8" t="s">
        <v>8245</v>
      </c>
      <c r="I3863" s="8">
        <v>1415828820</v>
      </c>
      <c r="J3863" s="8">
        <v>1412258977</v>
      </c>
      <c r="K3863" s="8" t="b">
        <v>0</v>
      </c>
      <c r="L3863" s="8">
        <v>1</v>
      </c>
      <c r="M3863" s="8" t="b">
        <v>0</v>
      </c>
      <c r="N3863" s="8" t="s">
        <v>8269</v>
      </c>
      <c r="O3863">
        <f t="shared" si="301"/>
        <v>5</v>
      </c>
      <c r="P3863" s="13">
        <f t="shared" si="302"/>
        <v>100</v>
      </c>
      <c r="Q3863" s="15" t="s">
        <v>8315</v>
      </c>
      <c r="R3863" t="s">
        <v>8316</v>
      </c>
      <c r="S3863" s="19">
        <f t="shared" si="303"/>
        <v>41914.590011574073</v>
      </c>
      <c r="T3863" s="19">
        <f t="shared" si="304"/>
        <v>41955.907638888893</v>
      </c>
      <c r="U3863">
        <f t="shared" si="305"/>
        <v>2014</v>
      </c>
    </row>
    <row r="3864" spans="1:21" ht="28.8" hidden="1" x14ac:dyDescent="0.3">
      <c r="A3864" s="8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  <c r="O3864">
        <f t="shared" si="301"/>
        <v>0</v>
      </c>
      <c r="P3864" s="13">
        <f t="shared" si="302"/>
        <v>1</v>
      </c>
      <c r="Q3864" s="15" t="s">
        <v>8315</v>
      </c>
      <c r="R3864" t="s">
        <v>8316</v>
      </c>
      <c r="S3864" s="19">
        <f t="shared" si="303"/>
        <v>42611.261064814811</v>
      </c>
      <c r="T3864" s="19">
        <f t="shared" si="304"/>
        <v>42625.707638888889</v>
      </c>
      <c r="U3864">
        <f t="shared" si="305"/>
        <v>2016</v>
      </c>
    </row>
    <row r="3865" spans="1:21" ht="43.2" hidden="1" x14ac:dyDescent="0.3">
      <c r="A3865" s="8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  <c r="O3865">
        <f t="shared" si="301"/>
        <v>0</v>
      </c>
      <c r="P3865" s="13">
        <f t="shared" si="302"/>
        <v>0</v>
      </c>
      <c r="Q3865" s="15" t="s">
        <v>8315</v>
      </c>
      <c r="R3865" t="s">
        <v>8316</v>
      </c>
      <c r="S3865" s="19">
        <f t="shared" si="303"/>
        <v>42253.633159722223</v>
      </c>
      <c r="T3865" s="19">
        <f t="shared" si="304"/>
        <v>42313.674826388888</v>
      </c>
      <c r="U3865">
        <f t="shared" si="305"/>
        <v>2015</v>
      </c>
    </row>
    <row r="3866" spans="1:21" ht="43.2" hidden="1" x14ac:dyDescent="0.3">
      <c r="A3866" s="8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  <c r="O3866">
        <f t="shared" si="301"/>
        <v>1</v>
      </c>
      <c r="P3866" s="13">
        <f t="shared" si="302"/>
        <v>20</v>
      </c>
      <c r="Q3866" s="15" t="s">
        <v>8315</v>
      </c>
      <c r="R3866" t="s">
        <v>8316</v>
      </c>
      <c r="S3866" s="19">
        <f t="shared" si="303"/>
        <v>42295.891828703709</v>
      </c>
      <c r="T3866" s="19">
        <f t="shared" si="304"/>
        <v>42325.933495370366</v>
      </c>
      <c r="U3866">
        <f t="shared" si="305"/>
        <v>2015</v>
      </c>
    </row>
    <row r="3867" spans="1:21" ht="43.2" x14ac:dyDescent="0.3">
      <c r="A3867" s="8">
        <v>3865</v>
      </c>
      <c r="B3867" s="9" t="s">
        <v>3862</v>
      </c>
      <c r="C3867" s="9" t="s">
        <v>7974</v>
      </c>
      <c r="D3867" s="10">
        <v>2413</v>
      </c>
      <c r="E3867" s="11">
        <v>650</v>
      </c>
      <c r="F3867" s="8" t="s">
        <v>8220</v>
      </c>
      <c r="G3867" s="8" t="s">
        <v>8228</v>
      </c>
      <c r="H3867" s="8" t="s">
        <v>8250</v>
      </c>
      <c r="I3867" s="8">
        <v>1409376600</v>
      </c>
      <c r="J3867" s="8">
        <v>1405957098</v>
      </c>
      <c r="K3867" s="8" t="b">
        <v>0</v>
      </c>
      <c r="L3867" s="8">
        <v>14</v>
      </c>
      <c r="M3867" s="8" t="b">
        <v>0</v>
      </c>
      <c r="N3867" s="8" t="s">
        <v>8269</v>
      </c>
      <c r="O3867">
        <f t="shared" si="301"/>
        <v>27</v>
      </c>
      <c r="P3867" s="13">
        <f t="shared" si="302"/>
        <v>46.43</v>
      </c>
      <c r="Q3867" s="15" t="s">
        <v>8315</v>
      </c>
      <c r="R3867" t="s">
        <v>8316</v>
      </c>
      <c r="S3867" s="19">
        <f t="shared" si="303"/>
        <v>41841.651597222226</v>
      </c>
      <c r="T3867" s="19">
        <f t="shared" si="304"/>
        <v>41881.229166666664</v>
      </c>
      <c r="U3867">
        <f t="shared" si="305"/>
        <v>2014</v>
      </c>
    </row>
    <row r="3868" spans="1:21" ht="28.8" x14ac:dyDescent="0.3">
      <c r="A3868" s="8">
        <v>3866</v>
      </c>
      <c r="B3868" s="9" t="s">
        <v>3863</v>
      </c>
      <c r="C3868" s="9" t="s">
        <v>7975</v>
      </c>
      <c r="D3868" s="10">
        <v>2000</v>
      </c>
      <c r="E3868" s="11">
        <v>11</v>
      </c>
      <c r="F3868" s="8" t="s">
        <v>8220</v>
      </c>
      <c r="G3868" s="8" t="s">
        <v>8223</v>
      </c>
      <c r="H3868" s="8" t="s">
        <v>8245</v>
      </c>
      <c r="I3868" s="8">
        <v>1458703740</v>
      </c>
      <c r="J3868" s="8">
        <v>1454453021</v>
      </c>
      <c r="K3868" s="8" t="b">
        <v>0</v>
      </c>
      <c r="L3868" s="8">
        <v>2</v>
      </c>
      <c r="M3868" s="8" t="b">
        <v>0</v>
      </c>
      <c r="N3868" s="8" t="s">
        <v>8269</v>
      </c>
      <c r="O3868">
        <f t="shared" si="301"/>
        <v>1</v>
      </c>
      <c r="P3868" s="13">
        <f t="shared" si="302"/>
        <v>5.5</v>
      </c>
      <c r="Q3868" s="15" t="s">
        <v>8315</v>
      </c>
      <c r="R3868" t="s">
        <v>8316</v>
      </c>
      <c r="S3868" s="19">
        <f t="shared" si="303"/>
        <v>42402.947002314817</v>
      </c>
      <c r="T3868" s="19">
        <f t="shared" si="304"/>
        <v>42452.145138888889</v>
      </c>
      <c r="U3868">
        <f t="shared" si="305"/>
        <v>2016</v>
      </c>
    </row>
    <row r="3869" spans="1:21" ht="43.2" x14ac:dyDescent="0.3">
      <c r="A3869" s="8">
        <v>3867</v>
      </c>
      <c r="B3869" s="9" t="s">
        <v>3864</v>
      </c>
      <c r="C3869" s="9" t="s">
        <v>7976</v>
      </c>
      <c r="D3869" s="10">
        <v>2000</v>
      </c>
      <c r="E3869" s="11">
        <v>251</v>
      </c>
      <c r="F3869" s="8" t="s">
        <v>8220</v>
      </c>
      <c r="G3869" s="8" t="s">
        <v>8223</v>
      </c>
      <c r="H3869" s="8" t="s">
        <v>8245</v>
      </c>
      <c r="I3869" s="8">
        <v>1466278339</v>
      </c>
      <c r="J3869" s="8">
        <v>1463686339</v>
      </c>
      <c r="K3869" s="8" t="b">
        <v>0</v>
      </c>
      <c r="L3869" s="8">
        <v>5</v>
      </c>
      <c r="M3869" s="8" t="b">
        <v>0</v>
      </c>
      <c r="N3869" s="8" t="s">
        <v>8269</v>
      </c>
      <c r="O3869">
        <f t="shared" si="301"/>
        <v>13</v>
      </c>
      <c r="P3869" s="13">
        <f t="shared" si="302"/>
        <v>50.2</v>
      </c>
      <c r="Q3869" s="15" t="s">
        <v>8315</v>
      </c>
      <c r="R3869" t="s">
        <v>8316</v>
      </c>
      <c r="S3869" s="19">
        <f t="shared" si="303"/>
        <v>42509.814108796301</v>
      </c>
      <c r="T3869" s="19">
        <f t="shared" si="304"/>
        <v>42539.814108796301</v>
      </c>
      <c r="U3869">
        <f t="shared" si="305"/>
        <v>2016</v>
      </c>
    </row>
    <row r="3870" spans="1:21" hidden="1" x14ac:dyDescent="0.3">
      <c r="A3870" s="8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  <c r="O3870">
        <f t="shared" si="301"/>
        <v>0</v>
      </c>
      <c r="P3870" s="13">
        <f t="shared" si="302"/>
        <v>10</v>
      </c>
      <c r="Q3870" s="15" t="s">
        <v>8315</v>
      </c>
      <c r="R3870" t="s">
        <v>8357</v>
      </c>
      <c r="S3870" s="19">
        <f t="shared" si="303"/>
        <v>41865.659780092588</v>
      </c>
      <c r="T3870" s="19">
        <f t="shared" si="304"/>
        <v>41890.659780092588</v>
      </c>
      <c r="U3870">
        <f t="shared" si="305"/>
        <v>2014</v>
      </c>
    </row>
    <row r="3871" spans="1:21" ht="28.8" hidden="1" x14ac:dyDescent="0.3">
      <c r="A3871" s="8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  <c r="O3871">
        <f t="shared" si="301"/>
        <v>3</v>
      </c>
      <c r="P3871" s="13">
        <f t="shared" si="302"/>
        <v>30.13</v>
      </c>
      <c r="Q3871" s="15" t="s">
        <v>8315</v>
      </c>
      <c r="R3871" t="s">
        <v>8357</v>
      </c>
      <c r="S3871" s="19">
        <f t="shared" si="303"/>
        <v>42047.724444444444</v>
      </c>
      <c r="T3871" s="19">
        <f t="shared" si="304"/>
        <v>42077.132638888885</v>
      </c>
      <c r="U3871">
        <f t="shared" si="305"/>
        <v>2015</v>
      </c>
    </row>
    <row r="3872" spans="1:21" ht="57.6" hidden="1" x14ac:dyDescent="0.3">
      <c r="A3872" s="8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  <c r="O3872">
        <f t="shared" si="301"/>
        <v>15</v>
      </c>
      <c r="P3872" s="13">
        <f t="shared" si="302"/>
        <v>150</v>
      </c>
      <c r="Q3872" s="15" t="s">
        <v>8315</v>
      </c>
      <c r="R3872" t="s">
        <v>8357</v>
      </c>
      <c r="S3872" s="19">
        <f t="shared" si="303"/>
        <v>41793.17219907407</v>
      </c>
      <c r="T3872" s="19">
        <f t="shared" si="304"/>
        <v>41823.17219907407</v>
      </c>
      <c r="U3872">
        <f t="shared" si="305"/>
        <v>2014</v>
      </c>
    </row>
    <row r="3873" spans="1:21" ht="28.8" x14ac:dyDescent="0.3">
      <c r="A3873" s="8">
        <v>3871</v>
      </c>
      <c r="B3873" s="9" t="s">
        <v>3868</v>
      </c>
      <c r="C3873" s="9" t="s">
        <v>7980</v>
      </c>
      <c r="D3873" s="10">
        <v>1500</v>
      </c>
      <c r="E3873" s="11">
        <v>40</v>
      </c>
      <c r="F3873" s="8" t="s">
        <v>8219</v>
      </c>
      <c r="G3873" s="8" t="s">
        <v>8223</v>
      </c>
      <c r="H3873" s="8" t="s">
        <v>8245</v>
      </c>
      <c r="I3873" s="8">
        <v>1490809450</v>
      </c>
      <c r="J3873" s="8">
        <v>1485629050</v>
      </c>
      <c r="K3873" s="8" t="b">
        <v>0</v>
      </c>
      <c r="L3873" s="8">
        <v>3</v>
      </c>
      <c r="M3873" s="8" t="b">
        <v>0</v>
      </c>
      <c r="N3873" s="8" t="s">
        <v>8303</v>
      </c>
      <c r="O3873">
        <f t="shared" si="301"/>
        <v>3</v>
      </c>
      <c r="P3873" s="13">
        <f t="shared" si="302"/>
        <v>13.33</v>
      </c>
      <c r="Q3873" s="15" t="s">
        <v>8315</v>
      </c>
      <c r="R3873" t="s">
        <v>8357</v>
      </c>
      <c r="S3873" s="19">
        <f t="shared" si="303"/>
        <v>42763.780671296292</v>
      </c>
      <c r="T3873" s="19">
        <f t="shared" si="304"/>
        <v>42823.739004629635</v>
      </c>
      <c r="U3873">
        <f t="shared" si="305"/>
        <v>2017</v>
      </c>
    </row>
    <row r="3874" spans="1:21" ht="43.2" hidden="1" x14ac:dyDescent="0.3">
      <c r="A3874" s="8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  <c r="O3874">
        <f t="shared" si="301"/>
        <v>0</v>
      </c>
      <c r="P3874" s="13">
        <f t="shared" si="302"/>
        <v>0</v>
      </c>
      <c r="Q3874" s="15" t="s">
        <v>8315</v>
      </c>
      <c r="R3874" t="s">
        <v>8357</v>
      </c>
      <c r="S3874" s="19">
        <f t="shared" si="303"/>
        <v>42180.145787037036</v>
      </c>
      <c r="T3874" s="19">
        <f t="shared" si="304"/>
        <v>42230.145787037036</v>
      </c>
      <c r="U3874">
        <f t="shared" si="305"/>
        <v>2015</v>
      </c>
    </row>
    <row r="3875" spans="1:21" ht="43.2" hidden="1" x14ac:dyDescent="0.3">
      <c r="A3875" s="8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  <c r="O3875">
        <f t="shared" si="301"/>
        <v>0</v>
      </c>
      <c r="P3875" s="13">
        <f t="shared" si="302"/>
        <v>0</v>
      </c>
      <c r="Q3875" s="15" t="s">
        <v>8315</v>
      </c>
      <c r="R3875" t="s">
        <v>8357</v>
      </c>
      <c r="S3875" s="19">
        <f t="shared" si="303"/>
        <v>42255.696006944447</v>
      </c>
      <c r="T3875" s="19">
        <f t="shared" si="304"/>
        <v>42285.696006944447</v>
      </c>
      <c r="U3875">
        <f t="shared" si="305"/>
        <v>2015</v>
      </c>
    </row>
    <row r="3876" spans="1:21" ht="57.6" hidden="1" x14ac:dyDescent="0.3">
      <c r="A3876" s="8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  <c r="O3876">
        <f t="shared" si="301"/>
        <v>0</v>
      </c>
      <c r="P3876" s="13">
        <f t="shared" si="302"/>
        <v>0</v>
      </c>
      <c r="Q3876" s="15" t="s">
        <v>8315</v>
      </c>
      <c r="R3876" t="s">
        <v>8357</v>
      </c>
      <c r="S3876" s="19">
        <f t="shared" si="303"/>
        <v>42007.016458333332</v>
      </c>
      <c r="T3876" s="19">
        <f t="shared" si="304"/>
        <v>42028.041666666672</v>
      </c>
      <c r="U3876">
        <f t="shared" si="305"/>
        <v>2015</v>
      </c>
    </row>
    <row r="3877" spans="1:21" ht="43.2" hidden="1" x14ac:dyDescent="0.3">
      <c r="A3877" s="8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  <c r="O3877">
        <f t="shared" si="301"/>
        <v>0</v>
      </c>
      <c r="P3877" s="13">
        <f t="shared" si="302"/>
        <v>0</v>
      </c>
      <c r="Q3877" s="15" t="s">
        <v>8315</v>
      </c>
      <c r="R3877" t="s">
        <v>8357</v>
      </c>
      <c r="S3877" s="19">
        <f t="shared" si="303"/>
        <v>42615.346817129626</v>
      </c>
      <c r="T3877" s="19">
        <f t="shared" si="304"/>
        <v>42616.416666666672</v>
      </c>
      <c r="U3877">
        <f t="shared" si="305"/>
        <v>2016</v>
      </c>
    </row>
    <row r="3878" spans="1:21" ht="57.6" x14ac:dyDescent="0.3">
      <c r="A3878" s="8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8" t="s">
        <v>8219</v>
      </c>
      <c r="G3878" s="8" t="s">
        <v>8224</v>
      </c>
      <c r="H3878" s="8" t="s">
        <v>8246</v>
      </c>
      <c r="I3878" s="8">
        <v>1454425128</v>
      </c>
      <c r="J3878" s="8">
        <v>1451833128</v>
      </c>
      <c r="K3878" s="8" t="b">
        <v>0</v>
      </c>
      <c r="L3878" s="8">
        <v>46</v>
      </c>
      <c r="M3878" s="8" t="b">
        <v>0</v>
      </c>
      <c r="N3878" s="8" t="s">
        <v>8303</v>
      </c>
      <c r="O3878">
        <f t="shared" si="301"/>
        <v>53</v>
      </c>
      <c r="P3878" s="13">
        <f t="shared" si="302"/>
        <v>44.76</v>
      </c>
      <c r="Q3878" s="15" t="s">
        <v>8315</v>
      </c>
      <c r="R3878" t="s">
        <v>8357</v>
      </c>
      <c r="S3878" s="19">
        <f t="shared" si="303"/>
        <v>42372.624166666668</v>
      </c>
      <c r="T3878" s="19">
        <f t="shared" si="304"/>
        <v>42402.624166666668</v>
      </c>
      <c r="U3878">
        <f t="shared" si="305"/>
        <v>2016</v>
      </c>
    </row>
    <row r="3879" spans="1:21" ht="43.2" hidden="1" x14ac:dyDescent="0.3">
      <c r="A3879" s="8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  <c r="O3879">
        <f t="shared" si="301"/>
        <v>5</v>
      </c>
      <c r="P3879" s="13">
        <f t="shared" si="302"/>
        <v>88.64</v>
      </c>
      <c r="Q3879" s="15" t="s">
        <v>8315</v>
      </c>
      <c r="R3879" t="s">
        <v>8357</v>
      </c>
      <c r="S3879" s="19">
        <f t="shared" si="303"/>
        <v>42682.67768518519</v>
      </c>
      <c r="T3879" s="19">
        <f t="shared" si="304"/>
        <v>42712.67768518519</v>
      </c>
      <c r="U3879">
        <f t="shared" si="305"/>
        <v>2016</v>
      </c>
    </row>
    <row r="3880" spans="1:21" ht="43.2" hidden="1" x14ac:dyDescent="0.3">
      <c r="A3880" s="8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  <c r="O3880">
        <f t="shared" si="301"/>
        <v>0</v>
      </c>
      <c r="P3880" s="13">
        <f t="shared" si="302"/>
        <v>10</v>
      </c>
      <c r="Q3880" s="15" t="s">
        <v>8315</v>
      </c>
      <c r="R3880" t="s">
        <v>8357</v>
      </c>
      <c r="S3880" s="19">
        <f t="shared" si="303"/>
        <v>42154.818819444445</v>
      </c>
      <c r="T3880" s="19">
        <f t="shared" si="304"/>
        <v>42185.165972222225</v>
      </c>
      <c r="U3880">
        <f t="shared" si="305"/>
        <v>2015</v>
      </c>
    </row>
    <row r="3881" spans="1:21" ht="43.2" hidden="1" x14ac:dyDescent="0.3">
      <c r="A3881" s="8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  <c r="O3881">
        <f t="shared" si="301"/>
        <v>0</v>
      </c>
      <c r="P3881" s="13">
        <f t="shared" si="302"/>
        <v>0</v>
      </c>
      <c r="Q3881" s="15" t="s">
        <v>8315</v>
      </c>
      <c r="R3881" t="s">
        <v>8357</v>
      </c>
      <c r="S3881" s="19">
        <f t="shared" si="303"/>
        <v>41999.861064814817</v>
      </c>
      <c r="T3881" s="19">
        <f t="shared" si="304"/>
        <v>42029.861064814817</v>
      </c>
      <c r="U3881">
        <f t="shared" si="305"/>
        <v>2014</v>
      </c>
    </row>
    <row r="3882" spans="1:21" ht="43.2" hidden="1" x14ac:dyDescent="0.3">
      <c r="A3882" s="8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  <c r="O3882">
        <f t="shared" si="301"/>
        <v>13</v>
      </c>
      <c r="P3882" s="13">
        <f t="shared" si="302"/>
        <v>57.65</v>
      </c>
      <c r="Q3882" s="15" t="s">
        <v>8315</v>
      </c>
      <c r="R3882" t="s">
        <v>8357</v>
      </c>
      <c r="S3882" s="19">
        <f t="shared" si="303"/>
        <v>41815.815046296295</v>
      </c>
      <c r="T3882" s="19">
        <f t="shared" si="304"/>
        <v>41850.958333333336</v>
      </c>
      <c r="U3882">
        <f t="shared" si="305"/>
        <v>2014</v>
      </c>
    </row>
    <row r="3883" spans="1:21" ht="28.8" hidden="1" x14ac:dyDescent="0.3">
      <c r="A3883" s="8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  <c r="O3883">
        <f t="shared" si="301"/>
        <v>5</v>
      </c>
      <c r="P3883" s="13">
        <f t="shared" si="302"/>
        <v>25</v>
      </c>
      <c r="Q3883" s="15" t="s">
        <v>8315</v>
      </c>
      <c r="R3883" t="s">
        <v>8357</v>
      </c>
      <c r="S3883" s="19">
        <f t="shared" si="303"/>
        <v>42756.018506944441</v>
      </c>
      <c r="T3883" s="19">
        <f t="shared" si="304"/>
        <v>42786.018506944441</v>
      </c>
      <c r="U3883">
        <f t="shared" si="305"/>
        <v>2017</v>
      </c>
    </row>
    <row r="3884" spans="1:21" ht="43.2" hidden="1" x14ac:dyDescent="0.3">
      <c r="A3884" s="8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  <c r="O3884">
        <f t="shared" si="301"/>
        <v>0</v>
      </c>
      <c r="P3884" s="13">
        <f t="shared" si="302"/>
        <v>0</v>
      </c>
      <c r="Q3884" s="15" t="s">
        <v>8315</v>
      </c>
      <c r="R3884" t="s">
        <v>8357</v>
      </c>
      <c r="S3884" s="19">
        <f t="shared" si="303"/>
        <v>42373.983449074076</v>
      </c>
      <c r="T3884" s="19">
        <f t="shared" si="304"/>
        <v>42400.960416666669</v>
      </c>
      <c r="U3884">
        <f t="shared" si="305"/>
        <v>2016</v>
      </c>
    </row>
    <row r="3885" spans="1:21" ht="57.6" hidden="1" x14ac:dyDescent="0.3">
      <c r="A3885" s="8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  <c r="O3885">
        <f t="shared" si="301"/>
        <v>0</v>
      </c>
      <c r="P3885" s="13">
        <f t="shared" si="302"/>
        <v>0</v>
      </c>
      <c r="Q3885" s="15" t="s">
        <v>8315</v>
      </c>
      <c r="R3885" t="s">
        <v>8357</v>
      </c>
      <c r="S3885" s="19">
        <f t="shared" si="303"/>
        <v>41854.602650462963</v>
      </c>
      <c r="T3885" s="19">
        <f t="shared" si="304"/>
        <v>41884.602650462963</v>
      </c>
      <c r="U3885">
        <f t="shared" si="305"/>
        <v>2014</v>
      </c>
    </row>
    <row r="3886" spans="1:21" ht="43.2" hidden="1" x14ac:dyDescent="0.3">
      <c r="A3886" s="8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  <c r="O3886">
        <f t="shared" si="301"/>
        <v>0</v>
      </c>
      <c r="P3886" s="13">
        <f t="shared" si="302"/>
        <v>0</v>
      </c>
      <c r="Q3886" s="15" t="s">
        <v>8315</v>
      </c>
      <c r="R3886" t="s">
        <v>8357</v>
      </c>
      <c r="S3886" s="19">
        <f t="shared" si="303"/>
        <v>42065.791574074072</v>
      </c>
      <c r="T3886" s="19">
        <f t="shared" si="304"/>
        <v>42090.749907407408</v>
      </c>
      <c r="U3886">
        <f t="shared" si="305"/>
        <v>2015</v>
      </c>
    </row>
    <row r="3887" spans="1:21" ht="43.2" hidden="1" x14ac:dyDescent="0.3">
      <c r="A3887" s="8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  <c r="O3887">
        <f t="shared" si="301"/>
        <v>0</v>
      </c>
      <c r="P3887" s="13">
        <f t="shared" si="302"/>
        <v>0</v>
      </c>
      <c r="Q3887" s="15" t="s">
        <v>8315</v>
      </c>
      <c r="R3887" t="s">
        <v>8357</v>
      </c>
      <c r="S3887" s="19">
        <f t="shared" si="303"/>
        <v>42469.951284722221</v>
      </c>
      <c r="T3887" s="19">
        <f t="shared" si="304"/>
        <v>42499.951284722221</v>
      </c>
      <c r="U3887">
        <f t="shared" si="305"/>
        <v>2016</v>
      </c>
    </row>
    <row r="3888" spans="1:21" hidden="1" x14ac:dyDescent="0.3">
      <c r="A3888" s="8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  <c r="O3888">
        <f t="shared" si="301"/>
        <v>0</v>
      </c>
      <c r="P3888" s="13">
        <f t="shared" si="302"/>
        <v>0</v>
      </c>
      <c r="Q3888" s="15" t="s">
        <v>8315</v>
      </c>
      <c r="R3888" t="s">
        <v>8357</v>
      </c>
      <c r="S3888" s="19">
        <f t="shared" si="303"/>
        <v>41954.228032407409</v>
      </c>
      <c r="T3888" s="19">
        <f t="shared" si="304"/>
        <v>41984.228032407409</v>
      </c>
      <c r="U3888">
        <f t="shared" si="305"/>
        <v>2014</v>
      </c>
    </row>
    <row r="3889" spans="1:21" ht="43.2" x14ac:dyDescent="0.3">
      <c r="A3889" s="8">
        <v>3887</v>
      </c>
      <c r="B3889" s="9" t="s">
        <v>3884</v>
      </c>
      <c r="C3889" s="9" t="s">
        <v>7995</v>
      </c>
      <c r="D3889" s="10">
        <v>2000</v>
      </c>
      <c r="E3889" s="11">
        <v>35</v>
      </c>
      <c r="F3889" s="8" t="s">
        <v>8219</v>
      </c>
      <c r="G3889" s="8" t="s">
        <v>8223</v>
      </c>
      <c r="H3889" s="8" t="s">
        <v>8245</v>
      </c>
      <c r="I3889" s="8">
        <v>1430517600</v>
      </c>
      <c r="J3889" s="8">
        <v>1426538129</v>
      </c>
      <c r="K3889" s="8" t="b">
        <v>0</v>
      </c>
      <c r="L3889" s="8">
        <v>2</v>
      </c>
      <c r="M3889" s="8" t="b">
        <v>0</v>
      </c>
      <c r="N3889" s="8" t="s">
        <v>8303</v>
      </c>
      <c r="O3889">
        <f t="shared" si="301"/>
        <v>2</v>
      </c>
      <c r="P3889" s="13">
        <f t="shared" si="302"/>
        <v>17.5</v>
      </c>
      <c r="Q3889" s="15" t="s">
        <v>8315</v>
      </c>
      <c r="R3889" t="s">
        <v>8357</v>
      </c>
      <c r="S3889" s="19">
        <f t="shared" si="303"/>
        <v>42079.857974537037</v>
      </c>
      <c r="T3889" s="19">
        <f t="shared" si="304"/>
        <v>42125.916666666672</v>
      </c>
      <c r="U3889">
        <f t="shared" si="305"/>
        <v>2015</v>
      </c>
    </row>
    <row r="3890" spans="1:21" ht="43.2" x14ac:dyDescent="0.3">
      <c r="A3890" s="8">
        <v>3888</v>
      </c>
      <c r="B3890" s="9" t="s">
        <v>3885</v>
      </c>
      <c r="C3890" s="9" t="s">
        <v>7996</v>
      </c>
      <c r="D3890" s="10">
        <v>2000</v>
      </c>
      <c r="E3890" s="11">
        <v>542</v>
      </c>
      <c r="F3890" s="8" t="s">
        <v>8220</v>
      </c>
      <c r="G3890" s="8" t="s">
        <v>8224</v>
      </c>
      <c r="H3890" s="8" t="s">
        <v>8246</v>
      </c>
      <c r="I3890" s="8">
        <v>1488114358</v>
      </c>
      <c r="J3890" s="8">
        <v>1485522358</v>
      </c>
      <c r="K3890" s="8" t="b">
        <v>0</v>
      </c>
      <c r="L3890" s="8">
        <v>14</v>
      </c>
      <c r="M3890" s="8" t="b">
        <v>0</v>
      </c>
      <c r="N3890" s="8" t="s">
        <v>8269</v>
      </c>
      <c r="O3890">
        <f t="shared" si="301"/>
        <v>27</v>
      </c>
      <c r="P3890" s="13">
        <f t="shared" si="302"/>
        <v>38.71</v>
      </c>
      <c r="Q3890" s="15" t="s">
        <v>8315</v>
      </c>
      <c r="R3890" t="s">
        <v>8316</v>
      </c>
      <c r="S3890" s="19">
        <f t="shared" si="303"/>
        <v>42762.545810185184</v>
      </c>
      <c r="T3890" s="19">
        <f t="shared" si="304"/>
        <v>42792.545810185184</v>
      </c>
      <c r="U3890">
        <f t="shared" si="305"/>
        <v>2017</v>
      </c>
    </row>
    <row r="3891" spans="1:21" ht="43.2" hidden="1" x14ac:dyDescent="0.3">
      <c r="A3891" s="8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  <c r="O3891">
        <f t="shared" si="301"/>
        <v>1</v>
      </c>
      <c r="P3891" s="13">
        <f t="shared" si="302"/>
        <v>13.11</v>
      </c>
      <c r="Q3891" s="15" t="s">
        <v>8315</v>
      </c>
      <c r="R3891" t="s">
        <v>8316</v>
      </c>
      <c r="S3891" s="19">
        <f t="shared" si="303"/>
        <v>41977.004976851851</v>
      </c>
      <c r="T3891" s="19">
        <f t="shared" si="304"/>
        <v>42008.976388888885</v>
      </c>
      <c r="U3891">
        <f t="shared" si="305"/>
        <v>2014</v>
      </c>
    </row>
    <row r="3892" spans="1:21" ht="43.2" hidden="1" x14ac:dyDescent="0.3">
      <c r="A3892" s="8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  <c r="O3892">
        <f t="shared" si="301"/>
        <v>17</v>
      </c>
      <c r="P3892" s="13">
        <f t="shared" si="302"/>
        <v>315.5</v>
      </c>
      <c r="Q3892" s="15" t="s">
        <v>8315</v>
      </c>
      <c r="R3892" t="s">
        <v>8316</v>
      </c>
      <c r="S3892" s="19">
        <f t="shared" si="303"/>
        <v>42171.758611111116</v>
      </c>
      <c r="T3892" s="19">
        <f t="shared" si="304"/>
        <v>42231.758611111116</v>
      </c>
      <c r="U3892">
        <f t="shared" si="305"/>
        <v>2015</v>
      </c>
    </row>
    <row r="3893" spans="1:21" ht="28.8" hidden="1" x14ac:dyDescent="0.3">
      <c r="A3893" s="8">
        <v>3891</v>
      </c>
      <c r="B3893" s="9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  <c r="O3893">
        <f t="shared" si="301"/>
        <v>33</v>
      </c>
      <c r="P3893" s="13">
        <f t="shared" si="302"/>
        <v>37.14</v>
      </c>
      <c r="Q3893" s="15" t="s">
        <v>8315</v>
      </c>
      <c r="R3893" t="s">
        <v>8316</v>
      </c>
      <c r="S3893" s="19">
        <f t="shared" si="303"/>
        <v>42056.1324537037</v>
      </c>
      <c r="T3893" s="19">
        <f t="shared" si="304"/>
        <v>42086.207638888889</v>
      </c>
      <c r="U3893">
        <f t="shared" si="305"/>
        <v>2015</v>
      </c>
    </row>
    <row r="3894" spans="1:21" ht="57.6" x14ac:dyDescent="0.3">
      <c r="A3894" s="8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  <c r="O3894">
        <f t="shared" si="301"/>
        <v>0</v>
      </c>
      <c r="P3894" s="13">
        <f t="shared" si="302"/>
        <v>0</v>
      </c>
      <c r="Q3894" s="15" t="s">
        <v>8315</v>
      </c>
      <c r="R3894" t="s">
        <v>8316</v>
      </c>
      <c r="S3894" s="19">
        <f t="shared" si="303"/>
        <v>41867.652280092596</v>
      </c>
      <c r="T3894" s="19">
        <f t="shared" si="304"/>
        <v>41875.291666666664</v>
      </c>
      <c r="U3894">
        <f t="shared" si="305"/>
        <v>2014</v>
      </c>
    </row>
    <row r="3895" spans="1:21" ht="57.6" hidden="1" x14ac:dyDescent="0.3">
      <c r="A3895" s="8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  <c r="O3895">
        <f t="shared" si="301"/>
        <v>22</v>
      </c>
      <c r="P3895" s="13">
        <f t="shared" si="302"/>
        <v>128.27000000000001</v>
      </c>
      <c r="Q3895" s="15" t="s">
        <v>8315</v>
      </c>
      <c r="R3895" t="s">
        <v>8316</v>
      </c>
      <c r="S3895" s="19">
        <f t="shared" si="303"/>
        <v>41779.657870370371</v>
      </c>
      <c r="T3895" s="19">
        <f t="shared" si="304"/>
        <v>41821.25</v>
      </c>
      <c r="U3895">
        <f t="shared" si="305"/>
        <v>2014</v>
      </c>
    </row>
    <row r="3896" spans="1:21" ht="43.2" hidden="1" x14ac:dyDescent="0.3">
      <c r="A3896" s="8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  <c r="O3896">
        <f t="shared" si="301"/>
        <v>3</v>
      </c>
      <c r="P3896" s="13">
        <f t="shared" si="302"/>
        <v>47.27</v>
      </c>
      <c r="Q3896" s="15" t="s">
        <v>8315</v>
      </c>
      <c r="R3896" t="s">
        <v>8316</v>
      </c>
      <c r="S3896" s="19">
        <f t="shared" si="303"/>
        <v>42679.958472222221</v>
      </c>
      <c r="T3896" s="19">
        <f t="shared" si="304"/>
        <v>42710.207638888889</v>
      </c>
      <c r="U3896">
        <f t="shared" si="305"/>
        <v>2016</v>
      </c>
    </row>
    <row r="3897" spans="1:21" ht="43.2" x14ac:dyDescent="0.3">
      <c r="A3897" s="8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  <c r="O3897">
        <f t="shared" si="301"/>
        <v>5</v>
      </c>
      <c r="P3897" s="13">
        <f t="shared" si="302"/>
        <v>50</v>
      </c>
      <c r="Q3897" s="15" t="s">
        <v>8315</v>
      </c>
      <c r="R3897" t="s">
        <v>8316</v>
      </c>
      <c r="S3897" s="19">
        <f t="shared" si="303"/>
        <v>42032.250208333338</v>
      </c>
      <c r="T3897" s="19">
        <f t="shared" si="304"/>
        <v>42063.250208333338</v>
      </c>
      <c r="U3897">
        <f t="shared" si="305"/>
        <v>2015</v>
      </c>
    </row>
    <row r="3898" spans="1:21" ht="43.2" x14ac:dyDescent="0.3">
      <c r="A3898" s="8">
        <v>3896</v>
      </c>
      <c r="B3898" s="9" t="s">
        <v>3893</v>
      </c>
      <c r="C3898" s="9" t="s">
        <v>8004</v>
      </c>
      <c r="D3898" s="10">
        <v>1600</v>
      </c>
      <c r="E3898" s="11">
        <v>170</v>
      </c>
      <c r="F3898" s="8" t="s">
        <v>8220</v>
      </c>
      <c r="G3898" s="8" t="s">
        <v>8223</v>
      </c>
      <c r="H3898" s="8" t="s">
        <v>8245</v>
      </c>
      <c r="I3898" s="8">
        <v>1402979778</v>
      </c>
      <c r="J3898" s="8">
        <v>1401770178</v>
      </c>
      <c r="K3898" s="8" t="b">
        <v>0</v>
      </c>
      <c r="L3898" s="8">
        <v>4</v>
      </c>
      <c r="M3898" s="8" t="b">
        <v>0</v>
      </c>
      <c r="N3898" s="8" t="s">
        <v>8269</v>
      </c>
      <c r="O3898">
        <f t="shared" si="301"/>
        <v>11</v>
      </c>
      <c r="P3898" s="13">
        <f t="shared" si="302"/>
        <v>42.5</v>
      </c>
      <c r="Q3898" s="15" t="s">
        <v>8315</v>
      </c>
      <c r="R3898" t="s">
        <v>8316</v>
      </c>
      <c r="S3898" s="19">
        <f t="shared" si="303"/>
        <v>41793.191875000004</v>
      </c>
      <c r="T3898" s="19">
        <f t="shared" si="304"/>
        <v>41807.191875000004</v>
      </c>
      <c r="U3898">
        <f t="shared" si="305"/>
        <v>2014</v>
      </c>
    </row>
    <row r="3899" spans="1:21" ht="43.2" x14ac:dyDescent="0.3">
      <c r="A3899" s="8">
        <v>3897</v>
      </c>
      <c r="B3899" s="9" t="s">
        <v>3894</v>
      </c>
      <c r="C3899" s="9" t="s">
        <v>8005</v>
      </c>
      <c r="D3899" s="10">
        <v>2500</v>
      </c>
      <c r="E3899" s="11">
        <v>440</v>
      </c>
      <c r="F3899" s="8" t="s">
        <v>8220</v>
      </c>
      <c r="G3899" s="8" t="s">
        <v>8227</v>
      </c>
      <c r="H3899" s="8" t="s">
        <v>8249</v>
      </c>
      <c r="I3899" s="8">
        <v>1420750683</v>
      </c>
      <c r="J3899" s="8">
        <v>1418158683</v>
      </c>
      <c r="K3899" s="8" t="b">
        <v>0</v>
      </c>
      <c r="L3899" s="8">
        <v>10</v>
      </c>
      <c r="M3899" s="8" t="b">
        <v>0</v>
      </c>
      <c r="N3899" s="8" t="s">
        <v>8269</v>
      </c>
      <c r="O3899">
        <f t="shared" si="301"/>
        <v>18</v>
      </c>
      <c r="P3899" s="13">
        <f t="shared" si="302"/>
        <v>44</v>
      </c>
      <c r="Q3899" s="15" t="s">
        <v>8315</v>
      </c>
      <c r="R3899" t="s">
        <v>8316</v>
      </c>
      <c r="S3899" s="19">
        <f t="shared" si="303"/>
        <v>41982.87364583333</v>
      </c>
      <c r="T3899" s="19">
        <f t="shared" si="304"/>
        <v>42012.87364583333</v>
      </c>
      <c r="U3899">
        <f t="shared" si="305"/>
        <v>2014</v>
      </c>
    </row>
    <row r="3900" spans="1:21" ht="57.6" x14ac:dyDescent="0.3">
      <c r="A3900" s="8">
        <v>3898</v>
      </c>
      <c r="B3900" s="9" t="s">
        <v>3895</v>
      </c>
      <c r="C3900" s="9" t="s">
        <v>8006</v>
      </c>
      <c r="D3900" s="10">
        <v>2500</v>
      </c>
      <c r="E3900" s="11">
        <v>814</v>
      </c>
      <c r="F3900" s="8" t="s">
        <v>8220</v>
      </c>
      <c r="G3900" s="8" t="s">
        <v>8224</v>
      </c>
      <c r="H3900" s="8" t="s">
        <v>8246</v>
      </c>
      <c r="I3900" s="8">
        <v>1439827200</v>
      </c>
      <c r="J3900" s="8">
        <v>1436355270</v>
      </c>
      <c r="K3900" s="8" t="b">
        <v>0</v>
      </c>
      <c r="L3900" s="8">
        <v>16</v>
      </c>
      <c r="M3900" s="8" t="b">
        <v>0</v>
      </c>
      <c r="N3900" s="8" t="s">
        <v>8269</v>
      </c>
      <c r="O3900">
        <f t="shared" si="301"/>
        <v>33</v>
      </c>
      <c r="P3900" s="13">
        <f t="shared" si="302"/>
        <v>50.88</v>
      </c>
      <c r="Q3900" s="15" t="s">
        <v>8315</v>
      </c>
      <c r="R3900" t="s">
        <v>8316</v>
      </c>
      <c r="S3900" s="19">
        <f t="shared" si="303"/>
        <v>42193.482291666667</v>
      </c>
      <c r="T3900" s="19">
        <f t="shared" si="304"/>
        <v>42233.666666666672</v>
      </c>
      <c r="U3900">
        <f t="shared" si="305"/>
        <v>2015</v>
      </c>
    </row>
    <row r="3901" spans="1:21" ht="43.2" hidden="1" x14ac:dyDescent="0.3">
      <c r="A3901" s="8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  <c r="O3901">
        <f t="shared" si="301"/>
        <v>1</v>
      </c>
      <c r="P3901" s="13">
        <f t="shared" si="302"/>
        <v>62.5</v>
      </c>
      <c r="Q3901" s="15" t="s">
        <v>8315</v>
      </c>
      <c r="R3901" t="s">
        <v>8316</v>
      </c>
      <c r="S3901" s="19">
        <f t="shared" si="303"/>
        <v>41843.775011574071</v>
      </c>
      <c r="T3901" s="19">
        <f t="shared" si="304"/>
        <v>41863.775011574071</v>
      </c>
      <c r="U3901">
        <f t="shared" si="305"/>
        <v>2014</v>
      </c>
    </row>
    <row r="3902" spans="1:21" ht="43.2" x14ac:dyDescent="0.3">
      <c r="A3902" s="8">
        <v>3900</v>
      </c>
      <c r="B3902" s="9" t="s">
        <v>3897</v>
      </c>
      <c r="C3902" s="9" t="s">
        <v>8008</v>
      </c>
      <c r="D3902" s="10">
        <v>2500</v>
      </c>
      <c r="E3902" s="11">
        <v>135</v>
      </c>
      <c r="F3902" s="8" t="s">
        <v>8220</v>
      </c>
      <c r="G3902" s="8" t="s">
        <v>8223</v>
      </c>
      <c r="H3902" s="8" t="s">
        <v>8245</v>
      </c>
      <c r="I3902" s="8">
        <v>1433988791</v>
      </c>
      <c r="J3902" s="8">
        <v>1431396791</v>
      </c>
      <c r="K3902" s="8" t="b">
        <v>0</v>
      </c>
      <c r="L3902" s="8">
        <v>5</v>
      </c>
      <c r="M3902" s="8" t="b">
        <v>0</v>
      </c>
      <c r="N3902" s="8" t="s">
        <v>8269</v>
      </c>
      <c r="O3902">
        <f t="shared" si="301"/>
        <v>5</v>
      </c>
      <c r="P3902" s="13">
        <f t="shared" si="302"/>
        <v>27</v>
      </c>
      <c r="Q3902" s="15" t="s">
        <v>8315</v>
      </c>
      <c r="R3902" t="s">
        <v>8316</v>
      </c>
      <c r="S3902" s="19">
        <f t="shared" si="303"/>
        <v>42136.092488425929</v>
      </c>
      <c r="T3902" s="19">
        <f t="shared" si="304"/>
        <v>42166.092488425929</v>
      </c>
      <c r="U3902">
        <f t="shared" si="305"/>
        <v>2015</v>
      </c>
    </row>
    <row r="3903" spans="1:21" ht="43.2" x14ac:dyDescent="0.3">
      <c r="A3903" s="8">
        <v>3901</v>
      </c>
      <c r="B3903" s="9" t="s">
        <v>3898</v>
      </c>
      <c r="C3903" s="9" t="s">
        <v>8009</v>
      </c>
      <c r="D3903" s="10">
        <v>3000</v>
      </c>
      <c r="E3903" s="11">
        <v>25</v>
      </c>
      <c r="F3903" s="8" t="s">
        <v>8220</v>
      </c>
      <c r="G3903" s="8" t="s">
        <v>8223</v>
      </c>
      <c r="H3903" s="8" t="s">
        <v>8245</v>
      </c>
      <c r="I3903" s="8">
        <v>1450554599</v>
      </c>
      <c r="J3903" s="8">
        <v>1447098599</v>
      </c>
      <c r="K3903" s="8" t="b">
        <v>0</v>
      </c>
      <c r="L3903" s="8">
        <v>1</v>
      </c>
      <c r="M3903" s="8" t="b">
        <v>0</v>
      </c>
      <c r="N3903" s="8" t="s">
        <v>8269</v>
      </c>
      <c r="O3903">
        <f t="shared" si="301"/>
        <v>1</v>
      </c>
      <c r="P3903" s="13">
        <f t="shared" si="302"/>
        <v>25</v>
      </c>
      <c r="Q3903" s="15" t="s">
        <v>8315</v>
      </c>
      <c r="R3903" t="s">
        <v>8316</v>
      </c>
      <c r="S3903" s="19">
        <f t="shared" si="303"/>
        <v>42317.826377314821</v>
      </c>
      <c r="T3903" s="19">
        <f t="shared" si="304"/>
        <v>42357.826377314821</v>
      </c>
      <c r="U3903">
        <f t="shared" si="305"/>
        <v>2015</v>
      </c>
    </row>
    <row r="3904" spans="1:21" ht="43.2" x14ac:dyDescent="0.3">
      <c r="A3904" s="8">
        <v>3902</v>
      </c>
      <c r="B3904" s="9" t="s">
        <v>3899</v>
      </c>
      <c r="C3904" s="9" t="s">
        <v>8010</v>
      </c>
      <c r="D3904" s="10">
        <v>3000</v>
      </c>
      <c r="E3904" s="11">
        <v>1465</v>
      </c>
      <c r="F3904" s="8" t="s">
        <v>8220</v>
      </c>
      <c r="G3904" s="8" t="s">
        <v>8224</v>
      </c>
      <c r="H3904" s="8" t="s">
        <v>8246</v>
      </c>
      <c r="I3904" s="8">
        <v>1479125642</v>
      </c>
      <c r="J3904" s="8">
        <v>1476962042</v>
      </c>
      <c r="K3904" s="8" t="b">
        <v>0</v>
      </c>
      <c r="L3904" s="8">
        <v>31</v>
      </c>
      <c r="M3904" s="8" t="b">
        <v>0</v>
      </c>
      <c r="N3904" s="8" t="s">
        <v>8269</v>
      </c>
      <c r="O3904">
        <f t="shared" si="301"/>
        <v>49</v>
      </c>
      <c r="P3904" s="13">
        <f t="shared" si="302"/>
        <v>47.26</v>
      </c>
      <c r="Q3904" s="15" t="s">
        <v>8315</v>
      </c>
      <c r="R3904" t="s">
        <v>8316</v>
      </c>
      <c r="S3904" s="19">
        <f t="shared" si="303"/>
        <v>42663.468078703707</v>
      </c>
      <c r="T3904" s="19">
        <f t="shared" si="304"/>
        <v>42688.509745370371</v>
      </c>
      <c r="U3904">
        <f t="shared" si="305"/>
        <v>2016</v>
      </c>
    </row>
    <row r="3905" spans="1:21" ht="57.6" x14ac:dyDescent="0.3">
      <c r="A3905" s="8">
        <v>3903</v>
      </c>
      <c r="B3905" s="9" t="s">
        <v>3900</v>
      </c>
      <c r="C3905" s="9" t="s">
        <v>8011</v>
      </c>
      <c r="D3905" s="10">
        <v>1500</v>
      </c>
      <c r="E3905" s="11">
        <v>0</v>
      </c>
      <c r="F3905" s="8" t="s">
        <v>8220</v>
      </c>
      <c r="G3905" s="8" t="s">
        <v>8223</v>
      </c>
      <c r="H3905" s="8" t="s">
        <v>8245</v>
      </c>
      <c r="I3905" s="8">
        <v>1439581080</v>
      </c>
      <c r="J3905" s="8">
        <v>1435709765</v>
      </c>
      <c r="K3905" s="8" t="b">
        <v>0</v>
      </c>
      <c r="L3905" s="8">
        <v>0</v>
      </c>
      <c r="M3905" s="8" t="b">
        <v>0</v>
      </c>
      <c r="N3905" s="8" t="s">
        <v>8269</v>
      </c>
      <c r="O3905">
        <f t="shared" si="301"/>
        <v>0</v>
      </c>
      <c r="P3905" s="13">
        <f t="shared" si="302"/>
        <v>0</v>
      </c>
      <c r="Q3905" s="15" t="s">
        <v>8315</v>
      </c>
      <c r="R3905" t="s">
        <v>8316</v>
      </c>
      <c r="S3905" s="19">
        <f t="shared" si="303"/>
        <v>42186.01116898148</v>
      </c>
      <c r="T3905" s="19">
        <f t="shared" si="304"/>
        <v>42230.818055555559</v>
      </c>
      <c r="U3905">
        <f t="shared" si="305"/>
        <v>2015</v>
      </c>
    </row>
    <row r="3906" spans="1:21" ht="28.8" hidden="1" x14ac:dyDescent="0.3">
      <c r="A3906" s="8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  <c r="O3906">
        <f t="shared" si="301"/>
        <v>0</v>
      </c>
      <c r="P3906" s="13">
        <f t="shared" si="302"/>
        <v>1.5</v>
      </c>
      <c r="Q3906" s="15" t="s">
        <v>8315</v>
      </c>
      <c r="R3906" t="s">
        <v>8316</v>
      </c>
      <c r="S3906" s="19">
        <f t="shared" si="303"/>
        <v>42095.229166666672</v>
      </c>
      <c r="T3906" s="19">
        <f t="shared" si="304"/>
        <v>42109.211111111115</v>
      </c>
      <c r="U3906">
        <f t="shared" si="305"/>
        <v>2015</v>
      </c>
    </row>
    <row r="3907" spans="1:21" ht="43.2" x14ac:dyDescent="0.3">
      <c r="A3907" s="8">
        <v>3905</v>
      </c>
      <c r="B3907" s="9" t="s">
        <v>3902</v>
      </c>
      <c r="C3907" s="9" t="s">
        <v>8013</v>
      </c>
      <c r="D3907" s="10">
        <v>1500</v>
      </c>
      <c r="E3907" s="11">
        <v>173</v>
      </c>
      <c r="F3907" s="8" t="s">
        <v>8220</v>
      </c>
      <c r="G3907" s="8" t="s">
        <v>8224</v>
      </c>
      <c r="H3907" s="8" t="s">
        <v>8246</v>
      </c>
      <c r="I3907" s="8">
        <v>1434063600</v>
      </c>
      <c r="J3907" s="8">
        <v>1430405903</v>
      </c>
      <c r="K3907" s="8" t="b">
        <v>0</v>
      </c>
      <c r="L3907" s="8">
        <v>7</v>
      </c>
      <c r="M3907" s="8" t="b">
        <v>0</v>
      </c>
      <c r="N3907" s="8" t="s">
        <v>8269</v>
      </c>
      <c r="O3907">
        <f t="shared" ref="O3907:O3970" si="306">ROUND(E3907/D3907*100,0)</f>
        <v>12</v>
      </c>
      <c r="P3907" s="13">
        <f t="shared" ref="P3907:P3970" si="307">IFERROR(ROUND(E3907/L3907,2),0)</f>
        <v>24.71</v>
      </c>
      <c r="Q3907" s="15" t="s">
        <v>8315</v>
      </c>
      <c r="R3907" t="s">
        <v>8316</v>
      </c>
      <c r="S3907" s="19">
        <f t="shared" ref="S3907:S3970" si="308">(((J3907/60)/60)/24)+DATE(1970,1,1)</f>
        <v>42124.623877314814</v>
      </c>
      <c r="T3907" s="19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3.2" x14ac:dyDescent="0.3">
      <c r="A3908" s="8">
        <v>3906</v>
      </c>
      <c r="B3908" s="9" t="s">
        <v>3903</v>
      </c>
      <c r="C3908" s="9" t="s">
        <v>8014</v>
      </c>
      <c r="D3908" s="10">
        <v>1500</v>
      </c>
      <c r="E3908" s="11">
        <v>1010</v>
      </c>
      <c r="F3908" s="8" t="s">
        <v>8220</v>
      </c>
      <c r="G3908" s="8" t="s">
        <v>8224</v>
      </c>
      <c r="H3908" s="8" t="s">
        <v>8246</v>
      </c>
      <c r="I3908" s="8">
        <v>1435325100</v>
      </c>
      <c r="J3908" s="8">
        <v>1432072893</v>
      </c>
      <c r="K3908" s="8" t="b">
        <v>0</v>
      </c>
      <c r="L3908" s="8">
        <v>16</v>
      </c>
      <c r="M3908" s="8" t="b">
        <v>0</v>
      </c>
      <c r="N3908" s="8" t="s">
        <v>8269</v>
      </c>
      <c r="O3908">
        <f t="shared" si="306"/>
        <v>67</v>
      </c>
      <c r="P3908" s="13">
        <f t="shared" si="307"/>
        <v>63.13</v>
      </c>
      <c r="Q3908" s="15" t="s">
        <v>8315</v>
      </c>
      <c r="R3908" t="s">
        <v>8316</v>
      </c>
      <c r="S3908" s="19">
        <f t="shared" si="308"/>
        <v>42143.917743055557</v>
      </c>
      <c r="T3908" s="19">
        <f t="shared" si="309"/>
        <v>42181.559027777781</v>
      </c>
      <c r="U3908">
        <f t="shared" si="310"/>
        <v>2015</v>
      </c>
    </row>
    <row r="3909" spans="1:21" ht="43.2" x14ac:dyDescent="0.3">
      <c r="A3909" s="8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  <c r="O3909">
        <f t="shared" si="306"/>
        <v>15</v>
      </c>
      <c r="P3909" s="13">
        <f t="shared" si="307"/>
        <v>38.25</v>
      </c>
      <c r="Q3909" s="15" t="s">
        <v>8315</v>
      </c>
      <c r="R3909" t="s">
        <v>8316</v>
      </c>
      <c r="S3909" s="19">
        <f t="shared" si="308"/>
        <v>41906.819513888891</v>
      </c>
      <c r="T3909" s="19">
        <f t="shared" si="309"/>
        <v>41938.838888888888</v>
      </c>
      <c r="U3909">
        <f t="shared" si="310"/>
        <v>2014</v>
      </c>
    </row>
    <row r="3910" spans="1:21" ht="43.2" hidden="1" x14ac:dyDescent="0.3">
      <c r="A3910" s="8">
        <v>3908</v>
      </c>
      <c r="B3910" s="9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  <c r="O3910">
        <f t="shared" si="306"/>
        <v>9</v>
      </c>
      <c r="P3910" s="13">
        <f t="shared" si="307"/>
        <v>16.25</v>
      </c>
      <c r="Q3910" s="15" t="s">
        <v>8315</v>
      </c>
      <c r="R3910" t="s">
        <v>8316</v>
      </c>
      <c r="S3910" s="19">
        <f t="shared" si="308"/>
        <v>41834.135370370372</v>
      </c>
      <c r="T3910" s="19">
        <f t="shared" si="309"/>
        <v>41849.135370370372</v>
      </c>
      <c r="U3910">
        <f t="shared" si="310"/>
        <v>2014</v>
      </c>
    </row>
    <row r="3911" spans="1:21" ht="43.2" hidden="1" x14ac:dyDescent="0.3">
      <c r="A3911" s="8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  <c r="O3911">
        <f t="shared" si="306"/>
        <v>0</v>
      </c>
      <c r="P3911" s="13">
        <f t="shared" si="307"/>
        <v>33.75</v>
      </c>
      <c r="Q3911" s="15" t="s">
        <v>8315</v>
      </c>
      <c r="R3911" t="s">
        <v>8316</v>
      </c>
      <c r="S3911" s="19">
        <f t="shared" si="308"/>
        <v>41863.359282407408</v>
      </c>
      <c r="T3911" s="19">
        <f t="shared" si="309"/>
        <v>41893.359282407408</v>
      </c>
      <c r="U3911">
        <f t="shared" si="310"/>
        <v>2014</v>
      </c>
    </row>
    <row r="3912" spans="1:21" ht="43.2" hidden="1" x14ac:dyDescent="0.3">
      <c r="A3912" s="8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  <c r="O3912">
        <f t="shared" si="306"/>
        <v>3</v>
      </c>
      <c r="P3912" s="13">
        <f t="shared" si="307"/>
        <v>61.67</v>
      </c>
      <c r="Q3912" s="15" t="s">
        <v>8315</v>
      </c>
      <c r="R3912" t="s">
        <v>8316</v>
      </c>
      <c r="S3912" s="19">
        <f t="shared" si="308"/>
        <v>42224.756909722222</v>
      </c>
      <c r="T3912" s="19">
        <f t="shared" si="309"/>
        <v>42254.756909722222</v>
      </c>
      <c r="U3912">
        <f t="shared" si="310"/>
        <v>2015</v>
      </c>
    </row>
    <row r="3913" spans="1:21" ht="43.2" hidden="1" x14ac:dyDescent="0.3">
      <c r="A3913" s="8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  <c r="O3913">
        <f t="shared" si="306"/>
        <v>37</v>
      </c>
      <c r="P3913" s="13">
        <f t="shared" si="307"/>
        <v>83.14</v>
      </c>
      <c r="Q3913" s="15" t="s">
        <v>8315</v>
      </c>
      <c r="R3913" t="s">
        <v>8316</v>
      </c>
      <c r="S3913" s="19">
        <f t="shared" si="308"/>
        <v>41939.8122337963</v>
      </c>
      <c r="T3913" s="19">
        <f t="shared" si="309"/>
        <v>41969.853900462964</v>
      </c>
      <c r="U3913">
        <f t="shared" si="310"/>
        <v>2014</v>
      </c>
    </row>
    <row r="3914" spans="1:21" ht="43.2" hidden="1" x14ac:dyDescent="0.3">
      <c r="A3914" s="8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  <c r="O3914">
        <f t="shared" si="306"/>
        <v>0</v>
      </c>
      <c r="P3914" s="13">
        <f t="shared" si="307"/>
        <v>1</v>
      </c>
      <c r="Q3914" s="15" t="s">
        <v>8315</v>
      </c>
      <c r="R3914" t="s">
        <v>8316</v>
      </c>
      <c r="S3914" s="19">
        <f t="shared" si="308"/>
        <v>42059.270023148143</v>
      </c>
      <c r="T3914" s="19">
        <f t="shared" si="309"/>
        <v>42119.190972222219</v>
      </c>
      <c r="U3914">
        <f t="shared" si="310"/>
        <v>2015</v>
      </c>
    </row>
    <row r="3915" spans="1:21" ht="43.2" hidden="1" x14ac:dyDescent="0.3">
      <c r="A3915" s="8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  <c r="O3915">
        <f t="shared" si="306"/>
        <v>10</v>
      </c>
      <c r="P3915" s="13">
        <f t="shared" si="307"/>
        <v>142.86000000000001</v>
      </c>
      <c r="Q3915" s="15" t="s">
        <v>8315</v>
      </c>
      <c r="R3915" t="s">
        <v>8316</v>
      </c>
      <c r="S3915" s="19">
        <f t="shared" si="308"/>
        <v>42308.211215277777</v>
      </c>
      <c r="T3915" s="19">
        <f t="shared" si="309"/>
        <v>42338.252881944441</v>
      </c>
      <c r="U3915">
        <f t="shared" si="310"/>
        <v>2015</v>
      </c>
    </row>
    <row r="3916" spans="1:21" ht="43.2" x14ac:dyDescent="0.3">
      <c r="A3916" s="8">
        <v>3914</v>
      </c>
      <c r="B3916" s="9" t="s">
        <v>3911</v>
      </c>
      <c r="C3916" s="9" t="s">
        <v>8022</v>
      </c>
      <c r="D3916" s="10">
        <v>2500</v>
      </c>
      <c r="E3916" s="11">
        <v>909</v>
      </c>
      <c r="F3916" s="8" t="s">
        <v>8220</v>
      </c>
      <c r="G3916" s="8" t="s">
        <v>8224</v>
      </c>
      <c r="H3916" s="8" t="s">
        <v>8246</v>
      </c>
      <c r="I3916" s="8">
        <v>1431298740</v>
      </c>
      <c r="J3916" s="8">
        <v>1429558756</v>
      </c>
      <c r="K3916" s="8" t="b">
        <v>0</v>
      </c>
      <c r="L3916" s="8">
        <v>27</v>
      </c>
      <c r="M3916" s="8" t="b">
        <v>0</v>
      </c>
      <c r="N3916" s="8" t="s">
        <v>8269</v>
      </c>
      <c r="O3916">
        <f t="shared" si="306"/>
        <v>36</v>
      </c>
      <c r="P3916" s="13">
        <f t="shared" si="307"/>
        <v>33.67</v>
      </c>
      <c r="Q3916" s="15" t="s">
        <v>8315</v>
      </c>
      <c r="R3916" t="s">
        <v>8316</v>
      </c>
      <c r="S3916" s="19">
        <f t="shared" si="308"/>
        <v>42114.818935185183</v>
      </c>
      <c r="T3916" s="19">
        <f t="shared" si="309"/>
        <v>42134.957638888889</v>
      </c>
      <c r="U3916">
        <f t="shared" si="310"/>
        <v>2015</v>
      </c>
    </row>
    <row r="3917" spans="1:21" ht="43.2" x14ac:dyDescent="0.3">
      <c r="A3917" s="8">
        <v>3915</v>
      </c>
      <c r="B3917" s="9" t="s">
        <v>3912</v>
      </c>
      <c r="C3917" s="9" t="s">
        <v>8023</v>
      </c>
      <c r="D3917" s="10">
        <v>1500</v>
      </c>
      <c r="E3917" s="11">
        <v>5</v>
      </c>
      <c r="F3917" s="8" t="s">
        <v>8220</v>
      </c>
      <c r="G3917" s="8" t="s">
        <v>8224</v>
      </c>
      <c r="H3917" s="8" t="s">
        <v>8246</v>
      </c>
      <c r="I3917" s="8">
        <v>1464824309</v>
      </c>
      <c r="J3917" s="8">
        <v>1462232309</v>
      </c>
      <c r="K3917" s="8" t="b">
        <v>0</v>
      </c>
      <c r="L3917" s="8">
        <v>1</v>
      </c>
      <c r="M3917" s="8" t="b">
        <v>0</v>
      </c>
      <c r="N3917" s="8" t="s">
        <v>8269</v>
      </c>
      <c r="O3917">
        <f t="shared" si="306"/>
        <v>0</v>
      </c>
      <c r="P3917" s="13">
        <f t="shared" si="307"/>
        <v>5</v>
      </c>
      <c r="Q3917" s="15" t="s">
        <v>8315</v>
      </c>
      <c r="R3917" t="s">
        <v>8316</v>
      </c>
      <c r="S3917" s="19">
        <f t="shared" si="308"/>
        <v>42492.98505787037</v>
      </c>
      <c r="T3917" s="19">
        <f t="shared" si="309"/>
        <v>42522.98505787037</v>
      </c>
      <c r="U3917">
        <f t="shared" si="310"/>
        <v>2016</v>
      </c>
    </row>
    <row r="3918" spans="1:21" ht="43.2" x14ac:dyDescent="0.3">
      <c r="A3918" s="8">
        <v>3916</v>
      </c>
      <c r="B3918" s="9" t="s">
        <v>3913</v>
      </c>
      <c r="C3918" s="9" t="s">
        <v>8024</v>
      </c>
      <c r="D3918" s="10">
        <v>2000</v>
      </c>
      <c r="E3918" s="11">
        <v>0</v>
      </c>
      <c r="F3918" s="8" t="s">
        <v>8220</v>
      </c>
      <c r="G3918" s="8" t="s">
        <v>8231</v>
      </c>
      <c r="H3918" s="8" t="s">
        <v>8252</v>
      </c>
      <c r="I3918" s="8">
        <v>1464952752</v>
      </c>
      <c r="J3918" s="8">
        <v>1462360752</v>
      </c>
      <c r="K3918" s="8" t="b">
        <v>0</v>
      </c>
      <c r="L3918" s="8">
        <v>0</v>
      </c>
      <c r="M3918" s="8" t="b">
        <v>0</v>
      </c>
      <c r="N3918" s="8" t="s">
        <v>8269</v>
      </c>
      <c r="O3918">
        <f t="shared" si="306"/>
        <v>0</v>
      </c>
      <c r="P3918" s="13">
        <f t="shared" si="307"/>
        <v>0</v>
      </c>
      <c r="Q3918" s="15" t="s">
        <v>8315</v>
      </c>
      <c r="R3918" t="s">
        <v>8316</v>
      </c>
      <c r="S3918" s="19">
        <f t="shared" si="308"/>
        <v>42494.471666666665</v>
      </c>
      <c r="T3918" s="19">
        <f t="shared" si="309"/>
        <v>42524.471666666665</v>
      </c>
      <c r="U3918">
        <f t="shared" si="310"/>
        <v>2016</v>
      </c>
    </row>
    <row r="3919" spans="1:21" ht="43.2" x14ac:dyDescent="0.3">
      <c r="A3919" s="8">
        <v>3917</v>
      </c>
      <c r="B3919" s="9" t="s">
        <v>3914</v>
      </c>
      <c r="C3919" s="9" t="s">
        <v>8025</v>
      </c>
      <c r="D3919" s="10">
        <v>3500</v>
      </c>
      <c r="E3919" s="11">
        <v>10</v>
      </c>
      <c r="F3919" s="8" t="s">
        <v>8220</v>
      </c>
      <c r="G3919" s="8" t="s">
        <v>8224</v>
      </c>
      <c r="H3919" s="8" t="s">
        <v>8246</v>
      </c>
      <c r="I3919" s="8">
        <v>1410439161</v>
      </c>
      <c r="J3919" s="8">
        <v>1407847161</v>
      </c>
      <c r="K3919" s="8" t="b">
        <v>0</v>
      </c>
      <c r="L3919" s="8">
        <v>1</v>
      </c>
      <c r="M3919" s="8" t="b">
        <v>0</v>
      </c>
      <c r="N3919" s="8" t="s">
        <v>8269</v>
      </c>
      <c r="O3919">
        <f t="shared" si="306"/>
        <v>0</v>
      </c>
      <c r="P3919" s="13">
        <f t="shared" si="307"/>
        <v>10</v>
      </c>
      <c r="Q3919" s="15" t="s">
        <v>8315</v>
      </c>
      <c r="R3919" t="s">
        <v>8316</v>
      </c>
      <c r="S3919" s="19">
        <f t="shared" si="308"/>
        <v>41863.527326388888</v>
      </c>
      <c r="T3919" s="19">
        <f t="shared" si="309"/>
        <v>41893.527326388888</v>
      </c>
      <c r="U3919">
        <f t="shared" si="310"/>
        <v>2014</v>
      </c>
    </row>
    <row r="3920" spans="1:21" ht="57.6" hidden="1" x14ac:dyDescent="0.3">
      <c r="A3920" s="8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  <c r="O3920">
        <f t="shared" si="306"/>
        <v>0</v>
      </c>
      <c r="P3920" s="13">
        <f t="shared" si="307"/>
        <v>40</v>
      </c>
      <c r="Q3920" s="15" t="s">
        <v>8315</v>
      </c>
      <c r="R3920" t="s">
        <v>8316</v>
      </c>
      <c r="S3920" s="19">
        <f t="shared" si="308"/>
        <v>41843.664618055554</v>
      </c>
      <c r="T3920" s="19">
        <f t="shared" si="309"/>
        <v>41855.666666666664</v>
      </c>
      <c r="U3920">
        <f t="shared" si="310"/>
        <v>2014</v>
      </c>
    </row>
    <row r="3921" spans="1:21" ht="43.2" hidden="1" x14ac:dyDescent="0.3">
      <c r="A3921" s="8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  <c r="O3921">
        <f t="shared" si="306"/>
        <v>2</v>
      </c>
      <c r="P3921" s="13">
        <f t="shared" si="307"/>
        <v>30</v>
      </c>
      <c r="Q3921" s="15" t="s">
        <v>8315</v>
      </c>
      <c r="R3921" t="s">
        <v>8316</v>
      </c>
      <c r="S3921" s="19">
        <f t="shared" si="308"/>
        <v>42358.684872685189</v>
      </c>
      <c r="T3921" s="19">
        <f t="shared" si="309"/>
        <v>42387</v>
      </c>
      <c r="U3921">
        <f t="shared" si="310"/>
        <v>2015</v>
      </c>
    </row>
    <row r="3922" spans="1:21" ht="43.2" x14ac:dyDescent="0.3">
      <c r="A3922" s="8">
        <v>3920</v>
      </c>
      <c r="B3922" s="9" t="s">
        <v>3917</v>
      </c>
      <c r="C3922" s="9" t="s">
        <v>8028</v>
      </c>
      <c r="D3922" s="10">
        <v>2500</v>
      </c>
      <c r="E3922" s="11">
        <v>135</v>
      </c>
      <c r="F3922" s="8" t="s">
        <v>8220</v>
      </c>
      <c r="G3922" s="8" t="s">
        <v>8224</v>
      </c>
      <c r="H3922" s="8" t="s">
        <v>8246</v>
      </c>
      <c r="I3922" s="8">
        <v>1479032260</v>
      </c>
      <c r="J3922" s="8">
        <v>1476436660</v>
      </c>
      <c r="K3922" s="8" t="b">
        <v>0</v>
      </c>
      <c r="L3922" s="8">
        <v>3</v>
      </c>
      <c r="M3922" s="8" t="b">
        <v>0</v>
      </c>
      <c r="N3922" s="8" t="s">
        <v>8269</v>
      </c>
      <c r="O3922">
        <f t="shared" si="306"/>
        <v>5</v>
      </c>
      <c r="P3922" s="13">
        <f t="shared" si="307"/>
        <v>45</v>
      </c>
      <c r="Q3922" s="15" t="s">
        <v>8315</v>
      </c>
      <c r="R3922" t="s">
        <v>8316</v>
      </c>
      <c r="S3922" s="19">
        <f t="shared" si="308"/>
        <v>42657.38726851852</v>
      </c>
      <c r="T3922" s="19">
        <f t="shared" si="309"/>
        <v>42687.428935185191</v>
      </c>
      <c r="U3922">
        <f t="shared" si="310"/>
        <v>2016</v>
      </c>
    </row>
    <row r="3923" spans="1:21" ht="43.2" x14ac:dyDescent="0.3">
      <c r="A3923" s="8">
        <v>3921</v>
      </c>
      <c r="B3923" s="9" t="s">
        <v>3918</v>
      </c>
      <c r="C3923" s="9" t="s">
        <v>8029</v>
      </c>
      <c r="D3923" s="10">
        <v>3000</v>
      </c>
      <c r="E3923" s="11">
        <v>0</v>
      </c>
      <c r="F3923" s="8" t="s">
        <v>8220</v>
      </c>
      <c r="G3923" s="8" t="s">
        <v>8224</v>
      </c>
      <c r="H3923" s="8" t="s">
        <v>8246</v>
      </c>
      <c r="I3923" s="8">
        <v>1414346400</v>
      </c>
      <c r="J3923" s="8">
        <v>1413291655</v>
      </c>
      <c r="K3923" s="8" t="b">
        <v>0</v>
      </c>
      <c r="L3923" s="8">
        <v>0</v>
      </c>
      <c r="M3923" s="8" t="b">
        <v>0</v>
      </c>
      <c r="N3923" s="8" t="s">
        <v>8269</v>
      </c>
      <c r="O3923">
        <f t="shared" si="306"/>
        <v>0</v>
      </c>
      <c r="P3923" s="13">
        <f t="shared" si="307"/>
        <v>0</v>
      </c>
      <c r="Q3923" s="15" t="s">
        <v>8315</v>
      </c>
      <c r="R3923" t="s">
        <v>8316</v>
      </c>
      <c r="S3923" s="19">
        <f t="shared" si="308"/>
        <v>41926.542303240742</v>
      </c>
      <c r="T3923" s="19">
        <f t="shared" si="309"/>
        <v>41938.75</v>
      </c>
      <c r="U3923">
        <f t="shared" si="310"/>
        <v>2014</v>
      </c>
    </row>
    <row r="3924" spans="1:21" ht="43.2" hidden="1" x14ac:dyDescent="0.3">
      <c r="A3924" s="8">
        <v>3922</v>
      </c>
      <c r="B3924" s="9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  <c r="O3924">
        <f t="shared" si="306"/>
        <v>8</v>
      </c>
      <c r="P3924" s="13">
        <f t="shared" si="307"/>
        <v>10.17</v>
      </c>
      <c r="Q3924" s="15" t="s">
        <v>8315</v>
      </c>
      <c r="R3924" t="s">
        <v>8316</v>
      </c>
      <c r="S3924" s="19">
        <f t="shared" si="308"/>
        <v>42020.768634259264</v>
      </c>
      <c r="T3924" s="19">
        <f t="shared" si="309"/>
        <v>42065.958333333328</v>
      </c>
      <c r="U3924">
        <f t="shared" si="310"/>
        <v>2015</v>
      </c>
    </row>
    <row r="3925" spans="1:21" ht="43.2" hidden="1" x14ac:dyDescent="0.3">
      <c r="A3925" s="8">
        <v>3923</v>
      </c>
      <c r="B3925" s="9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  <c r="O3925">
        <f t="shared" si="306"/>
        <v>12</v>
      </c>
      <c r="P3925" s="13">
        <f t="shared" si="307"/>
        <v>81.41</v>
      </c>
      <c r="Q3925" s="15" t="s">
        <v>8315</v>
      </c>
      <c r="R3925" t="s">
        <v>8316</v>
      </c>
      <c r="S3925" s="19">
        <f t="shared" si="308"/>
        <v>42075.979988425926</v>
      </c>
      <c r="T3925" s="19">
        <f t="shared" si="309"/>
        <v>42103.979988425926</v>
      </c>
      <c r="U3925">
        <f t="shared" si="310"/>
        <v>2015</v>
      </c>
    </row>
    <row r="3926" spans="1:21" ht="43.2" hidden="1" x14ac:dyDescent="0.3">
      <c r="A3926" s="8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  <c r="O3926">
        <f t="shared" si="306"/>
        <v>15</v>
      </c>
      <c r="P3926" s="13">
        <f t="shared" si="307"/>
        <v>57.25</v>
      </c>
      <c r="Q3926" s="15" t="s">
        <v>8315</v>
      </c>
      <c r="R3926" t="s">
        <v>8316</v>
      </c>
      <c r="S3926" s="19">
        <f t="shared" si="308"/>
        <v>41786.959745370368</v>
      </c>
      <c r="T3926" s="19">
        <f t="shared" si="309"/>
        <v>41816.959745370368</v>
      </c>
      <c r="U3926">
        <f t="shared" si="310"/>
        <v>2014</v>
      </c>
    </row>
    <row r="3927" spans="1:21" ht="43.2" hidden="1" x14ac:dyDescent="0.3">
      <c r="A3927" s="8">
        <v>3925</v>
      </c>
      <c r="B3927" s="9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  <c r="O3927">
        <f t="shared" si="306"/>
        <v>10</v>
      </c>
      <c r="P3927" s="13">
        <f t="shared" si="307"/>
        <v>5</v>
      </c>
      <c r="Q3927" s="15" t="s">
        <v>8315</v>
      </c>
      <c r="R3927" t="s">
        <v>8316</v>
      </c>
      <c r="S3927" s="19">
        <f t="shared" si="308"/>
        <v>41820.870821759258</v>
      </c>
      <c r="T3927" s="19">
        <f t="shared" si="309"/>
        <v>41850.870821759258</v>
      </c>
      <c r="U3927">
        <f t="shared" si="310"/>
        <v>2014</v>
      </c>
    </row>
    <row r="3928" spans="1:21" ht="28.8" hidden="1" x14ac:dyDescent="0.3">
      <c r="A3928" s="8">
        <v>3926</v>
      </c>
      <c r="B3928" s="9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  <c r="O3928">
        <f t="shared" si="306"/>
        <v>0</v>
      </c>
      <c r="P3928" s="13">
        <f t="shared" si="307"/>
        <v>15</v>
      </c>
      <c r="Q3928" s="15" t="s">
        <v>8315</v>
      </c>
      <c r="R3928" t="s">
        <v>8316</v>
      </c>
      <c r="S3928" s="19">
        <f t="shared" si="308"/>
        <v>41970.085046296299</v>
      </c>
      <c r="T3928" s="19">
        <f t="shared" si="309"/>
        <v>42000.085046296299</v>
      </c>
      <c r="U3928">
        <f t="shared" si="310"/>
        <v>2014</v>
      </c>
    </row>
    <row r="3929" spans="1:21" ht="43.2" x14ac:dyDescent="0.3">
      <c r="A3929" s="8">
        <v>3927</v>
      </c>
      <c r="B3929" s="9" t="s">
        <v>3924</v>
      </c>
      <c r="C3929" s="9" t="s">
        <v>8035</v>
      </c>
      <c r="D3929" s="10">
        <v>2500</v>
      </c>
      <c r="E3929" s="11">
        <v>25</v>
      </c>
      <c r="F3929" s="8" t="s">
        <v>8220</v>
      </c>
      <c r="G3929" s="8" t="s">
        <v>8224</v>
      </c>
      <c r="H3929" s="8" t="s">
        <v>8246</v>
      </c>
      <c r="I3929" s="8">
        <v>1407565504</v>
      </c>
      <c r="J3929" s="8">
        <v>1404973504</v>
      </c>
      <c r="K3929" s="8" t="b">
        <v>0</v>
      </c>
      <c r="L3929" s="8">
        <v>2</v>
      </c>
      <c r="M3929" s="8" t="b">
        <v>0</v>
      </c>
      <c r="N3929" s="8" t="s">
        <v>8269</v>
      </c>
      <c r="O3929">
        <f t="shared" si="306"/>
        <v>1</v>
      </c>
      <c r="P3929" s="13">
        <f t="shared" si="307"/>
        <v>12.5</v>
      </c>
      <c r="Q3929" s="15" t="s">
        <v>8315</v>
      </c>
      <c r="R3929" t="s">
        <v>8316</v>
      </c>
      <c r="S3929" s="19">
        <f t="shared" si="308"/>
        <v>41830.267407407409</v>
      </c>
      <c r="T3929" s="19">
        <f t="shared" si="309"/>
        <v>41860.267407407409</v>
      </c>
      <c r="U3929">
        <f t="shared" si="310"/>
        <v>2014</v>
      </c>
    </row>
    <row r="3930" spans="1:21" ht="43.2" hidden="1" x14ac:dyDescent="0.3">
      <c r="A3930" s="8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  <c r="O3930">
        <f t="shared" si="306"/>
        <v>13</v>
      </c>
      <c r="P3930" s="13">
        <f t="shared" si="307"/>
        <v>93</v>
      </c>
      <c r="Q3930" s="15" t="s">
        <v>8315</v>
      </c>
      <c r="R3930" t="s">
        <v>8316</v>
      </c>
      <c r="S3930" s="19">
        <f t="shared" si="308"/>
        <v>42265.683182870373</v>
      </c>
      <c r="T3930" s="19">
        <f t="shared" si="309"/>
        <v>42293.207638888889</v>
      </c>
      <c r="U3930">
        <f t="shared" si="310"/>
        <v>2015</v>
      </c>
    </row>
    <row r="3931" spans="1:21" ht="43.2" hidden="1" x14ac:dyDescent="0.3">
      <c r="A3931" s="8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  <c r="O3931">
        <f t="shared" si="306"/>
        <v>2</v>
      </c>
      <c r="P3931" s="13">
        <f t="shared" si="307"/>
        <v>32.36</v>
      </c>
      <c r="Q3931" s="15" t="s">
        <v>8315</v>
      </c>
      <c r="R3931" t="s">
        <v>8316</v>
      </c>
      <c r="S3931" s="19">
        <f t="shared" si="308"/>
        <v>42601.827141203699</v>
      </c>
      <c r="T3931" s="19">
        <f t="shared" si="309"/>
        <v>42631.827141203699</v>
      </c>
      <c r="U3931">
        <f t="shared" si="310"/>
        <v>2016</v>
      </c>
    </row>
    <row r="3932" spans="1:21" ht="43.2" hidden="1" x14ac:dyDescent="0.3">
      <c r="A3932" s="8">
        <v>3930</v>
      </c>
      <c r="B3932" s="9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  <c r="O3932">
        <f t="shared" si="306"/>
        <v>0</v>
      </c>
      <c r="P3932" s="13">
        <f t="shared" si="307"/>
        <v>0</v>
      </c>
      <c r="Q3932" s="15" t="s">
        <v>8315</v>
      </c>
      <c r="R3932" t="s">
        <v>8316</v>
      </c>
      <c r="S3932" s="19">
        <f t="shared" si="308"/>
        <v>42433.338749999995</v>
      </c>
      <c r="T3932" s="19">
        <f t="shared" si="309"/>
        <v>42461.25</v>
      </c>
      <c r="U3932">
        <f t="shared" si="310"/>
        <v>2016</v>
      </c>
    </row>
    <row r="3933" spans="1:21" ht="43.2" hidden="1" x14ac:dyDescent="0.3">
      <c r="A3933" s="8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  <c r="O3933">
        <f t="shared" si="306"/>
        <v>0</v>
      </c>
      <c r="P3933" s="13">
        <f t="shared" si="307"/>
        <v>0</v>
      </c>
      <c r="Q3933" s="15" t="s">
        <v>8315</v>
      </c>
      <c r="R3933" t="s">
        <v>8316</v>
      </c>
      <c r="S3933" s="19">
        <f t="shared" si="308"/>
        <v>42228.151701388888</v>
      </c>
      <c r="T3933" s="19">
        <f t="shared" si="309"/>
        <v>42253.151701388888</v>
      </c>
      <c r="U3933">
        <f t="shared" si="310"/>
        <v>2015</v>
      </c>
    </row>
    <row r="3934" spans="1:21" ht="43.2" hidden="1" x14ac:dyDescent="0.3">
      <c r="A3934" s="8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  <c r="O3934">
        <f t="shared" si="306"/>
        <v>0</v>
      </c>
      <c r="P3934" s="13">
        <f t="shared" si="307"/>
        <v>1</v>
      </c>
      <c r="Q3934" s="15" t="s">
        <v>8315</v>
      </c>
      <c r="R3934" t="s">
        <v>8316</v>
      </c>
      <c r="S3934" s="19">
        <f t="shared" si="308"/>
        <v>42415.168564814812</v>
      </c>
      <c r="T3934" s="19">
        <f t="shared" si="309"/>
        <v>42445.126898148148</v>
      </c>
      <c r="U3934">
        <f t="shared" si="310"/>
        <v>2016</v>
      </c>
    </row>
    <row r="3935" spans="1:21" ht="43.2" hidden="1" x14ac:dyDescent="0.3">
      <c r="A3935" s="8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  <c r="O3935">
        <f t="shared" si="306"/>
        <v>16</v>
      </c>
      <c r="P3935" s="13">
        <f t="shared" si="307"/>
        <v>91.83</v>
      </c>
      <c r="Q3935" s="15" t="s">
        <v>8315</v>
      </c>
      <c r="R3935" t="s">
        <v>8316</v>
      </c>
      <c r="S3935" s="19">
        <f t="shared" si="308"/>
        <v>42538.968310185184</v>
      </c>
      <c r="T3935" s="19">
        <f t="shared" si="309"/>
        <v>42568.029861111107</v>
      </c>
      <c r="U3935">
        <f t="shared" si="310"/>
        <v>2016</v>
      </c>
    </row>
    <row r="3936" spans="1:21" ht="43.2" hidden="1" x14ac:dyDescent="0.3">
      <c r="A3936" s="8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  <c r="O3936">
        <f t="shared" si="306"/>
        <v>11</v>
      </c>
      <c r="P3936" s="13">
        <f t="shared" si="307"/>
        <v>45.83</v>
      </c>
      <c r="Q3936" s="15" t="s">
        <v>8315</v>
      </c>
      <c r="R3936" t="s">
        <v>8316</v>
      </c>
      <c r="S3936" s="19">
        <f t="shared" si="308"/>
        <v>42233.671747685185</v>
      </c>
      <c r="T3936" s="19">
        <f t="shared" si="309"/>
        <v>42278.541666666672</v>
      </c>
      <c r="U3936">
        <f t="shared" si="310"/>
        <v>2015</v>
      </c>
    </row>
    <row r="3937" spans="1:21" ht="57.6" x14ac:dyDescent="0.3">
      <c r="A3937" s="8">
        <v>3935</v>
      </c>
      <c r="B3937" s="9" t="s">
        <v>3932</v>
      </c>
      <c r="C3937" s="9" t="s">
        <v>8043</v>
      </c>
      <c r="D3937" s="10">
        <v>3000</v>
      </c>
      <c r="E3937" s="11">
        <v>1315</v>
      </c>
      <c r="F3937" s="8" t="s">
        <v>8220</v>
      </c>
      <c r="G3937" s="8" t="s">
        <v>8224</v>
      </c>
      <c r="H3937" s="8" t="s">
        <v>8246</v>
      </c>
      <c r="I3937" s="8">
        <v>1443973546</v>
      </c>
      <c r="J3937" s="8">
        <v>1438789546</v>
      </c>
      <c r="K3937" s="8" t="b">
        <v>0</v>
      </c>
      <c r="L3937" s="8">
        <v>23</v>
      </c>
      <c r="M3937" s="8" t="b">
        <v>0</v>
      </c>
      <c r="N3937" s="8" t="s">
        <v>8269</v>
      </c>
      <c r="O3937">
        <f t="shared" si="306"/>
        <v>44</v>
      </c>
      <c r="P3937" s="13">
        <f t="shared" si="307"/>
        <v>57.17</v>
      </c>
      <c r="Q3937" s="15" t="s">
        <v>8315</v>
      </c>
      <c r="R3937" t="s">
        <v>8316</v>
      </c>
      <c r="S3937" s="19">
        <f t="shared" si="308"/>
        <v>42221.656782407401</v>
      </c>
      <c r="T3937" s="19">
        <f t="shared" si="309"/>
        <v>42281.656782407401</v>
      </c>
      <c r="U3937">
        <f t="shared" si="310"/>
        <v>2015</v>
      </c>
    </row>
    <row r="3938" spans="1:21" ht="43.2" hidden="1" x14ac:dyDescent="0.3">
      <c r="A3938" s="8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  <c r="O3938">
        <f t="shared" si="306"/>
        <v>0</v>
      </c>
      <c r="P3938" s="13">
        <f t="shared" si="307"/>
        <v>0</v>
      </c>
      <c r="Q3938" s="15" t="s">
        <v>8315</v>
      </c>
      <c r="R3938" t="s">
        <v>8316</v>
      </c>
      <c r="S3938" s="19">
        <f t="shared" si="308"/>
        <v>42675.262962962966</v>
      </c>
      <c r="T3938" s="19">
        <f t="shared" si="309"/>
        <v>42705.304629629631</v>
      </c>
      <c r="U3938">
        <f t="shared" si="310"/>
        <v>2016</v>
      </c>
    </row>
    <row r="3939" spans="1:21" ht="43.2" x14ac:dyDescent="0.3">
      <c r="A3939" s="8">
        <v>3937</v>
      </c>
      <c r="B3939" s="9" t="s">
        <v>3934</v>
      </c>
      <c r="C3939" s="9" t="s">
        <v>8045</v>
      </c>
      <c r="D3939" s="10">
        <v>2885</v>
      </c>
      <c r="E3939" s="11">
        <v>2485</v>
      </c>
      <c r="F3939" s="8" t="s">
        <v>8220</v>
      </c>
      <c r="G3939" s="8" t="s">
        <v>8223</v>
      </c>
      <c r="H3939" s="8" t="s">
        <v>8245</v>
      </c>
      <c r="I3939" s="8">
        <v>1468249760</v>
      </c>
      <c r="J3939" s="8">
        <v>1465830560</v>
      </c>
      <c r="K3939" s="8" t="b">
        <v>0</v>
      </c>
      <c r="L3939" s="8">
        <v>10</v>
      </c>
      <c r="M3939" s="8" t="b">
        <v>0</v>
      </c>
      <c r="N3939" s="8" t="s">
        <v>8269</v>
      </c>
      <c r="O3939">
        <f t="shared" si="306"/>
        <v>86</v>
      </c>
      <c r="P3939" s="13">
        <f t="shared" si="307"/>
        <v>248.5</v>
      </c>
      <c r="Q3939" s="15" t="s">
        <v>8315</v>
      </c>
      <c r="R3939" t="s">
        <v>8316</v>
      </c>
      <c r="S3939" s="19">
        <f t="shared" si="308"/>
        <v>42534.631481481483</v>
      </c>
      <c r="T3939" s="19">
        <f t="shared" si="309"/>
        <v>42562.631481481483</v>
      </c>
      <c r="U3939">
        <f t="shared" si="310"/>
        <v>2016</v>
      </c>
    </row>
    <row r="3940" spans="1:21" ht="43.2" x14ac:dyDescent="0.3">
      <c r="A3940" s="8">
        <v>3938</v>
      </c>
      <c r="B3940" s="9" t="s">
        <v>3935</v>
      </c>
      <c r="C3940" s="9" t="s">
        <v>8046</v>
      </c>
      <c r="D3940" s="10">
        <v>3255</v>
      </c>
      <c r="E3940" s="11">
        <v>397</v>
      </c>
      <c r="F3940" s="8" t="s">
        <v>8220</v>
      </c>
      <c r="G3940" s="8" t="s">
        <v>8223</v>
      </c>
      <c r="H3940" s="8" t="s">
        <v>8245</v>
      </c>
      <c r="I3940" s="8">
        <v>1435441454</v>
      </c>
      <c r="J3940" s="8">
        <v>1432763054</v>
      </c>
      <c r="K3940" s="8" t="b">
        <v>0</v>
      </c>
      <c r="L3940" s="8">
        <v>5</v>
      </c>
      <c r="M3940" s="8" t="b">
        <v>0</v>
      </c>
      <c r="N3940" s="8" t="s">
        <v>8269</v>
      </c>
      <c r="O3940">
        <f t="shared" si="306"/>
        <v>12</v>
      </c>
      <c r="P3940" s="13">
        <f t="shared" si="307"/>
        <v>79.400000000000006</v>
      </c>
      <c r="Q3940" s="15" t="s">
        <v>8315</v>
      </c>
      <c r="R3940" t="s">
        <v>8316</v>
      </c>
      <c r="S3940" s="19">
        <f t="shared" si="308"/>
        <v>42151.905717592599</v>
      </c>
      <c r="T3940" s="19">
        <f t="shared" si="309"/>
        <v>42182.905717592599</v>
      </c>
      <c r="U3940">
        <f t="shared" si="310"/>
        <v>2015</v>
      </c>
    </row>
    <row r="3941" spans="1:21" ht="43.2" hidden="1" x14ac:dyDescent="0.3">
      <c r="A3941" s="8">
        <v>3939</v>
      </c>
      <c r="B3941" s="9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  <c r="O3941">
        <f t="shared" si="306"/>
        <v>0</v>
      </c>
      <c r="P3941" s="13">
        <f t="shared" si="307"/>
        <v>5</v>
      </c>
      <c r="Q3941" s="15" t="s">
        <v>8315</v>
      </c>
      <c r="R3941" t="s">
        <v>8316</v>
      </c>
      <c r="S3941" s="19">
        <f t="shared" si="308"/>
        <v>41915.400219907409</v>
      </c>
      <c r="T3941" s="19">
        <f t="shared" si="309"/>
        <v>41919.1875</v>
      </c>
      <c r="U3941">
        <f t="shared" si="310"/>
        <v>2014</v>
      </c>
    </row>
    <row r="3942" spans="1:21" ht="43.2" hidden="1" x14ac:dyDescent="0.3">
      <c r="A3942" s="8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  <c r="O3942">
        <f t="shared" si="306"/>
        <v>0</v>
      </c>
      <c r="P3942" s="13">
        <f t="shared" si="307"/>
        <v>5.5</v>
      </c>
      <c r="Q3942" s="15" t="s">
        <v>8315</v>
      </c>
      <c r="R3942" t="s">
        <v>8316</v>
      </c>
      <c r="S3942" s="19">
        <f t="shared" si="308"/>
        <v>41961.492488425924</v>
      </c>
      <c r="T3942" s="19">
        <f t="shared" si="309"/>
        <v>42006.492488425924</v>
      </c>
      <c r="U3942">
        <f t="shared" si="310"/>
        <v>2014</v>
      </c>
    </row>
    <row r="3943" spans="1:21" ht="72" hidden="1" x14ac:dyDescent="0.3">
      <c r="A3943" s="8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  <c r="O3943">
        <f t="shared" si="306"/>
        <v>1</v>
      </c>
      <c r="P3943" s="13">
        <f t="shared" si="307"/>
        <v>25</v>
      </c>
      <c r="Q3943" s="15" t="s">
        <v>8315</v>
      </c>
      <c r="R3943" t="s">
        <v>8316</v>
      </c>
      <c r="S3943" s="19">
        <f t="shared" si="308"/>
        <v>41940.587233796294</v>
      </c>
      <c r="T3943" s="19">
        <f t="shared" si="309"/>
        <v>41968.041666666672</v>
      </c>
      <c r="U3943">
        <f t="shared" si="310"/>
        <v>2014</v>
      </c>
    </row>
    <row r="3944" spans="1:21" ht="43.2" x14ac:dyDescent="0.3">
      <c r="A3944" s="8">
        <v>3942</v>
      </c>
      <c r="B3944" s="9" t="s">
        <v>3939</v>
      </c>
      <c r="C3944" s="9" t="s">
        <v>8050</v>
      </c>
      <c r="D3944" s="10">
        <v>1200</v>
      </c>
      <c r="E3944" s="11">
        <v>0</v>
      </c>
      <c r="F3944" s="8" t="s">
        <v>8220</v>
      </c>
      <c r="G3944" s="8" t="s">
        <v>8223</v>
      </c>
      <c r="H3944" s="8" t="s">
        <v>8245</v>
      </c>
      <c r="I3944" s="8">
        <v>1434490914</v>
      </c>
      <c r="J3944" s="8">
        <v>1429306914</v>
      </c>
      <c r="K3944" s="8" t="b">
        <v>0</v>
      </c>
      <c r="L3944" s="8">
        <v>0</v>
      </c>
      <c r="M3944" s="8" t="b">
        <v>0</v>
      </c>
      <c r="N3944" s="8" t="s">
        <v>8269</v>
      </c>
      <c r="O3944">
        <f t="shared" si="306"/>
        <v>0</v>
      </c>
      <c r="P3944" s="13">
        <f t="shared" si="307"/>
        <v>0</v>
      </c>
      <c r="Q3944" s="15" t="s">
        <v>8315</v>
      </c>
      <c r="R3944" t="s">
        <v>8316</v>
      </c>
      <c r="S3944" s="19">
        <f t="shared" si="308"/>
        <v>42111.904097222221</v>
      </c>
      <c r="T3944" s="19">
        <f t="shared" si="309"/>
        <v>42171.904097222221</v>
      </c>
      <c r="U3944">
        <f t="shared" si="310"/>
        <v>2015</v>
      </c>
    </row>
    <row r="3945" spans="1:21" ht="43.2" hidden="1" x14ac:dyDescent="0.3">
      <c r="A3945" s="8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  <c r="O3945">
        <f t="shared" si="306"/>
        <v>36</v>
      </c>
      <c r="P3945" s="13">
        <f t="shared" si="307"/>
        <v>137.08000000000001</v>
      </c>
      <c r="Q3945" s="15" t="s">
        <v>8315</v>
      </c>
      <c r="R3945" t="s">
        <v>8316</v>
      </c>
      <c r="S3945" s="19">
        <f t="shared" si="308"/>
        <v>42279.778564814813</v>
      </c>
      <c r="T3945" s="19">
        <f t="shared" si="309"/>
        <v>42310.701388888891</v>
      </c>
      <c r="U3945">
        <f t="shared" si="310"/>
        <v>2015</v>
      </c>
    </row>
    <row r="3946" spans="1:21" ht="57.6" hidden="1" x14ac:dyDescent="0.3">
      <c r="A3946" s="8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  <c r="O3946">
        <f t="shared" si="306"/>
        <v>0</v>
      </c>
      <c r="P3946" s="13">
        <f t="shared" si="307"/>
        <v>0</v>
      </c>
      <c r="Q3946" s="15" t="s">
        <v>8315</v>
      </c>
      <c r="R3946" t="s">
        <v>8316</v>
      </c>
      <c r="S3946" s="19">
        <f t="shared" si="308"/>
        <v>42213.662905092591</v>
      </c>
      <c r="T3946" s="19">
        <f t="shared" si="309"/>
        <v>42243.662905092591</v>
      </c>
      <c r="U3946">
        <f t="shared" si="310"/>
        <v>2015</v>
      </c>
    </row>
    <row r="3947" spans="1:21" ht="43.2" x14ac:dyDescent="0.3">
      <c r="A3947" s="8">
        <v>3945</v>
      </c>
      <c r="B3947" s="9" t="s">
        <v>3942</v>
      </c>
      <c r="C3947" s="9" t="s">
        <v>8053</v>
      </c>
      <c r="D3947" s="10">
        <v>2000</v>
      </c>
      <c r="E3947" s="11">
        <v>5</v>
      </c>
      <c r="F3947" s="8" t="s">
        <v>8220</v>
      </c>
      <c r="G3947" s="8" t="s">
        <v>8223</v>
      </c>
      <c r="H3947" s="8" t="s">
        <v>8245</v>
      </c>
      <c r="I3947" s="8">
        <v>1431717268</v>
      </c>
      <c r="J3947" s="8">
        <v>1429125268</v>
      </c>
      <c r="K3947" s="8" t="b">
        <v>0</v>
      </c>
      <c r="L3947" s="8">
        <v>1</v>
      </c>
      <c r="M3947" s="8" t="b">
        <v>0</v>
      </c>
      <c r="N3947" s="8" t="s">
        <v>8269</v>
      </c>
      <c r="O3947">
        <f t="shared" si="306"/>
        <v>0</v>
      </c>
      <c r="P3947" s="13">
        <f t="shared" si="307"/>
        <v>5</v>
      </c>
      <c r="Q3947" s="15" t="s">
        <v>8315</v>
      </c>
      <c r="R3947" t="s">
        <v>8316</v>
      </c>
      <c r="S3947" s="19">
        <f t="shared" si="308"/>
        <v>42109.801712962959</v>
      </c>
      <c r="T3947" s="19">
        <f t="shared" si="309"/>
        <v>42139.801712962959</v>
      </c>
      <c r="U3947">
        <f t="shared" si="310"/>
        <v>2015</v>
      </c>
    </row>
    <row r="3948" spans="1:21" ht="28.8" hidden="1" x14ac:dyDescent="0.3">
      <c r="A3948" s="8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  <c r="O3948">
        <f t="shared" si="306"/>
        <v>3</v>
      </c>
      <c r="P3948" s="13">
        <f t="shared" si="307"/>
        <v>39</v>
      </c>
      <c r="Q3948" s="15" t="s">
        <v>8315</v>
      </c>
      <c r="R3948" t="s">
        <v>8316</v>
      </c>
      <c r="S3948" s="19">
        <f t="shared" si="308"/>
        <v>42031.833587962959</v>
      </c>
      <c r="T3948" s="19">
        <f t="shared" si="309"/>
        <v>42063.333333333328</v>
      </c>
      <c r="U3948">
        <f t="shared" si="310"/>
        <v>2015</v>
      </c>
    </row>
    <row r="3949" spans="1:21" ht="43.2" x14ac:dyDescent="0.3">
      <c r="A3949" s="8">
        <v>3947</v>
      </c>
      <c r="B3949" s="9" t="s">
        <v>3944</v>
      </c>
      <c r="C3949" s="9" t="s">
        <v>8055</v>
      </c>
      <c r="D3949" s="10">
        <v>3000</v>
      </c>
      <c r="E3949" s="11">
        <v>101</v>
      </c>
      <c r="F3949" s="8" t="s">
        <v>8220</v>
      </c>
      <c r="G3949" s="8" t="s">
        <v>8223</v>
      </c>
      <c r="H3949" s="8" t="s">
        <v>8245</v>
      </c>
      <c r="I3949" s="8">
        <v>1475378744</v>
      </c>
      <c r="J3949" s="8">
        <v>1472786744</v>
      </c>
      <c r="K3949" s="8" t="b">
        <v>0</v>
      </c>
      <c r="L3949" s="8">
        <v>2</v>
      </c>
      <c r="M3949" s="8" t="b">
        <v>0</v>
      </c>
      <c r="N3949" s="8" t="s">
        <v>8269</v>
      </c>
      <c r="O3949">
        <f t="shared" si="306"/>
        <v>3</v>
      </c>
      <c r="P3949" s="13">
        <f t="shared" si="307"/>
        <v>50.5</v>
      </c>
      <c r="Q3949" s="15" t="s">
        <v>8315</v>
      </c>
      <c r="R3949" t="s">
        <v>8316</v>
      </c>
      <c r="S3949" s="19">
        <f t="shared" si="308"/>
        <v>42615.142870370371</v>
      </c>
      <c r="T3949" s="19">
        <f t="shared" si="309"/>
        <v>42645.142870370371</v>
      </c>
      <c r="U3949">
        <f t="shared" si="310"/>
        <v>2016</v>
      </c>
    </row>
    <row r="3950" spans="1:21" ht="43.2" hidden="1" x14ac:dyDescent="0.3">
      <c r="A3950" s="8">
        <v>3948</v>
      </c>
      <c r="B3950" s="9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  <c r="O3950">
        <f t="shared" si="306"/>
        <v>0</v>
      </c>
      <c r="P3950" s="13">
        <f t="shared" si="307"/>
        <v>0</v>
      </c>
      <c r="Q3950" s="15" t="s">
        <v>8315</v>
      </c>
      <c r="R3950" t="s">
        <v>8316</v>
      </c>
      <c r="S3950" s="19">
        <f t="shared" si="308"/>
        <v>41829.325497685182</v>
      </c>
      <c r="T3950" s="19">
        <f t="shared" si="309"/>
        <v>41889.325497685182</v>
      </c>
      <c r="U3950">
        <f t="shared" si="310"/>
        <v>2014</v>
      </c>
    </row>
    <row r="3951" spans="1:21" ht="43.2" hidden="1" x14ac:dyDescent="0.3">
      <c r="A3951" s="8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  <c r="O3951">
        <f t="shared" si="306"/>
        <v>16</v>
      </c>
      <c r="P3951" s="13">
        <f t="shared" si="307"/>
        <v>49.28</v>
      </c>
      <c r="Q3951" s="15" t="s">
        <v>8315</v>
      </c>
      <c r="R3951" t="s">
        <v>8316</v>
      </c>
      <c r="S3951" s="19">
        <f t="shared" si="308"/>
        <v>42016.120613425926</v>
      </c>
      <c r="T3951" s="19">
        <f t="shared" si="309"/>
        <v>42046.120613425926</v>
      </c>
      <c r="U3951">
        <f t="shared" si="310"/>
        <v>2015</v>
      </c>
    </row>
    <row r="3952" spans="1:21" ht="57.6" x14ac:dyDescent="0.3">
      <c r="A3952" s="8">
        <v>3950</v>
      </c>
      <c r="B3952" s="9" t="s">
        <v>3947</v>
      </c>
      <c r="C3952" s="9" t="s">
        <v>8058</v>
      </c>
      <c r="D3952" s="10">
        <v>4000</v>
      </c>
      <c r="E3952" s="11">
        <v>25</v>
      </c>
      <c r="F3952" s="8" t="s">
        <v>8220</v>
      </c>
      <c r="G3952" s="8" t="s">
        <v>8223</v>
      </c>
      <c r="H3952" s="8" t="s">
        <v>8245</v>
      </c>
      <c r="I3952" s="8">
        <v>1460140500</v>
      </c>
      <c r="J3952" s="8">
        <v>1457628680</v>
      </c>
      <c r="K3952" s="8" t="b">
        <v>0</v>
      </c>
      <c r="L3952" s="8">
        <v>1</v>
      </c>
      <c r="M3952" s="8" t="b">
        <v>0</v>
      </c>
      <c r="N3952" s="8" t="s">
        <v>8269</v>
      </c>
      <c r="O3952">
        <f t="shared" si="306"/>
        <v>1</v>
      </c>
      <c r="P3952" s="13">
        <f t="shared" si="307"/>
        <v>25</v>
      </c>
      <c r="Q3952" s="15" t="s">
        <v>8315</v>
      </c>
      <c r="R3952" t="s">
        <v>8316</v>
      </c>
      <c r="S3952" s="19">
        <f t="shared" si="308"/>
        <v>42439.702314814815</v>
      </c>
      <c r="T3952" s="19">
        <f t="shared" si="309"/>
        <v>42468.774305555555</v>
      </c>
      <c r="U3952">
        <f t="shared" si="310"/>
        <v>2016</v>
      </c>
    </row>
    <row r="3953" spans="1:21" ht="43.2" hidden="1" x14ac:dyDescent="0.3">
      <c r="A3953" s="8">
        <v>3951</v>
      </c>
      <c r="B3953" s="9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  <c r="O3953">
        <f t="shared" si="306"/>
        <v>0</v>
      </c>
      <c r="P3953" s="13">
        <f t="shared" si="307"/>
        <v>1</v>
      </c>
      <c r="Q3953" s="15" t="s">
        <v>8315</v>
      </c>
      <c r="R3953" t="s">
        <v>8316</v>
      </c>
      <c r="S3953" s="19">
        <f t="shared" si="308"/>
        <v>42433.825717592597</v>
      </c>
      <c r="T3953" s="19">
        <f t="shared" si="309"/>
        <v>42493.784050925926</v>
      </c>
      <c r="U3953">
        <f t="shared" si="310"/>
        <v>2016</v>
      </c>
    </row>
    <row r="3954" spans="1:21" ht="43.2" hidden="1" x14ac:dyDescent="0.3">
      <c r="A3954" s="8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  <c r="O3954">
        <f t="shared" si="306"/>
        <v>0</v>
      </c>
      <c r="P3954" s="13">
        <f t="shared" si="307"/>
        <v>25</v>
      </c>
      <c r="Q3954" s="15" t="s">
        <v>8315</v>
      </c>
      <c r="R3954" t="s">
        <v>8316</v>
      </c>
      <c r="S3954" s="19">
        <f t="shared" si="308"/>
        <v>42243.790393518517</v>
      </c>
      <c r="T3954" s="19">
        <f t="shared" si="309"/>
        <v>42303.790393518517</v>
      </c>
      <c r="U3954">
        <f t="shared" si="310"/>
        <v>2015</v>
      </c>
    </row>
    <row r="3955" spans="1:21" ht="43.2" hidden="1" x14ac:dyDescent="0.3">
      <c r="A3955" s="8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  <c r="O3955">
        <f t="shared" si="306"/>
        <v>0</v>
      </c>
      <c r="P3955" s="13">
        <f t="shared" si="307"/>
        <v>0</v>
      </c>
      <c r="Q3955" s="15" t="s">
        <v>8315</v>
      </c>
      <c r="R3955" t="s">
        <v>8316</v>
      </c>
      <c r="S3955" s="19">
        <f t="shared" si="308"/>
        <v>42550.048449074078</v>
      </c>
      <c r="T3955" s="19">
        <f t="shared" si="309"/>
        <v>42580.978472222225</v>
      </c>
      <c r="U3955">
        <f t="shared" si="310"/>
        <v>2016</v>
      </c>
    </row>
    <row r="3956" spans="1:21" ht="57.6" hidden="1" x14ac:dyDescent="0.3">
      <c r="A3956" s="8">
        <v>3954</v>
      </c>
      <c r="B3956" s="9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  <c r="O3956">
        <f t="shared" si="306"/>
        <v>0</v>
      </c>
      <c r="P3956" s="13">
        <f t="shared" si="307"/>
        <v>0</v>
      </c>
      <c r="Q3956" s="15" t="s">
        <v>8315</v>
      </c>
      <c r="R3956" t="s">
        <v>8316</v>
      </c>
      <c r="S3956" s="19">
        <f t="shared" si="308"/>
        <v>41774.651203703703</v>
      </c>
      <c r="T3956" s="19">
        <f t="shared" si="309"/>
        <v>41834.651203703703</v>
      </c>
      <c r="U3956">
        <f t="shared" si="310"/>
        <v>2014</v>
      </c>
    </row>
    <row r="3957" spans="1:21" ht="43.2" x14ac:dyDescent="0.3">
      <c r="A3957" s="8">
        <v>3955</v>
      </c>
      <c r="B3957" s="9" t="s">
        <v>3952</v>
      </c>
      <c r="C3957" s="9" t="s">
        <v>8062</v>
      </c>
      <c r="D3957" s="10">
        <v>1750</v>
      </c>
      <c r="E3957" s="11">
        <v>425</v>
      </c>
      <c r="F3957" s="8" t="s">
        <v>8220</v>
      </c>
      <c r="G3957" s="8" t="s">
        <v>8223</v>
      </c>
      <c r="H3957" s="8" t="s">
        <v>8245</v>
      </c>
      <c r="I3957" s="8">
        <v>1448745741</v>
      </c>
      <c r="J3957" s="8">
        <v>1446150141</v>
      </c>
      <c r="K3957" s="8" t="b">
        <v>0</v>
      </c>
      <c r="L3957" s="8">
        <v>8</v>
      </c>
      <c r="M3957" s="8" t="b">
        <v>0</v>
      </c>
      <c r="N3957" s="8" t="s">
        <v>8269</v>
      </c>
      <c r="O3957">
        <f t="shared" si="306"/>
        <v>24</v>
      </c>
      <c r="P3957" s="13">
        <f t="shared" si="307"/>
        <v>53.13</v>
      </c>
      <c r="Q3957" s="15" t="s">
        <v>8315</v>
      </c>
      <c r="R3957" t="s">
        <v>8316</v>
      </c>
      <c r="S3957" s="19">
        <f t="shared" si="308"/>
        <v>42306.848854166667</v>
      </c>
      <c r="T3957" s="19">
        <f t="shared" si="309"/>
        <v>42336.890520833331</v>
      </c>
      <c r="U3957">
        <f t="shared" si="310"/>
        <v>2015</v>
      </c>
    </row>
    <row r="3958" spans="1:21" ht="43.2" hidden="1" x14ac:dyDescent="0.3">
      <c r="A3958" s="8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  <c r="O3958">
        <f t="shared" si="306"/>
        <v>0</v>
      </c>
      <c r="P3958" s="13">
        <f t="shared" si="307"/>
        <v>0</v>
      </c>
      <c r="Q3958" s="15" t="s">
        <v>8315</v>
      </c>
      <c r="R3958" t="s">
        <v>8316</v>
      </c>
      <c r="S3958" s="19">
        <f t="shared" si="308"/>
        <v>42457.932025462964</v>
      </c>
      <c r="T3958" s="19">
        <f t="shared" si="309"/>
        <v>42485.013888888891</v>
      </c>
      <c r="U3958">
        <f t="shared" si="310"/>
        <v>2016</v>
      </c>
    </row>
    <row r="3959" spans="1:21" ht="43.2" hidden="1" x14ac:dyDescent="0.3">
      <c r="A3959" s="8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  <c r="O3959">
        <f t="shared" si="306"/>
        <v>0</v>
      </c>
      <c r="P3959" s="13">
        <f t="shared" si="307"/>
        <v>7</v>
      </c>
      <c r="Q3959" s="15" t="s">
        <v>8315</v>
      </c>
      <c r="R3959" t="s">
        <v>8316</v>
      </c>
      <c r="S3959" s="19">
        <f t="shared" si="308"/>
        <v>42513.976319444439</v>
      </c>
      <c r="T3959" s="19">
        <f t="shared" si="309"/>
        <v>42559.976319444439</v>
      </c>
      <c r="U3959">
        <f t="shared" si="310"/>
        <v>2016</v>
      </c>
    </row>
    <row r="3960" spans="1:21" ht="43.2" x14ac:dyDescent="0.3">
      <c r="A3960" s="8">
        <v>3958</v>
      </c>
      <c r="B3960" s="9" t="s">
        <v>3955</v>
      </c>
      <c r="C3960" s="9" t="s">
        <v>8065</v>
      </c>
      <c r="D3960" s="10">
        <v>2000</v>
      </c>
      <c r="E3960" s="11">
        <v>641</v>
      </c>
      <c r="F3960" s="8" t="s">
        <v>8220</v>
      </c>
      <c r="G3960" s="8" t="s">
        <v>8223</v>
      </c>
      <c r="H3960" s="8" t="s">
        <v>8245</v>
      </c>
      <c r="I3960" s="8">
        <v>1406988000</v>
      </c>
      <c r="J3960" s="8">
        <v>1403822912</v>
      </c>
      <c r="K3960" s="8" t="b">
        <v>0</v>
      </c>
      <c r="L3960" s="8">
        <v>16</v>
      </c>
      <c r="M3960" s="8" t="b">
        <v>0</v>
      </c>
      <c r="N3960" s="8" t="s">
        <v>8269</v>
      </c>
      <c r="O3960">
        <f t="shared" si="306"/>
        <v>32</v>
      </c>
      <c r="P3960" s="13">
        <f t="shared" si="307"/>
        <v>40.06</v>
      </c>
      <c r="Q3960" s="15" t="s">
        <v>8315</v>
      </c>
      <c r="R3960" t="s">
        <v>8316</v>
      </c>
      <c r="S3960" s="19">
        <f t="shared" si="308"/>
        <v>41816.950370370374</v>
      </c>
      <c r="T3960" s="19">
        <f t="shared" si="309"/>
        <v>41853.583333333336</v>
      </c>
      <c r="U3960">
        <f t="shared" si="310"/>
        <v>2014</v>
      </c>
    </row>
    <row r="3961" spans="1:21" ht="43.2" x14ac:dyDescent="0.3">
      <c r="A3961" s="8">
        <v>3959</v>
      </c>
      <c r="B3961" s="9" t="s">
        <v>3956</v>
      </c>
      <c r="C3961" s="9" t="s">
        <v>8066</v>
      </c>
      <c r="D3961" s="10">
        <v>1200</v>
      </c>
      <c r="E3961" s="11">
        <v>292</v>
      </c>
      <c r="F3961" s="8" t="s">
        <v>8220</v>
      </c>
      <c r="G3961" s="8" t="s">
        <v>8223</v>
      </c>
      <c r="H3961" s="8" t="s">
        <v>8245</v>
      </c>
      <c r="I3961" s="8">
        <v>1411930556</v>
      </c>
      <c r="J3961" s="8">
        <v>1409338556</v>
      </c>
      <c r="K3961" s="8" t="b">
        <v>0</v>
      </c>
      <c r="L3961" s="8">
        <v>12</v>
      </c>
      <c r="M3961" s="8" t="b">
        <v>0</v>
      </c>
      <c r="N3961" s="8" t="s">
        <v>8269</v>
      </c>
      <c r="O3961">
        <f t="shared" si="306"/>
        <v>24</v>
      </c>
      <c r="P3961" s="13">
        <f t="shared" si="307"/>
        <v>24.33</v>
      </c>
      <c r="Q3961" s="15" t="s">
        <v>8315</v>
      </c>
      <c r="R3961" t="s">
        <v>8316</v>
      </c>
      <c r="S3961" s="19">
        <f t="shared" si="308"/>
        <v>41880.788842592592</v>
      </c>
      <c r="T3961" s="19">
        <f t="shared" si="309"/>
        <v>41910.788842592592</v>
      </c>
      <c r="U3961">
        <f t="shared" si="310"/>
        <v>2014</v>
      </c>
    </row>
    <row r="3962" spans="1:21" ht="43.2" x14ac:dyDescent="0.3">
      <c r="A3962" s="8">
        <v>3960</v>
      </c>
      <c r="B3962" s="9" t="s">
        <v>3957</v>
      </c>
      <c r="C3962" s="9" t="s">
        <v>8067</v>
      </c>
      <c r="D3962" s="10">
        <v>3000</v>
      </c>
      <c r="E3962" s="11">
        <v>45</v>
      </c>
      <c r="F3962" s="8" t="s">
        <v>8220</v>
      </c>
      <c r="G3962" s="8" t="s">
        <v>8223</v>
      </c>
      <c r="H3962" s="8" t="s">
        <v>8245</v>
      </c>
      <c r="I3962" s="8">
        <v>1451852256</v>
      </c>
      <c r="J3962" s="8">
        <v>1449260256</v>
      </c>
      <c r="K3962" s="8" t="b">
        <v>0</v>
      </c>
      <c r="L3962" s="8">
        <v>4</v>
      </c>
      <c r="M3962" s="8" t="b">
        <v>0</v>
      </c>
      <c r="N3962" s="8" t="s">
        <v>8269</v>
      </c>
      <c r="O3962">
        <f t="shared" si="306"/>
        <v>2</v>
      </c>
      <c r="P3962" s="13">
        <f t="shared" si="307"/>
        <v>11.25</v>
      </c>
      <c r="Q3962" s="15" t="s">
        <v>8315</v>
      </c>
      <c r="R3962" t="s">
        <v>8316</v>
      </c>
      <c r="S3962" s="19">
        <f t="shared" si="308"/>
        <v>42342.845555555556</v>
      </c>
      <c r="T3962" s="19">
        <f t="shared" si="309"/>
        <v>42372.845555555556</v>
      </c>
      <c r="U3962">
        <f t="shared" si="310"/>
        <v>2015</v>
      </c>
    </row>
    <row r="3963" spans="1:21" ht="57.6" hidden="1" x14ac:dyDescent="0.3">
      <c r="A3963" s="8">
        <v>3961</v>
      </c>
      <c r="B3963" s="9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  <c r="O3963">
        <f t="shared" si="306"/>
        <v>0</v>
      </c>
      <c r="P3963" s="13">
        <f t="shared" si="307"/>
        <v>10.5</v>
      </c>
      <c r="Q3963" s="15" t="s">
        <v>8315</v>
      </c>
      <c r="R3963" t="s">
        <v>8316</v>
      </c>
      <c r="S3963" s="19">
        <f t="shared" si="308"/>
        <v>41745.891319444447</v>
      </c>
      <c r="T3963" s="19">
        <f t="shared" si="309"/>
        <v>41767.891319444447</v>
      </c>
      <c r="U3963">
        <f t="shared" si="310"/>
        <v>2014</v>
      </c>
    </row>
    <row r="3964" spans="1:21" ht="57.6" x14ac:dyDescent="0.3">
      <c r="A3964" s="8">
        <v>3962</v>
      </c>
      <c r="B3964" s="9" t="s">
        <v>3959</v>
      </c>
      <c r="C3964" s="9" t="s">
        <v>8069</v>
      </c>
      <c r="D3964" s="10">
        <v>1400</v>
      </c>
      <c r="E3964" s="11">
        <v>45</v>
      </c>
      <c r="F3964" s="8" t="s">
        <v>8220</v>
      </c>
      <c r="G3964" s="8" t="s">
        <v>8224</v>
      </c>
      <c r="H3964" s="8" t="s">
        <v>8246</v>
      </c>
      <c r="I3964" s="8">
        <v>1448722494</v>
      </c>
      <c r="J3964" s="8">
        <v>1446562494</v>
      </c>
      <c r="K3964" s="8" t="b">
        <v>0</v>
      </c>
      <c r="L3964" s="8">
        <v>3</v>
      </c>
      <c r="M3964" s="8" t="b">
        <v>0</v>
      </c>
      <c r="N3964" s="8" t="s">
        <v>8269</v>
      </c>
      <c r="O3964">
        <f t="shared" si="306"/>
        <v>3</v>
      </c>
      <c r="P3964" s="13">
        <f t="shared" si="307"/>
        <v>15</v>
      </c>
      <c r="Q3964" s="15" t="s">
        <v>8315</v>
      </c>
      <c r="R3964" t="s">
        <v>8316</v>
      </c>
      <c r="S3964" s="19">
        <f t="shared" si="308"/>
        <v>42311.621458333335</v>
      </c>
      <c r="T3964" s="19">
        <f t="shared" si="309"/>
        <v>42336.621458333335</v>
      </c>
      <c r="U3964">
        <f t="shared" si="310"/>
        <v>2015</v>
      </c>
    </row>
    <row r="3965" spans="1:21" ht="43.2" hidden="1" x14ac:dyDescent="0.3">
      <c r="A3965" s="8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  <c r="O3965">
        <f t="shared" si="306"/>
        <v>0</v>
      </c>
      <c r="P3965" s="13">
        <f t="shared" si="307"/>
        <v>0</v>
      </c>
      <c r="Q3965" s="15" t="s">
        <v>8315</v>
      </c>
      <c r="R3965" t="s">
        <v>8316</v>
      </c>
      <c r="S3965" s="19">
        <f t="shared" si="308"/>
        <v>42296.154131944444</v>
      </c>
      <c r="T3965" s="19">
        <f t="shared" si="309"/>
        <v>42326.195798611108</v>
      </c>
      <c r="U3965">
        <f t="shared" si="310"/>
        <v>2015</v>
      </c>
    </row>
    <row r="3966" spans="1:21" ht="43.2" x14ac:dyDescent="0.3">
      <c r="A3966" s="8">
        <v>3964</v>
      </c>
      <c r="B3966" s="9" t="s">
        <v>3961</v>
      </c>
      <c r="C3966" s="9" t="s">
        <v>8071</v>
      </c>
      <c r="D3966" s="10">
        <v>2000</v>
      </c>
      <c r="E3966" s="11">
        <v>126</v>
      </c>
      <c r="F3966" s="8" t="s">
        <v>8220</v>
      </c>
      <c r="G3966" s="8" t="s">
        <v>8223</v>
      </c>
      <c r="H3966" s="8" t="s">
        <v>8245</v>
      </c>
      <c r="I3966" s="8">
        <v>1429460386</v>
      </c>
      <c r="J3966" s="8">
        <v>1424279986</v>
      </c>
      <c r="K3966" s="8" t="b">
        <v>0</v>
      </c>
      <c r="L3966" s="8">
        <v>3</v>
      </c>
      <c r="M3966" s="8" t="b">
        <v>0</v>
      </c>
      <c r="N3966" s="8" t="s">
        <v>8269</v>
      </c>
      <c r="O3966">
        <f t="shared" si="306"/>
        <v>6</v>
      </c>
      <c r="P3966" s="13">
        <f t="shared" si="307"/>
        <v>42</v>
      </c>
      <c r="Q3966" s="15" t="s">
        <v>8315</v>
      </c>
      <c r="R3966" t="s">
        <v>8316</v>
      </c>
      <c r="S3966" s="19">
        <f t="shared" si="308"/>
        <v>42053.722060185188</v>
      </c>
      <c r="T3966" s="19">
        <f t="shared" si="309"/>
        <v>42113.680393518516</v>
      </c>
      <c r="U3966">
        <f t="shared" si="310"/>
        <v>2015</v>
      </c>
    </row>
    <row r="3967" spans="1:21" ht="43.2" x14ac:dyDescent="0.3">
      <c r="A3967" s="8">
        <v>3965</v>
      </c>
      <c r="B3967" s="9" t="s">
        <v>3962</v>
      </c>
      <c r="C3967" s="9" t="s">
        <v>8072</v>
      </c>
      <c r="D3967" s="10">
        <v>2000</v>
      </c>
      <c r="E3967" s="11">
        <v>285</v>
      </c>
      <c r="F3967" s="8" t="s">
        <v>8220</v>
      </c>
      <c r="G3967" s="8" t="s">
        <v>8223</v>
      </c>
      <c r="H3967" s="8" t="s">
        <v>8245</v>
      </c>
      <c r="I3967" s="8">
        <v>1460608780</v>
      </c>
      <c r="J3967" s="8">
        <v>1455428380</v>
      </c>
      <c r="K3967" s="8" t="b">
        <v>0</v>
      </c>
      <c r="L3967" s="8">
        <v>4</v>
      </c>
      <c r="M3967" s="8" t="b">
        <v>0</v>
      </c>
      <c r="N3967" s="8" t="s">
        <v>8269</v>
      </c>
      <c r="O3967">
        <f t="shared" si="306"/>
        <v>14</v>
      </c>
      <c r="P3967" s="13">
        <f t="shared" si="307"/>
        <v>71.25</v>
      </c>
      <c r="Q3967" s="15" t="s">
        <v>8315</v>
      </c>
      <c r="R3967" t="s">
        <v>8316</v>
      </c>
      <c r="S3967" s="19">
        <f t="shared" si="308"/>
        <v>42414.235879629632</v>
      </c>
      <c r="T3967" s="19">
        <f t="shared" si="309"/>
        <v>42474.194212962961</v>
      </c>
      <c r="U3967">
        <f t="shared" si="310"/>
        <v>2016</v>
      </c>
    </row>
    <row r="3968" spans="1:21" ht="57.6" hidden="1" x14ac:dyDescent="0.3">
      <c r="A3968" s="8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  <c r="O3968">
        <f t="shared" si="306"/>
        <v>1</v>
      </c>
      <c r="P3968" s="13">
        <f t="shared" si="307"/>
        <v>22.5</v>
      </c>
      <c r="Q3968" s="15" t="s">
        <v>8315</v>
      </c>
      <c r="R3968" t="s">
        <v>8316</v>
      </c>
      <c r="S3968" s="19">
        <f t="shared" si="308"/>
        <v>41801.711550925924</v>
      </c>
      <c r="T3968" s="19">
        <f t="shared" si="309"/>
        <v>41844.124305555553</v>
      </c>
      <c r="U3968">
        <f t="shared" si="310"/>
        <v>2014</v>
      </c>
    </row>
    <row r="3969" spans="1:21" ht="43.2" x14ac:dyDescent="0.3">
      <c r="A3969" s="8">
        <v>3967</v>
      </c>
      <c r="B3969" s="9" t="s">
        <v>3964</v>
      </c>
      <c r="C3969" s="9" t="s">
        <v>8074</v>
      </c>
      <c r="D3969" s="10">
        <v>1700</v>
      </c>
      <c r="E3969" s="11">
        <v>410</v>
      </c>
      <c r="F3969" s="8" t="s">
        <v>8220</v>
      </c>
      <c r="G3969" s="8" t="s">
        <v>8223</v>
      </c>
      <c r="H3969" s="8" t="s">
        <v>8245</v>
      </c>
      <c r="I3969" s="8">
        <v>1488783507</v>
      </c>
      <c r="J3969" s="8">
        <v>1486191507</v>
      </c>
      <c r="K3969" s="8" t="b">
        <v>0</v>
      </c>
      <c r="L3969" s="8">
        <v>10</v>
      </c>
      <c r="M3969" s="8" t="b">
        <v>0</v>
      </c>
      <c r="N3969" s="8" t="s">
        <v>8269</v>
      </c>
      <c r="O3969">
        <f t="shared" si="306"/>
        <v>24</v>
      </c>
      <c r="P3969" s="13">
        <f t="shared" si="307"/>
        <v>41</v>
      </c>
      <c r="Q3969" s="15" t="s">
        <v>8315</v>
      </c>
      <c r="R3969" t="s">
        <v>8316</v>
      </c>
      <c r="S3969" s="19">
        <f t="shared" si="308"/>
        <v>42770.290590277778</v>
      </c>
      <c r="T3969" s="19">
        <f t="shared" si="309"/>
        <v>42800.290590277778</v>
      </c>
      <c r="U3969">
        <f t="shared" si="310"/>
        <v>2017</v>
      </c>
    </row>
    <row r="3970" spans="1:21" ht="43.2" hidden="1" x14ac:dyDescent="0.3">
      <c r="A3970" s="8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  <c r="O3970">
        <f t="shared" si="306"/>
        <v>11</v>
      </c>
      <c r="P3970" s="13">
        <f t="shared" si="307"/>
        <v>47.91</v>
      </c>
      <c r="Q3970" s="15" t="s">
        <v>8315</v>
      </c>
      <c r="R3970" t="s">
        <v>8316</v>
      </c>
      <c r="S3970" s="19">
        <f t="shared" si="308"/>
        <v>42452.815659722226</v>
      </c>
      <c r="T3970" s="19">
        <f t="shared" si="309"/>
        <v>42512.815659722226</v>
      </c>
      <c r="U3970">
        <f t="shared" si="310"/>
        <v>2016</v>
      </c>
    </row>
    <row r="3971" spans="1:21" ht="57.6" x14ac:dyDescent="0.3">
      <c r="A3971" s="8">
        <v>3969</v>
      </c>
      <c r="B3971" s="9" t="s">
        <v>3966</v>
      </c>
      <c r="C3971" s="9" t="s">
        <v>8076</v>
      </c>
      <c r="D3971" s="10">
        <v>2825</v>
      </c>
      <c r="E3971" s="11">
        <v>211</v>
      </c>
      <c r="F3971" s="8" t="s">
        <v>8220</v>
      </c>
      <c r="G3971" s="8" t="s">
        <v>8223</v>
      </c>
      <c r="H3971" s="8" t="s">
        <v>8245</v>
      </c>
      <c r="I3971" s="8">
        <v>1472442900</v>
      </c>
      <c r="J3971" s="8">
        <v>1471638646</v>
      </c>
      <c r="K3971" s="8" t="b">
        <v>0</v>
      </c>
      <c r="L3971" s="8">
        <v>6</v>
      </c>
      <c r="M3971" s="8" t="b">
        <v>0</v>
      </c>
      <c r="N3971" s="8" t="s">
        <v>8269</v>
      </c>
      <c r="O3971">
        <f t="shared" ref="O3971:O4034" si="311">ROUND(E3971/D3971*100,0)</f>
        <v>7</v>
      </c>
      <c r="P3971" s="13">
        <f t="shared" ref="P3971:P4034" si="312">IFERROR(ROUND(E3971/L3971,2),0)</f>
        <v>35.17</v>
      </c>
      <c r="Q3971" s="15" t="s">
        <v>8315</v>
      </c>
      <c r="R3971" t="s">
        <v>8316</v>
      </c>
      <c r="S3971" s="19">
        <f t="shared" ref="S3971:S4034" si="313">(((J3971/60)/60)/24)+DATE(1970,1,1)</f>
        <v>42601.854699074072</v>
      </c>
      <c r="T3971" s="19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57.6" hidden="1" x14ac:dyDescent="0.3">
      <c r="A3972" s="8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  <c r="O3972">
        <f t="shared" si="311"/>
        <v>0</v>
      </c>
      <c r="P3972" s="13">
        <f t="shared" si="312"/>
        <v>5.5</v>
      </c>
      <c r="Q3972" s="15" t="s">
        <v>8315</v>
      </c>
      <c r="R3972" t="s">
        <v>8316</v>
      </c>
      <c r="S3972" s="19">
        <f t="shared" si="313"/>
        <v>42447.863553240735</v>
      </c>
      <c r="T3972" s="19">
        <f t="shared" si="314"/>
        <v>42477.863553240735</v>
      </c>
      <c r="U3972">
        <f t="shared" si="315"/>
        <v>2016</v>
      </c>
    </row>
    <row r="3973" spans="1:21" ht="43.2" hidden="1" x14ac:dyDescent="0.3">
      <c r="A3973" s="8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  <c r="O3973">
        <f t="shared" si="311"/>
        <v>1</v>
      </c>
      <c r="P3973" s="13">
        <f t="shared" si="312"/>
        <v>22.67</v>
      </c>
      <c r="Q3973" s="15" t="s">
        <v>8315</v>
      </c>
      <c r="R3973" t="s">
        <v>8316</v>
      </c>
      <c r="S3973" s="19">
        <f t="shared" si="313"/>
        <v>41811.536180555559</v>
      </c>
      <c r="T3973" s="19">
        <f t="shared" si="314"/>
        <v>41841.536180555559</v>
      </c>
      <c r="U3973">
        <f t="shared" si="315"/>
        <v>2014</v>
      </c>
    </row>
    <row r="3974" spans="1:21" ht="43.2" x14ac:dyDescent="0.3">
      <c r="A3974" s="8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  <c r="O3974">
        <f t="shared" si="311"/>
        <v>21</v>
      </c>
      <c r="P3974" s="13">
        <f t="shared" si="312"/>
        <v>26.38</v>
      </c>
      <c r="Q3974" s="15" t="s">
        <v>8315</v>
      </c>
      <c r="R3974" t="s">
        <v>8316</v>
      </c>
      <c r="S3974" s="19">
        <f t="shared" si="313"/>
        <v>41981.067523148144</v>
      </c>
      <c r="T3974" s="19">
        <f t="shared" si="314"/>
        <v>42041.067523148144</v>
      </c>
      <c r="U3974">
        <f t="shared" si="315"/>
        <v>2014</v>
      </c>
    </row>
    <row r="3975" spans="1:21" ht="43.2" hidden="1" x14ac:dyDescent="0.3">
      <c r="A3975" s="8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  <c r="O3975">
        <f t="shared" si="311"/>
        <v>78</v>
      </c>
      <c r="P3975" s="13">
        <f t="shared" si="312"/>
        <v>105.54</v>
      </c>
      <c r="Q3975" s="15" t="s">
        <v>8315</v>
      </c>
      <c r="R3975" t="s">
        <v>8316</v>
      </c>
      <c r="S3975" s="19">
        <f t="shared" si="313"/>
        <v>42469.68414351852</v>
      </c>
      <c r="T3975" s="19">
        <f t="shared" si="314"/>
        <v>42499.166666666672</v>
      </c>
      <c r="U3975">
        <f t="shared" si="315"/>
        <v>2016</v>
      </c>
    </row>
    <row r="3976" spans="1:21" ht="43.2" x14ac:dyDescent="0.3">
      <c r="A3976" s="8">
        <v>3974</v>
      </c>
      <c r="B3976" s="9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  <c r="O3976">
        <f t="shared" si="311"/>
        <v>32</v>
      </c>
      <c r="P3976" s="13">
        <f t="shared" si="312"/>
        <v>29.09</v>
      </c>
      <c r="Q3976" s="15" t="s">
        <v>8315</v>
      </c>
      <c r="R3976" t="s">
        <v>8316</v>
      </c>
      <c r="S3976" s="19">
        <f t="shared" si="313"/>
        <v>42493.546851851846</v>
      </c>
      <c r="T3976" s="19">
        <f t="shared" si="314"/>
        <v>42523.546851851846</v>
      </c>
      <c r="U3976">
        <f t="shared" si="315"/>
        <v>2016</v>
      </c>
    </row>
    <row r="3977" spans="1:21" ht="43.2" hidden="1" x14ac:dyDescent="0.3">
      <c r="A3977" s="8">
        <v>3975</v>
      </c>
      <c r="B3977" s="9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  <c r="O3977">
        <f t="shared" si="311"/>
        <v>0</v>
      </c>
      <c r="P3977" s="13">
        <f t="shared" si="312"/>
        <v>0</v>
      </c>
      <c r="Q3977" s="15" t="s">
        <v>8315</v>
      </c>
      <c r="R3977" t="s">
        <v>8316</v>
      </c>
      <c r="S3977" s="19">
        <f t="shared" si="313"/>
        <v>42534.866875</v>
      </c>
      <c r="T3977" s="19">
        <f t="shared" si="314"/>
        <v>42564.866875</v>
      </c>
      <c r="U3977">
        <f t="shared" si="315"/>
        <v>2016</v>
      </c>
    </row>
    <row r="3978" spans="1:21" ht="43.2" x14ac:dyDescent="0.3">
      <c r="A3978" s="8">
        <v>3976</v>
      </c>
      <c r="B3978" s="9" t="s">
        <v>3973</v>
      </c>
      <c r="C3978" s="9" t="s">
        <v>8083</v>
      </c>
      <c r="D3978" s="10">
        <v>1300</v>
      </c>
      <c r="E3978" s="11">
        <v>620</v>
      </c>
      <c r="F3978" s="8" t="s">
        <v>8220</v>
      </c>
      <c r="G3978" s="8" t="s">
        <v>8223</v>
      </c>
      <c r="H3978" s="8" t="s">
        <v>8245</v>
      </c>
      <c r="I3978" s="8">
        <v>1406876400</v>
      </c>
      <c r="J3978" s="8">
        <v>1405024561</v>
      </c>
      <c r="K3978" s="8" t="b">
        <v>0</v>
      </c>
      <c r="L3978" s="8">
        <v>10</v>
      </c>
      <c r="M3978" s="8" t="b">
        <v>0</v>
      </c>
      <c r="N3978" s="8" t="s">
        <v>8269</v>
      </c>
      <c r="O3978">
        <f t="shared" si="311"/>
        <v>48</v>
      </c>
      <c r="P3978" s="13">
        <f t="shared" si="312"/>
        <v>62</v>
      </c>
      <c r="Q3978" s="15" t="s">
        <v>8315</v>
      </c>
      <c r="R3978" t="s">
        <v>8316</v>
      </c>
      <c r="S3978" s="19">
        <f t="shared" si="313"/>
        <v>41830.858344907407</v>
      </c>
      <c r="T3978" s="19">
        <f t="shared" si="314"/>
        <v>41852.291666666664</v>
      </c>
      <c r="U3978">
        <f t="shared" si="315"/>
        <v>2014</v>
      </c>
    </row>
    <row r="3979" spans="1:21" ht="43.2" hidden="1" x14ac:dyDescent="0.3">
      <c r="A3979" s="8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  <c r="O3979">
        <f t="shared" si="311"/>
        <v>1</v>
      </c>
      <c r="P3979" s="13">
        <f t="shared" si="312"/>
        <v>217.5</v>
      </c>
      <c r="Q3979" s="15" t="s">
        <v>8315</v>
      </c>
      <c r="R3979" t="s">
        <v>8316</v>
      </c>
      <c r="S3979" s="19">
        <f t="shared" si="313"/>
        <v>42543.788564814815</v>
      </c>
      <c r="T3979" s="19">
        <f t="shared" si="314"/>
        <v>42573.788564814815</v>
      </c>
      <c r="U3979">
        <f t="shared" si="315"/>
        <v>2016</v>
      </c>
    </row>
    <row r="3980" spans="1:21" ht="43.2" x14ac:dyDescent="0.3">
      <c r="A3980" s="8">
        <v>3978</v>
      </c>
      <c r="B3980" s="9" t="s">
        <v>3975</v>
      </c>
      <c r="C3980" s="9" t="s">
        <v>8085</v>
      </c>
      <c r="D3980" s="10">
        <v>2000</v>
      </c>
      <c r="E3980" s="11">
        <v>214</v>
      </c>
      <c r="F3980" s="8" t="s">
        <v>8220</v>
      </c>
      <c r="G3980" s="8" t="s">
        <v>8223</v>
      </c>
      <c r="H3980" s="8" t="s">
        <v>8245</v>
      </c>
      <c r="I3980" s="8">
        <v>1422717953</v>
      </c>
      <c r="J3980" s="8">
        <v>1417533953</v>
      </c>
      <c r="K3980" s="8" t="b">
        <v>0</v>
      </c>
      <c r="L3980" s="8">
        <v>8</v>
      </c>
      <c r="M3980" s="8" t="b">
        <v>0</v>
      </c>
      <c r="N3980" s="8" t="s">
        <v>8269</v>
      </c>
      <c r="O3980">
        <f t="shared" si="311"/>
        <v>11</v>
      </c>
      <c r="P3980" s="13">
        <f t="shared" si="312"/>
        <v>26.75</v>
      </c>
      <c r="Q3980" s="15" t="s">
        <v>8315</v>
      </c>
      <c r="R3980" t="s">
        <v>8316</v>
      </c>
      <c r="S3980" s="19">
        <f t="shared" si="313"/>
        <v>41975.642974537041</v>
      </c>
      <c r="T3980" s="19">
        <f t="shared" si="314"/>
        <v>42035.642974537041</v>
      </c>
      <c r="U3980">
        <f t="shared" si="315"/>
        <v>2014</v>
      </c>
    </row>
    <row r="3981" spans="1:21" ht="43.2" hidden="1" x14ac:dyDescent="0.3">
      <c r="A3981" s="8">
        <v>3979</v>
      </c>
      <c r="B3981" s="9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  <c r="O3981">
        <f t="shared" si="311"/>
        <v>2</v>
      </c>
      <c r="P3981" s="13">
        <f t="shared" si="312"/>
        <v>18.329999999999998</v>
      </c>
      <c r="Q3981" s="15" t="s">
        <v>8315</v>
      </c>
      <c r="R3981" t="s">
        <v>8316</v>
      </c>
      <c r="S3981" s="19">
        <f t="shared" si="313"/>
        <v>42069.903437500005</v>
      </c>
      <c r="T3981" s="19">
        <f t="shared" si="314"/>
        <v>42092.833333333328</v>
      </c>
      <c r="U3981">
        <f t="shared" si="315"/>
        <v>2015</v>
      </c>
    </row>
    <row r="3982" spans="1:21" ht="57.6" x14ac:dyDescent="0.3">
      <c r="A3982" s="8">
        <v>3980</v>
      </c>
      <c r="B3982" s="9" t="s">
        <v>3977</v>
      </c>
      <c r="C3982" s="9" t="s">
        <v>8087</v>
      </c>
      <c r="D3982" s="10">
        <v>2500</v>
      </c>
      <c r="E3982" s="11">
        <v>450</v>
      </c>
      <c r="F3982" s="8" t="s">
        <v>8220</v>
      </c>
      <c r="G3982" s="8" t="s">
        <v>8223</v>
      </c>
      <c r="H3982" s="8" t="s">
        <v>8245</v>
      </c>
      <c r="I3982" s="8">
        <v>1404570147</v>
      </c>
      <c r="J3982" s="8">
        <v>1401978147</v>
      </c>
      <c r="K3982" s="8" t="b">
        <v>0</v>
      </c>
      <c r="L3982" s="8">
        <v>7</v>
      </c>
      <c r="M3982" s="8" t="b">
        <v>0</v>
      </c>
      <c r="N3982" s="8" t="s">
        <v>8269</v>
      </c>
      <c r="O3982">
        <f t="shared" si="311"/>
        <v>18</v>
      </c>
      <c r="P3982" s="13">
        <f t="shared" si="312"/>
        <v>64.290000000000006</v>
      </c>
      <c r="Q3982" s="15" t="s">
        <v>8315</v>
      </c>
      <c r="R3982" t="s">
        <v>8316</v>
      </c>
      <c r="S3982" s="19">
        <f t="shared" si="313"/>
        <v>41795.598923611113</v>
      </c>
      <c r="T3982" s="19">
        <f t="shared" si="314"/>
        <v>41825.598923611113</v>
      </c>
      <c r="U3982">
        <f t="shared" si="315"/>
        <v>2014</v>
      </c>
    </row>
    <row r="3983" spans="1:21" ht="43.2" hidden="1" x14ac:dyDescent="0.3">
      <c r="A3983" s="8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  <c r="O3983">
        <f t="shared" si="311"/>
        <v>4</v>
      </c>
      <c r="P3983" s="13">
        <f t="shared" si="312"/>
        <v>175</v>
      </c>
      <c r="Q3983" s="15" t="s">
        <v>8315</v>
      </c>
      <c r="R3983" t="s">
        <v>8316</v>
      </c>
      <c r="S3983" s="19">
        <f t="shared" si="313"/>
        <v>42508.179965277777</v>
      </c>
      <c r="T3983" s="19">
        <f t="shared" si="314"/>
        <v>42568.179965277777</v>
      </c>
      <c r="U3983">
        <f t="shared" si="315"/>
        <v>2016</v>
      </c>
    </row>
    <row r="3984" spans="1:21" ht="57.6" hidden="1" x14ac:dyDescent="0.3">
      <c r="A3984" s="8">
        <v>3982</v>
      </c>
      <c r="B3984" s="9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  <c r="O3984">
        <f t="shared" si="311"/>
        <v>20</v>
      </c>
      <c r="P3984" s="13">
        <f t="shared" si="312"/>
        <v>34</v>
      </c>
      <c r="Q3984" s="15" t="s">
        <v>8315</v>
      </c>
      <c r="R3984" t="s">
        <v>8316</v>
      </c>
      <c r="S3984" s="19">
        <f t="shared" si="313"/>
        <v>42132.809953703705</v>
      </c>
      <c r="T3984" s="19">
        <f t="shared" si="314"/>
        <v>42192.809953703705</v>
      </c>
      <c r="U3984">
        <f t="shared" si="315"/>
        <v>2015</v>
      </c>
    </row>
    <row r="3985" spans="1:21" ht="43.2" hidden="1" x14ac:dyDescent="0.3">
      <c r="A3985" s="8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  <c r="O3985">
        <f t="shared" si="311"/>
        <v>35</v>
      </c>
      <c r="P3985" s="13">
        <f t="shared" si="312"/>
        <v>84.28</v>
      </c>
      <c r="Q3985" s="15" t="s">
        <v>8315</v>
      </c>
      <c r="R3985" t="s">
        <v>8316</v>
      </c>
      <c r="S3985" s="19">
        <f t="shared" si="313"/>
        <v>41747.86986111111</v>
      </c>
      <c r="T3985" s="19">
        <f t="shared" si="314"/>
        <v>41779.290972222225</v>
      </c>
      <c r="U3985">
        <f t="shared" si="315"/>
        <v>2014</v>
      </c>
    </row>
    <row r="3986" spans="1:21" ht="43.2" x14ac:dyDescent="0.3">
      <c r="A3986" s="8">
        <v>3984</v>
      </c>
      <c r="B3986" s="9" t="s">
        <v>3980</v>
      </c>
      <c r="C3986" s="9" t="s">
        <v>8090</v>
      </c>
      <c r="D3986" s="10">
        <v>1500</v>
      </c>
      <c r="E3986" s="11">
        <v>95</v>
      </c>
      <c r="F3986" s="8" t="s">
        <v>8220</v>
      </c>
      <c r="G3986" s="8" t="s">
        <v>8224</v>
      </c>
      <c r="H3986" s="8" t="s">
        <v>8246</v>
      </c>
      <c r="I3986" s="8">
        <v>1415404800</v>
      </c>
      <c r="J3986" s="8">
        <v>1412809644</v>
      </c>
      <c r="K3986" s="8" t="b">
        <v>0</v>
      </c>
      <c r="L3986" s="8">
        <v>10</v>
      </c>
      <c r="M3986" s="8" t="b">
        <v>0</v>
      </c>
      <c r="N3986" s="8" t="s">
        <v>8269</v>
      </c>
      <c r="O3986">
        <f t="shared" si="311"/>
        <v>6</v>
      </c>
      <c r="P3986" s="13">
        <f t="shared" si="312"/>
        <v>9.5</v>
      </c>
      <c r="Q3986" s="15" t="s">
        <v>8315</v>
      </c>
      <c r="R3986" t="s">
        <v>8316</v>
      </c>
      <c r="S3986" s="19">
        <f t="shared" si="313"/>
        <v>41920.963472222218</v>
      </c>
      <c r="T3986" s="19">
        <f t="shared" si="314"/>
        <v>41951</v>
      </c>
      <c r="U3986">
        <f t="shared" si="315"/>
        <v>2014</v>
      </c>
    </row>
    <row r="3987" spans="1:21" ht="57.6" x14ac:dyDescent="0.3">
      <c r="A3987" s="8">
        <v>3985</v>
      </c>
      <c r="B3987" s="9" t="s">
        <v>3981</v>
      </c>
      <c r="C3987" s="9" t="s">
        <v>8091</v>
      </c>
      <c r="D3987" s="10">
        <v>2000</v>
      </c>
      <c r="E3987" s="11">
        <v>641</v>
      </c>
      <c r="F3987" s="8" t="s">
        <v>8220</v>
      </c>
      <c r="G3987" s="8" t="s">
        <v>8223</v>
      </c>
      <c r="H3987" s="8" t="s">
        <v>8245</v>
      </c>
      <c r="I3987" s="8">
        <v>1456002300</v>
      </c>
      <c r="J3987" s="8">
        <v>1454173120</v>
      </c>
      <c r="K3987" s="8" t="b">
        <v>0</v>
      </c>
      <c r="L3987" s="8">
        <v>19</v>
      </c>
      <c r="M3987" s="8" t="b">
        <v>0</v>
      </c>
      <c r="N3987" s="8" t="s">
        <v>8269</v>
      </c>
      <c r="O3987">
        <f t="shared" si="311"/>
        <v>32</v>
      </c>
      <c r="P3987" s="13">
        <f t="shared" si="312"/>
        <v>33.74</v>
      </c>
      <c r="Q3987" s="15" t="s">
        <v>8315</v>
      </c>
      <c r="R3987" t="s">
        <v>8316</v>
      </c>
      <c r="S3987" s="19">
        <f t="shared" si="313"/>
        <v>42399.707407407404</v>
      </c>
      <c r="T3987" s="19">
        <f t="shared" si="314"/>
        <v>42420.878472222219</v>
      </c>
      <c r="U3987">
        <f t="shared" si="315"/>
        <v>2016</v>
      </c>
    </row>
    <row r="3988" spans="1:21" ht="57.6" hidden="1" x14ac:dyDescent="0.3">
      <c r="A3988" s="8">
        <v>3986</v>
      </c>
      <c r="B3988" s="9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  <c r="O3988">
        <f t="shared" si="311"/>
        <v>10</v>
      </c>
      <c r="P3988" s="13">
        <f t="shared" si="312"/>
        <v>37.54</v>
      </c>
      <c r="Q3988" s="15" t="s">
        <v>8315</v>
      </c>
      <c r="R3988" t="s">
        <v>8316</v>
      </c>
      <c r="S3988" s="19">
        <f t="shared" si="313"/>
        <v>42467.548541666663</v>
      </c>
      <c r="T3988" s="19">
        <f t="shared" si="314"/>
        <v>42496.544444444444</v>
      </c>
      <c r="U3988">
        <f t="shared" si="315"/>
        <v>2016</v>
      </c>
    </row>
    <row r="3989" spans="1:21" ht="43.2" hidden="1" x14ac:dyDescent="0.3">
      <c r="A3989" s="8">
        <v>3987</v>
      </c>
      <c r="B3989" s="9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  <c r="O3989">
        <f t="shared" si="311"/>
        <v>38</v>
      </c>
      <c r="P3989" s="13">
        <f t="shared" si="312"/>
        <v>11.62</v>
      </c>
      <c r="Q3989" s="15" t="s">
        <v>8315</v>
      </c>
      <c r="R3989" t="s">
        <v>8316</v>
      </c>
      <c r="S3989" s="19">
        <f t="shared" si="313"/>
        <v>41765.92465277778</v>
      </c>
      <c r="T3989" s="19">
        <f t="shared" si="314"/>
        <v>41775.92465277778</v>
      </c>
      <c r="U3989">
        <f t="shared" si="315"/>
        <v>2014</v>
      </c>
    </row>
    <row r="3990" spans="1:21" ht="28.8" x14ac:dyDescent="0.3">
      <c r="A3990" s="8">
        <v>3988</v>
      </c>
      <c r="B3990" s="9" t="s">
        <v>3984</v>
      </c>
      <c r="C3990" s="9" t="s">
        <v>8094</v>
      </c>
      <c r="D3990" s="10">
        <v>1500</v>
      </c>
      <c r="E3990" s="11">
        <v>32</v>
      </c>
      <c r="F3990" s="8" t="s">
        <v>8220</v>
      </c>
      <c r="G3990" s="8" t="s">
        <v>8223</v>
      </c>
      <c r="H3990" s="8" t="s">
        <v>8245</v>
      </c>
      <c r="I3990" s="8">
        <v>1440813413</v>
      </c>
      <c r="J3990" s="8">
        <v>1439517413</v>
      </c>
      <c r="K3990" s="8" t="b">
        <v>0</v>
      </c>
      <c r="L3990" s="8">
        <v>4</v>
      </c>
      <c r="M3990" s="8" t="b">
        <v>0</v>
      </c>
      <c r="N3990" s="8" t="s">
        <v>8269</v>
      </c>
      <c r="O3990">
        <f t="shared" si="311"/>
        <v>2</v>
      </c>
      <c r="P3990" s="13">
        <f t="shared" si="312"/>
        <v>8</v>
      </c>
      <c r="Q3990" s="15" t="s">
        <v>8315</v>
      </c>
      <c r="R3990" t="s">
        <v>8316</v>
      </c>
      <c r="S3990" s="19">
        <f t="shared" si="313"/>
        <v>42230.08116898148</v>
      </c>
      <c r="T3990" s="19">
        <f t="shared" si="314"/>
        <v>42245.08116898148</v>
      </c>
      <c r="U3990">
        <f t="shared" si="315"/>
        <v>2015</v>
      </c>
    </row>
    <row r="3991" spans="1:21" ht="43.2" x14ac:dyDescent="0.3">
      <c r="A3991" s="8">
        <v>3989</v>
      </c>
      <c r="B3991" s="9" t="s">
        <v>3985</v>
      </c>
      <c r="C3991" s="9" t="s">
        <v>8095</v>
      </c>
      <c r="D3991" s="10">
        <v>3000</v>
      </c>
      <c r="E3991" s="11">
        <v>0</v>
      </c>
      <c r="F3991" s="8" t="s">
        <v>8220</v>
      </c>
      <c r="G3991" s="8" t="s">
        <v>8223</v>
      </c>
      <c r="H3991" s="8" t="s">
        <v>8245</v>
      </c>
      <c r="I3991" s="8">
        <v>1447009181</v>
      </c>
      <c r="J3991" s="8">
        <v>1444413581</v>
      </c>
      <c r="K3991" s="8" t="b">
        <v>0</v>
      </c>
      <c r="L3991" s="8">
        <v>0</v>
      </c>
      <c r="M3991" s="8" t="b">
        <v>0</v>
      </c>
      <c r="N3991" s="8" t="s">
        <v>8269</v>
      </c>
      <c r="O3991">
        <f t="shared" si="311"/>
        <v>0</v>
      </c>
      <c r="P3991" s="13">
        <f t="shared" si="312"/>
        <v>0</v>
      </c>
      <c r="Q3991" s="15" t="s">
        <v>8315</v>
      </c>
      <c r="R3991" t="s">
        <v>8316</v>
      </c>
      <c r="S3991" s="19">
        <f t="shared" si="313"/>
        <v>42286.749780092592</v>
      </c>
      <c r="T3991" s="19">
        <f t="shared" si="314"/>
        <v>42316.791446759264</v>
      </c>
      <c r="U3991">
        <f t="shared" si="315"/>
        <v>2015</v>
      </c>
    </row>
    <row r="3992" spans="1:21" ht="43.2" x14ac:dyDescent="0.3">
      <c r="A3992" s="8">
        <v>3990</v>
      </c>
      <c r="B3992" s="9" t="s">
        <v>3986</v>
      </c>
      <c r="C3992" s="9" t="s">
        <v>8096</v>
      </c>
      <c r="D3992" s="10">
        <v>1650</v>
      </c>
      <c r="E3992" s="11">
        <v>69</v>
      </c>
      <c r="F3992" s="8" t="s">
        <v>8220</v>
      </c>
      <c r="G3992" s="8" t="s">
        <v>8224</v>
      </c>
      <c r="H3992" s="8" t="s">
        <v>8246</v>
      </c>
      <c r="I3992" s="8">
        <v>1456934893</v>
      </c>
      <c r="J3992" s="8">
        <v>1454342893</v>
      </c>
      <c r="K3992" s="8" t="b">
        <v>0</v>
      </c>
      <c r="L3992" s="8">
        <v>3</v>
      </c>
      <c r="M3992" s="8" t="b">
        <v>0</v>
      </c>
      <c r="N3992" s="8" t="s">
        <v>8269</v>
      </c>
      <c r="O3992">
        <f t="shared" si="311"/>
        <v>4</v>
      </c>
      <c r="P3992" s="13">
        <f t="shared" si="312"/>
        <v>23</v>
      </c>
      <c r="Q3992" s="15" t="s">
        <v>8315</v>
      </c>
      <c r="R3992" t="s">
        <v>8316</v>
      </c>
      <c r="S3992" s="19">
        <f t="shared" si="313"/>
        <v>42401.672372685185</v>
      </c>
      <c r="T3992" s="19">
        <f t="shared" si="314"/>
        <v>42431.672372685185</v>
      </c>
      <c r="U3992">
        <f t="shared" si="315"/>
        <v>2016</v>
      </c>
    </row>
    <row r="3993" spans="1:21" ht="28.8" hidden="1" x14ac:dyDescent="0.3">
      <c r="A3993" s="8">
        <v>3991</v>
      </c>
      <c r="B3993" s="9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  <c r="O3993">
        <f t="shared" si="311"/>
        <v>20</v>
      </c>
      <c r="P3993" s="13">
        <f t="shared" si="312"/>
        <v>100</v>
      </c>
      <c r="Q3993" s="15" t="s">
        <v>8315</v>
      </c>
      <c r="R3993" t="s">
        <v>8316</v>
      </c>
      <c r="S3993" s="19">
        <f t="shared" si="313"/>
        <v>42125.644467592589</v>
      </c>
      <c r="T3993" s="19">
        <f t="shared" si="314"/>
        <v>42155.644467592589</v>
      </c>
      <c r="U3993">
        <f t="shared" si="315"/>
        <v>2015</v>
      </c>
    </row>
    <row r="3994" spans="1:21" ht="43.2" hidden="1" x14ac:dyDescent="0.3">
      <c r="A3994" s="8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  <c r="O3994">
        <f t="shared" si="311"/>
        <v>5</v>
      </c>
      <c r="P3994" s="13">
        <f t="shared" si="312"/>
        <v>60.11</v>
      </c>
      <c r="Q3994" s="15" t="s">
        <v>8315</v>
      </c>
      <c r="R3994" t="s">
        <v>8316</v>
      </c>
      <c r="S3994" s="19">
        <f t="shared" si="313"/>
        <v>42289.94049768518</v>
      </c>
      <c r="T3994" s="19">
        <f t="shared" si="314"/>
        <v>42349.982164351852</v>
      </c>
      <c r="U3994">
        <f t="shared" si="315"/>
        <v>2015</v>
      </c>
    </row>
    <row r="3995" spans="1:21" ht="43.2" hidden="1" x14ac:dyDescent="0.3">
      <c r="A3995" s="8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  <c r="O3995">
        <f t="shared" si="311"/>
        <v>0</v>
      </c>
      <c r="P3995" s="13">
        <f t="shared" si="312"/>
        <v>3</v>
      </c>
      <c r="Q3995" s="15" t="s">
        <v>8315</v>
      </c>
      <c r="R3995" t="s">
        <v>8316</v>
      </c>
      <c r="S3995" s="19">
        <f t="shared" si="313"/>
        <v>42107.864722222221</v>
      </c>
      <c r="T3995" s="19">
        <f t="shared" si="314"/>
        <v>42137.864722222221</v>
      </c>
      <c r="U3995">
        <f t="shared" si="315"/>
        <v>2015</v>
      </c>
    </row>
    <row r="3996" spans="1:21" ht="43.2" x14ac:dyDescent="0.3">
      <c r="A3996" s="8">
        <v>3994</v>
      </c>
      <c r="B3996" s="9" t="s">
        <v>3990</v>
      </c>
      <c r="C3996" s="9" t="s">
        <v>8100</v>
      </c>
      <c r="D3996" s="10">
        <v>2000</v>
      </c>
      <c r="E3996" s="11">
        <v>5</v>
      </c>
      <c r="F3996" s="8" t="s">
        <v>8220</v>
      </c>
      <c r="G3996" s="8" t="s">
        <v>8223</v>
      </c>
      <c r="H3996" s="8" t="s">
        <v>8245</v>
      </c>
      <c r="I3996" s="8">
        <v>1405761690</v>
      </c>
      <c r="J3996" s="8">
        <v>1403169690</v>
      </c>
      <c r="K3996" s="8" t="b">
        <v>0</v>
      </c>
      <c r="L3996" s="8">
        <v>1</v>
      </c>
      <c r="M3996" s="8" t="b">
        <v>0</v>
      </c>
      <c r="N3996" s="8" t="s">
        <v>8269</v>
      </c>
      <c r="O3996">
        <f t="shared" si="311"/>
        <v>0</v>
      </c>
      <c r="P3996" s="13">
        <f t="shared" si="312"/>
        <v>5</v>
      </c>
      <c r="Q3996" s="15" t="s">
        <v>8315</v>
      </c>
      <c r="R3996" t="s">
        <v>8316</v>
      </c>
      <c r="S3996" s="19">
        <f t="shared" si="313"/>
        <v>41809.389930555553</v>
      </c>
      <c r="T3996" s="19">
        <f t="shared" si="314"/>
        <v>41839.389930555553</v>
      </c>
      <c r="U3996">
        <f t="shared" si="315"/>
        <v>2014</v>
      </c>
    </row>
    <row r="3997" spans="1:21" ht="43.2" hidden="1" x14ac:dyDescent="0.3">
      <c r="A3997" s="8">
        <v>3995</v>
      </c>
      <c r="B3997" s="9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  <c r="O3997">
        <f t="shared" si="311"/>
        <v>35</v>
      </c>
      <c r="P3997" s="13">
        <f t="shared" si="312"/>
        <v>17.5</v>
      </c>
      <c r="Q3997" s="15" t="s">
        <v>8315</v>
      </c>
      <c r="R3997" t="s">
        <v>8316</v>
      </c>
      <c r="S3997" s="19">
        <f t="shared" si="313"/>
        <v>42019.683761574073</v>
      </c>
      <c r="T3997" s="19">
        <f t="shared" si="314"/>
        <v>42049.477083333331</v>
      </c>
      <c r="U3997">
        <f t="shared" si="315"/>
        <v>2015</v>
      </c>
    </row>
    <row r="3998" spans="1:21" ht="43.2" x14ac:dyDescent="0.3">
      <c r="A3998" s="8">
        <v>3996</v>
      </c>
      <c r="B3998" s="9" t="s">
        <v>3992</v>
      </c>
      <c r="C3998" s="9" t="s">
        <v>8102</v>
      </c>
      <c r="D3998" s="10">
        <v>3000</v>
      </c>
      <c r="E3998" s="11">
        <v>497</v>
      </c>
      <c r="F3998" s="8" t="s">
        <v>8220</v>
      </c>
      <c r="G3998" s="8" t="s">
        <v>8223</v>
      </c>
      <c r="H3998" s="8" t="s">
        <v>8245</v>
      </c>
      <c r="I3998" s="8">
        <v>1416499440</v>
      </c>
      <c r="J3998" s="8">
        <v>1415341464</v>
      </c>
      <c r="K3998" s="8" t="b">
        <v>0</v>
      </c>
      <c r="L3998" s="8">
        <v>17</v>
      </c>
      <c r="M3998" s="8" t="b">
        <v>0</v>
      </c>
      <c r="N3998" s="8" t="s">
        <v>8269</v>
      </c>
      <c r="O3998">
        <f t="shared" si="311"/>
        <v>17</v>
      </c>
      <c r="P3998" s="13">
        <f t="shared" si="312"/>
        <v>29.24</v>
      </c>
      <c r="Q3998" s="15" t="s">
        <v>8315</v>
      </c>
      <c r="R3998" t="s">
        <v>8316</v>
      </c>
      <c r="S3998" s="19">
        <f t="shared" si="313"/>
        <v>41950.26694444444</v>
      </c>
      <c r="T3998" s="19">
        <f t="shared" si="314"/>
        <v>41963.669444444444</v>
      </c>
      <c r="U3998">
        <f t="shared" si="315"/>
        <v>2014</v>
      </c>
    </row>
    <row r="3999" spans="1:21" ht="43.2" x14ac:dyDescent="0.3">
      <c r="A3999" s="8">
        <v>3997</v>
      </c>
      <c r="B3999" s="9" t="s">
        <v>3993</v>
      </c>
      <c r="C3999" s="9" t="s">
        <v>8103</v>
      </c>
      <c r="D3999" s="10">
        <v>3000</v>
      </c>
      <c r="E3999" s="11">
        <v>0</v>
      </c>
      <c r="F3999" s="8" t="s">
        <v>8220</v>
      </c>
      <c r="G3999" s="8" t="s">
        <v>8224</v>
      </c>
      <c r="H3999" s="8" t="s">
        <v>8246</v>
      </c>
      <c r="I3999" s="8">
        <v>1428222221</v>
      </c>
      <c r="J3999" s="8">
        <v>1425633821</v>
      </c>
      <c r="K3999" s="8" t="b">
        <v>0</v>
      </c>
      <c r="L3999" s="8">
        <v>0</v>
      </c>
      <c r="M3999" s="8" t="b">
        <v>0</v>
      </c>
      <c r="N3999" s="8" t="s">
        <v>8269</v>
      </c>
      <c r="O3999">
        <f t="shared" si="311"/>
        <v>0</v>
      </c>
      <c r="P3999" s="13">
        <f t="shared" si="312"/>
        <v>0</v>
      </c>
      <c r="Q3999" s="15" t="s">
        <v>8315</v>
      </c>
      <c r="R3999" t="s">
        <v>8316</v>
      </c>
      <c r="S3999" s="19">
        <f t="shared" si="313"/>
        <v>42069.391446759255</v>
      </c>
      <c r="T3999" s="19">
        <f t="shared" si="314"/>
        <v>42099.349780092598</v>
      </c>
      <c r="U3999">
        <f t="shared" si="315"/>
        <v>2015</v>
      </c>
    </row>
    <row r="4000" spans="1:21" ht="43.2" x14ac:dyDescent="0.3">
      <c r="A4000" s="8">
        <v>3998</v>
      </c>
      <c r="B4000" s="9" t="s">
        <v>3994</v>
      </c>
      <c r="C4000" s="9" t="s">
        <v>8104</v>
      </c>
      <c r="D4000" s="10">
        <v>1250</v>
      </c>
      <c r="E4000" s="11">
        <v>715</v>
      </c>
      <c r="F4000" s="8" t="s">
        <v>8220</v>
      </c>
      <c r="G4000" s="8" t="s">
        <v>8223</v>
      </c>
      <c r="H4000" s="8" t="s">
        <v>8245</v>
      </c>
      <c r="I4000" s="8">
        <v>1427580426</v>
      </c>
      <c r="J4000" s="8">
        <v>1424992026</v>
      </c>
      <c r="K4000" s="8" t="b">
        <v>0</v>
      </c>
      <c r="L4000" s="8">
        <v>12</v>
      </c>
      <c r="M4000" s="8" t="b">
        <v>0</v>
      </c>
      <c r="N4000" s="8" t="s">
        <v>8269</v>
      </c>
      <c r="O4000">
        <f t="shared" si="311"/>
        <v>57</v>
      </c>
      <c r="P4000" s="13">
        <f t="shared" si="312"/>
        <v>59.58</v>
      </c>
      <c r="Q4000" s="15" t="s">
        <v>8315</v>
      </c>
      <c r="R4000" t="s">
        <v>8316</v>
      </c>
      <c r="S4000" s="19">
        <f t="shared" si="313"/>
        <v>42061.963263888887</v>
      </c>
      <c r="T4000" s="19">
        <f t="shared" si="314"/>
        <v>42091.921597222223</v>
      </c>
      <c r="U4000">
        <f t="shared" si="315"/>
        <v>2015</v>
      </c>
    </row>
    <row r="4001" spans="1:21" ht="43.2" hidden="1" x14ac:dyDescent="0.3">
      <c r="A4001" s="8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  <c r="O4001">
        <f t="shared" si="311"/>
        <v>17</v>
      </c>
      <c r="P4001" s="13">
        <f t="shared" si="312"/>
        <v>82.57</v>
      </c>
      <c r="Q4001" s="15" t="s">
        <v>8315</v>
      </c>
      <c r="R4001" t="s">
        <v>8316</v>
      </c>
      <c r="S4001" s="19">
        <f t="shared" si="313"/>
        <v>41842.828680555554</v>
      </c>
      <c r="T4001" s="19">
        <f t="shared" si="314"/>
        <v>41882.827650462961</v>
      </c>
      <c r="U4001">
        <f t="shared" si="315"/>
        <v>2014</v>
      </c>
    </row>
    <row r="4002" spans="1:21" ht="28.8" hidden="1" x14ac:dyDescent="0.3">
      <c r="A4002" s="8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  <c r="O4002">
        <f t="shared" si="311"/>
        <v>0</v>
      </c>
      <c r="P4002" s="13">
        <f t="shared" si="312"/>
        <v>10</v>
      </c>
      <c r="Q4002" s="15" t="s">
        <v>8315</v>
      </c>
      <c r="R4002" t="s">
        <v>8316</v>
      </c>
      <c r="S4002" s="19">
        <f t="shared" si="313"/>
        <v>42437.64534722222</v>
      </c>
      <c r="T4002" s="19">
        <f t="shared" si="314"/>
        <v>42497.603680555556</v>
      </c>
      <c r="U4002">
        <f t="shared" si="315"/>
        <v>2016</v>
      </c>
    </row>
    <row r="4003" spans="1:21" ht="57.6" x14ac:dyDescent="0.3">
      <c r="A4003" s="8">
        <v>4001</v>
      </c>
      <c r="B4003" s="9" t="s">
        <v>3997</v>
      </c>
      <c r="C4003" s="9" t="s">
        <v>8107</v>
      </c>
      <c r="D4003" s="10">
        <v>1200</v>
      </c>
      <c r="E4003" s="11">
        <v>453</v>
      </c>
      <c r="F4003" s="8" t="s">
        <v>8220</v>
      </c>
      <c r="G4003" s="8" t="s">
        <v>8224</v>
      </c>
      <c r="H4003" s="8" t="s">
        <v>8246</v>
      </c>
      <c r="I4003" s="8">
        <v>1488394800</v>
      </c>
      <c r="J4003" s="8">
        <v>1486681708</v>
      </c>
      <c r="K4003" s="8" t="b">
        <v>0</v>
      </c>
      <c r="L4003" s="8">
        <v>14</v>
      </c>
      <c r="M4003" s="8" t="b">
        <v>0</v>
      </c>
      <c r="N4003" s="8" t="s">
        <v>8269</v>
      </c>
      <c r="O4003">
        <f t="shared" si="311"/>
        <v>38</v>
      </c>
      <c r="P4003" s="13">
        <f t="shared" si="312"/>
        <v>32.36</v>
      </c>
      <c r="Q4003" s="15" t="s">
        <v>8315</v>
      </c>
      <c r="R4003" t="s">
        <v>8316</v>
      </c>
      <c r="S4003" s="19">
        <f t="shared" si="313"/>
        <v>42775.964212962965</v>
      </c>
      <c r="T4003" s="19">
        <f t="shared" si="314"/>
        <v>42795.791666666672</v>
      </c>
      <c r="U4003">
        <f t="shared" si="315"/>
        <v>2017</v>
      </c>
    </row>
    <row r="4004" spans="1:21" ht="43.2" x14ac:dyDescent="0.3">
      <c r="A4004" s="8">
        <v>4002</v>
      </c>
      <c r="B4004" s="9" t="s">
        <v>3998</v>
      </c>
      <c r="C4004" s="9" t="s">
        <v>8108</v>
      </c>
      <c r="D4004" s="10">
        <v>1250</v>
      </c>
      <c r="E4004" s="11">
        <v>23</v>
      </c>
      <c r="F4004" s="8" t="s">
        <v>8220</v>
      </c>
      <c r="G4004" s="8" t="s">
        <v>8223</v>
      </c>
      <c r="H4004" s="8" t="s">
        <v>8245</v>
      </c>
      <c r="I4004" s="8">
        <v>1411779761</v>
      </c>
      <c r="J4004" s="8">
        <v>1409187761</v>
      </c>
      <c r="K4004" s="8" t="b">
        <v>0</v>
      </c>
      <c r="L4004" s="8">
        <v>4</v>
      </c>
      <c r="M4004" s="8" t="b">
        <v>0</v>
      </c>
      <c r="N4004" s="8" t="s">
        <v>8269</v>
      </c>
      <c r="O4004">
        <f t="shared" si="311"/>
        <v>2</v>
      </c>
      <c r="P4004" s="13">
        <f t="shared" si="312"/>
        <v>5.75</v>
      </c>
      <c r="Q4004" s="15" t="s">
        <v>8315</v>
      </c>
      <c r="R4004" t="s">
        <v>8316</v>
      </c>
      <c r="S4004" s="19">
        <f t="shared" si="313"/>
        <v>41879.043530092589</v>
      </c>
      <c r="T4004" s="19">
        <f t="shared" si="314"/>
        <v>41909.043530092589</v>
      </c>
      <c r="U4004">
        <f t="shared" si="315"/>
        <v>2014</v>
      </c>
    </row>
    <row r="4005" spans="1:21" ht="43.2" x14ac:dyDescent="0.3">
      <c r="A4005" s="8">
        <v>4003</v>
      </c>
      <c r="B4005" s="9" t="s">
        <v>3999</v>
      </c>
      <c r="C4005" s="9" t="s">
        <v>8071</v>
      </c>
      <c r="D4005" s="10">
        <v>2000</v>
      </c>
      <c r="E4005" s="11">
        <v>201</v>
      </c>
      <c r="F4005" s="8" t="s">
        <v>8220</v>
      </c>
      <c r="G4005" s="8" t="s">
        <v>8223</v>
      </c>
      <c r="H4005" s="8" t="s">
        <v>8245</v>
      </c>
      <c r="I4005" s="8">
        <v>1424009147</v>
      </c>
      <c r="J4005" s="8">
        <v>1421417147</v>
      </c>
      <c r="K4005" s="8" t="b">
        <v>0</v>
      </c>
      <c r="L4005" s="8">
        <v>2</v>
      </c>
      <c r="M4005" s="8" t="b">
        <v>0</v>
      </c>
      <c r="N4005" s="8" t="s">
        <v>8269</v>
      </c>
      <c r="O4005">
        <f t="shared" si="311"/>
        <v>10</v>
      </c>
      <c r="P4005" s="13">
        <f t="shared" si="312"/>
        <v>100.5</v>
      </c>
      <c r="Q4005" s="15" t="s">
        <v>8315</v>
      </c>
      <c r="R4005" t="s">
        <v>8316</v>
      </c>
      <c r="S4005" s="19">
        <f t="shared" si="313"/>
        <v>42020.587349537032</v>
      </c>
      <c r="T4005" s="19">
        <f t="shared" si="314"/>
        <v>42050.587349537032</v>
      </c>
      <c r="U4005">
        <f t="shared" si="315"/>
        <v>2015</v>
      </c>
    </row>
    <row r="4006" spans="1:21" hidden="1" x14ac:dyDescent="0.3">
      <c r="A4006" s="8">
        <v>4004</v>
      </c>
      <c r="B4006" s="9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  <c r="O4006">
        <f t="shared" si="311"/>
        <v>0</v>
      </c>
      <c r="P4006" s="13">
        <f t="shared" si="312"/>
        <v>1</v>
      </c>
      <c r="Q4006" s="15" t="s">
        <v>8315</v>
      </c>
      <c r="R4006" t="s">
        <v>8316</v>
      </c>
      <c r="S4006" s="19">
        <f t="shared" si="313"/>
        <v>41890.16269675926</v>
      </c>
      <c r="T4006" s="19">
        <f t="shared" si="314"/>
        <v>41920.16269675926</v>
      </c>
      <c r="U4006">
        <f t="shared" si="315"/>
        <v>2014</v>
      </c>
    </row>
    <row r="4007" spans="1:21" ht="43.2" x14ac:dyDescent="0.3">
      <c r="A4007" s="8">
        <v>4005</v>
      </c>
      <c r="B4007" s="9" t="s">
        <v>4001</v>
      </c>
      <c r="C4007" s="9" t="s">
        <v>8110</v>
      </c>
      <c r="D4007" s="10">
        <v>3000</v>
      </c>
      <c r="E4007" s="11">
        <v>40</v>
      </c>
      <c r="F4007" s="8" t="s">
        <v>8220</v>
      </c>
      <c r="G4007" s="8" t="s">
        <v>8223</v>
      </c>
      <c r="H4007" s="8" t="s">
        <v>8245</v>
      </c>
      <c r="I4007" s="8">
        <v>1413832985</v>
      </c>
      <c r="J4007" s="8">
        <v>1408648985</v>
      </c>
      <c r="K4007" s="8" t="b">
        <v>0</v>
      </c>
      <c r="L4007" s="8">
        <v>2</v>
      </c>
      <c r="M4007" s="8" t="b">
        <v>0</v>
      </c>
      <c r="N4007" s="8" t="s">
        <v>8269</v>
      </c>
      <c r="O4007">
        <f t="shared" si="311"/>
        <v>1</v>
      </c>
      <c r="P4007" s="13">
        <f t="shared" si="312"/>
        <v>20</v>
      </c>
      <c r="Q4007" s="15" t="s">
        <v>8315</v>
      </c>
      <c r="R4007" t="s">
        <v>8316</v>
      </c>
      <c r="S4007" s="19">
        <f t="shared" si="313"/>
        <v>41872.807696759257</v>
      </c>
      <c r="T4007" s="19">
        <f t="shared" si="314"/>
        <v>41932.807696759257</v>
      </c>
      <c r="U4007">
        <f t="shared" si="315"/>
        <v>2014</v>
      </c>
    </row>
    <row r="4008" spans="1:21" ht="43.2" hidden="1" x14ac:dyDescent="0.3">
      <c r="A4008" s="8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  <c r="O4008">
        <f t="shared" si="311"/>
        <v>0</v>
      </c>
      <c r="P4008" s="13">
        <f t="shared" si="312"/>
        <v>2</v>
      </c>
      <c r="Q4008" s="15" t="s">
        <v>8315</v>
      </c>
      <c r="R4008" t="s">
        <v>8316</v>
      </c>
      <c r="S4008" s="19">
        <f t="shared" si="313"/>
        <v>42391.772997685184</v>
      </c>
      <c r="T4008" s="19">
        <f t="shared" si="314"/>
        <v>42416.772997685184</v>
      </c>
      <c r="U4008">
        <f t="shared" si="315"/>
        <v>2016</v>
      </c>
    </row>
    <row r="4009" spans="1:21" ht="43.2" x14ac:dyDescent="0.3">
      <c r="A4009" s="8">
        <v>4007</v>
      </c>
      <c r="B4009" s="9" t="s">
        <v>4003</v>
      </c>
      <c r="C4009" s="9" t="s">
        <v>8112</v>
      </c>
      <c r="D4009" s="10">
        <v>2000</v>
      </c>
      <c r="E4009" s="11">
        <v>5</v>
      </c>
      <c r="F4009" s="8" t="s">
        <v>8220</v>
      </c>
      <c r="G4009" s="8" t="s">
        <v>8223</v>
      </c>
      <c r="H4009" s="8" t="s">
        <v>8245</v>
      </c>
      <c r="I4009" s="8">
        <v>1409070480</v>
      </c>
      <c r="J4009" s="8">
        <v>1406572381</v>
      </c>
      <c r="K4009" s="8" t="b">
        <v>0</v>
      </c>
      <c r="L4009" s="8">
        <v>1</v>
      </c>
      <c r="M4009" s="8" t="b">
        <v>0</v>
      </c>
      <c r="N4009" s="8" t="s">
        <v>8269</v>
      </c>
      <c r="O4009">
        <f t="shared" si="311"/>
        <v>0</v>
      </c>
      <c r="P4009" s="13">
        <f t="shared" si="312"/>
        <v>5</v>
      </c>
      <c r="Q4009" s="15" t="s">
        <v>8315</v>
      </c>
      <c r="R4009" t="s">
        <v>8316</v>
      </c>
      <c r="S4009" s="19">
        <f t="shared" si="313"/>
        <v>41848.772928240738</v>
      </c>
      <c r="T4009" s="19">
        <f t="shared" si="314"/>
        <v>41877.686111111114</v>
      </c>
      <c r="U4009">
        <f t="shared" si="315"/>
        <v>2014</v>
      </c>
    </row>
    <row r="4010" spans="1:21" ht="43.2" x14ac:dyDescent="0.3">
      <c r="A4010" s="8">
        <v>4008</v>
      </c>
      <c r="B4010" s="9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  <c r="O4010">
        <f t="shared" si="311"/>
        <v>6</v>
      </c>
      <c r="P4010" s="13">
        <f t="shared" si="312"/>
        <v>15</v>
      </c>
      <c r="Q4010" s="15" t="s">
        <v>8315</v>
      </c>
      <c r="R4010" t="s">
        <v>8316</v>
      </c>
      <c r="S4010" s="19">
        <f t="shared" si="313"/>
        <v>42177.964201388888</v>
      </c>
      <c r="T4010" s="19">
        <f t="shared" si="314"/>
        <v>42207.964201388888</v>
      </c>
      <c r="U4010">
        <f t="shared" si="315"/>
        <v>2015</v>
      </c>
    </row>
    <row r="4011" spans="1:21" ht="43.2" x14ac:dyDescent="0.3">
      <c r="A4011" s="8">
        <v>4009</v>
      </c>
      <c r="B4011" s="9" t="s">
        <v>4005</v>
      </c>
      <c r="C4011" s="9" t="s">
        <v>8114</v>
      </c>
      <c r="D4011" s="10">
        <v>1930</v>
      </c>
      <c r="E4011" s="11">
        <v>75</v>
      </c>
      <c r="F4011" s="8" t="s">
        <v>8220</v>
      </c>
      <c r="G4011" s="8" t="s">
        <v>8224</v>
      </c>
      <c r="H4011" s="8" t="s">
        <v>8246</v>
      </c>
      <c r="I4011" s="8">
        <v>1410281360</v>
      </c>
      <c r="J4011" s="8">
        <v>1406825360</v>
      </c>
      <c r="K4011" s="8" t="b">
        <v>0</v>
      </c>
      <c r="L4011" s="8">
        <v>3</v>
      </c>
      <c r="M4011" s="8" t="b">
        <v>0</v>
      </c>
      <c r="N4011" s="8" t="s">
        <v>8269</v>
      </c>
      <c r="O4011">
        <f t="shared" si="311"/>
        <v>4</v>
      </c>
      <c r="P4011" s="13">
        <f t="shared" si="312"/>
        <v>25</v>
      </c>
      <c r="Q4011" s="15" t="s">
        <v>8315</v>
      </c>
      <c r="R4011" t="s">
        <v>8316</v>
      </c>
      <c r="S4011" s="19">
        <f t="shared" si="313"/>
        <v>41851.700925925928</v>
      </c>
      <c r="T4011" s="19">
        <f t="shared" si="314"/>
        <v>41891.700925925928</v>
      </c>
      <c r="U4011">
        <f t="shared" si="315"/>
        <v>2014</v>
      </c>
    </row>
    <row r="4012" spans="1:21" ht="43.2" hidden="1" x14ac:dyDescent="0.3">
      <c r="A4012" s="8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  <c r="O4012">
        <f t="shared" si="311"/>
        <v>24</v>
      </c>
      <c r="P4012" s="13">
        <f t="shared" si="312"/>
        <v>45.84</v>
      </c>
      <c r="Q4012" s="15" t="s">
        <v>8315</v>
      </c>
      <c r="R4012" t="s">
        <v>8316</v>
      </c>
      <c r="S4012" s="19">
        <f t="shared" si="313"/>
        <v>41921.770439814813</v>
      </c>
      <c r="T4012" s="19">
        <f t="shared" si="314"/>
        <v>41938.770439814813</v>
      </c>
      <c r="U4012">
        <f t="shared" si="315"/>
        <v>2014</v>
      </c>
    </row>
    <row r="4013" spans="1:21" ht="43.2" hidden="1" x14ac:dyDescent="0.3">
      <c r="A4013" s="8">
        <v>4011</v>
      </c>
      <c r="B4013" s="9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  <c r="O4013">
        <f t="shared" si="311"/>
        <v>8</v>
      </c>
      <c r="P4013" s="13">
        <f t="shared" si="312"/>
        <v>4.75</v>
      </c>
      <c r="Q4013" s="15" t="s">
        <v>8315</v>
      </c>
      <c r="R4013" t="s">
        <v>8316</v>
      </c>
      <c r="S4013" s="19">
        <f t="shared" si="313"/>
        <v>42002.54488425926</v>
      </c>
      <c r="T4013" s="19">
        <f t="shared" si="314"/>
        <v>42032.54488425926</v>
      </c>
      <c r="U4013">
        <f t="shared" si="315"/>
        <v>2014</v>
      </c>
    </row>
    <row r="4014" spans="1:21" ht="57.6" hidden="1" x14ac:dyDescent="0.3">
      <c r="A4014" s="8">
        <v>4012</v>
      </c>
      <c r="B4014" s="9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  <c r="O4014">
        <f t="shared" si="311"/>
        <v>0</v>
      </c>
      <c r="P4014" s="13">
        <f t="shared" si="312"/>
        <v>0</v>
      </c>
      <c r="Q4014" s="15" t="s">
        <v>8315</v>
      </c>
      <c r="R4014" t="s">
        <v>8316</v>
      </c>
      <c r="S4014" s="19">
        <f t="shared" si="313"/>
        <v>42096.544548611113</v>
      </c>
      <c r="T4014" s="19">
        <f t="shared" si="314"/>
        <v>42126.544548611113</v>
      </c>
      <c r="U4014">
        <f t="shared" si="315"/>
        <v>2015</v>
      </c>
    </row>
    <row r="4015" spans="1:21" ht="57.6" x14ac:dyDescent="0.3">
      <c r="A4015" s="8">
        <v>4013</v>
      </c>
      <c r="B4015" s="9" t="s">
        <v>4009</v>
      </c>
      <c r="C4015" s="9" t="s">
        <v>8118</v>
      </c>
      <c r="D4015" s="10">
        <v>2000</v>
      </c>
      <c r="E4015" s="11">
        <v>26</v>
      </c>
      <c r="F4015" s="8" t="s">
        <v>8220</v>
      </c>
      <c r="G4015" s="8" t="s">
        <v>8223</v>
      </c>
      <c r="H4015" s="8" t="s">
        <v>8245</v>
      </c>
      <c r="I4015" s="8">
        <v>1424070823</v>
      </c>
      <c r="J4015" s="8">
        <v>1421478823</v>
      </c>
      <c r="K4015" s="8" t="b">
        <v>0</v>
      </c>
      <c r="L4015" s="8">
        <v>2</v>
      </c>
      <c r="M4015" s="8" t="b">
        <v>0</v>
      </c>
      <c r="N4015" s="8" t="s">
        <v>8269</v>
      </c>
      <c r="O4015">
        <f t="shared" si="311"/>
        <v>1</v>
      </c>
      <c r="P4015" s="13">
        <f t="shared" si="312"/>
        <v>13</v>
      </c>
      <c r="Q4015" s="15" t="s">
        <v>8315</v>
      </c>
      <c r="R4015" t="s">
        <v>8316</v>
      </c>
      <c r="S4015" s="19">
        <f t="shared" si="313"/>
        <v>42021.301192129627</v>
      </c>
      <c r="T4015" s="19">
        <f t="shared" si="314"/>
        <v>42051.301192129627</v>
      </c>
      <c r="U4015">
        <f t="shared" si="315"/>
        <v>2015</v>
      </c>
    </row>
    <row r="4016" spans="1:21" ht="43.2" hidden="1" x14ac:dyDescent="0.3">
      <c r="A4016" s="8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  <c r="O4016">
        <f t="shared" si="311"/>
        <v>0</v>
      </c>
      <c r="P4016" s="13">
        <f t="shared" si="312"/>
        <v>0</v>
      </c>
      <c r="Q4016" s="15" t="s">
        <v>8315</v>
      </c>
      <c r="R4016" t="s">
        <v>8316</v>
      </c>
      <c r="S4016" s="19">
        <f t="shared" si="313"/>
        <v>42419.246168981481</v>
      </c>
      <c r="T4016" s="19">
        <f t="shared" si="314"/>
        <v>42434.246168981481</v>
      </c>
      <c r="U4016">
        <f t="shared" si="315"/>
        <v>2016</v>
      </c>
    </row>
    <row r="4017" spans="1:21" ht="43.2" hidden="1" x14ac:dyDescent="0.3">
      <c r="A4017" s="8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  <c r="O4017">
        <f t="shared" si="311"/>
        <v>0</v>
      </c>
      <c r="P4017" s="13">
        <f t="shared" si="312"/>
        <v>1</v>
      </c>
      <c r="Q4017" s="15" t="s">
        <v>8315</v>
      </c>
      <c r="R4017" t="s">
        <v>8316</v>
      </c>
      <c r="S4017" s="19">
        <f t="shared" si="313"/>
        <v>42174.780821759254</v>
      </c>
      <c r="T4017" s="19">
        <f t="shared" si="314"/>
        <v>42204.780821759254</v>
      </c>
      <c r="U4017">
        <f t="shared" si="315"/>
        <v>2015</v>
      </c>
    </row>
    <row r="4018" spans="1:21" ht="43.2" hidden="1" x14ac:dyDescent="0.3">
      <c r="A4018" s="8">
        <v>4016</v>
      </c>
      <c r="B4018" s="9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  <c r="O4018">
        <f t="shared" si="311"/>
        <v>14</v>
      </c>
      <c r="P4018" s="13">
        <f t="shared" si="312"/>
        <v>10</v>
      </c>
      <c r="Q4018" s="15" t="s">
        <v>8315</v>
      </c>
      <c r="R4018" t="s">
        <v>8316</v>
      </c>
      <c r="S4018" s="19">
        <f t="shared" si="313"/>
        <v>41869.872685185182</v>
      </c>
      <c r="T4018" s="19">
        <f t="shared" si="314"/>
        <v>41899.872685185182</v>
      </c>
      <c r="U4018">
        <f t="shared" si="315"/>
        <v>2014</v>
      </c>
    </row>
    <row r="4019" spans="1:21" ht="43.2" hidden="1" x14ac:dyDescent="0.3">
      <c r="A4019" s="8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  <c r="O4019">
        <f t="shared" si="311"/>
        <v>1</v>
      </c>
      <c r="P4019" s="13">
        <f t="shared" si="312"/>
        <v>52.5</v>
      </c>
      <c r="Q4019" s="15" t="s">
        <v>8315</v>
      </c>
      <c r="R4019" t="s">
        <v>8316</v>
      </c>
      <c r="S4019" s="19">
        <f t="shared" si="313"/>
        <v>41856.672152777777</v>
      </c>
      <c r="T4019" s="19">
        <f t="shared" si="314"/>
        <v>41886.672152777777</v>
      </c>
      <c r="U4019">
        <f t="shared" si="315"/>
        <v>2014</v>
      </c>
    </row>
    <row r="4020" spans="1:21" ht="28.8" x14ac:dyDescent="0.3">
      <c r="A4020" s="8">
        <v>4018</v>
      </c>
      <c r="B4020" s="9" t="s">
        <v>4014</v>
      </c>
      <c r="C4020" s="9" t="s">
        <v>8123</v>
      </c>
      <c r="D4020" s="10">
        <v>1500</v>
      </c>
      <c r="E4020" s="11">
        <v>130</v>
      </c>
      <c r="F4020" s="8" t="s">
        <v>8220</v>
      </c>
      <c r="G4020" s="8" t="s">
        <v>8224</v>
      </c>
      <c r="H4020" s="8" t="s">
        <v>8246</v>
      </c>
      <c r="I4020" s="8">
        <v>1475877108</v>
      </c>
      <c r="J4020" s="8">
        <v>1473285108</v>
      </c>
      <c r="K4020" s="8" t="b">
        <v>0</v>
      </c>
      <c r="L4020" s="8">
        <v>4</v>
      </c>
      <c r="M4020" s="8" t="b">
        <v>0</v>
      </c>
      <c r="N4020" s="8" t="s">
        <v>8269</v>
      </c>
      <c r="O4020">
        <f t="shared" si="311"/>
        <v>9</v>
      </c>
      <c r="P4020" s="13">
        <f t="shared" si="312"/>
        <v>32.5</v>
      </c>
      <c r="Q4020" s="15" t="s">
        <v>8315</v>
      </c>
      <c r="R4020" t="s">
        <v>8316</v>
      </c>
      <c r="S4020" s="19">
        <f t="shared" si="313"/>
        <v>42620.91097222222</v>
      </c>
      <c r="T4020" s="19">
        <f t="shared" si="314"/>
        <v>42650.91097222222</v>
      </c>
      <c r="U4020">
        <f t="shared" si="315"/>
        <v>2016</v>
      </c>
    </row>
    <row r="4021" spans="1:21" ht="43.2" x14ac:dyDescent="0.3">
      <c r="A4021" s="8">
        <v>4019</v>
      </c>
      <c r="B4021" s="9" t="s">
        <v>4015</v>
      </c>
      <c r="C4021" s="9" t="s">
        <v>8124</v>
      </c>
      <c r="D4021" s="10">
        <v>3500</v>
      </c>
      <c r="E4021" s="11">
        <v>29</v>
      </c>
      <c r="F4021" s="8" t="s">
        <v>8220</v>
      </c>
      <c r="G4021" s="8" t="s">
        <v>8223</v>
      </c>
      <c r="H4021" s="8" t="s">
        <v>8245</v>
      </c>
      <c r="I4021" s="8">
        <v>1460737680</v>
      </c>
      <c r="J4021" s="8">
        <v>1455725596</v>
      </c>
      <c r="K4021" s="8" t="b">
        <v>0</v>
      </c>
      <c r="L4021" s="8">
        <v>4</v>
      </c>
      <c r="M4021" s="8" t="b">
        <v>0</v>
      </c>
      <c r="N4021" s="8" t="s">
        <v>8269</v>
      </c>
      <c r="O4021">
        <f t="shared" si="311"/>
        <v>1</v>
      </c>
      <c r="P4021" s="13">
        <f t="shared" si="312"/>
        <v>7.25</v>
      </c>
      <c r="Q4021" s="15" t="s">
        <v>8315</v>
      </c>
      <c r="R4021" t="s">
        <v>8316</v>
      </c>
      <c r="S4021" s="19">
        <f t="shared" si="313"/>
        <v>42417.675879629634</v>
      </c>
      <c r="T4021" s="19">
        <f t="shared" si="314"/>
        <v>42475.686111111107</v>
      </c>
      <c r="U4021">
        <f t="shared" si="315"/>
        <v>2016</v>
      </c>
    </row>
    <row r="4022" spans="1:21" ht="43.2" hidden="1" x14ac:dyDescent="0.3">
      <c r="A4022" s="8">
        <v>4020</v>
      </c>
      <c r="B4022" s="9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  <c r="O4022">
        <f t="shared" si="311"/>
        <v>17</v>
      </c>
      <c r="P4022" s="13">
        <f t="shared" si="312"/>
        <v>33.33</v>
      </c>
      <c r="Q4022" s="15" t="s">
        <v>8315</v>
      </c>
      <c r="R4022" t="s">
        <v>8316</v>
      </c>
      <c r="S4022" s="19">
        <f t="shared" si="313"/>
        <v>42057.190960648149</v>
      </c>
      <c r="T4022" s="19">
        <f t="shared" si="314"/>
        <v>42087.149293981478</v>
      </c>
      <c r="U4022">
        <f t="shared" si="315"/>
        <v>2015</v>
      </c>
    </row>
    <row r="4023" spans="1:21" ht="43.2" hidden="1" x14ac:dyDescent="0.3">
      <c r="A4023" s="8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  <c r="O4023">
        <f t="shared" si="311"/>
        <v>1</v>
      </c>
      <c r="P4023" s="13">
        <f t="shared" si="312"/>
        <v>62.5</v>
      </c>
      <c r="Q4023" s="15" t="s">
        <v>8315</v>
      </c>
      <c r="R4023" t="s">
        <v>8316</v>
      </c>
      <c r="S4023" s="19">
        <f t="shared" si="313"/>
        <v>41878.911550925928</v>
      </c>
      <c r="T4023" s="19">
        <f t="shared" si="314"/>
        <v>41938.911550925928</v>
      </c>
      <c r="U4023">
        <f t="shared" si="315"/>
        <v>2014</v>
      </c>
    </row>
    <row r="4024" spans="1:21" ht="28.8" hidden="1" x14ac:dyDescent="0.3">
      <c r="A4024" s="8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  <c r="O4024">
        <f t="shared" si="311"/>
        <v>70</v>
      </c>
      <c r="P4024" s="13">
        <f t="shared" si="312"/>
        <v>63.56</v>
      </c>
      <c r="Q4024" s="15" t="s">
        <v>8315</v>
      </c>
      <c r="R4024" t="s">
        <v>8316</v>
      </c>
      <c r="S4024" s="19">
        <f t="shared" si="313"/>
        <v>41990.584108796291</v>
      </c>
      <c r="T4024" s="19">
        <f t="shared" si="314"/>
        <v>42036.120833333334</v>
      </c>
      <c r="U4024">
        <f t="shared" si="315"/>
        <v>2014</v>
      </c>
    </row>
    <row r="4025" spans="1:21" ht="43.2" hidden="1" x14ac:dyDescent="0.3">
      <c r="A4025" s="8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  <c r="O4025">
        <f t="shared" si="311"/>
        <v>0</v>
      </c>
      <c r="P4025" s="13">
        <f t="shared" si="312"/>
        <v>0</v>
      </c>
      <c r="Q4025" s="15" t="s">
        <v>8315</v>
      </c>
      <c r="R4025" t="s">
        <v>8316</v>
      </c>
      <c r="S4025" s="19">
        <f t="shared" si="313"/>
        <v>42408.999571759254</v>
      </c>
      <c r="T4025" s="19">
        <f t="shared" si="314"/>
        <v>42453.957905092597</v>
      </c>
      <c r="U4025">
        <f t="shared" si="315"/>
        <v>2016</v>
      </c>
    </row>
    <row r="4026" spans="1:21" ht="43.2" hidden="1" x14ac:dyDescent="0.3">
      <c r="A4026" s="8">
        <v>4024</v>
      </c>
      <c r="B4026" s="9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  <c r="O4026">
        <f t="shared" si="311"/>
        <v>1</v>
      </c>
      <c r="P4026" s="13">
        <f t="shared" si="312"/>
        <v>10</v>
      </c>
      <c r="Q4026" s="15" t="s">
        <v>8315</v>
      </c>
      <c r="R4026" t="s">
        <v>8316</v>
      </c>
      <c r="S4026" s="19">
        <f t="shared" si="313"/>
        <v>42217.670104166667</v>
      </c>
      <c r="T4026" s="19">
        <f t="shared" si="314"/>
        <v>42247.670104166667</v>
      </c>
      <c r="U4026">
        <f t="shared" si="315"/>
        <v>2015</v>
      </c>
    </row>
    <row r="4027" spans="1:21" ht="57.6" hidden="1" x14ac:dyDescent="0.3">
      <c r="A4027" s="8">
        <v>4025</v>
      </c>
      <c r="B4027" s="9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  <c r="O4027">
        <f t="shared" si="311"/>
        <v>5</v>
      </c>
      <c r="P4027" s="13">
        <f t="shared" si="312"/>
        <v>62.5</v>
      </c>
      <c r="Q4027" s="15" t="s">
        <v>8315</v>
      </c>
      <c r="R4027" t="s">
        <v>8316</v>
      </c>
      <c r="S4027" s="19">
        <f t="shared" si="313"/>
        <v>42151.237685185188</v>
      </c>
      <c r="T4027" s="19">
        <f t="shared" si="314"/>
        <v>42211.237685185188</v>
      </c>
      <c r="U4027">
        <f t="shared" si="315"/>
        <v>2015</v>
      </c>
    </row>
    <row r="4028" spans="1:21" ht="43.2" x14ac:dyDescent="0.3">
      <c r="A4028" s="8">
        <v>4026</v>
      </c>
      <c r="B4028" s="9" t="s">
        <v>4022</v>
      </c>
      <c r="C4028" s="9" t="s">
        <v>8131</v>
      </c>
      <c r="D4028" s="10">
        <v>4000</v>
      </c>
      <c r="E4028" s="11">
        <v>0</v>
      </c>
      <c r="F4028" s="8" t="s">
        <v>8220</v>
      </c>
      <c r="G4028" s="8" t="s">
        <v>8223</v>
      </c>
      <c r="H4028" s="8" t="s">
        <v>8245</v>
      </c>
      <c r="I4028" s="8">
        <v>1449247439</v>
      </c>
      <c r="J4028" s="8">
        <v>1444059839</v>
      </c>
      <c r="K4028" s="8" t="b">
        <v>0</v>
      </c>
      <c r="L4028" s="8">
        <v>0</v>
      </c>
      <c r="M4028" s="8" t="b">
        <v>0</v>
      </c>
      <c r="N4028" s="8" t="s">
        <v>8269</v>
      </c>
      <c r="O4028">
        <f t="shared" si="311"/>
        <v>0</v>
      </c>
      <c r="P4028" s="13">
        <f t="shared" si="312"/>
        <v>0</v>
      </c>
      <c r="Q4028" s="15" t="s">
        <v>8315</v>
      </c>
      <c r="R4028" t="s">
        <v>8316</v>
      </c>
      <c r="S4028" s="19">
        <f t="shared" si="313"/>
        <v>42282.655543981484</v>
      </c>
      <c r="T4028" s="19">
        <f t="shared" si="314"/>
        <v>42342.697210648148</v>
      </c>
      <c r="U4028">
        <f t="shared" si="315"/>
        <v>2015</v>
      </c>
    </row>
    <row r="4029" spans="1:21" ht="43.2" x14ac:dyDescent="0.3">
      <c r="A4029" s="8">
        <v>4027</v>
      </c>
      <c r="B4029" s="9" t="s">
        <v>4023</v>
      </c>
      <c r="C4029" s="9" t="s">
        <v>8132</v>
      </c>
      <c r="D4029" s="10">
        <v>3000</v>
      </c>
      <c r="E4029" s="11">
        <v>215</v>
      </c>
      <c r="F4029" s="8" t="s">
        <v>8220</v>
      </c>
      <c r="G4029" s="8" t="s">
        <v>8223</v>
      </c>
      <c r="H4029" s="8" t="s">
        <v>8245</v>
      </c>
      <c r="I4029" s="8">
        <v>1487811600</v>
      </c>
      <c r="J4029" s="8">
        <v>1486077481</v>
      </c>
      <c r="K4029" s="8" t="b">
        <v>0</v>
      </c>
      <c r="L4029" s="8">
        <v>7</v>
      </c>
      <c r="M4029" s="8" t="b">
        <v>0</v>
      </c>
      <c r="N4029" s="8" t="s">
        <v>8269</v>
      </c>
      <c r="O4029">
        <f t="shared" si="311"/>
        <v>7</v>
      </c>
      <c r="P4029" s="13">
        <f t="shared" si="312"/>
        <v>30.71</v>
      </c>
      <c r="Q4029" s="15" t="s">
        <v>8315</v>
      </c>
      <c r="R4029" t="s">
        <v>8316</v>
      </c>
      <c r="S4029" s="19">
        <f t="shared" si="313"/>
        <v>42768.97084490741</v>
      </c>
      <c r="T4029" s="19">
        <f t="shared" si="314"/>
        <v>42789.041666666672</v>
      </c>
      <c r="U4029">
        <f t="shared" si="315"/>
        <v>2017</v>
      </c>
    </row>
    <row r="4030" spans="1:21" ht="43.2" x14ac:dyDescent="0.3">
      <c r="A4030" s="8">
        <v>4028</v>
      </c>
      <c r="B4030" s="9" t="s">
        <v>4024</v>
      </c>
      <c r="C4030" s="9" t="s">
        <v>8133</v>
      </c>
      <c r="D4030" s="10">
        <v>2000</v>
      </c>
      <c r="E4030" s="11">
        <v>561</v>
      </c>
      <c r="F4030" s="8" t="s">
        <v>8220</v>
      </c>
      <c r="G4030" s="8" t="s">
        <v>8223</v>
      </c>
      <c r="H4030" s="8" t="s">
        <v>8245</v>
      </c>
      <c r="I4030" s="8">
        <v>1402007500</v>
      </c>
      <c r="J4030" s="8">
        <v>1399415500</v>
      </c>
      <c r="K4030" s="8" t="b">
        <v>0</v>
      </c>
      <c r="L4030" s="8">
        <v>11</v>
      </c>
      <c r="M4030" s="8" t="b">
        <v>0</v>
      </c>
      <c r="N4030" s="8" t="s">
        <v>8269</v>
      </c>
      <c r="O4030">
        <f t="shared" si="311"/>
        <v>28</v>
      </c>
      <c r="P4030" s="13">
        <f t="shared" si="312"/>
        <v>51</v>
      </c>
      <c r="Q4030" s="15" t="s">
        <v>8315</v>
      </c>
      <c r="R4030" t="s">
        <v>8316</v>
      </c>
      <c r="S4030" s="19">
        <f t="shared" si="313"/>
        <v>41765.938657407409</v>
      </c>
      <c r="T4030" s="19">
        <f t="shared" si="314"/>
        <v>41795.938657407409</v>
      </c>
      <c r="U4030">
        <f t="shared" si="315"/>
        <v>2014</v>
      </c>
    </row>
    <row r="4031" spans="1:21" ht="43.2" hidden="1" x14ac:dyDescent="0.3">
      <c r="A4031" s="8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  <c r="O4031">
        <f t="shared" si="311"/>
        <v>0</v>
      </c>
      <c r="P4031" s="13">
        <f t="shared" si="312"/>
        <v>0</v>
      </c>
      <c r="Q4031" s="15" t="s">
        <v>8315</v>
      </c>
      <c r="R4031" t="s">
        <v>8316</v>
      </c>
      <c r="S4031" s="19">
        <f t="shared" si="313"/>
        <v>42322.025115740747</v>
      </c>
      <c r="T4031" s="19">
        <f t="shared" si="314"/>
        <v>42352.025115740747</v>
      </c>
      <c r="U4031">
        <f t="shared" si="315"/>
        <v>2015</v>
      </c>
    </row>
    <row r="4032" spans="1:21" ht="57.6" x14ac:dyDescent="0.3">
      <c r="A4032" s="8">
        <v>4030</v>
      </c>
      <c r="B4032" s="9" t="s">
        <v>4026</v>
      </c>
      <c r="C4032" s="9" t="s">
        <v>8135</v>
      </c>
      <c r="D4032" s="10">
        <v>2500</v>
      </c>
      <c r="E4032" s="11">
        <v>400</v>
      </c>
      <c r="F4032" s="8" t="s">
        <v>8220</v>
      </c>
      <c r="G4032" s="8" t="s">
        <v>8223</v>
      </c>
      <c r="H4032" s="8" t="s">
        <v>8245</v>
      </c>
      <c r="I4032" s="8">
        <v>1454525340</v>
      </c>
      <c r="J4032" s="8">
        <v>1452008599</v>
      </c>
      <c r="K4032" s="8" t="b">
        <v>0</v>
      </c>
      <c r="L4032" s="8">
        <v>6</v>
      </c>
      <c r="M4032" s="8" t="b">
        <v>0</v>
      </c>
      <c r="N4032" s="8" t="s">
        <v>8269</v>
      </c>
      <c r="O4032">
        <f t="shared" si="311"/>
        <v>16</v>
      </c>
      <c r="P4032" s="13">
        <f t="shared" si="312"/>
        <v>66.67</v>
      </c>
      <c r="Q4032" s="15" t="s">
        <v>8315</v>
      </c>
      <c r="R4032" t="s">
        <v>8316</v>
      </c>
      <c r="S4032" s="19">
        <f t="shared" si="313"/>
        <v>42374.655081018514</v>
      </c>
      <c r="T4032" s="19">
        <f t="shared" si="314"/>
        <v>42403.784027777772</v>
      </c>
      <c r="U4032">
        <f t="shared" si="315"/>
        <v>2016</v>
      </c>
    </row>
    <row r="4033" spans="1:21" ht="43.2" hidden="1" x14ac:dyDescent="0.3">
      <c r="A4033" s="8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  <c r="O4033">
        <f t="shared" si="311"/>
        <v>0</v>
      </c>
      <c r="P4033" s="13">
        <f t="shared" si="312"/>
        <v>0</v>
      </c>
      <c r="Q4033" s="15" t="s">
        <v>8315</v>
      </c>
      <c r="R4033" t="s">
        <v>8316</v>
      </c>
      <c r="S4033" s="19">
        <f t="shared" si="313"/>
        <v>41941.585231481484</v>
      </c>
      <c r="T4033" s="19">
        <f t="shared" si="314"/>
        <v>41991.626898148148</v>
      </c>
      <c r="U4033">
        <f t="shared" si="315"/>
        <v>2014</v>
      </c>
    </row>
    <row r="4034" spans="1:21" ht="43.2" hidden="1" x14ac:dyDescent="0.3">
      <c r="A4034" s="8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  <c r="O4034">
        <f t="shared" si="311"/>
        <v>7</v>
      </c>
      <c r="P4034" s="13">
        <f t="shared" si="312"/>
        <v>59</v>
      </c>
      <c r="Q4034" s="15" t="s">
        <v>8315</v>
      </c>
      <c r="R4034" t="s">
        <v>8316</v>
      </c>
      <c r="S4034" s="19">
        <f t="shared" si="313"/>
        <v>42293.809212962966</v>
      </c>
      <c r="T4034" s="19">
        <f t="shared" si="314"/>
        <v>42353.85087962963</v>
      </c>
      <c r="U4034">
        <f t="shared" si="315"/>
        <v>2015</v>
      </c>
    </row>
    <row r="4035" spans="1:21" ht="43.2" hidden="1" x14ac:dyDescent="0.3">
      <c r="A4035" s="8">
        <v>4033</v>
      </c>
      <c r="B4035" s="9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  <c r="O4035">
        <f t="shared" ref="O4035:O4098" si="316">ROUND(E4035/D4035*100,0)</f>
        <v>26</v>
      </c>
      <c r="P4035" s="13">
        <f t="shared" ref="P4035:P4098" si="317">IFERROR(ROUND(E4035/L4035,2),0)</f>
        <v>65.34</v>
      </c>
      <c r="Q4035" s="15" t="s">
        <v>8315</v>
      </c>
      <c r="R4035" t="s">
        <v>8316</v>
      </c>
      <c r="S4035" s="19">
        <f t="shared" ref="S4035:S4098" si="318">(((J4035/60)/60)/24)+DATE(1970,1,1)</f>
        <v>42614.268796296295</v>
      </c>
      <c r="T4035" s="19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3.2" hidden="1" x14ac:dyDescent="0.3">
      <c r="A4036" s="8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  <c r="O4036">
        <f t="shared" si="316"/>
        <v>1</v>
      </c>
      <c r="P4036" s="13">
        <f t="shared" si="317"/>
        <v>100</v>
      </c>
      <c r="Q4036" s="15" t="s">
        <v>8315</v>
      </c>
      <c r="R4036" t="s">
        <v>8316</v>
      </c>
      <c r="S4036" s="19">
        <f t="shared" si="318"/>
        <v>42067.947337962964</v>
      </c>
      <c r="T4036" s="19">
        <f t="shared" si="319"/>
        <v>42097.905671296292</v>
      </c>
      <c r="U4036">
        <f t="shared" si="320"/>
        <v>2015</v>
      </c>
    </row>
    <row r="4037" spans="1:21" ht="28.8" hidden="1" x14ac:dyDescent="0.3">
      <c r="A4037" s="8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  <c r="O4037">
        <f t="shared" si="316"/>
        <v>37</v>
      </c>
      <c r="P4037" s="13">
        <f t="shared" si="317"/>
        <v>147.4</v>
      </c>
      <c r="Q4037" s="15" t="s">
        <v>8315</v>
      </c>
      <c r="R4037" t="s">
        <v>8316</v>
      </c>
      <c r="S4037" s="19">
        <f t="shared" si="318"/>
        <v>41903.882951388885</v>
      </c>
      <c r="T4037" s="19">
        <f t="shared" si="319"/>
        <v>41933.882951388885</v>
      </c>
      <c r="U4037">
        <f t="shared" si="320"/>
        <v>2014</v>
      </c>
    </row>
    <row r="4038" spans="1:21" ht="43.2" hidden="1" x14ac:dyDescent="0.3">
      <c r="A4038" s="8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  <c r="O4038">
        <f t="shared" si="316"/>
        <v>47</v>
      </c>
      <c r="P4038" s="13">
        <f t="shared" si="317"/>
        <v>166.06</v>
      </c>
      <c r="Q4038" s="15" t="s">
        <v>8315</v>
      </c>
      <c r="R4038" t="s">
        <v>8316</v>
      </c>
      <c r="S4038" s="19">
        <f t="shared" si="318"/>
        <v>41804.937083333331</v>
      </c>
      <c r="T4038" s="19">
        <f t="shared" si="319"/>
        <v>41821.9375</v>
      </c>
      <c r="U4038">
        <f t="shared" si="320"/>
        <v>2014</v>
      </c>
    </row>
    <row r="4039" spans="1:21" ht="57.6" hidden="1" x14ac:dyDescent="0.3">
      <c r="A4039" s="8">
        <v>4037</v>
      </c>
      <c r="B4039" s="9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  <c r="O4039">
        <f t="shared" si="316"/>
        <v>11</v>
      </c>
      <c r="P4039" s="13">
        <f t="shared" si="317"/>
        <v>40</v>
      </c>
      <c r="Q4039" s="15" t="s">
        <v>8315</v>
      </c>
      <c r="R4039" t="s">
        <v>8316</v>
      </c>
      <c r="S4039" s="19">
        <f t="shared" si="318"/>
        <v>42497.070775462969</v>
      </c>
      <c r="T4039" s="19">
        <f t="shared" si="319"/>
        <v>42514.600694444445</v>
      </c>
      <c r="U4039">
        <f t="shared" si="320"/>
        <v>2016</v>
      </c>
    </row>
    <row r="4040" spans="1:21" ht="43.2" x14ac:dyDescent="0.3">
      <c r="A4040" s="8">
        <v>4038</v>
      </c>
      <c r="B4040" s="9" t="s">
        <v>4034</v>
      </c>
      <c r="C4040" s="9" t="s">
        <v>8142</v>
      </c>
      <c r="D4040" s="10">
        <v>2500</v>
      </c>
      <c r="E4040" s="11">
        <v>301</v>
      </c>
      <c r="F4040" s="8" t="s">
        <v>8220</v>
      </c>
      <c r="G4040" s="8" t="s">
        <v>8223</v>
      </c>
      <c r="H4040" s="8" t="s">
        <v>8245</v>
      </c>
      <c r="I4040" s="8">
        <v>1413573010</v>
      </c>
      <c r="J4040" s="8">
        <v>1408389010</v>
      </c>
      <c r="K4040" s="8" t="b">
        <v>0</v>
      </c>
      <c r="L4040" s="8">
        <v>4</v>
      </c>
      <c r="M4040" s="8" t="b">
        <v>0</v>
      </c>
      <c r="N4040" s="8" t="s">
        <v>8269</v>
      </c>
      <c r="O4040">
        <f t="shared" si="316"/>
        <v>12</v>
      </c>
      <c r="P4040" s="13">
        <f t="shared" si="317"/>
        <v>75.25</v>
      </c>
      <c r="Q4040" s="15" t="s">
        <v>8315</v>
      </c>
      <c r="R4040" t="s">
        <v>8316</v>
      </c>
      <c r="S4040" s="19">
        <f t="shared" si="318"/>
        <v>41869.798726851855</v>
      </c>
      <c r="T4040" s="19">
        <f t="shared" si="319"/>
        <v>41929.798726851855</v>
      </c>
      <c r="U4040">
        <f t="shared" si="320"/>
        <v>2014</v>
      </c>
    </row>
    <row r="4041" spans="1:21" ht="43.2" hidden="1" x14ac:dyDescent="0.3">
      <c r="A4041" s="8">
        <v>4039</v>
      </c>
      <c r="B4041" s="9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  <c r="O4041">
        <f t="shared" si="316"/>
        <v>60</v>
      </c>
      <c r="P4041" s="13">
        <f t="shared" si="317"/>
        <v>60</v>
      </c>
      <c r="Q4041" s="15" t="s">
        <v>8315</v>
      </c>
      <c r="R4041" t="s">
        <v>8316</v>
      </c>
      <c r="S4041" s="19">
        <f t="shared" si="318"/>
        <v>42305.670914351853</v>
      </c>
      <c r="T4041" s="19">
        <f t="shared" si="319"/>
        <v>42339.249305555553</v>
      </c>
      <c r="U4041">
        <f t="shared" si="320"/>
        <v>2015</v>
      </c>
    </row>
    <row r="4042" spans="1:21" ht="43.2" hidden="1" x14ac:dyDescent="0.3">
      <c r="A4042" s="8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  <c r="O4042">
        <f t="shared" si="316"/>
        <v>31</v>
      </c>
      <c r="P4042" s="13">
        <f t="shared" si="317"/>
        <v>1250</v>
      </c>
      <c r="Q4042" s="15" t="s">
        <v>8315</v>
      </c>
      <c r="R4042" t="s">
        <v>8316</v>
      </c>
      <c r="S4042" s="19">
        <f t="shared" si="318"/>
        <v>42144.231527777782</v>
      </c>
      <c r="T4042" s="19">
        <f t="shared" si="319"/>
        <v>42203.125</v>
      </c>
      <c r="U4042">
        <f t="shared" si="320"/>
        <v>2015</v>
      </c>
    </row>
    <row r="4043" spans="1:21" ht="28.8" hidden="1" x14ac:dyDescent="0.3">
      <c r="A4043" s="8">
        <v>4041</v>
      </c>
      <c r="B4043" s="9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  <c r="O4043">
        <f t="shared" si="316"/>
        <v>0</v>
      </c>
      <c r="P4043" s="13">
        <f t="shared" si="317"/>
        <v>10.5</v>
      </c>
      <c r="Q4043" s="15" t="s">
        <v>8315</v>
      </c>
      <c r="R4043" t="s">
        <v>8316</v>
      </c>
      <c r="S4043" s="19">
        <f t="shared" si="318"/>
        <v>42559.474004629628</v>
      </c>
      <c r="T4043" s="19">
        <f t="shared" si="319"/>
        <v>42619.474004629628</v>
      </c>
      <c r="U4043">
        <f t="shared" si="320"/>
        <v>2016</v>
      </c>
    </row>
    <row r="4044" spans="1:21" ht="43.2" hidden="1" x14ac:dyDescent="0.3">
      <c r="A4044" s="8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  <c r="O4044">
        <f t="shared" si="316"/>
        <v>0</v>
      </c>
      <c r="P4044" s="13">
        <f t="shared" si="317"/>
        <v>7</v>
      </c>
      <c r="Q4044" s="15" t="s">
        <v>8315</v>
      </c>
      <c r="R4044" t="s">
        <v>8316</v>
      </c>
      <c r="S4044" s="19">
        <f t="shared" si="318"/>
        <v>41995.084074074075</v>
      </c>
      <c r="T4044" s="19">
        <f t="shared" si="319"/>
        <v>42024.802777777775</v>
      </c>
      <c r="U4044">
        <f t="shared" si="320"/>
        <v>2014</v>
      </c>
    </row>
    <row r="4045" spans="1:21" ht="43.2" hidden="1" x14ac:dyDescent="0.3">
      <c r="A4045" s="8">
        <v>4043</v>
      </c>
      <c r="B4045" s="9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  <c r="O4045">
        <f t="shared" si="316"/>
        <v>0</v>
      </c>
      <c r="P4045" s="13">
        <f t="shared" si="317"/>
        <v>0</v>
      </c>
      <c r="Q4045" s="15" t="s">
        <v>8315</v>
      </c>
      <c r="R4045" t="s">
        <v>8316</v>
      </c>
      <c r="S4045" s="19">
        <f t="shared" si="318"/>
        <v>41948.957465277781</v>
      </c>
      <c r="T4045" s="19">
        <f t="shared" si="319"/>
        <v>41963.957465277781</v>
      </c>
      <c r="U4045">
        <f t="shared" si="320"/>
        <v>2014</v>
      </c>
    </row>
    <row r="4046" spans="1:21" ht="43.2" hidden="1" x14ac:dyDescent="0.3">
      <c r="A4046" s="8">
        <v>4044</v>
      </c>
      <c r="B4046" s="9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  <c r="O4046">
        <f t="shared" si="316"/>
        <v>38</v>
      </c>
      <c r="P4046" s="13">
        <f t="shared" si="317"/>
        <v>56.25</v>
      </c>
      <c r="Q4046" s="15" t="s">
        <v>8315</v>
      </c>
      <c r="R4046" t="s">
        <v>8316</v>
      </c>
      <c r="S4046" s="19">
        <f t="shared" si="318"/>
        <v>42074.219699074078</v>
      </c>
      <c r="T4046" s="19">
        <f t="shared" si="319"/>
        <v>42104.208333333328</v>
      </c>
      <c r="U4046">
        <f t="shared" si="320"/>
        <v>2015</v>
      </c>
    </row>
    <row r="4047" spans="1:21" ht="57.6" hidden="1" x14ac:dyDescent="0.3">
      <c r="A4047" s="8">
        <v>4045</v>
      </c>
      <c r="B4047" s="9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  <c r="O4047">
        <f t="shared" si="316"/>
        <v>0</v>
      </c>
      <c r="P4047" s="13">
        <f t="shared" si="317"/>
        <v>1</v>
      </c>
      <c r="Q4047" s="15" t="s">
        <v>8315</v>
      </c>
      <c r="R4047" t="s">
        <v>8316</v>
      </c>
      <c r="S4047" s="19">
        <f t="shared" si="318"/>
        <v>41842.201261574075</v>
      </c>
      <c r="T4047" s="19">
        <f t="shared" si="319"/>
        <v>41872.201261574075</v>
      </c>
      <c r="U4047">
        <f t="shared" si="320"/>
        <v>2014</v>
      </c>
    </row>
    <row r="4048" spans="1:21" ht="57.6" hidden="1" x14ac:dyDescent="0.3">
      <c r="A4048" s="8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  <c r="O4048">
        <f t="shared" si="316"/>
        <v>8</v>
      </c>
      <c r="P4048" s="13">
        <f t="shared" si="317"/>
        <v>38.33</v>
      </c>
      <c r="Q4048" s="15" t="s">
        <v>8315</v>
      </c>
      <c r="R4048" t="s">
        <v>8316</v>
      </c>
      <c r="S4048" s="19">
        <f t="shared" si="318"/>
        <v>41904.650578703702</v>
      </c>
      <c r="T4048" s="19">
        <f t="shared" si="319"/>
        <v>41934.650578703702</v>
      </c>
      <c r="U4048">
        <f t="shared" si="320"/>
        <v>2014</v>
      </c>
    </row>
    <row r="4049" spans="1:21" ht="43.2" hidden="1" x14ac:dyDescent="0.3">
      <c r="A4049" s="8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  <c r="O4049">
        <f t="shared" si="316"/>
        <v>2</v>
      </c>
      <c r="P4049" s="13">
        <f t="shared" si="317"/>
        <v>27.5</v>
      </c>
      <c r="Q4049" s="15" t="s">
        <v>8315</v>
      </c>
      <c r="R4049" t="s">
        <v>8316</v>
      </c>
      <c r="S4049" s="19">
        <f t="shared" si="318"/>
        <v>41991.022488425922</v>
      </c>
      <c r="T4049" s="19">
        <f t="shared" si="319"/>
        <v>42015.041666666672</v>
      </c>
      <c r="U4049">
        <f t="shared" si="320"/>
        <v>2014</v>
      </c>
    </row>
    <row r="4050" spans="1:21" ht="43.2" hidden="1" x14ac:dyDescent="0.3">
      <c r="A4050" s="8">
        <v>4048</v>
      </c>
      <c r="B4050" s="9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  <c r="O4050">
        <f t="shared" si="316"/>
        <v>18</v>
      </c>
      <c r="P4050" s="13">
        <f t="shared" si="317"/>
        <v>32.979999999999997</v>
      </c>
      <c r="Q4050" s="15" t="s">
        <v>8315</v>
      </c>
      <c r="R4050" t="s">
        <v>8316</v>
      </c>
      <c r="S4050" s="19">
        <f t="shared" si="318"/>
        <v>42436.509108796294</v>
      </c>
      <c r="T4050" s="19">
        <f t="shared" si="319"/>
        <v>42471.467442129629</v>
      </c>
      <c r="U4050">
        <f t="shared" si="320"/>
        <v>2016</v>
      </c>
    </row>
    <row r="4051" spans="1:21" ht="43.2" hidden="1" x14ac:dyDescent="0.3">
      <c r="A4051" s="8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  <c r="O4051">
        <f t="shared" si="316"/>
        <v>0</v>
      </c>
      <c r="P4051" s="13">
        <f t="shared" si="317"/>
        <v>16</v>
      </c>
      <c r="Q4051" s="15" t="s">
        <v>8315</v>
      </c>
      <c r="R4051" t="s">
        <v>8316</v>
      </c>
      <c r="S4051" s="19">
        <f t="shared" si="318"/>
        <v>42169.958506944444</v>
      </c>
      <c r="T4051" s="19">
        <f t="shared" si="319"/>
        <v>42199.958506944444</v>
      </c>
      <c r="U4051">
        <f t="shared" si="320"/>
        <v>2015</v>
      </c>
    </row>
    <row r="4052" spans="1:21" ht="43.2" x14ac:dyDescent="0.3">
      <c r="A4052" s="8">
        <v>4050</v>
      </c>
      <c r="B4052" s="9" t="s">
        <v>4046</v>
      </c>
      <c r="C4052" s="9" t="s">
        <v>8154</v>
      </c>
      <c r="D4052" s="10">
        <v>1500</v>
      </c>
      <c r="E4052" s="11">
        <v>1</v>
      </c>
      <c r="F4052" s="8" t="s">
        <v>8220</v>
      </c>
      <c r="G4052" s="8" t="s">
        <v>8223</v>
      </c>
      <c r="H4052" s="8" t="s">
        <v>8245</v>
      </c>
      <c r="I4052" s="8">
        <v>1414077391</v>
      </c>
      <c r="J4052" s="8">
        <v>1411485391</v>
      </c>
      <c r="K4052" s="8" t="b">
        <v>0</v>
      </c>
      <c r="L4052" s="8">
        <v>1</v>
      </c>
      <c r="M4052" s="8" t="b">
        <v>0</v>
      </c>
      <c r="N4052" s="8" t="s">
        <v>8269</v>
      </c>
      <c r="O4052">
        <f t="shared" si="316"/>
        <v>0</v>
      </c>
      <c r="P4052" s="13">
        <f t="shared" si="317"/>
        <v>1</v>
      </c>
      <c r="Q4052" s="15" t="s">
        <v>8315</v>
      </c>
      <c r="R4052" t="s">
        <v>8316</v>
      </c>
      <c r="S4052" s="19">
        <f t="shared" si="318"/>
        <v>41905.636469907404</v>
      </c>
      <c r="T4052" s="19">
        <f t="shared" si="319"/>
        <v>41935.636469907404</v>
      </c>
      <c r="U4052">
        <f t="shared" si="320"/>
        <v>2014</v>
      </c>
    </row>
    <row r="4053" spans="1:21" ht="43.2" hidden="1" x14ac:dyDescent="0.3">
      <c r="A4053" s="8">
        <v>4051</v>
      </c>
      <c r="B4053" s="9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  <c r="O4053">
        <f t="shared" si="316"/>
        <v>0</v>
      </c>
      <c r="P4053" s="13">
        <f t="shared" si="317"/>
        <v>0</v>
      </c>
      <c r="Q4053" s="15" t="s">
        <v>8315</v>
      </c>
      <c r="R4053" t="s">
        <v>8316</v>
      </c>
      <c r="S4053" s="19">
        <f t="shared" si="318"/>
        <v>41761.810150462967</v>
      </c>
      <c r="T4053" s="19">
        <f t="shared" si="319"/>
        <v>41768.286805555559</v>
      </c>
      <c r="U4053">
        <f t="shared" si="320"/>
        <v>2014</v>
      </c>
    </row>
    <row r="4054" spans="1:21" ht="57.6" x14ac:dyDescent="0.3">
      <c r="A4054" s="8">
        <v>4052</v>
      </c>
      <c r="B4054" s="9" t="s">
        <v>4048</v>
      </c>
      <c r="C4054" s="9" t="s">
        <v>8156</v>
      </c>
      <c r="D4054" s="10">
        <v>3000</v>
      </c>
      <c r="E4054" s="11">
        <v>1126</v>
      </c>
      <c r="F4054" s="8" t="s">
        <v>8220</v>
      </c>
      <c r="G4054" s="8" t="s">
        <v>8223</v>
      </c>
      <c r="H4054" s="8" t="s">
        <v>8245</v>
      </c>
      <c r="I4054" s="8">
        <v>1413234316</v>
      </c>
      <c r="J4054" s="8">
        <v>1408050316</v>
      </c>
      <c r="K4054" s="8" t="b">
        <v>0</v>
      </c>
      <c r="L4054" s="8">
        <v>13</v>
      </c>
      <c r="M4054" s="8" t="b">
        <v>0</v>
      </c>
      <c r="N4054" s="8" t="s">
        <v>8269</v>
      </c>
      <c r="O4054">
        <f t="shared" si="316"/>
        <v>38</v>
      </c>
      <c r="P4054" s="13">
        <f t="shared" si="317"/>
        <v>86.62</v>
      </c>
      <c r="Q4054" s="15" t="s">
        <v>8315</v>
      </c>
      <c r="R4054" t="s">
        <v>8316</v>
      </c>
      <c r="S4054" s="19">
        <f t="shared" si="318"/>
        <v>41865.878657407404</v>
      </c>
      <c r="T4054" s="19">
        <f t="shared" si="319"/>
        <v>41925.878657407404</v>
      </c>
      <c r="U4054">
        <f t="shared" si="320"/>
        <v>2014</v>
      </c>
    </row>
    <row r="4055" spans="1:21" ht="43.2" hidden="1" x14ac:dyDescent="0.3">
      <c r="A4055" s="8">
        <v>4053</v>
      </c>
      <c r="B4055" s="9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  <c r="O4055">
        <f t="shared" si="316"/>
        <v>22</v>
      </c>
      <c r="P4055" s="13">
        <f t="shared" si="317"/>
        <v>55</v>
      </c>
      <c r="Q4055" s="15" t="s">
        <v>8315</v>
      </c>
      <c r="R4055" t="s">
        <v>8316</v>
      </c>
      <c r="S4055" s="19">
        <f t="shared" si="318"/>
        <v>41928.690138888887</v>
      </c>
      <c r="T4055" s="19">
        <f t="shared" si="319"/>
        <v>41958.833333333328</v>
      </c>
      <c r="U4055">
        <f t="shared" si="320"/>
        <v>2014</v>
      </c>
    </row>
    <row r="4056" spans="1:21" ht="43.2" hidden="1" x14ac:dyDescent="0.3">
      <c r="A4056" s="8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  <c r="O4056">
        <f t="shared" si="316"/>
        <v>0</v>
      </c>
      <c r="P4056" s="13">
        <f t="shared" si="317"/>
        <v>0</v>
      </c>
      <c r="Q4056" s="15" t="s">
        <v>8315</v>
      </c>
      <c r="R4056" t="s">
        <v>8316</v>
      </c>
      <c r="S4056" s="19">
        <f t="shared" si="318"/>
        <v>42613.841261574074</v>
      </c>
      <c r="T4056" s="19">
        <f t="shared" si="319"/>
        <v>42644.166666666672</v>
      </c>
      <c r="U4056">
        <f t="shared" si="320"/>
        <v>2016</v>
      </c>
    </row>
    <row r="4057" spans="1:21" ht="43.2" hidden="1" x14ac:dyDescent="0.3">
      <c r="A4057" s="8">
        <v>4055</v>
      </c>
      <c r="B4057" s="9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  <c r="O4057">
        <f t="shared" si="316"/>
        <v>18</v>
      </c>
      <c r="P4057" s="13">
        <f t="shared" si="317"/>
        <v>41.95</v>
      </c>
      <c r="Q4057" s="15" t="s">
        <v>8315</v>
      </c>
      <c r="R4057" t="s">
        <v>8316</v>
      </c>
      <c r="S4057" s="19">
        <f t="shared" si="318"/>
        <v>41779.648506944446</v>
      </c>
      <c r="T4057" s="19">
        <f t="shared" si="319"/>
        <v>41809.648506944446</v>
      </c>
      <c r="U4057">
        <f t="shared" si="320"/>
        <v>2014</v>
      </c>
    </row>
    <row r="4058" spans="1:21" ht="43.2" x14ac:dyDescent="0.3">
      <c r="A4058" s="8">
        <v>4056</v>
      </c>
      <c r="B4058" s="9" t="s">
        <v>4052</v>
      </c>
      <c r="C4058" s="9" t="s">
        <v>8160</v>
      </c>
      <c r="D4058" s="10">
        <v>1500</v>
      </c>
      <c r="E4058" s="11">
        <v>795</v>
      </c>
      <c r="F4058" s="8" t="s">
        <v>8220</v>
      </c>
      <c r="G4058" s="8" t="s">
        <v>8223</v>
      </c>
      <c r="H4058" s="8" t="s">
        <v>8245</v>
      </c>
      <c r="I4058" s="8">
        <v>1467575940</v>
      </c>
      <c r="J4058" s="8">
        <v>1465856639</v>
      </c>
      <c r="K4058" s="8" t="b">
        <v>0</v>
      </c>
      <c r="L4058" s="8">
        <v>9</v>
      </c>
      <c r="M4058" s="8" t="b">
        <v>0</v>
      </c>
      <c r="N4058" s="8" t="s">
        <v>8269</v>
      </c>
      <c r="O4058">
        <f t="shared" si="316"/>
        <v>53</v>
      </c>
      <c r="P4058" s="13">
        <f t="shared" si="317"/>
        <v>88.33</v>
      </c>
      <c r="Q4058" s="15" t="s">
        <v>8315</v>
      </c>
      <c r="R4058" t="s">
        <v>8316</v>
      </c>
      <c r="S4058" s="19">
        <f t="shared" si="318"/>
        <v>42534.933321759265</v>
      </c>
      <c r="T4058" s="19">
        <f t="shared" si="319"/>
        <v>42554.832638888889</v>
      </c>
      <c r="U4058">
        <f t="shared" si="320"/>
        <v>2016</v>
      </c>
    </row>
    <row r="4059" spans="1:21" ht="57.6" x14ac:dyDescent="0.3">
      <c r="A4059" s="8">
        <v>4057</v>
      </c>
      <c r="B4059" s="9" t="s">
        <v>4053</v>
      </c>
      <c r="C4059" s="9" t="s">
        <v>8161</v>
      </c>
      <c r="D4059" s="10">
        <v>3500</v>
      </c>
      <c r="E4059" s="11">
        <v>775</v>
      </c>
      <c r="F4059" s="8" t="s">
        <v>8220</v>
      </c>
      <c r="G4059" s="8" t="s">
        <v>8224</v>
      </c>
      <c r="H4059" s="8" t="s">
        <v>8246</v>
      </c>
      <c r="I4059" s="8">
        <v>1448492400</v>
      </c>
      <c r="J4059" s="8">
        <v>1446506080</v>
      </c>
      <c r="K4059" s="8" t="b">
        <v>0</v>
      </c>
      <c r="L4059" s="8">
        <v>6</v>
      </c>
      <c r="M4059" s="8" t="b">
        <v>0</v>
      </c>
      <c r="N4059" s="8" t="s">
        <v>8269</v>
      </c>
      <c r="O4059">
        <f t="shared" si="316"/>
        <v>22</v>
      </c>
      <c r="P4059" s="13">
        <f t="shared" si="317"/>
        <v>129.16999999999999</v>
      </c>
      <c r="Q4059" s="15" t="s">
        <v>8315</v>
      </c>
      <c r="R4059" t="s">
        <v>8316</v>
      </c>
      <c r="S4059" s="19">
        <f t="shared" si="318"/>
        <v>42310.968518518523</v>
      </c>
      <c r="T4059" s="19">
        <f t="shared" si="319"/>
        <v>42333.958333333328</v>
      </c>
      <c r="U4059">
        <f t="shared" si="320"/>
        <v>2015</v>
      </c>
    </row>
    <row r="4060" spans="1:21" ht="43.2" x14ac:dyDescent="0.3">
      <c r="A4060" s="8">
        <v>4058</v>
      </c>
      <c r="B4060" s="9" t="s">
        <v>4054</v>
      </c>
      <c r="C4060" s="9" t="s">
        <v>8162</v>
      </c>
      <c r="D4060" s="10">
        <v>3750</v>
      </c>
      <c r="E4060" s="11">
        <v>95</v>
      </c>
      <c r="F4060" s="8" t="s">
        <v>8220</v>
      </c>
      <c r="G4060" s="8" t="s">
        <v>8223</v>
      </c>
      <c r="H4060" s="8" t="s">
        <v>8245</v>
      </c>
      <c r="I4060" s="8">
        <v>1459483140</v>
      </c>
      <c r="J4060" s="8">
        <v>1458178044</v>
      </c>
      <c r="K4060" s="8" t="b">
        <v>0</v>
      </c>
      <c r="L4060" s="8">
        <v>4</v>
      </c>
      <c r="M4060" s="8" t="b">
        <v>0</v>
      </c>
      <c r="N4060" s="8" t="s">
        <v>8269</v>
      </c>
      <c r="O4060">
        <f t="shared" si="316"/>
        <v>3</v>
      </c>
      <c r="P4060" s="13">
        <f t="shared" si="317"/>
        <v>23.75</v>
      </c>
      <c r="Q4060" s="15" t="s">
        <v>8315</v>
      </c>
      <c r="R4060" t="s">
        <v>8316</v>
      </c>
      <c r="S4060" s="19">
        <f t="shared" si="318"/>
        <v>42446.060694444444</v>
      </c>
      <c r="T4060" s="19">
        <f t="shared" si="319"/>
        <v>42461.165972222225</v>
      </c>
      <c r="U4060">
        <f t="shared" si="320"/>
        <v>2016</v>
      </c>
    </row>
    <row r="4061" spans="1:21" ht="43.2" hidden="1" x14ac:dyDescent="0.3">
      <c r="A4061" s="8">
        <v>4059</v>
      </c>
      <c r="B4061" s="9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  <c r="O4061">
        <f t="shared" si="316"/>
        <v>3</v>
      </c>
      <c r="P4061" s="13">
        <f t="shared" si="317"/>
        <v>35.71</v>
      </c>
      <c r="Q4061" s="15" t="s">
        <v>8315</v>
      </c>
      <c r="R4061" t="s">
        <v>8316</v>
      </c>
      <c r="S4061" s="19">
        <f t="shared" si="318"/>
        <v>41866.640648148146</v>
      </c>
      <c r="T4061" s="19">
        <f t="shared" si="319"/>
        <v>41898.125</v>
      </c>
      <c r="U4061">
        <f t="shared" si="320"/>
        <v>2014</v>
      </c>
    </row>
    <row r="4062" spans="1:21" ht="57.6" hidden="1" x14ac:dyDescent="0.3">
      <c r="A4062" s="8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  <c r="O4062">
        <f t="shared" si="316"/>
        <v>3</v>
      </c>
      <c r="P4062" s="13">
        <f t="shared" si="317"/>
        <v>57</v>
      </c>
      <c r="Q4062" s="15" t="s">
        <v>8315</v>
      </c>
      <c r="R4062" t="s">
        <v>8316</v>
      </c>
      <c r="S4062" s="19">
        <f t="shared" si="318"/>
        <v>41779.695092592592</v>
      </c>
      <c r="T4062" s="19">
        <f t="shared" si="319"/>
        <v>41813.666666666664</v>
      </c>
      <c r="U4062">
        <f t="shared" si="320"/>
        <v>2014</v>
      </c>
    </row>
    <row r="4063" spans="1:21" ht="43.2" hidden="1" x14ac:dyDescent="0.3">
      <c r="A4063" s="8">
        <v>4061</v>
      </c>
      <c r="B4063" s="9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  <c r="O4063">
        <f t="shared" si="316"/>
        <v>0</v>
      </c>
      <c r="P4063" s="13">
        <f t="shared" si="317"/>
        <v>0</v>
      </c>
      <c r="Q4063" s="15" t="s">
        <v>8315</v>
      </c>
      <c r="R4063" t="s">
        <v>8316</v>
      </c>
      <c r="S4063" s="19">
        <f t="shared" si="318"/>
        <v>42421.141469907408</v>
      </c>
      <c r="T4063" s="19">
        <f t="shared" si="319"/>
        <v>42481.099803240737</v>
      </c>
      <c r="U4063">
        <f t="shared" si="320"/>
        <v>2016</v>
      </c>
    </row>
    <row r="4064" spans="1:21" ht="43.2" hidden="1" x14ac:dyDescent="0.3">
      <c r="A4064" s="8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  <c r="O4064">
        <f t="shared" si="316"/>
        <v>2</v>
      </c>
      <c r="P4064" s="13">
        <f t="shared" si="317"/>
        <v>163.33000000000001</v>
      </c>
      <c r="Q4064" s="15" t="s">
        <v>8315</v>
      </c>
      <c r="R4064" t="s">
        <v>8316</v>
      </c>
      <c r="S4064" s="19">
        <f t="shared" si="318"/>
        <v>42523.739212962959</v>
      </c>
      <c r="T4064" s="19">
        <f t="shared" si="319"/>
        <v>42553.739212962959</v>
      </c>
      <c r="U4064">
        <f t="shared" si="320"/>
        <v>2016</v>
      </c>
    </row>
    <row r="4065" spans="1:21" ht="43.2" hidden="1" x14ac:dyDescent="0.3">
      <c r="A4065" s="8">
        <v>4063</v>
      </c>
      <c r="B4065" s="9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  <c r="O4065">
        <f t="shared" si="316"/>
        <v>1</v>
      </c>
      <c r="P4065" s="13">
        <f t="shared" si="317"/>
        <v>15</v>
      </c>
      <c r="Q4065" s="15" t="s">
        <v>8315</v>
      </c>
      <c r="R4065" t="s">
        <v>8316</v>
      </c>
      <c r="S4065" s="19">
        <f t="shared" si="318"/>
        <v>41787.681527777779</v>
      </c>
      <c r="T4065" s="19">
        <f t="shared" si="319"/>
        <v>41817.681527777779</v>
      </c>
      <c r="U4065">
        <f t="shared" si="320"/>
        <v>2014</v>
      </c>
    </row>
    <row r="4066" spans="1:21" ht="43.2" x14ac:dyDescent="0.3">
      <c r="A4066" s="8">
        <v>4064</v>
      </c>
      <c r="B4066" s="9" t="s">
        <v>4060</v>
      </c>
      <c r="C4066" s="9" t="s">
        <v>8168</v>
      </c>
      <c r="D4066" s="10">
        <v>2000</v>
      </c>
      <c r="E4066" s="11">
        <v>385</v>
      </c>
      <c r="F4066" s="8" t="s">
        <v>8220</v>
      </c>
      <c r="G4066" s="8" t="s">
        <v>8225</v>
      </c>
      <c r="H4066" s="8" t="s">
        <v>8247</v>
      </c>
      <c r="I4066" s="8">
        <v>1430316426</v>
      </c>
      <c r="J4066" s="8">
        <v>1427724426</v>
      </c>
      <c r="K4066" s="8" t="b">
        <v>0</v>
      </c>
      <c r="L4066" s="8">
        <v>6</v>
      </c>
      <c r="M4066" s="8" t="b">
        <v>0</v>
      </c>
      <c r="N4066" s="8" t="s">
        <v>8269</v>
      </c>
      <c r="O4066">
        <f t="shared" si="316"/>
        <v>19</v>
      </c>
      <c r="P4066" s="13">
        <f t="shared" si="317"/>
        <v>64.17</v>
      </c>
      <c r="Q4066" s="15" t="s">
        <v>8315</v>
      </c>
      <c r="R4066" t="s">
        <v>8316</v>
      </c>
      <c r="S4066" s="19">
        <f t="shared" si="318"/>
        <v>42093.588263888887</v>
      </c>
      <c r="T4066" s="19">
        <f t="shared" si="319"/>
        <v>42123.588263888887</v>
      </c>
      <c r="U4066">
        <f t="shared" si="320"/>
        <v>2015</v>
      </c>
    </row>
    <row r="4067" spans="1:21" ht="28.8" x14ac:dyDescent="0.3">
      <c r="A4067" s="8">
        <v>4065</v>
      </c>
      <c r="B4067" s="9" t="s">
        <v>4061</v>
      </c>
      <c r="C4067" s="9" t="s">
        <v>8169</v>
      </c>
      <c r="D4067" s="10">
        <v>4000</v>
      </c>
      <c r="E4067" s="11">
        <v>27</v>
      </c>
      <c r="F4067" s="8" t="s">
        <v>8220</v>
      </c>
      <c r="G4067" s="8" t="s">
        <v>8223</v>
      </c>
      <c r="H4067" s="8" t="s">
        <v>8245</v>
      </c>
      <c r="I4067" s="8">
        <v>1407883811</v>
      </c>
      <c r="J4067" s="8">
        <v>1405291811</v>
      </c>
      <c r="K4067" s="8" t="b">
        <v>0</v>
      </c>
      <c r="L4067" s="8">
        <v>4</v>
      </c>
      <c r="M4067" s="8" t="b">
        <v>0</v>
      </c>
      <c r="N4067" s="8" t="s">
        <v>8269</v>
      </c>
      <c r="O4067">
        <f t="shared" si="316"/>
        <v>1</v>
      </c>
      <c r="P4067" s="13">
        <f t="shared" si="317"/>
        <v>6.75</v>
      </c>
      <c r="Q4067" s="15" t="s">
        <v>8315</v>
      </c>
      <c r="R4067" t="s">
        <v>8316</v>
      </c>
      <c r="S4067" s="19">
        <f t="shared" si="318"/>
        <v>41833.951516203706</v>
      </c>
      <c r="T4067" s="19">
        <f t="shared" si="319"/>
        <v>41863.951516203706</v>
      </c>
      <c r="U4067">
        <f t="shared" si="320"/>
        <v>2014</v>
      </c>
    </row>
    <row r="4068" spans="1:21" ht="57.6" hidden="1" x14ac:dyDescent="0.3">
      <c r="A4068" s="8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  <c r="O4068">
        <f t="shared" si="316"/>
        <v>0</v>
      </c>
      <c r="P4068" s="13">
        <f t="shared" si="317"/>
        <v>25</v>
      </c>
      <c r="Q4068" s="15" t="s">
        <v>8315</v>
      </c>
      <c r="R4068" t="s">
        <v>8316</v>
      </c>
      <c r="S4068" s="19">
        <f t="shared" si="318"/>
        <v>42479.039212962962</v>
      </c>
      <c r="T4068" s="19">
        <f t="shared" si="319"/>
        <v>42509.039212962962</v>
      </c>
      <c r="U4068">
        <f t="shared" si="320"/>
        <v>2016</v>
      </c>
    </row>
    <row r="4069" spans="1:21" ht="43.2" hidden="1" x14ac:dyDescent="0.3">
      <c r="A4069" s="8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  <c r="O4069">
        <f t="shared" si="316"/>
        <v>61</v>
      </c>
      <c r="P4069" s="13">
        <f t="shared" si="317"/>
        <v>179.12</v>
      </c>
      <c r="Q4069" s="15" t="s">
        <v>8315</v>
      </c>
      <c r="R4069" t="s">
        <v>8316</v>
      </c>
      <c r="S4069" s="19">
        <f t="shared" si="318"/>
        <v>42235.117476851854</v>
      </c>
      <c r="T4069" s="19">
        <f t="shared" si="319"/>
        <v>42275.117476851854</v>
      </c>
      <c r="U4069">
        <f t="shared" si="320"/>
        <v>2015</v>
      </c>
    </row>
    <row r="4070" spans="1:21" ht="43.2" x14ac:dyDescent="0.3">
      <c r="A4070" s="8">
        <v>4068</v>
      </c>
      <c r="B4070" s="9" t="s">
        <v>4064</v>
      </c>
      <c r="C4070" s="9" t="s">
        <v>8171</v>
      </c>
      <c r="D4070" s="10">
        <v>3495</v>
      </c>
      <c r="E4070" s="11">
        <v>34.950000000000003</v>
      </c>
      <c r="F4070" s="8" t="s">
        <v>8220</v>
      </c>
      <c r="G4070" s="8" t="s">
        <v>8223</v>
      </c>
      <c r="H4070" s="8" t="s">
        <v>8245</v>
      </c>
      <c r="I4070" s="8">
        <v>1484348700</v>
      </c>
      <c r="J4070" s="8">
        <v>1481756855</v>
      </c>
      <c r="K4070" s="8" t="b">
        <v>0</v>
      </c>
      <c r="L4070" s="8">
        <v>1</v>
      </c>
      <c r="M4070" s="8" t="b">
        <v>0</v>
      </c>
      <c r="N4070" s="8" t="s">
        <v>8269</v>
      </c>
      <c r="O4070">
        <f t="shared" si="316"/>
        <v>1</v>
      </c>
      <c r="P4070" s="13">
        <f t="shared" si="317"/>
        <v>34.950000000000003</v>
      </c>
      <c r="Q4070" s="15" t="s">
        <v>8315</v>
      </c>
      <c r="R4070" t="s">
        <v>8316</v>
      </c>
      <c r="S4070" s="19">
        <f t="shared" si="318"/>
        <v>42718.963599537034</v>
      </c>
      <c r="T4070" s="19">
        <f t="shared" si="319"/>
        <v>42748.961805555555</v>
      </c>
      <c r="U4070">
        <f t="shared" si="320"/>
        <v>2016</v>
      </c>
    </row>
    <row r="4071" spans="1:21" ht="43.2" x14ac:dyDescent="0.3">
      <c r="A4071" s="8">
        <v>4069</v>
      </c>
      <c r="B4071" s="9" t="s">
        <v>4065</v>
      </c>
      <c r="C4071" s="9" t="s">
        <v>8172</v>
      </c>
      <c r="D4071" s="10">
        <v>1250</v>
      </c>
      <c r="E4071" s="11">
        <v>430</v>
      </c>
      <c r="F4071" s="8" t="s">
        <v>8220</v>
      </c>
      <c r="G4071" s="8" t="s">
        <v>8224</v>
      </c>
      <c r="H4071" s="8" t="s">
        <v>8246</v>
      </c>
      <c r="I4071" s="8">
        <v>1425124800</v>
      </c>
      <c r="J4071" s="8">
        <v>1421596356</v>
      </c>
      <c r="K4071" s="8" t="b">
        <v>0</v>
      </c>
      <c r="L4071" s="8">
        <v>13</v>
      </c>
      <c r="M4071" s="8" t="b">
        <v>0</v>
      </c>
      <c r="N4071" s="8" t="s">
        <v>8269</v>
      </c>
      <c r="O4071">
        <f t="shared" si="316"/>
        <v>34</v>
      </c>
      <c r="P4071" s="13">
        <f t="shared" si="317"/>
        <v>33.08</v>
      </c>
      <c r="Q4071" s="15" t="s">
        <v>8315</v>
      </c>
      <c r="R4071" t="s">
        <v>8316</v>
      </c>
      <c r="S4071" s="19">
        <f t="shared" si="318"/>
        <v>42022.661527777775</v>
      </c>
      <c r="T4071" s="19">
        <f t="shared" si="319"/>
        <v>42063.5</v>
      </c>
      <c r="U4071">
        <f t="shared" si="320"/>
        <v>2015</v>
      </c>
    </row>
    <row r="4072" spans="1:21" ht="43.2" x14ac:dyDescent="0.3">
      <c r="A4072" s="8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  <c r="O4072">
        <f t="shared" si="316"/>
        <v>17</v>
      </c>
      <c r="P4072" s="13">
        <f t="shared" si="317"/>
        <v>27.5</v>
      </c>
      <c r="Q4072" s="15" t="s">
        <v>8315</v>
      </c>
      <c r="R4072" t="s">
        <v>8316</v>
      </c>
      <c r="S4072" s="19">
        <f t="shared" si="318"/>
        <v>42031.666898148149</v>
      </c>
      <c r="T4072" s="19">
        <f t="shared" si="319"/>
        <v>42064.125</v>
      </c>
      <c r="U4072">
        <f t="shared" si="320"/>
        <v>2015</v>
      </c>
    </row>
    <row r="4073" spans="1:21" ht="57.6" hidden="1" x14ac:dyDescent="0.3">
      <c r="A4073" s="8">
        <v>4071</v>
      </c>
      <c r="B4073" s="9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  <c r="O4073">
        <f t="shared" si="316"/>
        <v>0</v>
      </c>
      <c r="P4073" s="13">
        <f t="shared" si="317"/>
        <v>0</v>
      </c>
      <c r="Q4073" s="15" t="s">
        <v>8315</v>
      </c>
      <c r="R4073" t="s">
        <v>8316</v>
      </c>
      <c r="S4073" s="19">
        <f t="shared" si="318"/>
        <v>42700.804756944446</v>
      </c>
      <c r="T4073" s="19">
        <f t="shared" si="319"/>
        <v>42730.804756944446</v>
      </c>
      <c r="U4073">
        <f t="shared" si="320"/>
        <v>2016</v>
      </c>
    </row>
    <row r="4074" spans="1:21" ht="57.6" x14ac:dyDescent="0.3">
      <c r="A4074" s="8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  <c r="O4074">
        <f t="shared" si="316"/>
        <v>0</v>
      </c>
      <c r="P4074" s="13">
        <f t="shared" si="317"/>
        <v>2</v>
      </c>
      <c r="Q4074" s="15" t="s">
        <v>8315</v>
      </c>
      <c r="R4074" t="s">
        <v>8316</v>
      </c>
      <c r="S4074" s="19">
        <f t="shared" si="318"/>
        <v>41812.77443287037</v>
      </c>
      <c r="T4074" s="19">
        <f t="shared" si="319"/>
        <v>41872.77443287037</v>
      </c>
      <c r="U4074">
        <f t="shared" si="320"/>
        <v>2014</v>
      </c>
    </row>
    <row r="4075" spans="1:21" ht="43.2" x14ac:dyDescent="0.3">
      <c r="A4075" s="8">
        <v>4073</v>
      </c>
      <c r="B4075" s="9" t="s">
        <v>4069</v>
      </c>
      <c r="C4075" s="9" t="s">
        <v>8176</v>
      </c>
      <c r="D4075" s="10">
        <v>3500</v>
      </c>
      <c r="E4075" s="11">
        <v>37</v>
      </c>
      <c r="F4075" s="8" t="s">
        <v>8220</v>
      </c>
      <c r="G4075" s="8" t="s">
        <v>8223</v>
      </c>
      <c r="H4075" s="8" t="s">
        <v>8245</v>
      </c>
      <c r="I4075" s="8">
        <v>1431144000</v>
      </c>
      <c r="J4075" s="8">
        <v>1426407426</v>
      </c>
      <c r="K4075" s="8" t="b">
        <v>0</v>
      </c>
      <c r="L4075" s="8">
        <v>2</v>
      </c>
      <c r="M4075" s="8" t="b">
        <v>0</v>
      </c>
      <c r="N4075" s="8" t="s">
        <v>8269</v>
      </c>
      <c r="O4075">
        <f t="shared" si="316"/>
        <v>1</v>
      </c>
      <c r="P4075" s="13">
        <f t="shared" si="317"/>
        <v>18.5</v>
      </c>
      <c r="Q4075" s="15" t="s">
        <v>8315</v>
      </c>
      <c r="R4075" t="s">
        <v>8316</v>
      </c>
      <c r="S4075" s="19">
        <f t="shared" si="318"/>
        <v>42078.34520833334</v>
      </c>
      <c r="T4075" s="19">
        <f t="shared" si="319"/>
        <v>42133.166666666672</v>
      </c>
      <c r="U4075">
        <f t="shared" si="320"/>
        <v>2015</v>
      </c>
    </row>
    <row r="4076" spans="1:21" ht="43.2" x14ac:dyDescent="0.3">
      <c r="A4076" s="8">
        <v>4074</v>
      </c>
      <c r="B4076" s="9" t="s">
        <v>4070</v>
      </c>
      <c r="C4076" s="9" t="s">
        <v>8177</v>
      </c>
      <c r="D4076" s="10">
        <v>2750</v>
      </c>
      <c r="E4076" s="11">
        <v>735</v>
      </c>
      <c r="F4076" s="8" t="s">
        <v>8220</v>
      </c>
      <c r="G4076" s="8" t="s">
        <v>8224</v>
      </c>
      <c r="H4076" s="8" t="s">
        <v>8246</v>
      </c>
      <c r="I4076" s="8">
        <v>1446732975</v>
      </c>
      <c r="J4076" s="8">
        <v>1444137375</v>
      </c>
      <c r="K4076" s="8" t="b">
        <v>0</v>
      </c>
      <c r="L4076" s="8">
        <v>21</v>
      </c>
      <c r="M4076" s="8" t="b">
        <v>0</v>
      </c>
      <c r="N4076" s="8" t="s">
        <v>8269</v>
      </c>
      <c r="O4076">
        <f t="shared" si="316"/>
        <v>27</v>
      </c>
      <c r="P4076" s="13">
        <f t="shared" si="317"/>
        <v>35</v>
      </c>
      <c r="Q4076" s="15" t="s">
        <v>8315</v>
      </c>
      <c r="R4076" t="s">
        <v>8316</v>
      </c>
      <c r="S4076" s="19">
        <f t="shared" si="318"/>
        <v>42283.552951388891</v>
      </c>
      <c r="T4076" s="19">
        <f t="shared" si="319"/>
        <v>42313.594618055555</v>
      </c>
      <c r="U4076">
        <f t="shared" si="320"/>
        <v>2015</v>
      </c>
    </row>
    <row r="4077" spans="1:21" ht="43.2" x14ac:dyDescent="0.3">
      <c r="A4077" s="8">
        <v>4075</v>
      </c>
      <c r="B4077" s="9" t="s">
        <v>4071</v>
      </c>
      <c r="C4077" s="9" t="s">
        <v>8178</v>
      </c>
      <c r="D4077" s="10">
        <v>2000</v>
      </c>
      <c r="E4077" s="11">
        <v>576</v>
      </c>
      <c r="F4077" s="8" t="s">
        <v>8220</v>
      </c>
      <c r="G4077" s="8" t="s">
        <v>8224</v>
      </c>
      <c r="H4077" s="8" t="s">
        <v>8246</v>
      </c>
      <c r="I4077" s="8">
        <v>1404149280</v>
      </c>
      <c r="J4077" s="8">
        <v>1400547969</v>
      </c>
      <c r="K4077" s="8" t="b">
        <v>0</v>
      </c>
      <c r="L4077" s="8">
        <v>13</v>
      </c>
      <c r="M4077" s="8" t="b">
        <v>0</v>
      </c>
      <c r="N4077" s="8" t="s">
        <v>8269</v>
      </c>
      <c r="O4077">
        <f t="shared" si="316"/>
        <v>29</v>
      </c>
      <c r="P4077" s="13">
        <f t="shared" si="317"/>
        <v>44.31</v>
      </c>
      <c r="Q4077" s="15" t="s">
        <v>8315</v>
      </c>
      <c r="R4077" t="s">
        <v>8316</v>
      </c>
      <c r="S4077" s="19">
        <f t="shared" si="318"/>
        <v>41779.045937499999</v>
      </c>
      <c r="T4077" s="19">
        <f t="shared" si="319"/>
        <v>41820.727777777778</v>
      </c>
      <c r="U4077">
        <f t="shared" si="320"/>
        <v>2014</v>
      </c>
    </row>
    <row r="4078" spans="1:21" ht="43.2" hidden="1" x14ac:dyDescent="0.3">
      <c r="A4078" s="8">
        <v>4076</v>
      </c>
      <c r="B4078" s="9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  <c r="O4078">
        <f t="shared" si="316"/>
        <v>0</v>
      </c>
      <c r="P4078" s="13">
        <f t="shared" si="317"/>
        <v>0</v>
      </c>
      <c r="Q4078" s="15" t="s">
        <v>8315</v>
      </c>
      <c r="R4078" t="s">
        <v>8316</v>
      </c>
      <c r="S4078" s="19">
        <f t="shared" si="318"/>
        <v>41905.795706018522</v>
      </c>
      <c r="T4078" s="19">
        <f t="shared" si="319"/>
        <v>41933.82708333333</v>
      </c>
      <c r="U4078">
        <f t="shared" si="320"/>
        <v>2014</v>
      </c>
    </row>
    <row r="4079" spans="1:21" ht="43.2" hidden="1" x14ac:dyDescent="0.3">
      <c r="A4079" s="8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  <c r="O4079">
        <f t="shared" si="316"/>
        <v>9</v>
      </c>
      <c r="P4079" s="13">
        <f t="shared" si="317"/>
        <v>222.5</v>
      </c>
      <c r="Q4079" s="15" t="s">
        <v>8315</v>
      </c>
      <c r="R4079" t="s">
        <v>8316</v>
      </c>
      <c r="S4079" s="19">
        <f t="shared" si="318"/>
        <v>42695.7105787037</v>
      </c>
      <c r="T4079" s="19">
        <f t="shared" si="319"/>
        <v>42725.7105787037</v>
      </c>
      <c r="U4079">
        <f t="shared" si="320"/>
        <v>2016</v>
      </c>
    </row>
    <row r="4080" spans="1:21" ht="43.2" hidden="1" x14ac:dyDescent="0.3">
      <c r="A4080" s="8">
        <v>4078</v>
      </c>
      <c r="B4080" s="9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  <c r="O4080">
        <f t="shared" si="316"/>
        <v>0</v>
      </c>
      <c r="P4080" s="13">
        <f t="shared" si="317"/>
        <v>0</v>
      </c>
      <c r="Q4080" s="15" t="s">
        <v>8315</v>
      </c>
      <c r="R4080" t="s">
        <v>8316</v>
      </c>
      <c r="S4080" s="19">
        <f t="shared" si="318"/>
        <v>42732.787523148145</v>
      </c>
      <c r="T4080" s="19">
        <f t="shared" si="319"/>
        <v>42762.787523148145</v>
      </c>
      <c r="U4080">
        <f t="shared" si="320"/>
        <v>2016</v>
      </c>
    </row>
    <row r="4081" spans="1:21" ht="43.2" x14ac:dyDescent="0.3">
      <c r="A4081" s="8">
        <v>4079</v>
      </c>
      <c r="B4081" s="9" t="s">
        <v>4075</v>
      </c>
      <c r="C4081" s="9" t="s">
        <v>8182</v>
      </c>
      <c r="D4081" s="10">
        <v>3000</v>
      </c>
      <c r="E4081" s="11">
        <v>5</v>
      </c>
      <c r="F4081" s="8" t="s">
        <v>8220</v>
      </c>
      <c r="G4081" s="8" t="s">
        <v>8223</v>
      </c>
      <c r="H4081" s="8" t="s">
        <v>8245</v>
      </c>
      <c r="I4081" s="8">
        <v>1466375521</v>
      </c>
      <c r="J4081" s="8">
        <v>1463783521</v>
      </c>
      <c r="K4081" s="8" t="b">
        <v>0</v>
      </c>
      <c r="L4081" s="8">
        <v>1</v>
      </c>
      <c r="M4081" s="8" t="b">
        <v>0</v>
      </c>
      <c r="N4081" s="8" t="s">
        <v>8269</v>
      </c>
      <c r="O4081">
        <f t="shared" si="316"/>
        <v>0</v>
      </c>
      <c r="P4081" s="13">
        <f t="shared" si="317"/>
        <v>5</v>
      </c>
      <c r="Q4081" s="15" t="s">
        <v>8315</v>
      </c>
      <c r="R4081" t="s">
        <v>8316</v>
      </c>
      <c r="S4081" s="19">
        <f t="shared" si="318"/>
        <v>42510.938900462963</v>
      </c>
      <c r="T4081" s="19">
        <f t="shared" si="319"/>
        <v>42540.938900462963</v>
      </c>
      <c r="U4081">
        <f t="shared" si="320"/>
        <v>2016</v>
      </c>
    </row>
    <row r="4082" spans="1:21" ht="43.2" x14ac:dyDescent="0.3">
      <c r="A4082" s="8">
        <v>4080</v>
      </c>
      <c r="B4082" s="9" t="s">
        <v>4076</v>
      </c>
      <c r="C4082" s="9" t="s">
        <v>8183</v>
      </c>
      <c r="D4082" s="10">
        <v>3000</v>
      </c>
      <c r="E4082" s="11">
        <v>0</v>
      </c>
      <c r="F4082" s="8" t="s">
        <v>8220</v>
      </c>
      <c r="G4082" s="8" t="s">
        <v>8223</v>
      </c>
      <c r="H4082" s="8" t="s">
        <v>8245</v>
      </c>
      <c r="I4082" s="8">
        <v>1465930440</v>
      </c>
      <c r="J4082" s="8">
        <v>1463849116</v>
      </c>
      <c r="K4082" s="8" t="b">
        <v>0</v>
      </c>
      <c r="L4082" s="8">
        <v>0</v>
      </c>
      <c r="M4082" s="8" t="b">
        <v>0</v>
      </c>
      <c r="N4082" s="8" t="s">
        <v>8269</v>
      </c>
      <c r="O4082">
        <f t="shared" si="316"/>
        <v>0</v>
      </c>
      <c r="P4082" s="13">
        <f t="shared" si="317"/>
        <v>0</v>
      </c>
      <c r="Q4082" s="15" t="s">
        <v>8315</v>
      </c>
      <c r="R4082" t="s">
        <v>8316</v>
      </c>
      <c r="S4082" s="19">
        <f t="shared" si="318"/>
        <v>42511.698101851856</v>
      </c>
      <c r="T4082" s="19">
        <f t="shared" si="319"/>
        <v>42535.787500000006</v>
      </c>
      <c r="U4082">
        <f t="shared" si="320"/>
        <v>2016</v>
      </c>
    </row>
    <row r="4083" spans="1:21" ht="43.2" x14ac:dyDescent="0.3">
      <c r="A4083" s="8">
        <v>4081</v>
      </c>
      <c r="B4083" s="9" t="s">
        <v>4077</v>
      </c>
      <c r="C4083" s="9" t="s">
        <v>8184</v>
      </c>
      <c r="D4083" s="10">
        <v>2224</v>
      </c>
      <c r="E4083" s="11">
        <v>350</v>
      </c>
      <c r="F4083" s="8" t="s">
        <v>8220</v>
      </c>
      <c r="G4083" s="8" t="s">
        <v>8223</v>
      </c>
      <c r="H4083" s="8" t="s">
        <v>8245</v>
      </c>
      <c r="I4083" s="8">
        <v>1425819425</v>
      </c>
      <c r="J4083" s="8">
        <v>1423231025</v>
      </c>
      <c r="K4083" s="8" t="b">
        <v>0</v>
      </c>
      <c r="L4083" s="8">
        <v>12</v>
      </c>
      <c r="M4083" s="8" t="b">
        <v>0</v>
      </c>
      <c r="N4083" s="8" t="s">
        <v>8269</v>
      </c>
      <c r="O4083">
        <f t="shared" si="316"/>
        <v>16</v>
      </c>
      <c r="P4083" s="13">
        <f t="shared" si="317"/>
        <v>29.17</v>
      </c>
      <c r="Q4083" s="15" t="s">
        <v>8315</v>
      </c>
      <c r="R4083" t="s">
        <v>8316</v>
      </c>
      <c r="S4083" s="19">
        <f t="shared" si="318"/>
        <v>42041.581307870365</v>
      </c>
      <c r="T4083" s="19">
        <f t="shared" si="319"/>
        <v>42071.539641203708</v>
      </c>
      <c r="U4083">
        <f t="shared" si="320"/>
        <v>2015</v>
      </c>
    </row>
    <row r="4084" spans="1:21" ht="43.2" hidden="1" x14ac:dyDescent="0.3">
      <c r="A4084" s="8">
        <v>4082</v>
      </c>
      <c r="B4084" s="9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  <c r="O4084">
        <f t="shared" si="316"/>
        <v>2</v>
      </c>
      <c r="P4084" s="13">
        <f t="shared" si="317"/>
        <v>1.5</v>
      </c>
      <c r="Q4084" s="15" t="s">
        <v>8315</v>
      </c>
      <c r="R4084" t="s">
        <v>8316</v>
      </c>
      <c r="S4084" s="19">
        <f t="shared" si="318"/>
        <v>42307.189270833333</v>
      </c>
      <c r="T4084" s="19">
        <f t="shared" si="319"/>
        <v>42322.958333333328</v>
      </c>
      <c r="U4084">
        <f t="shared" si="320"/>
        <v>2015</v>
      </c>
    </row>
    <row r="4085" spans="1:21" ht="43.2" x14ac:dyDescent="0.3">
      <c r="A4085" s="8">
        <v>4083</v>
      </c>
      <c r="B4085" s="9" t="s">
        <v>4079</v>
      </c>
      <c r="C4085" s="9" t="s">
        <v>8186</v>
      </c>
      <c r="D4085" s="10">
        <v>3500</v>
      </c>
      <c r="E4085" s="11">
        <v>759</v>
      </c>
      <c r="F4085" s="8" t="s">
        <v>8220</v>
      </c>
      <c r="G4085" s="8" t="s">
        <v>8223</v>
      </c>
      <c r="H4085" s="8" t="s">
        <v>8245</v>
      </c>
      <c r="I4085" s="8">
        <v>1452795416</v>
      </c>
      <c r="J4085" s="8">
        <v>1450203416</v>
      </c>
      <c r="K4085" s="8" t="b">
        <v>0</v>
      </c>
      <c r="L4085" s="8">
        <v>6</v>
      </c>
      <c r="M4085" s="8" t="b">
        <v>0</v>
      </c>
      <c r="N4085" s="8" t="s">
        <v>8269</v>
      </c>
      <c r="O4085">
        <f t="shared" si="316"/>
        <v>22</v>
      </c>
      <c r="P4085" s="13">
        <f t="shared" si="317"/>
        <v>126.5</v>
      </c>
      <c r="Q4085" s="15" t="s">
        <v>8315</v>
      </c>
      <c r="R4085" t="s">
        <v>8316</v>
      </c>
      <c r="S4085" s="19">
        <f t="shared" si="318"/>
        <v>42353.761759259258</v>
      </c>
      <c r="T4085" s="19">
        <f t="shared" si="319"/>
        <v>42383.761759259258</v>
      </c>
      <c r="U4085">
        <f t="shared" si="320"/>
        <v>2015</v>
      </c>
    </row>
    <row r="4086" spans="1:21" ht="57.6" x14ac:dyDescent="0.3">
      <c r="A4086" s="8">
        <v>4084</v>
      </c>
      <c r="B4086" s="9" t="s">
        <v>4080</v>
      </c>
      <c r="C4086" s="9" t="s">
        <v>8187</v>
      </c>
      <c r="D4086" s="10">
        <v>3000</v>
      </c>
      <c r="E4086" s="11">
        <v>10</v>
      </c>
      <c r="F4086" s="8" t="s">
        <v>8220</v>
      </c>
      <c r="G4086" s="8" t="s">
        <v>8236</v>
      </c>
      <c r="H4086" s="8" t="s">
        <v>8248</v>
      </c>
      <c r="I4086" s="8">
        <v>1476008906</v>
      </c>
      <c r="J4086" s="8">
        <v>1473416906</v>
      </c>
      <c r="K4086" s="8" t="b">
        <v>0</v>
      </c>
      <c r="L4086" s="8">
        <v>1</v>
      </c>
      <c r="M4086" s="8" t="b">
        <v>0</v>
      </c>
      <c r="N4086" s="8" t="s">
        <v>8269</v>
      </c>
      <c r="O4086">
        <f t="shared" si="316"/>
        <v>0</v>
      </c>
      <c r="P4086" s="13">
        <f t="shared" si="317"/>
        <v>10</v>
      </c>
      <c r="Q4086" s="15" t="s">
        <v>8315</v>
      </c>
      <c r="R4086" t="s">
        <v>8316</v>
      </c>
      <c r="S4086" s="19">
        <f t="shared" si="318"/>
        <v>42622.436412037037</v>
      </c>
      <c r="T4086" s="19">
        <f t="shared" si="319"/>
        <v>42652.436412037037</v>
      </c>
      <c r="U4086">
        <f t="shared" si="320"/>
        <v>2016</v>
      </c>
    </row>
    <row r="4087" spans="1:21" ht="43.2" x14ac:dyDescent="0.3">
      <c r="A4087" s="8">
        <v>4085</v>
      </c>
      <c r="B4087" s="9" t="s">
        <v>4081</v>
      </c>
      <c r="C4087" s="9" t="s">
        <v>8188</v>
      </c>
      <c r="D4087" s="10">
        <v>3500</v>
      </c>
      <c r="E4087" s="11">
        <v>10</v>
      </c>
      <c r="F4087" s="8" t="s">
        <v>8220</v>
      </c>
      <c r="G4087" s="8" t="s">
        <v>8223</v>
      </c>
      <c r="H4087" s="8" t="s">
        <v>8245</v>
      </c>
      <c r="I4087" s="8">
        <v>1427169540</v>
      </c>
      <c r="J4087" s="8">
        <v>1424701775</v>
      </c>
      <c r="K4087" s="8" t="b">
        <v>0</v>
      </c>
      <c r="L4087" s="8">
        <v>1</v>
      </c>
      <c r="M4087" s="8" t="b">
        <v>0</v>
      </c>
      <c r="N4087" s="8" t="s">
        <v>8269</v>
      </c>
      <c r="O4087">
        <f t="shared" si="316"/>
        <v>0</v>
      </c>
      <c r="P4087" s="13">
        <f t="shared" si="317"/>
        <v>10</v>
      </c>
      <c r="Q4087" s="15" t="s">
        <v>8315</v>
      </c>
      <c r="R4087" t="s">
        <v>8316</v>
      </c>
      <c r="S4087" s="19">
        <f t="shared" si="318"/>
        <v>42058.603877314818</v>
      </c>
      <c r="T4087" s="19">
        <f t="shared" si="319"/>
        <v>42087.165972222225</v>
      </c>
      <c r="U4087">
        <f t="shared" si="320"/>
        <v>2015</v>
      </c>
    </row>
    <row r="4088" spans="1:21" ht="43.2" x14ac:dyDescent="0.3">
      <c r="A4088" s="8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  <c r="O4088">
        <f t="shared" si="316"/>
        <v>5</v>
      </c>
      <c r="P4088" s="13">
        <f t="shared" si="317"/>
        <v>9.4</v>
      </c>
      <c r="Q4088" s="15" t="s">
        <v>8315</v>
      </c>
      <c r="R4088" t="s">
        <v>8316</v>
      </c>
      <c r="S4088" s="19">
        <f t="shared" si="318"/>
        <v>42304.940960648149</v>
      </c>
      <c r="T4088" s="19">
        <f t="shared" si="319"/>
        <v>42329.166666666672</v>
      </c>
      <c r="U4088">
        <f t="shared" si="320"/>
        <v>2015</v>
      </c>
    </row>
    <row r="4089" spans="1:21" hidden="1" x14ac:dyDescent="0.3">
      <c r="A4089" s="8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  <c r="O4089">
        <f t="shared" si="316"/>
        <v>0</v>
      </c>
      <c r="P4089" s="13">
        <f t="shared" si="317"/>
        <v>0</v>
      </c>
      <c r="Q4089" s="15" t="s">
        <v>8315</v>
      </c>
      <c r="R4089" t="s">
        <v>8316</v>
      </c>
      <c r="S4089" s="19">
        <f t="shared" si="318"/>
        <v>42538.742893518516</v>
      </c>
      <c r="T4089" s="19">
        <f t="shared" si="319"/>
        <v>42568.742893518516</v>
      </c>
      <c r="U4089">
        <f t="shared" si="320"/>
        <v>2016</v>
      </c>
    </row>
    <row r="4090" spans="1:21" ht="43.2" x14ac:dyDescent="0.3">
      <c r="A4090" s="8">
        <v>4088</v>
      </c>
      <c r="B4090" s="9" t="s">
        <v>4084</v>
      </c>
      <c r="C4090" s="9" t="s">
        <v>8191</v>
      </c>
      <c r="D4090" s="10">
        <v>2000</v>
      </c>
      <c r="E4090" s="11">
        <v>216</v>
      </c>
      <c r="F4090" s="8" t="s">
        <v>8220</v>
      </c>
      <c r="G4090" s="8" t="s">
        <v>8224</v>
      </c>
      <c r="H4090" s="8" t="s">
        <v>8246</v>
      </c>
      <c r="I4090" s="8">
        <v>1421403960</v>
      </c>
      <c r="J4090" s="8">
        <v>1418827324</v>
      </c>
      <c r="K4090" s="8" t="b">
        <v>0</v>
      </c>
      <c r="L4090" s="8">
        <v>3</v>
      </c>
      <c r="M4090" s="8" t="b">
        <v>0</v>
      </c>
      <c r="N4090" s="8" t="s">
        <v>8269</v>
      </c>
      <c r="O4090">
        <f t="shared" si="316"/>
        <v>11</v>
      </c>
      <c r="P4090" s="13">
        <f t="shared" si="317"/>
        <v>72</v>
      </c>
      <c r="Q4090" s="15" t="s">
        <v>8315</v>
      </c>
      <c r="R4090" t="s">
        <v>8316</v>
      </c>
      <c r="S4090" s="19">
        <f t="shared" si="318"/>
        <v>41990.612546296295</v>
      </c>
      <c r="T4090" s="19">
        <f t="shared" si="319"/>
        <v>42020.434722222228</v>
      </c>
      <c r="U4090">
        <f t="shared" si="320"/>
        <v>2014</v>
      </c>
    </row>
    <row r="4091" spans="1:21" ht="57.6" hidden="1" x14ac:dyDescent="0.3">
      <c r="A4091" s="8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  <c r="O4091">
        <f t="shared" si="316"/>
        <v>5</v>
      </c>
      <c r="P4091" s="13">
        <f t="shared" si="317"/>
        <v>30</v>
      </c>
      <c r="Q4091" s="15" t="s">
        <v>8315</v>
      </c>
      <c r="R4091" t="s">
        <v>8316</v>
      </c>
      <c r="S4091" s="19">
        <f t="shared" si="318"/>
        <v>42122.732499999998</v>
      </c>
      <c r="T4091" s="19">
        <f t="shared" si="319"/>
        <v>42155.732638888891</v>
      </c>
      <c r="U4091">
        <f t="shared" si="320"/>
        <v>2015</v>
      </c>
    </row>
    <row r="4092" spans="1:21" ht="43.2" x14ac:dyDescent="0.3">
      <c r="A4092" s="8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  <c r="O4092">
        <f t="shared" si="316"/>
        <v>3</v>
      </c>
      <c r="P4092" s="13">
        <f t="shared" si="317"/>
        <v>10.67</v>
      </c>
      <c r="Q4092" s="15" t="s">
        <v>8315</v>
      </c>
      <c r="R4092" t="s">
        <v>8316</v>
      </c>
      <c r="S4092" s="19">
        <f t="shared" si="318"/>
        <v>42209.67288194444</v>
      </c>
      <c r="T4092" s="19">
        <f t="shared" si="319"/>
        <v>42223.625</v>
      </c>
      <c r="U4092">
        <f t="shared" si="320"/>
        <v>2015</v>
      </c>
    </row>
    <row r="4093" spans="1:21" ht="43.2" x14ac:dyDescent="0.3">
      <c r="A4093" s="8">
        <v>4091</v>
      </c>
      <c r="B4093" s="9" t="s">
        <v>4087</v>
      </c>
      <c r="C4093" s="9" t="s">
        <v>8194</v>
      </c>
      <c r="D4093" s="10">
        <v>1600</v>
      </c>
      <c r="E4093" s="11">
        <v>204</v>
      </c>
      <c r="F4093" s="8" t="s">
        <v>8220</v>
      </c>
      <c r="G4093" s="8" t="s">
        <v>8223</v>
      </c>
      <c r="H4093" s="8" t="s">
        <v>8245</v>
      </c>
      <c r="I4093" s="8">
        <v>1421410151</v>
      </c>
      <c r="J4093" s="8">
        <v>1418818151</v>
      </c>
      <c r="K4093" s="8" t="b">
        <v>0</v>
      </c>
      <c r="L4093" s="8">
        <v>8</v>
      </c>
      <c r="M4093" s="8" t="b">
        <v>0</v>
      </c>
      <c r="N4093" s="8" t="s">
        <v>8269</v>
      </c>
      <c r="O4093">
        <f t="shared" si="316"/>
        <v>13</v>
      </c>
      <c r="P4093" s="13">
        <f t="shared" si="317"/>
        <v>25.5</v>
      </c>
      <c r="Q4093" s="15" t="s">
        <v>8315</v>
      </c>
      <c r="R4093" t="s">
        <v>8316</v>
      </c>
      <c r="S4093" s="19">
        <f t="shared" si="318"/>
        <v>41990.506377314814</v>
      </c>
      <c r="T4093" s="19">
        <f t="shared" si="319"/>
        <v>42020.506377314814</v>
      </c>
      <c r="U4093">
        <f t="shared" si="320"/>
        <v>2014</v>
      </c>
    </row>
    <row r="4094" spans="1:21" ht="43.2" hidden="1" x14ac:dyDescent="0.3">
      <c r="A4094" s="8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  <c r="O4094">
        <f t="shared" si="316"/>
        <v>0</v>
      </c>
      <c r="P4094" s="13">
        <f t="shared" si="317"/>
        <v>20</v>
      </c>
      <c r="Q4094" s="15" t="s">
        <v>8315</v>
      </c>
      <c r="R4094" t="s">
        <v>8316</v>
      </c>
      <c r="S4094" s="19">
        <f t="shared" si="318"/>
        <v>42039.194988425923</v>
      </c>
      <c r="T4094" s="19">
        <f t="shared" si="319"/>
        <v>42099.153321759266</v>
      </c>
      <c r="U4094">
        <f t="shared" si="320"/>
        <v>2015</v>
      </c>
    </row>
    <row r="4095" spans="1:21" ht="43.2" x14ac:dyDescent="0.3">
      <c r="A4095" s="8">
        <v>4093</v>
      </c>
      <c r="B4095" s="9" t="s">
        <v>4089</v>
      </c>
      <c r="C4095" s="9" t="s">
        <v>8196</v>
      </c>
      <c r="D4095" s="10">
        <v>2500</v>
      </c>
      <c r="E4095" s="11">
        <v>60</v>
      </c>
      <c r="F4095" s="8" t="s">
        <v>8220</v>
      </c>
      <c r="G4095" s="8" t="s">
        <v>8224</v>
      </c>
      <c r="H4095" s="8" t="s">
        <v>8246</v>
      </c>
      <c r="I4095" s="8">
        <v>1440272093</v>
      </c>
      <c r="J4095" s="8">
        <v>1435088093</v>
      </c>
      <c r="K4095" s="8" t="b">
        <v>0</v>
      </c>
      <c r="L4095" s="8">
        <v>4</v>
      </c>
      <c r="M4095" s="8" t="b">
        <v>0</v>
      </c>
      <c r="N4095" s="8" t="s">
        <v>8269</v>
      </c>
      <c r="O4095">
        <f t="shared" si="316"/>
        <v>2</v>
      </c>
      <c r="P4095" s="13">
        <f t="shared" si="317"/>
        <v>15</v>
      </c>
      <c r="Q4095" s="15" t="s">
        <v>8315</v>
      </c>
      <c r="R4095" t="s">
        <v>8316</v>
      </c>
      <c r="S4095" s="19">
        <f t="shared" si="318"/>
        <v>42178.815891203703</v>
      </c>
      <c r="T4095" s="19">
        <f t="shared" si="319"/>
        <v>42238.815891203703</v>
      </c>
      <c r="U4095">
        <f t="shared" si="320"/>
        <v>2015</v>
      </c>
    </row>
    <row r="4096" spans="1:21" ht="43.2" x14ac:dyDescent="0.3">
      <c r="A4096" s="8">
        <v>4094</v>
      </c>
      <c r="B4096" s="9" t="s">
        <v>4090</v>
      </c>
      <c r="C4096" s="9" t="s">
        <v>8197</v>
      </c>
      <c r="D4096" s="10">
        <v>2000</v>
      </c>
      <c r="E4096" s="11">
        <v>730</v>
      </c>
      <c r="F4096" s="8" t="s">
        <v>8220</v>
      </c>
      <c r="G4096" s="8" t="s">
        <v>8223</v>
      </c>
      <c r="H4096" s="8" t="s">
        <v>8245</v>
      </c>
      <c r="I4096" s="8">
        <v>1413953940</v>
      </c>
      <c r="J4096" s="8">
        <v>1410141900</v>
      </c>
      <c r="K4096" s="8" t="b">
        <v>0</v>
      </c>
      <c r="L4096" s="8">
        <v>8</v>
      </c>
      <c r="M4096" s="8" t="b">
        <v>0</v>
      </c>
      <c r="N4096" s="8" t="s">
        <v>8269</v>
      </c>
      <c r="O4096">
        <f t="shared" si="316"/>
        <v>37</v>
      </c>
      <c r="P4096" s="13">
        <f t="shared" si="317"/>
        <v>91.25</v>
      </c>
      <c r="Q4096" s="15" t="s">
        <v>8315</v>
      </c>
      <c r="R4096" t="s">
        <v>8316</v>
      </c>
      <c r="S4096" s="19">
        <f t="shared" si="318"/>
        <v>41890.086805555555</v>
      </c>
      <c r="T4096" s="19">
        <f t="shared" si="319"/>
        <v>41934.207638888889</v>
      </c>
      <c r="U4096">
        <f t="shared" si="320"/>
        <v>2014</v>
      </c>
    </row>
    <row r="4097" spans="1:21" ht="43.2" hidden="1" x14ac:dyDescent="0.3">
      <c r="A4097" s="8">
        <v>4095</v>
      </c>
      <c r="B4097" s="9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  <c r="O4097">
        <f t="shared" si="316"/>
        <v>3</v>
      </c>
      <c r="P4097" s="13">
        <f t="shared" si="317"/>
        <v>800</v>
      </c>
      <c r="Q4097" s="15" t="s">
        <v>8315</v>
      </c>
      <c r="R4097" t="s">
        <v>8316</v>
      </c>
      <c r="S4097" s="19">
        <f t="shared" si="318"/>
        <v>42693.031828703708</v>
      </c>
      <c r="T4097" s="19">
        <f t="shared" si="319"/>
        <v>42723.031828703708</v>
      </c>
      <c r="U4097">
        <f t="shared" si="320"/>
        <v>2016</v>
      </c>
    </row>
    <row r="4098" spans="1:21" ht="43.2" x14ac:dyDescent="0.3">
      <c r="A4098" s="8">
        <v>4096</v>
      </c>
      <c r="B4098" s="9" t="s">
        <v>4092</v>
      </c>
      <c r="C4098" s="9" t="s">
        <v>8199</v>
      </c>
      <c r="D4098" s="10">
        <v>3500</v>
      </c>
      <c r="E4098" s="11">
        <v>400</v>
      </c>
      <c r="F4098" s="8" t="s">
        <v>8220</v>
      </c>
      <c r="G4098" s="8" t="s">
        <v>8224</v>
      </c>
      <c r="H4098" s="8" t="s">
        <v>8246</v>
      </c>
      <c r="I4098" s="8">
        <v>1488271860</v>
      </c>
      <c r="J4098" s="8">
        <v>1484484219</v>
      </c>
      <c r="K4098" s="8" t="b">
        <v>0</v>
      </c>
      <c r="L4098" s="8">
        <v>5</v>
      </c>
      <c r="M4098" s="8" t="b">
        <v>0</v>
      </c>
      <c r="N4098" s="8" t="s">
        <v>8269</v>
      </c>
      <c r="O4098">
        <f t="shared" si="316"/>
        <v>11</v>
      </c>
      <c r="P4098" s="13">
        <f t="shared" si="317"/>
        <v>80</v>
      </c>
      <c r="Q4098" s="15" t="s">
        <v>8315</v>
      </c>
      <c r="R4098" t="s">
        <v>8316</v>
      </c>
      <c r="S4098" s="19">
        <f t="shared" si="318"/>
        <v>42750.530312499999</v>
      </c>
      <c r="T4098" s="19">
        <f t="shared" si="319"/>
        <v>42794.368749999994</v>
      </c>
      <c r="U4098">
        <f t="shared" si="320"/>
        <v>2017</v>
      </c>
    </row>
    <row r="4099" spans="1:21" ht="43.2" hidden="1" x14ac:dyDescent="0.3">
      <c r="A4099" s="8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  <c r="O4099">
        <f t="shared" ref="O4099:O4115" si="321">ROUND(E4099/D4099*100,0)</f>
        <v>0</v>
      </c>
      <c r="P4099" s="13">
        <f t="shared" ref="P4099:P4115" si="322">IFERROR(ROUND(E4099/L4099,2),0)</f>
        <v>0</v>
      </c>
      <c r="Q4099" s="15" t="s">
        <v>8315</v>
      </c>
      <c r="R4099" t="s">
        <v>8316</v>
      </c>
      <c r="S4099" s="19">
        <f t="shared" ref="S4099:S4115" si="323">(((J4099/60)/60)/24)+DATE(1970,1,1)</f>
        <v>42344.824502314819</v>
      </c>
      <c r="T4099" s="19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3.2" hidden="1" x14ac:dyDescent="0.3">
      <c r="A4100" s="8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  <c r="O4100">
        <f t="shared" si="321"/>
        <v>0</v>
      </c>
      <c r="P4100" s="13">
        <f t="shared" si="322"/>
        <v>0</v>
      </c>
      <c r="Q4100" s="15" t="s">
        <v>8315</v>
      </c>
      <c r="R4100" t="s">
        <v>8316</v>
      </c>
      <c r="S4100" s="19">
        <f t="shared" si="323"/>
        <v>42495.722187499996</v>
      </c>
      <c r="T4100" s="19">
        <f t="shared" si="324"/>
        <v>42525.722187499996</v>
      </c>
      <c r="U4100">
        <f t="shared" si="325"/>
        <v>2016</v>
      </c>
    </row>
    <row r="4101" spans="1:21" ht="57.6" x14ac:dyDescent="0.3">
      <c r="A4101" s="8">
        <v>4099</v>
      </c>
      <c r="B4101" s="9" t="s">
        <v>4095</v>
      </c>
      <c r="C4101" s="9" t="s">
        <v>8202</v>
      </c>
      <c r="D4101" s="10">
        <v>4500</v>
      </c>
      <c r="E4101" s="11">
        <v>50</v>
      </c>
      <c r="F4101" s="8" t="s">
        <v>8220</v>
      </c>
      <c r="G4101" s="8" t="s">
        <v>8223</v>
      </c>
      <c r="H4101" s="8" t="s">
        <v>8245</v>
      </c>
      <c r="I4101" s="8">
        <v>1472847873</v>
      </c>
      <c r="J4101" s="8">
        <v>1468959873</v>
      </c>
      <c r="K4101" s="8" t="b">
        <v>0</v>
      </c>
      <c r="L4101" s="8">
        <v>1</v>
      </c>
      <c r="M4101" s="8" t="b">
        <v>0</v>
      </c>
      <c r="N4101" s="8" t="s">
        <v>8269</v>
      </c>
      <c r="O4101">
        <f t="shared" si="321"/>
        <v>1</v>
      </c>
      <c r="P4101" s="13">
        <f t="shared" si="322"/>
        <v>50</v>
      </c>
      <c r="Q4101" s="15" t="s">
        <v>8315</v>
      </c>
      <c r="R4101" t="s">
        <v>8316</v>
      </c>
      <c r="S4101" s="19">
        <f t="shared" si="323"/>
        <v>42570.850381944445</v>
      </c>
      <c r="T4101" s="19">
        <f t="shared" si="324"/>
        <v>42615.850381944445</v>
      </c>
      <c r="U4101">
        <f t="shared" si="325"/>
        <v>2016</v>
      </c>
    </row>
    <row r="4102" spans="1:21" ht="43.2" hidden="1" x14ac:dyDescent="0.3">
      <c r="A4102" s="8">
        <v>4100</v>
      </c>
      <c r="B4102" s="9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  <c r="O4102">
        <f t="shared" si="321"/>
        <v>0</v>
      </c>
      <c r="P4102" s="13">
        <f t="shared" si="322"/>
        <v>0</v>
      </c>
      <c r="Q4102" s="15" t="s">
        <v>8315</v>
      </c>
      <c r="R4102" t="s">
        <v>8316</v>
      </c>
      <c r="S4102" s="19">
        <f t="shared" si="323"/>
        <v>41927.124884259261</v>
      </c>
      <c r="T4102" s="19">
        <f t="shared" si="324"/>
        <v>41937.124884259261</v>
      </c>
      <c r="U4102">
        <f t="shared" si="325"/>
        <v>2014</v>
      </c>
    </row>
    <row r="4103" spans="1:21" ht="43.2" hidden="1" x14ac:dyDescent="0.3">
      <c r="A4103" s="8">
        <v>4101</v>
      </c>
      <c r="B4103" s="9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  <c r="O4103">
        <f t="shared" si="321"/>
        <v>0</v>
      </c>
      <c r="P4103" s="13">
        <f t="shared" si="322"/>
        <v>0</v>
      </c>
      <c r="Q4103" s="15" t="s">
        <v>8315</v>
      </c>
      <c r="R4103" t="s">
        <v>8316</v>
      </c>
      <c r="S4103" s="19">
        <f t="shared" si="323"/>
        <v>42730.903726851851</v>
      </c>
      <c r="T4103" s="19">
        <f t="shared" si="324"/>
        <v>42760.903726851851</v>
      </c>
      <c r="U4103">
        <f t="shared" si="325"/>
        <v>2016</v>
      </c>
    </row>
    <row r="4104" spans="1:21" ht="43.2" hidden="1" x14ac:dyDescent="0.3">
      <c r="A4104" s="8">
        <v>4102</v>
      </c>
      <c r="B4104" s="9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  <c r="O4104">
        <f t="shared" si="321"/>
        <v>27</v>
      </c>
      <c r="P4104" s="13">
        <f t="shared" si="322"/>
        <v>22.83</v>
      </c>
      <c r="Q4104" s="15" t="s">
        <v>8315</v>
      </c>
      <c r="R4104" t="s">
        <v>8316</v>
      </c>
      <c r="S4104" s="19">
        <f t="shared" si="323"/>
        <v>42475.848067129627</v>
      </c>
      <c r="T4104" s="19">
        <f t="shared" si="324"/>
        <v>42505.848067129627</v>
      </c>
      <c r="U4104">
        <f t="shared" si="325"/>
        <v>2016</v>
      </c>
    </row>
    <row r="4105" spans="1:21" ht="43.2" x14ac:dyDescent="0.3">
      <c r="A4105" s="8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  <c r="O4105">
        <f t="shared" si="321"/>
        <v>10</v>
      </c>
      <c r="P4105" s="13">
        <f t="shared" si="322"/>
        <v>16.670000000000002</v>
      </c>
      <c r="Q4105" s="15" t="s">
        <v>8315</v>
      </c>
      <c r="R4105" t="s">
        <v>8316</v>
      </c>
      <c r="S4105" s="19">
        <f t="shared" si="323"/>
        <v>42188.83293981482</v>
      </c>
      <c r="T4105" s="19">
        <f t="shared" si="324"/>
        <v>42242.772222222222</v>
      </c>
      <c r="U4105">
        <f t="shared" si="325"/>
        <v>2015</v>
      </c>
    </row>
    <row r="4106" spans="1:21" ht="43.2" x14ac:dyDescent="0.3">
      <c r="A4106" s="8">
        <v>4104</v>
      </c>
      <c r="B4106" s="9" t="s">
        <v>4100</v>
      </c>
      <c r="C4106" s="9" t="s">
        <v>8207</v>
      </c>
      <c r="D4106" s="10">
        <v>3000</v>
      </c>
      <c r="E4106" s="11">
        <v>641</v>
      </c>
      <c r="F4106" s="8" t="s">
        <v>8220</v>
      </c>
      <c r="G4106" s="8" t="s">
        <v>8225</v>
      </c>
      <c r="H4106" s="8" t="s">
        <v>8247</v>
      </c>
      <c r="I4106" s="8">
        <v>1477550434</v>
      </c>
      <c r="J4106" s="8">
        <v>1474958434</v>
      </c>
      <c r="K4106" s="8" t="b">
        <v>0</v>
      </c>
      <c r="L4106" s="8">
        <v>14</v>
      </c>
      <c r="M4106" s="8" t="b">
        <v>0</v>
      </c>
      <c r="N4106" s="8" t="s">
        <v>8269</v>
      </c>
      <c r="O4106">
        <f t="shared" si="321"/>
        <v>21</v>
      </c>
      <c r="P4106" s="13">
        <f t="shared" si="322"/>
        <v>45.79</v>
      </c>
      <c r="Q4106" s="15" t="s">
        <v>8315</v>
      </c>
      <c r="R4106" t="s">
        <v>8316</v>
      </c>
      <c r="S4106" s="19">
        <f t="shared" si="323"/>
        <v>42640.278171296297</v>
      </c>
      <c r="T4106" s="19">
        <f t="shared" si="324"/>
        <v>42670.278171296297</v>
      </c>
      <c r="U4106">
        <f t="shared" si="325"/>
        <v>2016</v>
      </c>
    </row>
    <row r="4107" spans="1:21" ht="57.6" hidden="1" x14ac:dyDescent="0.3">
      <c r="A4107" s="8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  <c r="O4107">
        <f t="shared" si="321"/>
        <v>7</v>
      </c>
      <c r="P4107" s="13">
        <f t="shared" si="322"/>
        <v>383.33</v>
      </c>
      <c r="Q4107" s="15" t="s">
        <v>8315</v>
      </c>
      <c r="R4107" t="s">
        <v>8316</v>
      </c>
      <c r="S4107" s="19">
        <f t="shared" si="323"/>
        <v>42697.010520833333</v>
      </c>
      <c r="T4107" s="19">
        <f t="shared" si="324"/>
        <v>42730.010520833333</v>
      </c>
      <c r="U4107">
        <f t="shared" si="325"/>
        <v>2016</v>
      </c>
    </row>
    <row r="4108" spans="1:21" ht="43.2" hidden="1" x14ac:dyDescent="0.3">
      <c r="A4108" s="8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  <c r="O4108">
        <f t="shared" si="321"/>
        <v>71</v>
      </c>
      <c r="P4108" s="13">
        <f t="shared" si="322"/>
        <v>106.97</v>
      </c>
      <c r="Q4108" s="15" t="s">
        <v>8315</v>
      </c>
      <c r="R4108" t="s">
        <v>8316</v>
      </c>
      <c r="S4108" s="19">
        <f t="shared" si="323"/>
        <v>42053.049375000002</v>
      </c>
      <c r="T4108" s="19">
        <f t="shared" si="324"/>
        <v>42096.041666666672</v>
      </c>
      <c r="U4108">
        <f t="shared" si="325"/>
        <v>2015</v>
      </c>
    </row>
    <row r="4109" spans="1:21" ht="43.2" x14ac:dyDescent="0.3">
      <c r="A4109" s="8">
        <v>4107</v>
      </c>
      <c r="B4109" s="9" t="s">
        <v>4103</v>
      </c>
      <c r="C4109" s="9" t="s">
        <v>8210</v>
      </c>
      <c r="D4109" s="10">
        <v>2000</v>
      </c>
      <c r="E4109" s="11">
        <v>41</v>
      </c>
      <c r="F4109" s="8" t="s">
        <v>8220</v>
      </c>
      <c r="G4109" s="8" t="s">
        <v>8223</v>
      </c>
      <c r="H4109" s="8" t="s">
        <v>8245</v>
      </c>
      <c r="I4109" s="8">
        <v>1411596001</v>
      </c>
      <c r="J4109" s="8">
        <v>1409608801</v>
      </c>
      <c r="K4109" s="8" t="b">
        <v>0</v>
      </c>
      <c r="L4109" s="8">
        <v>4</v>
      </c>
      <c r="M4109" s="8" t="b">
        <v>0</v>
      </c>
      <c r="N4109" s="8" t="s">
        <v>8269</v>
      </c>
      <c r="O4109">
        <f t="shared" si="321"/>
        <v>2</v>
      </c>
      <c r="P4109" s="13">
        <f t="shared" si="322"/>
        <v>10.25</v>
      </c>
      <c r="Q4109" s="15" t="s">
        <v>8315</v>
      </c>
      <c r="R4109" t="s">
        <v>8316</v>
      </c>
      <c r="S4109" s="19">
        <f t="shared" si="323"/>
        <v>41883.916678240741</v>
      </c>
      <c r="T4109" s="19">
        <f t="shared" si="324"/>
        <v>41906.916678240741</v>
      </c>
      <c r="U4109">
        <f t="shared" si="325"/>
        <v>2014</v>
      </c>
    </row>
    <row r="4110" spans="1:21" ht="43.2" x14ac:dyDescent="0.3">
      <c r="A4110" s="8">
        <v>4108</v>
      </c>
      <c r="B4110" s="9" t="s">
        <v>4104</v>
      </c>
      <c r="C4110" s="9" t="s">
        <v>8211</v>
      </c>
      <c r="D4110" s="10">
        <v>3000</v>
      </c>
      <c r="E4110" s="11">
        <v>59</v>
      </c>
      <c r="F4110" s="8" t="s">
        <v>8220</v>
      </c>
      <c r="G4110" s="8" t="s">
        <v>8223</v>
      </c>
      <c r="H4110" s="8" t="s">
        <v>8245</v>
      </c>
      <c r="I4110" s="8">
        <v>1488517200</v>
      </c>
      <c r="J4110" s="8">
        <v>1485909937</v>
      </c>
      <c r="K4110" s="8" t="b">
        <v>0</v>
      </c>
      <c r="L4110" s="8">
        <v>1</v>
      </c>
      <c r="M4110" s="8" t="b">
        <v>0</v>
      </c>
      <c r="N4110" s="8" t="s">
        <v>8269</v>
      </c>
      <c r="O4110">
        <f t="shared" si="321"/>
        <v>2</v>
      </c>
      <c r="P4110" s="13">
        <f t="shared" si="322"/>
        <v>59</v>
      </c>
      <c r="Q4110" s="15" t="s">
        <v>8315</v>
      </c>
      <c r="R4110" t="s">
        <v>8316</v>
      </c>
      <c r="S4110" s="19">
        <f t="shared" si="323"/>
        <v>42767.031678240746</v>
      </c>
      <c r="T4110" s="19">
        <f t="shared" si="324"/>
        <v>42797.208333333328</v>
      </c>
      <c r="U4110">
        <f t="shared" si="325"/>
        <v>2017</v>
      </c>
    </row>
    <row r="4111" spans="1:21" ht="43.2" hidden="1" x14ac:dyDescent="0.3">
      <c r="A4111" s="8">
        <v>4109</v>
      </c>
      <c r="B4111" s="9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  <c r="O4111">
        <f t="shared" si="321"/>
        <v>0</v>
      </c>
      <c r="P4111" s="13">
        <f t="shared" si="322"/>
        <v>0</v>
      </c>
      <c r="Q4111" s="15" t="s">
        <v>8315</v>
      </c>
      <c r="R4111" t="s">
        <v>8316</v>
      </c>
      <c r="S4111" s="19">
        <f t="shared" si="323"/>
        <v>42307.539398148147</v>
      </c>
      <c r="T4111" s="19">
        <f t="shared" si="324"/>
        <v>42337.581064814818</v>
      </c>
      <c r="U4111">
        <f t="shared" si="325"/>
        <v>2015</v>
      </c>
    </row>
    <row r="4112" spans="1:21" ht="43.2" hidden="1" x14ac:dyDescent="0.3">
      <c r="A4112" s="8">
        <v>4110</v>
      </c>
      <c r="B4112" s="9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  <c r="O4112">
        <f t="shared" si="321"/>
        <v>29</v>
      </c>
      <c r="P4112" s="13">
        <f t="shared" si="322"/>
        <v>14.33</v>
      </c>
      <c r="Q4112" s="15" t="s">
        <v>8315</v>
      </c>
      <c r="R4112" t="s">
        <v>8316</v>
      </c>
      <c r="S4112" s="19">
        <f t="shared" si="323"/>
        <v>42512.626747685179</v>
      </c>
      <c r="T4112" s="19">
        <f t="shared" si="324"/>
        <v>42572.626747685179</v>
      </c>
      <c r="U4112">
        <f t="shared" si="325"/>
        <v>2016</v>
      </c>
    </row>
    <row r="4113" spans="1:21" ht="43.2" x14ac:dyDescent="0.3">
      <c r="A4113" s="8">
        <v>4111</v>
      </c>
      <c r="B4113" s="9" t="s">
        <v>4107</v>
      </c>
      <c r="C4113" s="9" t="s">
        <v>8214</v>
      </c>
      <c r="D4113" s="10">
        <v>3000</v>
      </c>
      <c r="E4113" s="11">
        <v>94</v>
      </c>
      <c r="F4113" s="8" t="s">
        <v>8220</v>
      </c>
      <c r="G4113" s="8" t="s">
        <v>8223</v>
      </c>
      <c r="H4113" s="8" t="s">
        <v>8245</v>
      </c>
      <c r="I4113" s="8">
        <v>1424747740</v>
      </c>
      <c r="J4113" s="8">
        <v>1422155740</v>
      </c>
      <c r="K4113" s="8" t="b">
        <v>0</v>
      </c>
      <c r="L4113" s="8">
        <v>6</v>
      </c>
      <c r="M4113" s="8" t="b">
        <v>0</v>
      </c>
      <c r="N4113" s="8" t="s">
        <v>8269</v>
      </c>
      <c r="O4113">
        <f t="shared" si="321"/>
        <v>3</v>
      </c>
      <c r="P4113" s="13">
        <f t="shared" si="322"/>
        <v>15.67</v>
      </c>
      <c r="Q4113" s="15" t="s">
        <v>8315</v>
      </c>
      <c r="R4113" t="s">
        <v>8316</v>
      </c>
      <c r="S4113" s="19">
        <f t="shared" si="323"/>
        <v>42029.135879629626</v>
      </c>
      <c r="T4113" s="19">
        <f t="shared" si="324"/>
        <v>42059.135879629626</v>
      </c>
      <c r="U4113">
        <f t="shared" si="325"/>
        <v>2015</v>
      </c>
    </row>
    <row r="4114" spans="1:21" ht="43.2" x14ac:dyDescent="0.3">
      <c r="A4114" s="8">
        <v>4112</v>
      </c>
      <c r="B4114" s="9" t="s">
        <v>4108</v>
      </c>
      <c r="C4114" s="9" t="s">
        <v>6961</v>
      </c>
      <c r="D4114" s="10">
        <v>2500</v>
      </c>
      <c r="E4114" s="11">
        <v>1</v>
      </c>
      <c r="F4114" s="8" t="s">
        <v>8220</v>
      </c>
      <c r="G4114" s="8" t="s">
        <v>8240</v>
      </c>
      <c r="H4114" s="8" t="s">
        <v>8248</v>
      </c>
      <c r="I4114" s="8">
        <v>1456617600</v>
      </c>
      <c r="J4114" s="8">
        <v>1454280186</v>
      </c>
      <c r="K4114" s="8" t="b">
        <v>0</v>
      </c>
      <c r="L4114" s="8">
        <v>1</v>
      </c>
      <c r="M4114" s="8" t="b">
        <v>0</v>
      </c>
      <c r="N4114" s="8" t="s">
        <v>8269</v>
      </c>
      <c r="O4114">
        <f t="shared" si="321"/>
        <v>0</v>
      </c>
      <c r="P4114" s="13">
        <f t="shared" si="322"/>
        <v>1</v>
      </c>
      <c r="Q4114" s="15" t="s">
        <v>8315</v>
      </c>
      <c r="R4114" t="s">
        <v>8316</v>
      </c>
      <c r="S4114" s="19">
        <f t="shared" si="323"/>
        <v>42400.946597222224</v>
      </c>
      <c r="T4114" s="19">
        <f t="shared" si="324"/>
        <v>42428</v>
      </c>
      <c r="U4114">
        <f t="shared" si="325"/>
        <v>2016</v>
      </c>
    </row>
    <row r="4115" spans="1:21" ht="43.2" x14ac:dyDescent="0.3">
      <c r="A4115" s="8">
        <v>4113</v>
      </c>
      <c r="B4115" s="9" t="s">
        <v>4109</v>
      </c>
      <c r="C4115" s="9" t="s">
        <v>8215</v>
      </c>
      <c r="D4115" s="10">
        <v>1500</v>
      </c>
      <c r="E4115" s="11">
        <v>3</v>
      </c>
      <c r="F4115" s="8" t="s">
        <v>8220</v>
      </c>
      <c r="G4115" s="8" t="s">
        <v>8223</v>
      </c>
      <c r="H4115" s="8" t="s">
        <v>8245</v>
      </c>
      <c r="I4115" s="8">
        <v>1452234840</v>
      </c>
      <c r="J4115" s="8">
        <v>1450619123</v>
      </c>
      <c r="K4115" s="8" t="b">
        <v>0</v>
      </c>
      <c r="L4115" s="8">
        <v>3</v>
      </c>
      <c r="M4115" s="8" t="b">
        <v>0</v>
      </c>
      <c r="N4115" s="8" t="s">
        <v>8269</v>
      </c>
      <c r="O4115">
        <f t="shared" si="321"/>
        <v>0</v>
      </c>
      <c r="P4115" s="13">
        <f t="shared" si="322"/>
        <v>1</v>
      </c>
      <c r="Q4115" s="15" t="s">
        <v>8315</v>
      </c>
      <c r="R4115" t="s">
        <v>8316</v>
      </c>
      <c r="S4115" s="19">
        <f t="shared" si="323"/>
        <v>42358.573182870372</v>
      </c>
      <c r="T4115" s="19">
        <f t="shared" si="324"/>
        <v>42377.273611111115</v>
      </c>
      <c r="U4115">
        <f t="shared" si="325"/>
        <v>2015</v>
      </c>
    </row>
  </sheetData>
  <autoFilter ref="A1:T4115" xr:uid="{109885F6-DCC1-4020-8E77-D5FF7FEC3A17}">
    <filterColumn colId="3">
      <customFilters and="1">
        <customFilter operator="greaterThanOrEqual" val="1000"/>
        <customFilter operator="lessThanOrEqual" val="4999"/>
      </custom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"successful"</formula>
    </cfRule>
    <cfRule type="cellIs" dxfId="9" priority="4" operator="equal">
      <formula>"live"</formula>
    </cfRule>
    <cfRule type="cellIs" dxfId="8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1F5E-DFAB-4A69-B2AF-8105AA2D4B91}">
  <dimension ref="A2:F40"/>
  <sheetViews>
    <sheetView topLeftCell="A4" workbookViewId="0">
      <selection activeCell="Q20" sqref="Q2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9.33203125" customWidth="1"/>
    <col min="4" max="4" width="8.5546875" bestFit="1" customWidth="1"/>
    <col min="5" max="5" width="11" bestFit="1" customWidth="1"/>
    <col min="6" max="6" width="13.6640625" bestFit="1" customWidth="1"/>
    <col min="7" max="7" width="17.33203125" bestFit="1" customWidth="1"/>
    <col min="8" max="8" width="18.44140625" bestFit="1" customWidth="1"/>
    <col min="9" max="9" width="22.109375" bestFit="1" customWidth="1"/>
    <col min="10" max="10" width="18.44140625" bestFit="1" customWidth="1"/>
    <col min="11" max="11" width="20.88671875" bestFit="1" customWidth="1"/>
  </cols>
  <sheetData>
    <row r="2" spans="1:6" x14ac:dyDescent="0.3">
      <c r="A2" s="16" t="s">
        <v>8358</v>
      </c>
      <c r="B2" t="s">
        <v>8315</v>
      </c>
    </row>
    <row r="3" spans="1:6" x14ac:dyDescent="0.3">
      <c r="A3" s="16" t="s">
        <v>8379</v>
      </c>
      <c r="B3" t="s">
        <v>8364</v>
      </c>
    </row>
    <row r="5" spans="1:6" x14ac:dyDescent="0.3">
      <c r="A5" s="16" t="s">
        <v>8363</v>
      </c>
      <c r="B5" s="16" t="s">
        <v>8360</v>
      </c>
    </row>
    <row r="6" spans="1:6" x14ac:dyDescent="0.3">
      <c r="A6" s="16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6" x14ac:dyDescent="0.3">
      <c r="A7" s="20" t="s">
        <v>8373</v>
      </c>
      <c r="B7" s="18">
        <v>56</v>
      </c>
      <c r="C7" s="18">
        <v>33</v>
      </c>
      <c r="D7" s="18">
        <v>7</v>
      </c>
      <c r="E7" s="18">
        <v>96</v>
      </c>
      <c r="F7">
        <f>GETPIVOTDATA("outcomes",$A$5,"outcomes","successful","Date Created Conversion",1)/GETPIVOTDATA("outcomes",$A$5,"Date Created Conversion",1)</f>
        <v>0.58333333333333337</v>
      </c>
    </row>
    <row r="8" spans="1:6" x14ac:dyDescent="0.3">
      <c r="A8" s="20" t="s">
        <v>8374</v>
      </c>
      <c r="B8" s="18">
        <v>71</v>
      </c>
      <c r="C8" s="18">
        <v>39</v>
      </c>
      <c r="D8" s="18">
        <v>3</v>
      </c>
      <c r="E8" s="18">
        <v>113</v>
      </c>
      <c r="F8">
        <f>GETPIVOTDATA("outcomes",$A$5,"outcomes","successful","Date Created Conversion",2)/GETPIVOTDATA("outcomes",$A$5,"Date Created Conversion",2)</f>
        <v>0.62831858407079644</v>
      </c>
    </row>
    <row r="9" spans="1:6" x14ac:dyDescent="0.3">
      <c r="A9" s="20" t="s">
        <v>8375</v>
      </c>
      <c r="B9" s="18">
        <v>56</v>
      </c>
      <c r="C9" s="18">
        <v>33</v>
      </c>
      <c r="D9" s="18">
        <v>3</v>
      </c>
      <c r="E9" s="18">
        <v>92</v>
      </c>
      <c r="F9">
        <f>GETPIVOTDATA("outcomes",$A$5,"outcomes","successful","Date Created Conversion",3)/GETPIVOTDATA("outcomes",$A$5,"Date Created Conversion",3)</f>
        <v>0.60869565217391308</v>
      </c>
    </row>
    <row r="10" spans="1:6" x14ac:dyDescent="0.3">
      <c r="A10" s="20" t="s">
        <v>8376</v>
      </c>
      <c r="B10" s="18">
        <v>71</v>
      </c>
      <c r="C10" s="18">
        <v>40</v>
      </c>
      <c r="D10" s="18">
        <v>2</v>
      </c>
      <c r="E10" s="18">
        <v>113</v>
      </c>
      <c r="F10">
        <f>GETPIVOTDATA("outcomes",$A$5,"outcomes","successful","Date Created Conversion",4)/GETPIVOTDATA("outcomes",$A$5,"Date Created Conversion",4)</f>
        <v>0.62831858407079644</v>
      </c>
    </row>
    <row r="11" spans="1:6" x14ac:dyDescent="0.3">
      <c r="A11" s="20" t="s">
        <v>8367</v>
      </c>
      <c r="B11" s="18">
        <v>111</v>
      </c>
      <c r="C11" s="18">
        <v>52</v>
      </c>
      <c r="D11" s="18">
        <v>3</v>
      </c>
      <c r="E11" s="18">
        <v>166</v>
      </c>
      <c r="F11">
        <f>GETPIVOTDATA("outcomes",$A$5,"outcomes","successful","Date Created Conversion",5)/GETPIVOTDATA("outcomes",$A$5,"Date Created Conversion",5)</f>
        <v>0.66867469879518071</v>
      </c>
    </row>
    <row r="12" spans="1:6" x14ac:dyDescent="0.3">
      <c r="A12" s="20" t="s">
        <v>8377</v>
      </c>
      <c r="B12" s="18">
        <v>100</v>
      </c>
      <c r="C12" s="18">
        <v>49</v>
      </c>
      <c r="D12" s="18">
        <v>4</v>
      </c>
      <c r="E12" s="18">
        <v>153</v>
      </c>
      <c r="F12">
        <f>GETPIVOTDATA("outcomes",$A$5,"outcomes","successful","Date Created Conversion",6)/GETPIVOTDATA("outcomes",$A$5,"Date Created Conversion",6)</f>
        <v>0.65359477124183007</v>
      </c>
    </row>
    <row r="13" spans="1:6" x14ac:dyDescent="0.3">
      <c r="A13" s="20" t="s">
        <v>8368</v>
      </c>
      <c r="B13" s="18">
        <v>87</v>
      </c>
      <c r="C13" s="18">
        <v>50</v>
      </c>
      <c r="D13" s="18">
        <v>1</v>
      </c>
      <c r="E13" s="18">
        <v>138</v>
      </c>
      <c r="F13">
        <f>GETPIVOTDATA("outcomes",$A$5,"outcomes","successful","Date Created Conversion",7)/GETPIVOTDATA("outcomes",$A$5,"Date Created Conversion",7)</f>
        <v>0.63043478260869568</v>
      </c>
    </row>
    <row r="14" spans="1:6" x14ac:dyDescent="0.3">
      <c r="A14" s="20" t="s">
        <v>8369</v>
      </c>
      <c r="B14" s="18">
        <v>72</v>
      </c>
      <c r="C14" s="18">
        <v>47</v>
      </c>
      <c r="D14" s="18">
        <v>4</v>
      </c>
      <c r="E14" s="18">
        <v>123</v>
      </c>
      <c r="F14">
        <f>GETPIVOTDATA("outcomes",$A$5,"outcomes","successful","Date Created Conversion",8)/GETPIVOTDATA("outcomes",$A$5,"Date Created Conversion",8)</f>
        <v>0.58536585365853655</v>
      </c>
    </row>
    <row r="15" spans="1:6" x14ac:dyDescent="0.3">
      <c r="A15" s="20" t="s">
        <v>8370</v>
      </c>
      <c r="B15" s="18">
        <v>59</v>
      </c>
      <c r="C15" s="18">
        <v>34</v>
      </c>
      <c r="D15" s="18">
        <v>4</v>
      </c>
      <c r="E15" s="18">
        <v>97</v>
      </c>
      <c r="F15">
        <f>GETPIVOTDATA("outcomes",$A$5,"outcomes","successful","Date Created Conversion",9)/GETPIVOTDATA("outcomes",$A$5,"Date Created Conversion",9)</f>
        <v>0.60824742268041232</v>
      </c>
    </row>
    <row r="16" spans="1:6" x14ac:dyDescent="0.3">
      <c r="A16" s="20" t="s">
        <v>8371</v>
      </c>
      <c r="B16" s="18">
        <v>65</v>
      </c>
      <c r="C16" s="18">
        <v>50</v>
      </c>
      <c r="D16" s="18"/>
      <c r="E16" s="18">
        <v>115</v>
      </c>
      <c r="F16">
        <f>GETPIVOTDATA("outcomes",$A$5,"outcomes","successful","Date Created Conversion",10)/GETPIVOTDATA("outcomes",$A$5,"Date Created Conversion",10)</f>
        <v>0.56521739130434778</v>
      </c>
    </row>
    <row r="17" spans="1:6" x14ac:dyDescent="0.3">
      <c r="A17" s="20" t="s">
        <v>8372</v>
      </c>
      <c r="B17" s="18">
        <v>54</v>
      </c>
      <c r="C17" s="18">
        <v>31</v>
      </c>
      <c r="D17" s="18">
        <v>3</v>
      </c>
      <c r="E17" s="18">
        <v>88</v>
      </c>
      <c r="F17">
        <f>GETPIVOTDATA("outcomes",$A$5,"outcomes","successful","Date Created Conversion",11)/GETPIVOTDATA("outcomes",$A$5,"Date Created Conversion",11)</f>
        <v>0.61363636363636365</v>
      </c>
    </row>
    <row r="18" spans="1:6" x14ac:dyDescent="0.3">
      <c r="A18" s="20" t="s">
        <v>8378</v>
      </c>
      <c r="B18" s="18">
        <v>37</v>
      </c>
      <c r="C18" s="18">
        <v>35</v>
      </c>
      <c r="D18" s="18">
        <v>3</v>
      </c>
      <c r="E18" s="18">
        <v>75</v>
      </c>
      <c r="F18">
        <f>GETPIVOTDATA("outcomes",$A$5,"outcomes","successful","Date Created Conversion",12)/GETPIVOTDATA("outcomes",$A$5,"Date Created Conversion",12)</f>
        <v>0.49333333333333335</v>
      </c>
    </row>
    <row r="19" spans="1:6" x14ac:dyDescent="0.3">
      <c r="A19" s="20" t="s">
        <v>8361</v>
      </c>
      <c r="B19" s="18">
        <v>839</v>
      </c>
      <c r="C19" s="18">
        <v>493</v>
      </c>
      <c r="D19" s="18">
        <v>37</v>
      </c>
      <c r="E19" s="18">
        <v>1369</v>
      </c>
    </row>
    <row r="28" spans="1:6" x14ac:dyDescent="0.3">
      <c r="B28" t="s">
        <v>8386</v>
      </c>
      <c r="C28" t="s">
        <v>8424</v>
      </c>
      <c r="D28" t="s">
        <v>8423</v>
      </c>
    </row>
    <row r="29" spans="1:6" x14ac:dyDescent="0.3">
      <c r="A29" s="20" t="s">
        <v>8373</v>
      </c>
      <c r="B29" s="13">
        <f>GETPIVOTDATA("outcomes",$A$5,"outcomes","successful","Date Created Conversion",1)/GETPIVOTDATA("outcomes",$A$5,"Date Created Conversion",1)*100</f>
        <v>58.333333333333336</v>
      </c>
      <c r="C29" s="13">
        <f>GETPIVOTDATA("outcomes",$A$5,"outcomes","failed","Date Created Conversion",1)/GETPIVOTDATA("outcomes",$A$5,"Date Created Conversion",1)*100</f>
        <v>34.375</v>
      </c>
      <c r="D29" s="13">
        <f>GETPIVOTDATA("outcomes",$A$5,"outcomes","canceled","Date Created Conversion",1)/GETPIVOTDATA("outcomes",$A$5,"Date Created Conversion",1)*100</f>
        <v>7.291666666666667</v>
      </c>
    </row>
    <row r="30" spans="1:6" x14ac:dyDescent="0.3">
      <c r="A30" s="20" t="s">
        <v>8374</v>
      </c>
      <c r="B30" s="13">
        <f>F8*100</f>
        <v>62.831858407079643</v>
      </c>
      <c r="C30" s="13">
        <f>GETPIVOTDATA("outcomes",$A$5,"outcomes","failed","Date Created Conversion",2)/GETPIVOTDATA("outcomes",$A$5,"Date Created Conversion",2)*100</f>
        <v>34.513274336283182</v>
      </c>
      <c r="D30" s="13">
        <f>GETPIVOTDATA("outcomes",$A$5,"outcomes","canceled","Date Created Conversion",2)/GETPIVOTDATA("outcomes",$A$5,"Date Created Conversion",2)*100</f>
        <v>2.6548672566371683</v>
      </c>
    </row>
    <row r="31" spans="1:6" x14ac:dyDescent="0.3">
      <c r="A31" s="20" t="s">
        <v>8375</v>
      </c>
      <c r="B31" s="13">
        <f t="shared" ref="B31:B40" si="0">F9*100</f>
        <v>60.869565217391312</v>
      </c>
      <c r="C31" s="13">
        <f>GETPIVOTDATA("outcomes",$A$5,"outcomes","failed","Date Created Conversion",3)/GETPIVOTDATA("outcomes",$A$5,"Date Created Conversion",3)*100</f>
        <v>35.869565217391305</v>
      </c>
      <c r="D31" s="13">
        <f>GETPIVOTDATA("outcomes",$A$5,"outcomes","canceled","Date Created Conversion",3)/GETPIVOTDATA("outcomes",$A$5,"Date Created Conversion",3)*100</f>
        <v>3.2608695652173911</v>
      </c>
    </row>
    <row r="32" spans="1:6" x14ac:dyDescent="0.3">
      <c r="A32" s="20"/>
      <c r="B32" s="13"/>
    </row>
    <row r="33" spans="1:4" x14ac:dyDescent="0.3">
      <c r="A33" s="20"/>
      <c r="B33" s="13"/>
    </row>
    <row r="34" spans="1:4" x14ac:dyDescent="0.3">
      <c r="A34" s="20"/>
      <c r="B34" s="13"/>
    </row>
    <row r="35" spans="1:4" x14ac:dyDescent="0.3">
      <c r="B35" t="s">
        <v>8425</v>
      </c>
      <c r="C35" t="s">
        <v>8426</v>
      </c>
      <c r="D35" t="s">
        <v>8427</v>
      </c>
    </row>
    <row r="36" spans="1:4" x14ac:dyDescent="0.3">
      <c r="A36" s="20" t="s">
        <v>8394</v>
      </c>
      <c r="B36" s="13">
        <f>GETPIVOTDATA("outcomes",$A$5,"outcomes","successful","Date Created Conversion",1)/GETPIVOTDATA("outcomes",$A$5,"Date Created Conversion",1)*100</f>
        <v>58.333333333333336</v>
      </c>
      <c r="C36" s="13">
        <v>60.824742268041234</v>
      </c>
      <c r="D36" s="13">
        <v>56.521739130434781</v>
      </c>
    </row>
    <row r="37" spans="1:4" x14ac:dyDescent="0.3">
      <c r="A37" s="20" t="s">
        <v>8387</v>
      </c>
      <c r="B37" s="13">
        <v>34.375</v>
      </c>
      <c r="C37" s="13">
        <f>GETPIVOTDATA("outcomes",$A$5,"outcomes","failed","Date Created Conversion",2)/GETPIVOTDATA("outcomes",$A$5,"Date Created Conversion",2)*100</f>
        <v>34.513274336283182</v>
      </c>
      <c r="D37" s="13">
        <v>35.869565217391305</v>
      </c>
    </row>
    <row r="38" spans="1:4" x14ac:dyDescent="0.3">
      <c r="A38" s="20" t="s">
        <v>8423</v>
      </c>
      <c r="B38" s="13">
        <v>7.291666666666667</v>
      </c>
      <c r="C38" s="13">
        <v>2.6548672566371683</v>
      </c>
      <c r="D38" s="13">
        <f>GETPIVOTDATA("outcomes",$A$5,"outcomes","canceled","Date Created Conversion",3)/GETPIVOTDATA("outcomes",$A$5,"Date Created Conversion",3)*100</f>
        <v>3.2608695652173911</v>
      </c>
    </row>
    <row r="39" spans="1:4" x14ac:dyDescent="0.3">
      <c r="A39" s="20"/>
      <c r="B39" s="13"/>
    </row>
    <row r="40" spans="1:4" x14ac:dyDescent="0.3">
      <c r="A40" s="20"/>
      <c r="B40" s="1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5DBDE-51E0-4337-A447-60318F26CE15}">
  <dimension ref="A1:H13"/>
  <sheetViews>
    <sheetView workbookViewId="0">
      <selection activeCell="E8" sqref="E8:E12"/>
    </sheetView>
  </sheetViews>
  <sheetFormatPr defaultRowHeight="14.4" x14ac:dyDescent="0.3"/>
  <cols>
    <col min="1" max="1" width="16.88671875" style="23" bestFit="1" customWidth="1"/>
    <col min="2" max="2" width="16.44140625" style="23" bestFit="1" customWidth="1"/>
    <col min="3" max="3" width="12.77734375" style="23" bestFit="1" customWidth="1"/>
    <col min="4" max="4" width="15.5546875" style="23" bestFit="1" customWidth="1"/>
    <col min="5" max="5" width="12.21875" style="23" bestFit="1" customWidth="1"/>
    <col min="6" max="6" width="19.109375" style="23" bestFit="1" customWidth="1"/>
    <col min="7" max="7" width="15.44140625" style="23" bestFit="1" customWidth="1"/>
    <col min="8" max="8" width="18.21875" style="23" bestFit="1" customWidth="1"/>
    <col min="9" max="16384" width="8.88671875" style="23"/>
  </cols>
  <sheetData>
    <row r="1" spans="1:8" x14ac:dyDescent="0.3">
      <c r="A1" s="24" t="s">
        <v>8383</v>
      </c>
      <c r="B1" s="24" t="s">
        <v>8404</v>
      </c>
      <c r="C1" s="24" t="s">
        <v>8405</v>
      </c>
      <c r="D1" s="24" t="s">
        <v>8406</v>
      </c>
      <c r="E1" s="24" t="s">
        <v>8407</v>
      </c>
      <c r="F1" s="24" t="s">
        <v>8408</v>
      </c>
      <c r="G1" s="24" t="s">
        <v>8409</v>
      </c>
      <c r="H1" s="24" t="s">
        <v>8410</v>
      </c>
    </row>
    <row r="2" spans="1:8" x14ac:dyDescent="0.3">
      <c r="A2" s="23" t="s">
        <v>8411</v>
      </c>
      <c r="B2" s="23">
        <f>COUNTIFS(Kickstarter!$D:$D, "&lt;1000", Kickstarter!$F:$F,"successful",Kickstarter!R:R,"plays")</f>
        <v>141</v>
      </c>
      <c r="C2" s="23">
        <f>COUNTIFS(Kickstarter!$D:$D, "&lt;1000", Kickstarter!$F:$F,"failed",Kickstarter!R:R,"plays")</f>
        <v>45</v>
      </c>
      <c r="D2" s="23">
        <f>COUNTIFS(Kickstarter!$D:$D, "&lt;1000", Kickstarter!$F:$F,"canceled",Kickstarter!R:R,"plays")</f>
        <v>0</v>
      </c>
      <c r="E2" s="23">
        <f>SUM(B2:D2)</f>
        <v>186</v>
      </c>
      <c r="F2" s="25">
        <f>(B2/$E2)*100</f>
        <v>75.806451612903231</v>
      </c>
      <c r="G2" s="25">
        <f>(C2/$E2)*100</f>
        <v>24.193548387096776</v>
      </c>
      <c r="H2" s="25">
        <f>(D2/$E2)*100</f>
        <v>0</v>
      </c>
    </row>
    <row r="3" spans="1:8" x14ac:dyDescent="0.3">
      <c r="A3" s="23" t="s">
        <v>8412</v>
      </c>
      <c r="B3" s="23">
        <f>COUNTIFS(Kickstarter!$D:$D,"&gt;999.99",Kickstarter!$D:$D,"&lt;5000", Kickstarter!$F:$F,"successful",Kickstarter!R:R,"plays")</f>
        <v>388</v>
      </c>
      <c r="C3" s="23">
        <f>COUNTIFS(Kickstarter!$D:$D,"&gt;999.99",Kickstarter!$D:$D,"&lt;5000", Kickstarter!$F:$F,"failed",Kickstarter!R:R,"plays")</f>
        <v>146</v>
      </c>
      <c r="D3" s="23">
        <f>COUNTIFS(Kickstarter!$D:$D,"&gt;999.99",Kickstarter!$D:$D,"&lt;5000", Kickstarter!$F:$F,"canceled",Kickstarter!R:R,"plays")</f>
        <v>0</v>
      </c>
      <c r="E3" s="23">
        <f t="shared" ref="E3:E13" si="0">SUM(B3:D3)</f>
        <v>534</v>
      </c>
      <c r="F3" s="25">
        <f>(B3/$E3)*100</f>
        <v>72.659176029962552</v>
      </c>
      <c r="G3" s="25">
        <f t="shared" ref="G3:G13" si="1">(C3/$E3)*100</f>
        <v>27.340823970037455</v>
      </c>
      <c r="H3" s="25">
        <f t="shared" ref="H3:H13" si="2">(D3/$E3)*100</f>
        <v>0</v>
      </c>
    </row>
    <row r="4" spans="1:8" x14ac:dyDescent="0.3">
      <c r="A4" s="23" t="s">
        <v>8413</v>
      </c>
      <c r="B4" s="23">
        <f>COUNTIFS(Kickstarter!$D:$D,"&gt;4999.99",Kickstarter!$D:$D,"&lt;10000", Kickstarter!$F:$F,"successful",Kickstarter!R:R,"plays")</f>
        <v>93</v>
      </c>
      <c r="C4" s="23">
        <f>COUNTIFS(Kickstarter!$D:$D,"&gt;4999.99",Kickstarter!$D:$D,"&lt;10000", Kickstarter!$F:$F,"failed",Kickstarter!R:R,"plays")</f>
        <v>76</v>
      </c>
      <c r="D4" s="23">
        <f>COUNTIFS(Kickstarter!$D:$D,"&gt;4999.99",Kickstarter!$D:$D,"&lt;10000", Kickstarter!$F:$F,"canceled",Kickstarter!R:R,"plays")</f>
        <v>0</v>
      </c>
      <c r="E4" s="23">
        <f t="shared" si="0"/>
        <v>169</v>
      </c>
      <c r="F4" s="25">
        <f>(B4/$E4)*100</f>
        <v>55.029585798816569</v>
      </c>
      <c r="G4" s="25">
        <f t="shared" si="1"/>
        <v>44.970414201183431</v>
      </c>
      <c r="H4" s="25">
        <f t="shared" si="2"/>
        <v>0</v>
      </c>
    </row>
    <row r="5" spans="1:8" x14ac:dyDescent="0.3">
      <c r="A5" s="23" t="s">
        <v>8414</v>
      </c>
      <c r="B5" s="23">
        <f>COUNTIFS(Kickstarter!$D:$D,"&gt;9999.99",Kickstarter!$D:$D,"&lt;15000", Kickstarter!$F:$F,"successful",Kickstarter!$R:$R,"plays")</f>
        <v>39</v>
      </c>
      <c r="C5" s="23">
        <f>COUNTIFS(Kickstarter!$D:$D,"&gt;9999.99",Kickstarter!$D:$D,"&lt;15000", Kickstarter!$F:$F,"failed",Kickstarter!R:R,"plays")</f>
        <v>33</v>
      </c>
      <c r="D5" s="23">
        <f>COUNTIFS(Kickstarter!$D:$D,"&gt;9999.99",Kickstarter!$D:$D,"&lt;15000", Kickstarter!$F:$F,"canceled",Kickstarter!R:R,"plays")</f>
        <v>0</v>
      </c>
      <c r="E5" s="23">
        <f t="shared" si="0"/>
        <v>72</v>
      </c>
      <c r="F5" s="25">
        <f t="shared" ref="F5:F13" si="3">(B5/$E5)*100</f>
        <v>54.166666666666664</v>
      </c>
      <c r="G5" s="25">
        <f t="shared" si="1"/>
        <v>45.833333333333329</v>
      </c>
      <c r="H5" s="25">
        <f t="shared" si="2"/>
        <v>0</v>
      </c>
    </row>
    <row r="6" spans="1:8" x14ac:dyDescent="0.3">
      <c r="A6" s="23" t="s">
        <v>8415</v>
      </c>
      <c r="B6" s="23">
        <f>COUNTIFS(Kickstarter!$D:$D,"&gt;14999.99",Kickstarter!$D:$D,"&lt;20000", Kickstarter!$F:$F,"successful",Kickstarter!$R:$R,"plays")</f>
        <v>12</v>
      </c>
      <c r="C6" s="23">
        <f>COUNTIFS(Kickstarter!$D:$D,"&gt;14999.99",Kickstarter!$D:$D,"&lt;20000", Kickstarter!$F:$F,"failed",Kickstarter!$R:$R,"plays")</f>
        <v>12</v>
      </c>
      <c r="D6" s="23">
        <f>COUNTIFS(Kickstarter!$D:$D,"&gt;14999",Kickstarter!$D:$D,"&lt;20000", Kickstarter!$F:$F,"canceled",Kickstarter!$R:$R,"plays")</f>
        <v>0</v>
      </c>
      <c r="E6" s="23">
        <f t="shared" si="0"/>
        <v>24</v>
      </c>
      <c r="F6" s="25">
        <f t="shared" si="3"/>
        <v>50</v>
      </c>
      <c r="G6" s="25">
        <f t="shared" si="1"/>
        <v>50</v>
      </c>
      <c r="H6" s="25">
        <f t="shared" si="2"/>
        <v>0</v>
      </c>
    </row>
    <row r="7" spans="1:8" x14ac:dyDescent="0.3">
      <c r="A7" s="23" t="s">
        <v>8416</v>
      </c>
      <c r="B7" s="23">
        <f>COUNTIFS(Kickstarter!$D:$D,"&gt;19999.99",Kickstarter!$D:$D,"&lt;25000", Kickstarter!$F:$F,"successful",Kickstarter!$R:$R,"plays")</f>
        <v>9</v>
      </c>
      <c r="C7" s="23">
        <f>COUNTIFS(Kickstarter!$D:$D,"&gt;19999.99",Kickstarter!$D:$D,"&lt;25000", Kickstarter!$F:$F,"failed",Kickstarter!$R:$R,"plays")</f>
        <v>11</v>
      </c>
      <c r="D7" s="23">
        <f>COUNTIFS(Kickstarter!$D:$D,"&gt;19999.99",Kickstarter!$D:$D,"&lt;25000", Kickstarter!$F:$F,"canceled",Kickstarter!$R:$R,"plays")</f>
        <v>0</v>
      </c>
      <c r="E7" s="23">
        <f t="shared" si="0"/>
        <v>20</v>
      </c>
      <c r="F7" s="25">
        <f t="shared" si="3"/>
        <v>45</v>
      </c>
      <c r="G7" s="25">
        <f t="shared" si="1"/>
        <v>55.000000000000007</v>
      </c>
      <c r="H7" s="25">
        <f t="shared" si="2"/>
        <v>0</v>
      </c>
    </row>
    <row r="8" spans="1:8" x14ac:dyDescent="0.3">
      <c r="A8" s="23" t="s">
        <v>8417</v>
      </c>
      <c r="B8" s="23">
        <f>COUNTIFS(Kickstarter!$D:$D,"&gt;24999.99",Kickstarter!$D:$D,"&lt;30000", Kickstarter!$F:$F,"successful",Kickstarter!$R:$R,"plays")</f>
        <v>1</v>
      </c>
      <c r="C8" s="23">
        <f>COUNTIFS(Kickstarter!$D:$D,"&gt;24999.99",Kickstarter!$D:$D,"&lt;30000", Kickstarter!$F:$F,"failed",Kickstarter!$R:$R,"plays")</f>
        <v>4</v>
      </c>
      <c r="D8" s="23">
        <f>COUNTIFS(Kickstarter!$D:$D,"&gt;24999.99",Kickstarter!$D:$D,"&lt;30000", Kickstarter!$F:$F,"canceled",Kickstarter!$R:$R,"plays")</f>
        <v>0</v>
      </c>
      <c r="E8" s="23">
        <f t="shared" si="0"/>
        <v>5</v>
      </c>
      <c r="F8" s="25">
        <f t="shared" si="3"/>
        <v>20</v>
      </c>
      <c r="G8" s="25">
        <f t="shared" si="1"/>
        <v>80</v>
      </c>
      <c r="H8" s="25">
        <f t="shared" si="2"/>
        <v>0</v>
      </c>
    </row>
    <row r="9" spans="1:8" x14ac:dyDescent="0.3">
      <c r="A9" s="23" t="s">
        <v>8418</v>
      </c>
      <c r="B9" s="23">
        <f>COUNTIFS(Kickstarter!$D:$D,"&gt;29999.99",Kickstarter!$D:$D,"&lt;35000", Kickstarter!$F:$F,"successful",Kickstarter!$R:$R,"plays")</f>
        <v>3</v>
      </c>
      <c r="C9" s="23">
        <f>COUNTIFS(Kickstarter!$D:$D,"&gt;29999.99",Kickstarter!$D:$D,"&lt;35000", Kickstarter!$F:$F,"failed",Kickstarter!$R:$R,"plays")</f>
        <v>8</v>
      </c>
      <c r="D9" s="23">
        <f>COUNTIFS(Kickstarter!$D:$D,"&gt;29999.99",Kickstarter!$D:$D,"&lt;35000", Kickstarter!$F:$F,"canceled",Kickstarter!$R:$R,"plays")</f>
        <v>0</v>
      </c>
      <c r="E9" s="23">
        <f t="shared" si="0"/>
        <v>11</v>
      </c>
      <c r="F9" s="25">
        <f t="shared" si="3"/>
        <v>27.27272727272727</v>
      </c>
      <c r="G9" s="25">
        <f t="shared" si="1"/>
        <v>72.727272727272734</v>
      </c>
      <c r="H9" s="25">
        <f t="shared" si="2"/>
        <v>0</v>
      </c>
    </row>
    <row r="10" spans="1:8" x14ac:dyDescent="0.3">
      <c r="A10" s="23" t="s">
        <v>8419</v>
      </c>
      <c r="B10" s="23">
        <f>COUNTIFS(Kickstarter!$D:$D,"&gt;34999.99",Kickstarter!$D:$D,"&lt;40000", Kickstarter!$F:$F,"successful",Kickstarter!$R:$R,"plays")</f>
        <v>4</v>
      </c>
      <c r="C10" s="23">
        <f>COUNTIFS(Kickstarter!$D:$D,"&gt;34999.99",Kickstarter!$D:$D,"&lt;40000", Kickstarter!$F:$F,"failed",Kickstarter!$R:$R,"plays")</f>
        <v>2</v>
      </c>
      <c r="D10" s="23">
        <f>COUNTIFS(Kickstarter!$D:$D,"&gt;34999.99",Kickstarter!$D:$D,"&lt;40000", Kickstarter!$F:$F,"canceled",Kickstarter!$R:$R,"plays")</f>
        <v>0</v>
      </c>
      <c r="E10" s="23">
        <f t="shared" si="0"/>
        <v>6</v>
      </c>
      <c r="F10" s="25">
        <f t="shared" si="3"/>
        <v>66.666666666666657</v>
      </c>
      <c r="G10" s="25">
        <f t="shared" si="1"/>
        <v>33.333333333333329</v>
      </c>
      <c r="H10" s="25">
        <f t="shared" si="2"/>
        <v>0</v>
      </c>
    </row>
    <row r="11" spans="1:8" x14ac:dyDescent="0.3">
      <c r="A11" s="23" t="s">
        <v>8420</v>
      </c>
      <c r="B11" s="23">
        <f>COUNTIFS(Kickstarter!$D:$D,"&gt;39999.99",Kickstarter!$D:$D,"&lt;45000", Kickstarter!$F:$F,"successful",Kickstarter!$R:$R,"plays")</f>
        <v>2</v>
      </c>
      <c r="C11" s="23">
        <f>COUNTIFS(Kickstarter!$D:$D,"&gt;39999.99",Kickstarter!$D:$D,"&lt;45000", Kickstarter!$F:$F,"failed",Kickstarter!$R:$R,"plays")</f>
        <v>1</v>
      </c>
      <c r="D11" s="23">
        <f>COUNTIFS(Kickstarter!$D:$D,"&gt;39999.99",Kickstarter!$D:$D,"&lt;45000", Kickstarter!$F:$F,"canceled",Kickstarter!$R:$R,"plays")</f>
        <v>0</v>
      </c>
      <c r="E11" s="23">
        <f t="shared" si="0"/>
        <v>3</v>
      </c>
      <c r="F11" s="25">
        <f t="shared" si="3"/>
        <v>66.666666666666657</v>
      </c>
      <c r="G11" s="25">
        <f t="shared" si="1"/>
        <v>33.333333333333329</v>
      </c>
      <c r="H11" s="25">
        <f t="shared" si="2"/>
        <v>0</v>
      </c>
    </row>
    <row r="12" spans="1:8" x14ac:dyDescent="0.3">
      <c r="A12" s="23" t="s">
        <v>8421</v>
      </c>
      <c r="B12" s="23">
        <f>COUNTIFS(Kickstarter!$D:$D,"&gt;44999.99",Kickstarter!$D:$D,"&lt;50000", Kickstarter!$F:$F,"successful",Kickstarter!$R:$R,"plays")</f>
        <v>0</v>
      </c>
      <c r="C12" s="23">
        <f>COUNTIFS(Kickstarter!$D:$D,"&gt;44999.99",Kickstarter!$D:$D,"&lt;50000", Kickstarter!$F:$F,"failed",Kickstarter!$R:$R,"plays")</f>
        <v>1</v>
      </c>
      <c r="D12" s="23">
        <f>COUNTIFS(Kickstarter!$D:$D,"&gt;44999.99",Kickstarter!$D:$D,"&lt;50000", Kickstarter!$F:$F,"canceled",Kickstarter!$R:$R,"plays")</f>
        <v>0</v>
      </c>
      <c r="E12" s="23">
        <f t="shared" si="0"/>
        <v>1</v>
      </c>
      <c r="F12" s="25">
        <f t="shared" si="3"/>
        <v>0</v>
      </c>
      <c r="G12" s="25">
        <f t="shared" si="1"/>
        <v>100</v>
      </c>
      <c r="H12" s="25">
        <f t="shared" si="2"/>
        <v>0</v>
      </c>
    </row>
    <row r="13" spans="1:8" x14ac:dyDescent="0.3">
      <c r="A13" s="23" t="s">
        <v>8422</v>
      </c>
      <c r="B13" s="23">
        <f>COUNTIFS(Kickstarter!$D:$D, "&gt;49999.99", Kickstarter!$F:$F,"successful",Kickstarter!$R:$R,"plays")</f>
        <v>2</v>
      </c>
      <c r="C13" s="23">
        <f>COUNTIFS(Kickstarter!$D:$D, "&gt;49999.99", Kickstarter!$F:$F,"failed",Kickstarter!$R:$R,"plays")</f>
        <v>14</v>
      </c>
      <c r="D13" s="23">
        <f>COUNTIFS(Kickstarter!$D:$D, "&gt;49999.99", Kickstarter!$F:$F,"canceled",Kickstarter!$R:$R,"plays")</f>
        <v>0</v>
      </c>
      <c r="E13" s="23">
        <f t="shared" si="0"/>
        <v>16</v>
      </c>
      <c r="F13" s="25">
        <f t="shared" si="3"/>
        <v>12.5</v>
      </c>
      <c r="G13" s="25">
        <f t="shared" si="1"/>
        <v>87.5</v>
      </c>
      <c r="H13" s="25">
        <f t="shared" si="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0D800-38EB-4487-AAB0-06DEC4F5A875}">
  <dimension ref="A1:T2"/>
  <sheetViews>
    <sheetView topLeftCell="A33" workbookViewId="0">
      <selection activeCell="F2" sqref="F2"/>
    </sheetView>
  </sheetViews>
  <sheetFormatPr defaultRowHeight="14.4" x14ac:dyDescent="0.3"/>
  <sheetData>
    <row r="1" spans="1:20" x14ac:dyDescent="0.3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8306</v>
      </c>
      <c r="P1" s="4" t="s">
        <v>8307</v>
      </c>
      <c r="Q1" s="14" t="s">
        <v>8358</v>
      </c>
      <c r="R1" s="4" t="s">
        <v>8359</v>
      </c>
      <c r="S1" s="4" t="s">
        <v>8365</v>
      </c>
      <c r="T1" s="4" t="s">
        <v>8366</v>
      </c>
    </row>
    <row r="2" spans="1:20" ht="129.6" x14ac:dyDescent="0.3">
      <c r="A2" s="8">
        <v>2641</v>
      </c>
      <c r="B2" s="9" t="s">
        <v>2641</v>
      </c>
      <c r="C2" s="9" t="s">
        <v>6751</v>
      </c>
      <c r="D2" s="10">
        <v>1500</v>
      </c>
      <c r="E2" s="11">
        <v>15</v>
      </c>
      <c r="F2" s="8" t="s">
        <v>8220</v>
      </c>
      <c r="G2" s="8" t="s">
        <v>8223</v>
      </c>
      <c r="H2" s="8" t="s">
        <v>8245</v>
      </c>
      <c r="I2" s="8">
        <v>1410811740</v>
      </c>
      <c r="J2" s="8">
        <v>1409341863</v>
      </c>
      <c r="K2" s="8" t="b">
        <v>0</v>
      </c>
      <c r="L2" s="8">
        <v>1</v>
      </c>
      <c r="M2" s="8" t="b">
        <v>0</v>
      </c>
      <c r="N2" s="8" t="s">
        <v>8299</v>
      </c>
      <c r="O2">
        <v>1</v>
      </c>
      <c r="P2" s="13">
        <v>15</v>
      </c>
      <c r="Q2" s="15" t="s">
        <v>8317</v>
      </c>
      <c r="R2" t="s">
        <v>8353</v>
      </c>
      <c r="S2" s="19">
        <v>41880.827118055553</v>
      </c>
      <c r="T2" s="19">
        <v>41897.839583333334</v>
      </c>
    </row>
  </sheetData>
  <conditionalFormatting sqref="F1:F2">
    <cfRule type="cellIs" dxfId="7" priority="2" operator="equal">
      <formula>"canceled"</formula>
    </cfRule>
    <cfRule type="cellIs" dxfId="6" priority="3" operator="equal">
      <formula>"successful"</formula>
    </cfRule>
    <cfRule type="cellIs" dxfId="5" priority="4" operator="equal">
      <formula>"live"</formula>
    </cfRule>
    <cfRule type="cellIs" dxfId="4" priority="5" operator="equal">
      <formula>"failed"</formula>
    </cfRule>
  </conditionalFormatting>
  <conditionalFormatting sqref="O1:P1 O2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8C734-38E6-4774-9014-2E9BC8E73D5E}">
  <dimension ref="A1:T32"/>
  <sheetViews>
    <sheetView workbookViewId="0">
      <selection activeCell="F2" sqref="F2"/>
    </sheetView>
  </sheetViews>
  <sheetFormatPr defaultRowHeight="14.4" x14ac:dyDescent="0.3"/>
  <cols>
    <col min="2" max="2" width="38.44140625" customWidth="1"/>
    <col min="3" max="3" width="40.33203125" customWidth="1"/>
    <col min="4" max="4" width="15.6640625" bestFit="1" customWidth="1"/>
    <col min="5" max="5" width="16.4414062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1.33203125" bestFit="1" customWidth="1"/>
    <col min="17" max="17" width="41.109375" customWidth="1"/>
    <col min="18" max="18" width="8.77734375"/>
    <col min="19" max="19" width="22.77734375" bestFit="1" customWidth="1"/>
    <col min="20" max="20" width="10.44140625" bestFit="1" customWidth="1"/>
  </cols>
  <sheetData>
    <row r="1" spans="1:20" x14ac:dyDescent="0.3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  <c r="O1" s="4" t="s">
        <v>8306</v>
      </c>
      <c r="P1" s="4" t="s">
        <v>8307</v>
      </c>
      <c r="Q1" s="14" t="s">
        <v>8358</v>
      </c>
      <c r="R1" s="4" t="s">
        <v>8359</v>
      </c>
      <c r="S1" s="4" t="s">
        <v>8365</v>
      </c>
      <c r="T1" s="4" t="s">
        <v>8366</v>
      </c>
    </row>
    <row r="2" spans="1:20" ht="57.6" x14ac:dyDescent="0.3">
      <c r="A2" s="8">
        <v>2601</v>
      </c>
      <c r="B2" s="9" t="s">
        <v>2601</v>
      </c>
      <c r="C2" s="9" t="s">
        <v>6711</v>
      </c>
      <c r="D2" s="10">
        <v>500</v>
      </c>
      <c r="E2" s="11">
        <v>3307</v>
      </c>
      <c r="F2" s="8" t="s">
        <v>8218</v>
      </c>
      <c r="G2" s="8" t="s">
        <v>8223</v>
      </c>
      <c r="H2" s="8" t="s">
        <v>8245</v>
      </c>
      <c r="I2" s="8">
        <v>1347508740</v>
      </c>
      <c r="J2" s="8">
        <v>1346276349</v>
      </c>
      <c r="K2" s="8" t="b">
        <v>1</v>
      </c>
      <c r="L2" s="8">
        <v>151</v>
      </c>
      <c r="M2" s="8" t="b">
        <v>1</v>
      </c>
      <c r="N2" s="8" t="s">
        <v>8299</v>
      </c>
      <c r="O2">
        <f t="shared" ref="O2:O32" si="0">ROUND(E2/D2*100,0)</f>
        <v>661</v>
      </c>
      <c r="P2" s="13">
        <f t="shared" ref="P2:P32" si="1">IFERROR(ROUND(E2/L2,2),0)</f>
        <v>21.9</v>
      </c>
      <c r="Q2" s="15" t="s">
        <v>8317</v>
      </c>
      <c r="R2" t="s">
        <v>8353</v>
      </c>
      <c r="S2" s="19">
        <f t="shared" ref="S2:S32" si="2">(((J2/60)/60)/24)+DATE(1970,1,1)</f>
        <v>41150.902187499996</v>
      </c>
      <c r="T2" s="19">
        <f t="shared" ref="T2:T32" si="3">(((I2/60)/60)/24)+DATE(1970,1,1)</f>
        <v>41165.165972222225</v>
      </c>
    </row>
    <row r="3" spans="1:20" ht="43.2" x14ac:dyDescent="0.3">
      <c r="A3" s="8">
        <v>2602</v>
      </c>
      <c r="B3" s="9" t="s">
        <v>2602</v>
      </c>
      <c r="C3" s="9" t="s">
        <v>6712</v>
      </c>
      <c r="D3" s="10">
        <v>12000</v>
      </c>
      <c r="E3" s="11">
        <v>39131</v>
      </c>
      <c r="F3" s="8" t="s">
        <v>8218</v>
      </c>
      <c r="G3" s="8" t="s">
        <v>8223</v>
      </c>
      <c r="H3" s="8" t="s">
        <v>8245</v>
      </c>
      <c r="I3" s="8">
        <v>1415827200</v>
      </c>
      <c r="J3" s="8">
        <v>1412358968</v>
      </c>
      <c r="K3" s="8" t="b">
        <v>1</v>
      </c>
      <c r="L3" s="8">
        <v>489</v>
      </c>
      <c r="M3" s="8" t="b">
        <v>1</v>
      </c>
      <c r="N3" s="8" t="s">
        <v>8299</v>
      </c>
      <c r="O3">
        <f t="shared" si="0"/>
        <v>326</v>
      </c>
      <c r="P3" s="13">
        <f t="shared" si="1"/>
        <v>80.02</v>
      </c>
      <c r="Q3" s="15" t="s">
        <v>8317</v>
      </c>
      <c r="R3" t="s">
        <v>8353</v>
      </c>
      <c r="S3" s="19">
        <f t="shared" si="2"/>
        <v>41915.747314814813</v>
      </c>
      <c r="T3" s="19">
        <f t="shared" si="3"/>
        <v>41955.888888888891</v>
      </c>
    </row>
    <row r="4" spans="1:20" ht="28.8" x14ac:dyDescent="0.3">
      <c r="A4" s="8">
        <v>2603</v>
      </c>
      <c r="B4" s="9" t="s">
        <v>2603</v>
      </c>
      <c r="C4" s="9" t="s">
        <v>6713</v>
      </c>
      <c r="D4" s="10">
        <v>1750</v>
      </c>
      <c r="E4" s="11">
        <v>1776</v>
      </c>
      <c r="F4" s="8" t="s">
        <v>8218</v>
      </c>
      <c r="G4" s="8" t="s">
        <v>8223</v>
      </c>
      <c r="H4" s="8" t="s">
        <v>8245</v>
      </c>
      <c r="I4" s="8">
        <v>1387835654</v>
      </c>
      <c r="J4" s="8">
        <v>1386626054</v>
      </c>
      <c r="K4" s="8" t="b">
        <v>1</v>
      </c>
      <c r="L4" s="8">
        <v>50</v>
      </c>
      <c r="M4" s="8" t="b">
        <v>1</v>
      </c>
      <c r="N4" s="8" t="s">
        <v>8299</v>
      </c>
      <c r="O4">
        <f t="shared" si="0"/>
        <v>101</v>
      </c>
      <c r="P4" s="13">
        <f t="shared" si="1"/>
        <v>35.520000000000003</v>
      </c>
      <c r="Q4" s="15" t="s">
        <v>8317</v>
      </c>
      <c r="R4" t="s">
        <v>8353</v>
      </c>
      <c r="S4" s="19">
        <f t="shared" si="2"/>
        <v>41617.912662037037</v>
      </c>
      <c r="T4" s="19">
        <f t="shared" si="3"/>
        <v>41631.912662037037</v>
      </c>
    </row>
    <row r="5" spans="1:20" ht="43.2" x14ac:dyDescent="0.3">
      <c r="A5" s="8">
        <v>2604</v>
      </c>
      <c r="B5" s="9" t="s">
        <v>2604</v>
      </c>
      <c r="C5" s="9" t="s">
        <v>6714</v>
      </c>
      <c r="D5" s="10">
        <v>20000</v>
      </c>
      <c r="E5" s="11">
        <v>20843.599999999999</v>
      </c>
      <c r="F5" s="8" t="s">
        <v>8218</v>
      </c>
      <c r="G5" s="8" t="s">
        <v>8223</v>
      </c>
      <c r="H5" s="8" t="s">
        <v>8245</v>
      </c>
      <c r="I5" s="8">
        <v>1335662023</v>
      </c>
      <c r="J5" s="8">
        <v>1333070023</v>
      </c>
      <c r="K5" s="8" t="b">
        <v>1</v>
      </c>
      <c r="L5" s="8">
        <v>321</v>
      </c>
      <c r="M5" s="8" t="b">
        <v>1</v>
      </c>
      <c r="N5" s="8" t="s">
        <v>8299</v>
      </c>
      <c r="O5">
        <f t="shared" si="0"/>
        <v>104</v>
      </c>
      <c r="P5" s="13">
        <f t="shared" si="1"/>
        <v>64.930000000000007</v>
      </c>
      <c r="Q5" s="15" t="s">
        <v>8317</v>
      </c>
      <c r="R5" t="s">
        <v>8353</v>
      </c>
      <c r="S5" s="19">
        <f t="shared" si="2"/>
        <v>40998.051192129627</v>
      </c>
      <c r="T5" s="19">
        <f t="shared" si="3"/>
        <v>41028.051192129627</v>
      </c>
    </row>
    <row r="6" spans="1:20" ht="43.2" x14ac:dyDescent="0.3">
      <c r="A6" s="8">
        <v>2605</v>
      </c>
      <c r="B6" s="9" t="s">
        <v>2605</v>
      </c>
      <c r="C6" s="9" t="s">
        <v>6715</v>
      </c>
      <c r="D6" s="10">
        <v>100000</v>
      </c>
      <c r="E6" s="11">
        <v>107421.57</v>
      </c>
      <c r="F6" s="8" t="s">
        <v>8218</v>
      </c>
      <c r="G6" s="8" t="s">
        <v>8223</v>
      </c>
      <c r="H6" s="8" t="s">
        <v>8245</v>
      </c>
      <c r="I6" s="8">
        <v>1466168390</v>
      </c>
      <c r="J6" s="8">
        <v>1463576390</v>
      </c>
      <c r="K6" s="8" t="b">
        <v>1</v>
      </c>
      <c r="L6" s="8">
        <v>1762</v>
      </c>
      <c r="M6" s="8" t="b">
        <v>1</v>
      </c>
      <c r="N6" s="8" t="s">
        <v>8299</v>
      </c>
      <c r="O6">
        <f t="shared" si="0"/>
        <v>107</v>
      </c>
      <c r="P6" s="13">
        <f t="shared" si="1"/>
        <v>60.97</v>
      </c>
      <c r="Q6" s="15" t="s">
        <v>8317</v>
      </c>
      <c r="R6" t="s">
        <v>8353</v>
      </c>
      <c r="S6" s="19">
        <f t="shared" si="2"/>
        <v>42508.541550925926</v>
      </c>
      <c r="T6" s="19">
        <f t="shared" si="3"/>
        <v>42538.541550925926</v>
      </c>
    </row>
    <row r="7" spans="1:20" ht="57.6" x14ac:dyDescent="0.3">
      <c r="A7" s="8">
        <v>2606</v>
      </c>
      <c r="B7" s="9" t="s">
        <v>2606</v>
      </c>
      <c r="C7" s="9" t="s">
        <v>6716</v>
      </c>
      <c r="D7" s="10">
        <v>11000</v>
      </c>
      <c r="E7" s="11">
        <v>12106</v>
      </c>
      <c r="F7" s="8" t="s">
        <v>8218</v>
      </c>
      <c r="G7" s="8" t="s">
        <v>8223</v>
      </c>
      <c r="H7" s="8" t="s">
        <v>8245</v>
      </c>
      <c r="I7" s="8">
        <v>1398791182</v>
      </c>
      <c r="J7" s="8">
        <v>1396026382</v>
      </c>
      <c r="K7" s="8" t="b">
        <v>1</v>
      </c>
      <c r="L7" s="8">
        <v>385</v>
      </c>
      <c r="M7" s="8" t="b">
        <v>1</v>
      </c>
      <c r="N7" s="8" t="s">
        <v>8299</v>
      </c>
      <c r="O7">
        <f t="shared" si="0"/>
        <v>110</v>
      </c>
      <c r="P7" s="13">
        <f t="shared" si="1"/>
        <v>31.44</v>
      </c>
      <c r="Q7" s="15" t="s">
        <v>8317</v>
      </c>
      <c r="R7" t="s">
        <v>8353</v>
      </c>
      <c r="S7" s="19">
        <f t="shared" si="2"/>
        <v>41726.712754629632</v>
      </c>
      <c r="T7" s="19">
        <f t="shared" si="3"/>
        <v>41758.712754629632</v>
      </c>
    </row>
    <row r="8" spans="1:20" ht="43.2" x14ac:dyDescent="0.3">
      <c r="A8" s="8">
        <v>2607</v>
      </c>
      <c r="B8" s="9" t="s">
        <v>2607</v>
      </c>
      <c r="C8" s="9" t="s">
        <v>6717</v>
      </c>
      <c r="D8" s="10">
        <v>8000</v>
      </c>
      <c r="E8" s="11">
        <v>32616</v>
      </c>
      <c r="F8" s="8" t="s">
        <v>8218</v>
      </c>
      <c r="G8" s="8" t="s">
        <v>8223</v>
      </c>
      <c r="H8" s="8" t="s">
        <v>8245</v>
      </c>
      <c r="I8" s="8">
        <v>1439344800</v>
      </c>
      <c r="J8" s="8">
        <v>1435611572</v>
      </c>
      <c r="K8" s="8" t="b">
        <v>1</v>
      </c>
      <c r="L8" s="8">
        <v>398</v>
      </c>
      <c r="M8" s="8" t="b">
        <v>1</v>
      </c>
      <c r="N8" s="8" t="s">
        <v>8299</v>
      </c>
      <c r="O8">
        <f t="shared" si="0"/>
        <v>408</v>
      </c>
      <c r="P8" s="13">
        <f t="shared" si="1"/>
        <v>81.95</v>
      </c>
      <c r="Q8" s="15" t="s">
        <v>8317</v>
      </c>
      <c r="R8" t="s">
        <v>8353</v>
      </c>
      <c r="S8" s="19">
        <f t="shared" si="2"/>
        <v>42184.874675925923</v>
      </c>
      <c r="T8" s="19">
        <f t="shared" si="3"/>
        <v>42228.083333333328</v>
      </c>
    </row>
    <row r="9" spans="1:20" ht="43.2" x14ac:dyDescent="0.3">
      <c r="A9" s="8">
        <v>2608</v>
      </c>
      <c r="B9" s="9" t="s">
        <v>2608</v>
      </c>
      <c r="C9" s="9" t="s">
        <v>6718</v>
      </c>
      <c r="D9" s="10">
        <v>8000</v>
      </c>
      <c r="E9" s="11">
        <v>17914</v>
      </c>
      <c r="F9" s="8" t="s">
        <v>8218</v>
      </c>
      <c r="G9" s="8" t="s">
        <v>8223</v>
      </c>
      <c r="H9" s="8" t="s">
        <v>8245</v>
      </c>
      <c r="I9" s="8">
        <v>1489536000</v>
      </c>
      <c r="J9" s="8">
        <v>1485976468</v>
      </c>
      <c r="K9" s="8" t="b">
        <v>1</v>
      </c>
      <c r="L9" s="8">
        <v>304</v>
      </c>
      <c r="M9" s="8" t="b">
        <v>1</v>
      </c>
      <c r="N9" s="8" t="s">
        <v>8299</v>
      </c>
      <c r="O9">
        <f t="shared" si="0"/>
        <v>224</v>
      </c>
      <c r="P9" s="13">
        <f t="shared" si="1"/>
        <v>58.93</v>
      </c>
      <c r="Q9" s="15" t="s">
        <v>8317</v>
      </c>
      <c r="R9" t="s">
        <v>8353</v>
      </c>
      <c r="S9" s="19">
        <f t="shared" si="2"/>
        <v>42767.801712962959</v>
      </c>
      <c r="T9" s="19">
        <f t="shared" si="3"/>
        <v>42809</v>
      </c>
    </row>
    <row r="10" spans="1:20" ht="57.6" x14ac:dyDescent="0.3">
      <c r="A10" s="8">
        <v>2609</v>
      </c>
      <c r="B10" s="9" t="s">
        <v>2609</v>
      </c>
      <c r="C10" s="9" t="s">
        <v>6719</v>
      </c>
      <c r="D10" s="10">
        <v>35000</v>
      </c>
      <c r="E10" s="11">
        <v>106330.39</v>
      </c>
      <c r="F10" s="8" t="s">
        <v>8218</v>
      </c>
      <c r="G10" s="8" t="s">
        <v>8223</v>
      </c>
      <c r="H10" s="8" t="s">
        <v>8245</v>
      </c>
      <c r="I10" s="8">
        <v>1342330951</v>
      </c>
      <c r="J10" s="8">
        <v>1339738951</v>
      </c>
      <c r="K10" s="8" t="b">
        <v>1</v>
      </c>
      <c r="L10" s="8">
        <v>676</v>
      </c>
      <c r="M10" s="8" t="b">
        <v>1</v>
      </c>
      <c r="N10" s="8" t="s">
        <v>8299</v>
      </c>
      <c r="O10">
        <f t="shared" si="0"/>
        <v>304</v>
      </c>
      <c r="P10" s="13">
        <f t="shared" si="1"/>
        <v>157.29</v>
      </c>
      <c r="Q10" s="15" t="s">
        <v>8317</v>
      </c>
      <c r="R10" t="s">
        <v>8353</v>
      </c>
      <c r="S10" s="19">
        <f t="shared" si="2"/>
        <v>41075.237858796296</v>
      </c>
      <c r="T10" s="19">
        <f t="shared" si="3"/>
        <v>41105.237858796296</v>
      </c>
    </row>
    <row r="11" spans="1:20" ht="43.2" x14ac:dyDescent="0.3">
      <c r="A11" s="8">
        <v>2610</v>
      </c>
      <c r="B11" s="9" t="s">
        <v>2610</v>
      </c>
      <c r="C11" s="9" t="s">
        <v>6720</v>
      </c>
      <c r="D11" s="10">
        <v>22765</v>
      </c>
      <c r="E11" s="11">
        <v>32172.66</v>
      </c>
      <c r="F11" s="8" t="s">
        <v>8218</v>
      </c>
      <c r="G11" s="8" t="s">
        <v>8223</v>
      </c>
      <c r="H11" s="8" t="s">
        <v>8245</v>
      </c>
      <c r="I11" s="8">
        <v>1471849140</v>
      </c>
      <c r="J11" s="8">
        <v>1468444125</v>
      </c>
      <c r="K11" s="8" t="b">
        <v>1</v>
      </c>
      <c r="L11" s="8">
        <v>577</v>
      </c>
      <c r="M11" s="8" t="b">
        <v>1</v>
      </c>
      <c r="N11" s="8" t="s">
        <v>8299</v>
      </c>
      <c r="O11">
        <f t="shared" si="0"/>
        <v>141</v>
      </c>
      <c r="P11" s="13">
        <f t="shared" si="1"/>
        <v>55.76</v>
      </c>
      <c r="Q11" s="15" t="s">
        <v>8317</v>
      </c>
      <c r="R11" t="s">
        <v>8353</v>
      </c>
      <c r="S11" s="19">
        <f t="shared" si="2"/>
        <v>42564.881076388891</v>
      </c>
      <c r="T11" s="19">
        <f t="shared" si="3"/>
        <v>42604.290972222225</v>
      </c>
    </row>
    <row r="12" spans="1:20" ht="43.2" x14ac:dyDescent="0.3">
      <c r="A12" s="8">
        <v>2612</v>
      </c>
      <c r="B12" s="9" t="s">
        <v>2612</v>
      </c>
      <c r="C12" s="9" t="s">
        <v>6722</v>
      </c>
      <c r="D12" s="10">
        <v>10000</v>
      </c>
      <c r="E12" s="11">
        <v>17176.13</v>
      </c>
      <c r="F12" s="8" t="s">
        <v>8218</v>
      </c>
      <c r="G12" s="8" t="s">
        <v>8223</v>
      </c>
      <c r="H12" s="8" t="s">
        <v>8245</v>
      </c>
      <c r="I12" s="8">
        <v>1420773970</v>
      </c>
      <c r="J12" s="8">
        <v>1418095570</v>
      </c>
      <c r="K12" s="8" t="b">
        <v>1</v>
      </c>
      <c r="L12" s="8">
        <v>294</v>
      </c>
      <c r="M12" s="8" t="b">
        <v>1</v>
      </c>
      <c r="N12" s="8" t="s">
        <v>8299</v>
      </c>
      <c r="O12">
        <f t="shared" si="0"/>
        <v>172</v>
      </c>
      <c r="P12" s="13">
        <f t="shared" si="1"/>
        <v>58.42</v>
      </c>
      <c r="Q12" s="15" t="s">
        <v>8317</v>
      </c>
      <c r="R12" t="s">
        <v>8353</v>
      </c>
      <c r="S12" s="19">
        <f t="shared" si="2"/>
        <v>41982.143171296295</v>
      </c>
      <c r="T12" s="19">
        <f t="shared" si="3"/>
        <v>42013.143171296295</v>
      </c>
    </row>
    <row r="13" spans="1:20" ht="43.2" x14ac:dyDescent="0.3">
      <c r="A13" s="8">
        <v>2613</v>
      </c>
      <c r="B13" s="9" t="s">
        <v>2613</v>
      </c>
      <c r="C13" s="9" t="s">
        <v>6723</v>
      </c>
      <c r="D13" s="10">
        <v>7500</v>
      </c>
      <c r="E13" s="11">
        <v>7576</v>
      </c>
      <c r="F13" s="8" t="s">
        <v>8218</v>
      </c>
      <c r="G13" s="8" t="s">
        <v>8223</v>
      </c>
      <c r="H13" s="8" t="s">
        <v>8245</v>
      </c>
      <c r="I13" s="8">
        <v>1348256294</v>
      </c>
      <c r="J13" s="8">
        <v>1345664294</v>
      </c>
      <c r="K13" s="8" t="b">
        <v>1</v>
      </c>
      <c r="L13" s="8">
        <v>28</v>
      </c>
      <c r="M13" s="8" t="b">
        <v>1</v>
      </c>
      <c r="N13" s="8" t="s">
        <v>8299</v>
      </c>
      <c r="O13">
        <f t="shared" si="0"/>
        <v>101</v>
      </c>
      <c r="P13" s="13">
        <f t="shared" si="1"/>
        <v>270.57</v>
      </c>
      <c r="Q13" s="15" t="s">
        <v>8317</v>
      </c>
      <c r="R13" t="s">
        <v>8353</v>
      </c>
      <c r="S13" s="19">
        <f t="shared" si="2"/>
        <v>41143.81821759259</v>
      </c>
      <c r="T13" s="19">
        <f t="shared" si="3"/>
        <v>41173.81821759259</v>
      </c>
    </row>
    <row r="14" spans="1:20" ht="43.2" x14ac:dyDescent="0.3">
      <c r="A14" s="8">
        <v>2614</v>
      </c>
      <c r="B14" s="9" t="s">
        <v>2614</v>
      </c>
      <c r="C14" s="9" t="s">
        <v>6724</v>
      </c>
      <c r="D14" s="10">
        <v>10500</v>
      </c>
      <c r="E14" s="11">
        <v>10710</v>
      </c>
      <c r="F14" s="8" t="s">
        <v>8218</v>
      </c>
      <c r="G14" s="8" t="s">
        <v>8223</v>
      </c>
      <c r="H14" s="8" t="s">
        <v>8245</v>
      </c>
      <c r="I14" s="8">
        <v>1398834000</v>
      </c>
      <c r="J14" s="8">
        <v>1396371612</v>
      </c>
      <c r="K14" s="8" t="b">
        <v>1</v>
      </c>
      <c r="L14" s="8">
        <v>100</v>
      </c>
      <c r="M14" s="8" t="b">
        <v>1</v>
      </c>
      <c r="N14" s="8" t="s">
        <v>8299</v>
      </c>
      <c r="O14">
        <f t="shared" si="0"/>
        <v>102</v>
      </c>
      <c r="P14" s="13">
        <f t="shared" si="1"/>
        <v>107.1</v>
      </c>
      <c r="Q14" s="15" t="s">
        <v>8317</v>
      </c>
      <c r="R14" t="s">
        <v>8353</v>
      </c>
      <c r="S14" s="19">
        <f t="shared" si="2"/>
        <v>41730.708472222221</v>
      </c>
      <c r="T14" s="19">
        <f t="shared" si="3"/>
        <v>41759.208333333336</v>
      </c>
    </row>
    <row r="15" spans="1:20" ht="43.2" x14ac:dyDescent="0.3">
      <c r="A15" s="8">
        <v>2616</v>
      </c>
      <c r="B15" s="9" t="s">
        <v>2616</v>
      </c>
      <c r="C15" s="9" t="s">
        <v>6726</v>
      </c>
      <c r="D15" s="10">
        <v>25000</v>
      </c>
      <c r="E15" s="11">
        <v>28633.5</v>
      </c>
      <c r="F15" s="8" t="s">
        <v>8218</v>
      </c>
      <c r="G15" s="8" t="s">
        <v>8223</v>
      </c>
      <c r="H15" s="8" t="s">
        <v>8245</v>
      </c>
      <c r="I15" s="8">
        <v>1440546729</v>
      </c>
      <c r="J15" s="8">
        <v>1437954729</v>
      </c>
      <c r="K15" s="8" t="b">
        <v>1</v>
      </c>
      <c r="L15" s="8">
        <v>238</v>
      </c>
      <c r="M15" s="8" t="b">
        <v>1</v>
      </c>
      <c r="N15" s="8" t="s">
        <v>8299</v>
      </c>
      <c r="O15">
        <f t="shared" si="0"/>
        <v>115</v>
      </c>
      <c r="P15" s="13">
        <f t="shared" si="1"/>
        <v>120.31</v>
      </c>
      <c r="Q15" s="15" t="s">
        <v>8317</v>
      </c>
      <c r="R15" t="s">
        <v>8353</v>
      </c>
      <c r="S15" s="19">
        <f t="shared" si="2"/>
        <v>42211.99454861111</v>
      </c>
      <c r="T15" s="19">
        <f t="shared" si="3"/>
        <v>42241.99454861111</v>
      </c>
    </row>
    <row r="16" spans="1:20" ht="43.2" x14ac:dyDescent="0.3">
      <c r="A16" s="8">
        <v>2617</v>
      </c>
      <c r="B16" s="9" t="s">
        <v>2617</v>
      </c>
      <c r="C16" s="9" t="s">
        <v>6727</v>
      </c>
      <c r="D16" s="10">
        <v>500</v>
      </c>
      <c r="E16" s="11">
        <v>4388</v>
      </c>
      <c r="F16" s="8" t="s">
        <v>8218</v>
      </c>
      <c r="G16" s="8" t="s">
        <v>8223</v>
      </c>
      <c r="H16" s="8" t="s">
        <v>8245</v>
      </c>
      <c r="I16" s="8">
        <v>1413838751</v>
      </c>
      <c r="J16" s="8">
        <v>1411246751</v>
      </c>
      <c r="K16" s="8" t="b">
        <v>1</v>
      </c>
      <c r="L16" s="8">
        <v>159</v>
      </c>
      <c r="M16" s="8" t="b">
        <v>1</v>
      </c>
      <c r="N16" s="8" t="s">
        <v>8299</v>
      </c>
      <c r="O16">
        <f t="shared" si="0"/>
        <v>878</v>
      </c>
      <c r="P16" s="13">
        <f t="shared" si="1"/>
        <v>27.6</v>
      </c>
      <c r="Q16" s="15" t="s">
        <v>8317</v>
      </c>
      <c r="R16" t="s">
        <v>8353</v>
      </c>
      <c r="S16" s="19">
        <f t="shared" si="2"/>
        <v>41902.874432870369</v>
      </c>
      <c r="T16" s="19">
        <f t="shared" si="3"/>
        <v>41932.874432870369</v>
      </c>
    </row>
    <row r="17" spans="1:20" ht="28.8" x14ac:dyDescent="0.3">
      <c r="A17" s="8">
        <v>2618</v>
      </c>
      <c r="B17" s="9" t="s">
        <v>2618</v>
      </c>
      <c r="C17" s="9" t="s">
        <v>6728</v>
      </c>
      <c r="D17" s="10">
        <v>15000</v>
      </c>
      <c r="E17" s="11">
        <v>15808</v>
      </c>
      <c r="F17" s="8" t="s">
        <v>8218</v>
      </c>
      <c r="G17" s="8" t="s">
        <v>8223</v>
      </c>
      <c r="H17" s="8" t="s">
        <v>8245</v>
      </c>
      <c r="I17" s="8">
        <v>1449000061</v>
      </c>
      <c r="J17" s="8">
        <v>1443812461</v>
      </c>
      <c r="K17" s="8" t="b">
        <v>1</v>
      </c>
      <c r="L17" s="8">
        <v>77</v>
      </c>
      <c r="M17" s="8" t="b">
        <v>1</v>
      </c>
      <c r="N17" s="8" t="s">
        <v>8299</v>
      </c>
      <c r="O17">
        <f t="shared" si="0"/>
        <v>105</v>
      </c>
      <c r="P17" s="13">
        <f t="shared" si="1"/>
        <v>205.3</v>
      </c>
      <c r="Q17" s="15" t="s">
        <v>8317</v>
      </c>
      <c r="R17" t="s">
        <v>8353</v>
      </c>
      <c r="S17" s="19">
        <f t="shared" si="2"/>
        <v>42279.792372685188</v>
      </c>
      <c r="T17" s="19">
        <f t="shared" si="3"/>
        <v>42339.834039351852</v>
      </c>
    </row>
    <row r="18" spans="1:20" ht="43.2" x14ac:dyDescent="0.3">
      <c r="A18" s="8">
        <v>2619</v>
      </c>
      <c r="B18" s="9" t="s">
        <v>2619</v>
      </c>
      <c r="C18" s="9" t="s">
        <v>6729</v>
      </c>
      <c r="D18" s="10">
        <v>1000</v>
      </c>
      <c r="E18" s="11">
        <v>1884</v>
      </c>
      <c r="F18" s="8" t="s">
        <v>8218</v>
      </c>
      <c r="G18" s="8" t="s">
        <v>8223</v>
      </c>
      <c r="H18" s="8" t="s">
        <v>8245</v>
      </c>
      <c r="I18" s="8">
        <v>1445598000</v>
      </c>
      <c r="J18" s="8">
        <v>1443302004</v>
      </c>
      <c r="K18" s="8" t="b">
        <v>1</v>
      </c>
      <c r="L18" s="8">
        <v>53</v>
      </c>
      <c r="M18" s="8" t="b">
        <v>1</v>
      </c>
      <c r="N18" s="8" t="s">
        <v>8299</v>
      </c>
      <c r="O18">
        <f t="shared" si="0"/>
        <v>188</v>
      </c>
      <c r="P18" s="13">
        <f t="shared" si="1"/>
        <v>35.549999999999997</v>
      </c>
      <c r="Q18" s="15" t="s">
        <v>8317</v>
      </c>
      <c r="R18" t="s">
        <v>8353</v>
      </c>
      <c r="S18" s="19">
        <f t="shared" si="2"/>
        <v>42273.884305555555</v>
      </c>
      <c r="T18" s="19">
        <f t="shared" si="3"/>
        <v>42300.458333333328</v>
      </c>
    </row>
    <row r="19" spans="1:20" ht="43.2" x14ac:dyDescent="0.3">
      <c r="A19" s="8">
        <v>2621</v>
      </c>
      <c r="B19" s="9" t="s">
        <v>2621</v>
      </c>
      <c r="C19" s="9" t="s">
        <v>6731</v>
      </c>
      <c r="D19" s="10">
        <v>15000</v>
      </c>
      <c r="E19" s="11">
        <v>21882</v>
      </c>
      <c r="F19" s="8" t="s">
        <v>8218</v>
      </c>
      <c r="G19" s="8" t="s">
        <v>8223</v>
      </c>
      <c r="H19" s="8" t="s">
        <v>8245</v>
      </c>
      <c r="I19" s="8">
        <v>1432230988</v>
      </c>
      <c r="J19" s="8">
        <v>1429638988</v>
      </c>
      <c r="K19" s="8" t="b">
        <v>1</v>
      </c>
      <c r="L19" s="8">
        <v>465</v>
      </c>
      <c r="M19" s="8" t="b">
        <v>1</v>
      </c>
      <c r="N19" s="8" t="s">
        <v>8299</v>
      </c>
      <c r="O19">
        <f t="shared" si="0"/>
        <v>146</v>
      </c>
      <c r="P19" s="13">
        <f t="shared" si="1"/>
        <v>47.06</v>
      </c>
      <c r="Q19" s="15" t="s">
        <v>8317</v>
      </c>
      <c r="R19" t="s">
        <v>8353</v>
      </c>
      <c r="S19" s="19">
        <f t="shared" si="2"/>
        <v>42115.74754629629</v>
      </c>
      <c r="T19" s="19">
        <f t="shared" si="3"/>
        <v>42145.74754629629</v>
      </c>
    </row>
    <row r="20" spans="1:20" ht="43.2" x14ac:dyDescent="0.3">
      <c r="A20" s="8">
        <v>2623</v>
      </c>
      <c r="B20" s="9" t="s">
        <v>2623</v>
      </c>
      <c r="C20" s="9" t="s">
        <v>6733</v>
      </c>
      <c r="D20" s="10">
        <v>2000</v>
      </c>
      <c r="E20" s="11">
        <v>2280</v>
      </c>
      <c r="F20" s="8" t="s">
        <v>8218</v>
      </c>
      <c r="G20" s="8" t="s">
        <v>8223</v>
      </c>
      <c r="H20" s="8" t="s">
        <v>8245</v>
      </c>
      <c r="I20" s="8">
        <v>1480658966</v>
      </c>
      <c r="J20" s="8">
        <v>1479449366</v>
      </c>
      <c r="K20" s="8" t="b">
        <v>0</v>
      </c>
      <c r="L20" s="8">
        <v>62</v>
      </c>
      <c r="M20" s="8" t="b">
        <v>1</v>
      </c>
      <c r="N20" s="8" t="s">
        <v>8299</v>
      </c>
      <c r="O20">
        <f t="shared" si="0"/>
        <v>114</v>
      </c>
      <c r="P20" s="13">
        <f t="shared" si="1"/>
        <v>36.770000000000003</v>
      </c>
      <c r="Q20" s="15" t="s">
        <v>8317</v>
      </c>
      <c r="R20" t="s">
        <v>8353</v>
      </c>
      <c r="S20" s="19">
        <f t="shared" si="2"/>
        <v>42692.256550925929</v>
      </c>
      <c r="T20" s="19">
        <f t="shared" si="3"/>
        <v>42706.256550925929</v>
      </c>
    </row>
    <row r="21" spans="1:20" ht="43.2" x14ac:dyDescent="0.3">
      <c r="A21" s="8">
        <v>2624</v>
      </c>
      <c r="B21" s="9" t="s">
        <v>2624</v>
      </c>
      <c r="C21" s="9" t="s">
        <v>6734</v>
      </c>
      <c r="D21" s="10">
        <v>8000</v>
      </c>
      <c r="E21" s="11">
        <v>110353.65</v>
      </c>
      <c r="F21" s="8" t="s">
        <v>8218</v>
      </c>
      <c r="G21" s="8" t="s">
        <v>8223</v>
      </c>
      <c r="H21" s="8" t="s">
        <v>8245</v>
      </c>
      <c r="I21" s="8">
        <v>1347530822</v>
      </c>
      <c r="J21" s="8">
        <v>1345716422</v>
      </c>
      <c r="K21" s="8" t="b">
        <v>0</v>
      </c>
      <c r="L21" s="8">
        <v>3468</v>
      </c>
      <c r="M21" s="8" t="b">
        <v>1</v>
      </c>
      <c r="N21" s="8" t="s">
        <v>8299</v>
      </c>
      <c r="O21">
        <f t="shared" si="0"/>
        <v>1379</v>
      </c>
      <c r="P21" s="13">
        <f t="shared" si="1"/>
        <v>31.82</v>
      </c>
      <c r="Q21" s="15" t="s">
        <v>8317</v>
      </c>
      <c r="R21" t="s">
        <v>8353</v>
      </c>
      <c r="S21" s="19">
        <f t="shared" si="2"/>
        <v>41144.42155092593</v>
      </c>
      <c r="T21" s="19">
        <f t="shared" si="3"/>
        <v>41165.42155092593</v>
      </c>
    </row>
    <row r="22" spans="1:20" ht="43.2" x14ac:dyDescent="0.3">
      <c r="A22" s="8">
        <v>2626</v>
      </c>
      <c r="B22" s="9" t="s">
        <v>2626</v>
      </c>
      <c r="C22" s="9" t="s">
        <v>6736</v>
      </c>
      <c r="D22" s="10">
        <v>2500</v>
      </c>
      <c r="E22" s="11">
        <v>2800</v>
      </c>
      <c r="F22" s="8" t="s">
        <v>8218</v>
      </c>
      <c r="G22" s="8" t="s">
        <v>8223</v>
      </c>
      <c r="H22" s="8" t="s">
        <v>8245</v>
      </c>
      <c r="I22" s="8">
        <v>1433343869</v>
      </c>
      <c r="J22" s="8">
        <v>1430751869</v>
      </c>
      <c r="K22" s="8" t="b">
        <v>0</v>
      </c>
      <c r="L22" s="8">
        <v>50</v>
      </c>
      <c r="M22" s="8" t="b">
        <v>1</v>
      </c>
      <c r="N22" s="8" t="s">
        <v>8299</v>
      </c>
      <c r="O22">
        <f t="shared" si="0"/>
        <v>112</v>
      </c>
      <c r="P22" s="13">
        <f t="shared" si="1"/>
        <v>56</v>
      </c>
      <c r="Q22" s="15" t="s">
        <v>8317</v>
      </c>
      <c r="R22" t="s">
        <v>8353</v>
      </c>
      <c r="S22" s="19">
        <f t="shared" si="2"/>
        <v>42128.628113425926</v>
      </c>
      <c r="T22" s="19">
        <f t="shared" si="3"/>
        <v>42158.628113425926</v>
      </c>
    </row>
    <row r="23" spans="1:20" ht="43.2" x14ac:dyDescent="0.3">
      <c r="A23" s="8">
        <v>2627</v>
      </c>
      <c r="B23" s="9" t="s">
        <v>2627</v>
      </c>
      <c r="C23" s="9" t="s">
        <v>6737</v>
      </c>
      <c r="D23" s="10">
        <v>150</v>
      </c>
      <c r="E23" s="11">
        <v>970</v>
      </c>
      <c r="F23" s="8" t="s">
        <v>8218</v>
      </c>
      <c r="G23" s="8" t="s">
        <v>8223</v>
      </c>
      <c r="H23" s="8" t="s">
        <v>8245</v>
      </c>
      <c r="I23" s="8">
        <v>1448571261</v>
      </c>
      <c r="J23" s="8">
        <v>1445975661</v>
      </c>
      <c r="K23" s="8" t="b">
        <v>0</v>
      </c>
      <c r="L23" s="8">
        <v>45</v>
      </c>
      <c r="M23" s="8" t="b">
        <v>1</v>
      </c>
      <c r="N23" s="8" t="s">
        <v>8299</v>
      </c>
      <c r="O23">
        <f t="shared" si="0"/>
        <v>647</v>
      </c>
      <c r="P23" s="13">
        <f t="shared" si="1"/>
        <v>21.56</v>
      </c>
      <c r="Q23" s="15" t="s">
        <v>8317</v>
      </c>
      <c r="R23" t="s">
        <v>8353</v>
      </c>
      <c r="S23" s="19">
        <f t="shared" si="2"/>
        <v>42304.829409722224</v>
      </c>
      <c r="T23" s="19">
        <f t="shared" si="3"/>
        <v>42334.871076388896</v>
      </c>
    </row>
    <row r="24" spans="1:20" ht="43.2" x14ac:dyDescent="0.3">
      <c r="A24" s="8">
        <v>2628</v>
      </c>
      <c r="B24" s="9" t="s">
        <v>2628</v>
      </c>
      <c r="C24" s="9" t="s">
        <v>6738</v>
      </c>
      <c r="D24" s="10">
        <v>839</v>
      </c>
      <c r="E24" s="11">
        <v>926</v>
      </c>
      <c r="F24" s="8" t="s">
        <v>8218</v>
      </c>
      <c r="G24" s="8" t="s">
        <v>8223</v>
      </c>
      <c r="H24" s="8" t="s">
        <v>8245</v>
      </c>
      <c r="I24" s="8">
        <v>1417389067</v>
      </c>
      <c r="J24" s="8">
        <v>1415661067</v>
      </c>
      <c r="K24" s="8" t="b">
        <v>0</v>
      </c>
      <c r="L24" s="8">
        <v>21</v>
      </c>
      <c r="M24" s="8" t="b">
        <v>1</v>
      </c>
      <c r="N24" s="8" t="s">
        <v>8299</v>
      </c>
      <c r="O24">
        <f t="shared" si="0"/>
        <v>110</v>
      </c>
      <c r="P24" s="13">
        <f t="shared" si="1"/>
        <v>44.1</v>
      </c>
      <c r="Q24" s="15" t="s">
        <v>8317</v>
      </c>
      <c r="R24" t="s">
        <v>8353</v>
      </c>
      <c r="S24" s="19">
        <f t="shared" si="2"/>
        <v>41953.966053240743</v>
      </c>
      <c r="T24" s="19">
        <f t="shared" si="3"/>
        <v>41973.966053240743</v>
      </c>
    </row>
    <row r="25" spans="1:20" ht="43.2" x14ac:dyDescent="0.3">
      <c r="A25" s="8">
        <v>2631</v>
      </c>
      <c r="B25" s="9" t="s">
        <v>2631</v>
      </c>
      <c r="C25" s="9" t="s">
        <v>6741</v>
      </c>
      <c r="D25" s="10">
        <v>20000</v>
      </c>
      <c r="E25" s="11">
        <v>22933.05</v>
      </c>
      <c r="F25" s="8" t="s">
        <v>8218</v>
      </c>
      <c r="G25" s="8" t="s">
        <v>8223</v>
      </c>
      <c r="H25" s="8" t="s">
        <v>8245</v>
      </c>
      <c r="I25" s="8">
        <v>1440907427</v>
      </c>
      <c r="J25" s="8">
        <v>1438488227</v>
      </c>
      <c r="K25" s="8" t="b">
        <v>0</v>
      </c>
      <c r="L25" s="8">
        <v>286</v>
      </c>
      <c r="M25" s="8" t="b">
        <v>1</v>
      </c>
      <c r="N25" s="8" t="s">
        <v>8299</v>
      </c>
      <c r="O25">
        <f t="shared" si="0"/>
        <v>115</v>
      </c>
      <c r="P25" s="13">
        <f t="shared" si="1"/>
        <v>80.19</v>
      </c>
      <c r="Q25" s="15" t="s">
        <v>8317</v>
      </c>
      <c r="R25" t="s">
        <v>8353</v>
      </c>
      <c r="S25" s="19">
        <f t="shared" si="2"/>
        <v>42218.169293981482</v>
      </c>
      <c r="T25" s="19">
        <f t="shared" si="3"/>
        <v>42246.169293981482</v>
      </c>
    </row>
    <row r="26" spans="1:20" ht="43.2" x14ac:dyDescent="0.3">
      <c r="A26" s="8">
        <v>2632</v>
      </c>
      <c r="B26" s="9" t="s">
        <v>2632</v>
      </c>
      <c r="C26" s="9" t="s">
        <v>6742</v>
      </c>
      <c r="D26" s="10">
        <v>1070</v>
      </c>
      <c r="E26" s="11">
        <v>1466</v>
      </c>
      <c r="F26" s="8" t="s">
        <v>8218</v>
      </c>
      <c r="G26" s="8" t="s">
        <v>8223</v>
      </c>
      <c r="H26" s="8" t="s">
        <v>8245</v>
      </c>
      <c r="I26" s="8">
        <v>1464485339</v>
      </c>
      <c r="J26" s="8">
        <v>1462325339</v>
      </c>
      <c r="K26" s="8" t="b">
        <v>0</v>
      </c>
      <c r="L26" s="8">
        <v>42</v>
      </c>
      <c r="M26" s="8" t="b">
        <v>1</v>
      </c>
      <c r="N26" s="8" t="s">
        <v>8299</v>
      </c>
      <c r="O26">
        <f t="shared" si="0"/>
        <v>137</v>
      </c>
      <c r="P26" s="13">
        <f t="shared" si="1"/>
        <v>34.9</v>
      </c>
      <c r="Q26" s="15" t="s">
        <v>8317</v>
      </c>
      <c r="R26" t="s">
        <v>8353</v>
      </c>
      <c r="S26" s="19">
        <f t="shared" si="2"/>
        <v>42494.061793981484</v>
      </c>
      <c r="T26" s="19">
        <f t="shared" si="3"/>
        <v>42519.061793981484</v>
      </c>
    </row>
    <row r="27" spans="1:20" ht="43.2" x14ac:dyDescent="0.3">
      <c r="A27" s="8">
        <v>2633</v>
      </c>
      <c r="B27" s="9" t="s">
        <v>2633</v>
      </c>
      <c r="C27" s="9" t="s">
        <v>6743</v>
      </c>
      <c r="D27" s="10">
        <v>5000</v>
      </c>
      <c r="E27" s="11">
        <v>17731</v>
      </c>
      <c r="F27" s="8" t="s">
        <v>8218</v>
      </c>
      <c r="G27" s="8" t="s">
        <v>8223</v>
      </c>
      <c r="H27" s="8" t="s">
        <v>8245</v>
      </c>
      <c r="I27" s="8">
        <v>1393542000</v>
      </c>
      <c r="J27" s="8">
        <v>1390938332</v>
      </c>
      <c r="K27" s="8" t="b">
        <v>0</v>
      </c>
      <c r="L27" s="8">
        <v>199</v>
      </c>
      <c r="M27" s="8" t="b">
        <v>1</v>
      </c>
      <c r="N27" s="8" t="s">
        <v>8299</v>
      </c>
      <c r="O27">
        <f t="shared" si="0"/>
        <v>355</v>
      </c>
      <c r="P27" s="13">
        <f t="shared" si="1"/>
        <v>89.1</v>
      </c>
      <c r="Q27" s="15" t="s">
        <v>8317</v>
      </c>
      <c r="R27" t="s">
        <v>8353</v>
      </c>
      <c r="S27" s="19">
        <f t="shared" si="2"/>
        <v>41667.823287037041</v>
      </c>
      <c r="T27" s="19">
        <f t="shared" si="3"/>
        <v>41697.958333333336</v>
      </c>
    </row>
    <row r="28" spans="1:20" ht="43.2" x14ac:dyDescent="0.3">
      <c r="A28" s="8">
        <v>2634</v>
      </c>
      <c r="B28" s="9" t="s">
        <v>2634</v>
      </c>
      <c r="C28" s="9" t="s">
        <v>6744</v>
      </c>
      <c r="D28" s="10">
        <v>930</v>
      </c>
      <c r="E28" s="11">
        <v>986</v>
      </c>
      <c r="F28" s="8" t="s">
        <v>8218</v>
      </c>
      <c r="G28" s="8" t="s">
        <v>8223</v>
      </c>
      <c r="H28" s="8" t="s">
        <v>8245</v>
      </c>
      <c r="I28" s="8">
        <v>1475163921</v>
      </c>
      <c r="J28" s="8">
        <v>1472571921</v>
      </c>
      <c r="K28" s="8" t="b">
        <v>0</v>
      </c>
      <c r="L28" s="8">
        <v>25</v>
      </c>
      <c r="M28" s="8" t="b">
        <v>1</v>
      </c>
      <c r="N28" s="8" t="s">
        <v>8299</v>
      </c>
      <c r="O28">
        <f t="shared" si="0"/>
        <v>106</v>
      </c>
      <c r="P28" s="13">
        <f t="shared" si="1"/>
        <v>39.44</v>
      </c>
      <c r="Q28" s="15" t="s">
        <v>8317</v>
      </c>
      <c r="R28" t="s">
        <v>8353</v>
      </c>
      <c r="S28" s="19">
        <f t="shared" si="2"/>
        <v>42612.656493055561</v>
      </c>
      <c r="T28" s="19">
        <f t="shared" si="3"/>
        <v>42642.656493055561</v>
      </c>
    </row>
    <row r="29" spans="1:20" ht="57.6" x14ac:dyDescent="0.3">
      <c r="A29" s="8">
        <v>2636</v>
      </c>
      <c r="B29" s="9" t="s">
        <v>2636</v>
      </c>
      <c r="C29" s="9" t="s">
        <v>6746</v>
      </c>
      <c r="D29" s="10">
        <v>1000</v>
      </c>
      <c r="E29" s="11">
        <v>1873</v>
      </c>
      <c r="F29" s="8" t="s">
        <v>8218</v>
      </c>
      <c r="G29" s="8" t="s">
        <v>8223</v>
      </c>
      <c r="H29" s="8" t="s">
        <v>8245</v>
      </c>
      <c r="I29" s="8">
        <v>1476579600</v>
      </c>
      <c r="J29" s="8">
        <v>1474641914</v>
      </c>
      <c r="K29" s="8" t="b">
        <v>0</v>
      </c>
      <c r="L29" s="8">
        <v>50</v>
      </c>
      <c r="M29" s="8" t="b">
        <v>1</v>
      </c>
      <c r="N29" s="8" t="s">
        <v>8299</v>
      </c>
      <c r="O29">
        <f t="shared" si="0"/>
        <v>187</v>
      </c>
      <c r="P29" s="13">
        <f t="shared" si="1"/>
        <v>37.46</v>
      </c>
      <c r="Q29" s="15" t="s">
        <v>8317</v>
      </c>
      <c r="R29" t="s">
        <v>8353</v>
      </c>
      <c r="S29" s="19">
        <f t="shared" si="2"/>
        <v>42636.614745370374</v>
      </c>
      <c r="T29" s="19">
        <f t="shared" si="3"/>
        <v>42659.041666666672</v>
      </c>
    </row>
    <row r="30" spans="1:20" ht="28.8" x14ac:dyDescent="0.3">
      <c r="A30" s="8">
        <v>2637</v>
      </c>
      <c r="B30" s="9" t="s">
        <v>2637</v>
      </c>
      <c r="C30" s="9" t="s">
        <v>6747</v>
      </c>
      <c r="D30" s="10">
        <v>500</v>
      </c>
      <c r="E30" s="11">
        <v>831</v>
      </c>
      <c r="F30" s="8" t="s">
        <v>8218</v>
      </c>
      <c r="G30" s="8" t="s">
        <v>8223</v>
      </c>
      <c r="H30" s="8" t="s">
        <v>8245</v>
      </c>
      <c r="I30" s="8">
        <v>1476277875</v>
      </c>
      <c r="J30" s="8">
        <v>1474895475</v>
      </c>
      <c r="K30" s="8" t="b">
        <v>0</v>
      </c>
      <c r="L30" s="8">
        <v>26</v>
      </c>
      <c r="M30" s="8" t="b">
        <v>1</v>
      </c>
      <c r="N30" s="8" t="s">
        <v>8299</v>
      </c>
      <c r="O30">
        <f t="shared" si="0"/>
        <v>166</v>
      </c>
      <c r="P30" s="13">
        <f t="shared" si="1"/>
        <v>31.96</v>
      </c>
      <c r="Q30" s="15" t="s">
        <v>8317</v>
      </c>
      <c r="R30" t="s">
        <v>8353</v>
      </c>
      <c r="S30" s="19">
        <f t="shared" si="2"/>
        <v>42639.549479166672</v>
      </c>
      <c r="T30" s="19">
        <f t="shared" si="3"/>
        <v>42655.549479166672</v>
      </c>
    </row>
    <row r="31" spans="1:20" ht="43.2" x14ac:dyDescent="0.3">
      <c r="A31" s="8">
        <v>2638</v>
      </c>
      <c r="B31" s="9" t="s">
        <v>2638</v>
      </c>
      <c r="C31" s="9" t="s">
        <v>6748</v>
      </c>
      <c r="D31" s="10">
        <v>347</v>
      </c>
      <c r="E31" s="11">
        <v>353</v>
      </c>
      <c r="F31" s="8" t="s">
        <v>8218</v>
      </c>
      <c r="G31" s="8" t="s">
        <v>8223</v>
      </c>
      <c r="H31" s="8" t="s">
        <v>8245</v>
      </c>
      <c r="I31" s="8">
        <v>1421358895</v>
      </c>
      <c r="J31" s="8">
        <v>1418766895</v>
      </c>
      <c r="K31" s="8" t="b">
        <v>0</v>
      </c>
      <c r="L31" s="8">
        <v>14</v>
      </c>
      <c r="M31" s="8" t="b">
        <v>1</v>
      </c>
      <c r="N31" s="8" t="s">
        <v>8299</v>
      </c>
      <c r="O31">
        <f t="shared" si="0"/>
        <v>102</v>
      </c>
      <c r="P31" s="13">
        <f t="shared" si="1"/>
        <v>25.21</v>
      </c>
      <c r="Q31" s="15" t="s">
        <v>8317</v>
      </c>
      <c r="R31" t="s">
        <v>8353</v>
      </c>
      <c r="S31" s="19">
        <f t="shared" si="2"/>
        <v>41989.913136574076</v>
      </c>
      <c r="T31" s="19">
        <f t="shared" si="3"/>
        <v>42019.913136574076</v>
      </c>
    </row>
    <row r="32" spans="1:20" ht="57.6" x14ac:dyDescent="0.3">
      <c r="A32" s="8">
        <v>2640</v>
      </c>
      <c r="B32" s="9" t="s">
        <v>2640</v>
      </c>
      <c r="C32" s="9" t="s">
        <v>6750</v>
      </c>
      <c r="D32" s="10">
        <v>3000</v>
      </c>
      <c r="E32" s="11">
        <v>3170</v>
      </c>
      <c r="F32" s="8" t="s">
        <v>8218</v>
      </c>
      <c r="G32" s="8" t="s">
        <v>8223</v>
      </c>
      <c r="H32" s="8" t="s">
        <v>8245</v>
      </c>
      <c r="I32" s="8">
        <v>1433735474</v>
      </c>
      <c r="J32" s="8">
        <v>1428551474</v>
      </c>
      <c r="K32" s="8" t="b">
        <v>0</v>
      </c>
      <c r="L32" s="8">
        <v>69</v>
      </c>
      <c r="M32" s="8" t="b">
        <v>1</v>
      </c>
      <c r="N32" s="8" t="s">
        <v>8299</v>
      </c>
      <c r="O32">
        <f t="shared" si="0"/>
        <v>106</v>
      </c>
      <c r="P32" s="13">
        <f t="shared" si="1"/>
        <v>45.94</v>
      </c>
      <c r="Q32" s="15" t="s">
        <v>8317</v>
      </c>
      <c r="R32" t="s">
        <v>8353</v>
      </c>
      <c r="S32" s="19">
        <f t="shared" si="2"/>
        <v>42103.160578703704</v>
      </c>
      <c r="T32" s="19">
        <f t="shared" si="3"/>
        <v>42163.160578703704</v>
      </c>
    </row>
  </sheetData>
  <conditionalFormatting sqref="F1:F32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"live"</formula>
    </cfRule>
    <cfRule type="cellIs" dxfId="0" priority="5" operator="equal">
      <formula>"failed"</formula>
    </cfRule>
  </conditionalFormatting>
  <conditionalFormatting sqref="O2:O32 O1: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B1BC8-34D8-410E-82A1-8F17145FDDA1}">
  <dimension ref="A1:E29"/>
  <sheetViews>
    <sheetView topLeftCell="A10" workbookViewId="0">
      <selection activeCell="F2" sqref="F2"/>
    </sheetView>
  </sheetViews>
  <sheetFormatPr defaultRowHeight="14.4" x14ac:dyDescent="0.3"/>
  <cols>
    <col min="1" max="1" width="27.6640625" bestFit="1" customWidth="1"/>
    <col min="2" max="2" width="11.21875" bestFit="1" customWidth="1"/>
    <col min="3" max="3" width="12.21875" bestFit="1" customWidth="1"/>
    <col min="5" max="5" width="9.33203125" bestFit="1" customWidth="1"/>
  </cols>
  <sheetData>
    <row r="1" spans="1:5" x14ac:dyDescent="0.3">
      <c r="A1" t="s">
        <v>8393</v>
      </c>
      <c r="B1" t="s">
        <v>8386</v>
      </c>
      <c r="C1" t="s">
        <v>8387</v>
      </c>
    </row>
    <row r="2" spans="1:5" x14ac:dyDescent="0.3">
      <c r="A2" t="s">
        <v>8388</v>
      </c>
      <c r="B2" s="21" t="e">
        <f>AVERAGE(#REF!)</f>
        <v>#REF!</v>
      </c>
      <c r="C2" s="21" t="e">
        <f>AVERAGE(#REF!)</f>
        <v>#REF!</v>
      </c>
    </row>
    <row r="3" spans="1:5" x14ac:dyDescent="0.3">
      <c r="A3" t="s">
        <v>8389</v>
      </c>
      <c r="B3" s="21" t="e">
        <f>MEDIAN(#REF!)</f>
        <v>#REF!</v>
      </c>
      <c r="C3" s="21" t="e">
        <f>MEDIAN(#REF!)</f>
        <v>#REF!</v>
      </c>
    </row>
    <row r="4" spans="1:5" x14ac:dyDescent="0.3">
      <c r="A4" t="s">
        <v>8396</v>
      </c>
      <c r="B4" s="21" t="e">
        <f>_xlfn.STDEV.P(#REF!)</f>
        <v>#REF!</v>
      </c>
      <c r="C4" s="21" t="e">
        <f>_xlfn.STDEV.P(#REF!)</f>
        <v>#REF!</v>
      </c>
    </row>
    <row r="5" spans="1:5" x14ac:dyDescent="0.3">
      <c r="A5" t="s">
        <v>8397</v>
      </c>
      <c r="B5" s="21" t="e">
        <f>_xlfn.QUARTILE.EXC(#REF!,3)</f>
        <v>#REF!</v>
      </c>
      <c r="C5" s="21" t="e">
        <f>_xlfn.QUARTILE.EXC(#REF!,3)</f>
        <v>#REF!</v>
      </c>
    </row>
    <row r="6" spans="1:5" x14ac:dyDescent="0.3">
      <c r="A6" t="s">
        <v>8398</v>
      </c>
      <c r="B6" s="21" t="e">
        <f>_xlfn.QUARTILE.EXC(#REF!,1)</f>
        <v>#REF!</v>
      </c>
      <c r="C6" s="21" t="e">
        <f>_xlfn.QUARTILE.EXC(#REF!,1)</f>
        <v>#REF!</v>
      </c>
    </row>
    <row r="7" spans="1:5" x14ac:dyDescent="0.3">
      <c r="A7" t="s">
        <v>8403</v>
      </c>
      <c r="B7" s="21" t="e">
        <f>B5-B6</f>
        <v>#REF!</v>
      </c>
      <c r="C7" s="21" t="e">
        <f>C5-C6</f>
        <v>#REF!</v>
      </c>
      <c r="E7" s="22" t="e">
        <f>B7*1.5</f>
        <v>#REF!</v>
      </c>
    </row>
    <row r="8" spans="1:5" x14ac:dyDescent="0.3">
      <c r="B8" s="21"/>
      <c r="C8" s="21"/>
    </row>
    <row r="9" spans="1:5" x14ac:dyDescent="0.3">
      <c r="B9" s="21"/>
      <c r="C9" s="21"/>
    </row>
    <row r="10" spans="1:5" x14ac:dyDescent="0.3">
      <c r="B10" s="21"/>
      <c r="C10" s="21"/>
    </row>
    <row r="11" spans="1:5" x14ac:dyDescent="0.3">
      <c r="B11" s="21"/>
      <c r="C11" s="21"/>
    </row>
    <row r="12" spans="1:5" x14ac:dyDescent="0.3">
      <c r="A12" t="s">
        <v>8390</v>
      </c>
      <c r="B12" s="21" t="e">
        <f>AVERAGE(#REF!)</f>
        <v>#REF!</v>
      </c>
      <c r="C12" s="21" t="e">
        <f>AVERAGE(#REF!)</f>
        <v>#REF!</v>
      </c>
    </row>
    <row r="13" spans="1:5" x14ac:dyDescent="0.3">
      <c r="A13" t="s">
        <v>8391</v>
      </c>
      <c r="B13" s="21" t="e">
        <f>MEDIAN(#REF!)</f>
        <v>#REF!</v>
      </c>
      <c r="C13" s="21" t="e">
        <f>MEDIAN(#REF!)</f>
        <v>#REF!</v>
      </c>
    </row>
    <row r="14" spans="1:5" x14ac:dyDescent="0.3">
      <c r="A14" t="s">
        <v>8401</v>
      </c>
      <c r="B14" s="21" t="e">
        <f>_xlfn.STDEV.P(#REF!)</f>
        <v>#REF!</v>
      </c>
      <c r="C14" s="21" t="e">
        <f>_xlfn.STDEV.P(#REF!)</f>
        <v>#REF!</v>
      </c>
    </row>
    <row r="15" spans="1:5" x14ac:dyDescent="0.3">
      <c r="A15" t="s">
        <v>8402</v>
      </c>
      <c r="B15" s="21" t="e">
        <f>_xlfn.QUARTILE.EXC(#REF!,3)</f>
        <v>#REF!</v>
      </c>
      <c r="C15" s="21" t="e">
        <f>_xlfn.QUARTILE.EXC(#REF!,3)</f>
        <v>#REF!</v>
      </c>
    </row>
    <row r="16" spans="1:5" x14ac:dyDescent="0.3">
      <c r="A16" t="s">
        <v>8400</v>
      </c>
      <c r="B16" s="21" t="e">
        <f>_xlfn.QUARTILE.EXC(#REF!,1)</f>
        <v>#REF!</v>
      </c>
      <c r="C16" s="21" t="e">
        <f>_xlfn.QUARTILE.EXC(#REF!,1)</f>
        <v>#REF!</v>
      </c>
    </row>
    <row r="17" spans="1:3" x14ac:dyDescent="0.3">
      <c r="A17" t="s">
        <v>8399</v>
      </c>
      <c r="B17" s="21" t="e">
        <f>B15-B16</f>
        <v>#REF!</v>
      </c>
      <c r="C17" s="21" t="e">
        <f>C15-C16</f>
        <v>#REF!</v>
      </c>
    </row>
    <row r="24" spans="1:3" x14ac:dyDescent="0.3">
      <c r="A24" t="s">
        <v>8392</v>
      </c>
      <c r="B24" t="s">
        <v>8394</v>
      </c>
      <c r="C24" t="s">
        <v>8395</v>
      </c>
    </row>
    <row r="25" spans="1:3" x14ac:dyDescent="0.3">
      <c r="A25" t="s">
        <v>8388</v>
      </c>
      <c r="B25" s="2">
        <f>AVERAGE('Successful Space Exploration'!D:D)</f>
        <v>11253.258064516129</v>
      </c>
      <c r="C25" s="2">
        <f>AVERAGE('Failed Space Exploration'!D:D)</f>
        <v>1500</v>
      </c>
    </row>
    <row r="26" spans="1:3" x14ac:dyDescent="0.3">
      <c r="A26" t="s">
        <v>8389</v>
      </c>
      <c r="B26" s="2">
        <f>MEDIAN('Successful Space Exploration'!D:D)</f>
        <v>7500</v>
      </c>
      <c r="C26" s="2">
        <f>MEDIAN('Failed Space Exploration'!D:D)</f>
        <v>1500</v>
      </c>
    </row>
    <row r="28" spans="1:3" x14ac:dyDescent="0.3">
      <c r="A28" t="s">
        <v>8390</v>
      </c>
      <c r="B28" s="2">
        <f>AVERAGE('Successful Space Exploration'!E:E)</f>
        <v>20914.469354838711</v>
      </c>
      <c r="C28" s="2">
        <f>AVERAGE('Failed Space Exploration'!E:E)</f>
        <v>15</v>
      </c>
    </row>
    <row r="29" spans="1:3" x14ac:dyDescent="0.3">
      <c r="A29" t="s">
        <v>8391</v>
      </c>
      <c r="B29" s="2">
        <f>MEDIAN('Successful Space Exploration'!E:E)</f>
        <v>10710</v>
      </c>
      <c r="C29" s="2">
        <f>MEDIAN('Failed Space Exploration'!E:E)</f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13D2-2846-449C-A59D-E3EF13805B9D}">
  <dimension ref="A1:F14"/>
  <sheetViews>
    <sheetView workbookViewId="0">
      <selection activeCell="F2" sqref="F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6" t="s">
        <v>8222</v>
      </c>
      <c r="B1" t="s">
        <v>8364</v>
      </c>
    </row>
    <row r="3" spans="1:6" x14ac:dyDescent="0.3">
      <c r="A3" s="16" t="s">
        <v>8363</v>
      </c>
      <c r="B3" s="16" t="s">
        <v>8360</v>
      </c>
    </row>
    <row r="4" spans="1:6" x14ac:dyDescent="0.3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7" t="s">
        <v>8308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3">
      <c r="A6" s="17" t="s">
        <v>8334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3">
      <c r="A7" s="17" t="s">
        <v>8331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3">
      <c r="A8" s="17" t="s">
        <v>8329</v>
      </c>
      <c r="B8" s="18">
        <v>24</v>
      </c>
      <c r="C8" s="18"/>
      <c r="D8" s="18"/>
      <c r="E8" s="18"/>
      <c r="F8" s="18">
        <v>24</v>
      </c>
    </row>
    <row r="9" spans="1:6" x14ac:dyDescent="0.3">
      <c r="A9" s="17" t="s">
        <v>8323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3">
      <c r="A10" s="17" t="s">
        <v>8336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3">
      <c r="A11" s="17" t="s">
        <v>8320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3">
      <c r="A12" s="17" t="s">
        <v>8317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3">
      <c r="A13" s="17" t="s">
        <v>8315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3">
      <c r="A14" s="17" t="s">
        <v>8361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05463-039A-49CB-8F4E-6960FE4DC801}">
  <dimension ref="A1:F47"/>
  <sheetViews>
    <sheetView workbookViewId="0">
      <selection activeCell="F2" sqref="F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6" t="s">
        <v>8222</v>
      </c>
      <c r="B1" t="s">
        <v>8364</v>
      </c>
    </row>
    <row r="2" spans="1:6" x14ac:dyDescent="0.3">
      <c r="A2" s="16" t="s">
        <v>8358</v>
      </c>
      <c r="B2" t="s">
        <v>8364</v>
      </c>
    </row>
    <row r="4" spans="1:6" x14ac:dyDescent="0.3">
      <c r="A4" s="16" t="s">
        <v>8363</v>
      </c>
      <c r="B4" s="16" t="s">
        <v>8360</v>
      </c>
    </row>
    <row r="5" spans="1:6" x14ac:dyDescent="0.3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8314</v>
      </c>
      <c r="B6" s="18"/>
      <c r="C6" s="18">
        <v>100</v>
      </c>
      <c r="D6" s="18"/>
      <c r="E6" s="18"/>
      <c r="F6" s="18">
        <v>100</v>
      </c>
    </row>
    <row r="7" spans="1:6" x14ac:dyDescent="0.3">
      <c r="A7" s="17" t="s">
        <v>8342</v>
      </c>
      <c r="B7" s="18">
        <v>20</v>
      </c>
      <c r="C7" s="18"/>
      <c r="D7" s="18"/>
      <c r="E7" s="18"/>
      <c r="F7" s="18">
        <v>20</v>
      </c>
    </row>
    <row r="8" spans="1:6" x14ac:dyDescent="0.3">
      <c r="A8" s="17" t="s">
        <v>8330</v>
      </c>
      <c r="B8" s="18">
        <v>24</v>
      </c>
      <c r="C8" s="18"/>
      <c r="D8" s="18"/>
      <c r="E8" s="18"/>
      <c r="F8" s="18">
        <v>24</v>
      </c>
    </row>
    <row r="9" spans="1:6" x14ac:dyDescent="0.3">
      <c r="A9" s="17" t="s">
        <v>8356</v>
      </c>
      <c r="B9" s="18"/>
      <c r="C9" s="18">
        <v>40</v>
      </c>
      <c r="D9" s="18"/>
      <c r="E9" s="18"/>
      <c r="F9" s="18">
        <v>40</v>
      </c>
    </row>
    <row r="10" spans="1:6" x14ac:dyDescent="0.3">
      <c r="A10" s="17" t="s">
        <v>8352</v>
      </c>
      <c r="B10" s="18"/>
      <c r="C10" s="18"/>
      <c r="D10" s="18"/>
      <c r="E10" s="18">
        <v>40</v>
      </c>
      <c r="F10" s="18">
        <v>40</v>
      </c>
    </row>
    <row r="11" spans="1:6" x14ac:dyDescent="0.3">
      <c r="A11" s="17" t="s">
        <v>8313</v>
      </c>
      <c r="B11" s="18"/>
      <c r="C11" s="18"/>
      <c r="D11" s="18"/>
      <c r="E11" s="18">
        <v>180</v>
      </c>
      <c r="F11" s="18">
        <v>180</v>
      </c>
    </row>
    <row r="12" spans="1:6" x14ac:dyDescent="0.3">
      <c r="A12" s="17" t="s">
        <v>8312</v>
      </c>
      <c r="B12" s="18"/>
      <c r="C12" s="18">
        <v>80</v>
      </c>
      <c r="D12" s="18"/>
      <c r="E12" s="18"/>
      <c r="F12" s="18">
        <v>80</v>
      </c>
    </row>
    <row r="13" spans="1:6" x14ac:dyDescent="0.3">
      <c r="A13" s="17" t="s">
        <v>8328</v>
      </c>
      <c r="B13" s="18"/>
      <c r="C13" s="18"/>
      <c r="D13" s="18"/>
      <c r="E13" s="18">
        <v>40</v>
      </c>
      <c r="F13" s="18">
        <v>40</v>
      </c>
    </row>
    <row r="14" spans="1:6" x14ac:dyDescent="0.3">
      <c r="A14" s="17" t="s">
        <v>8345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3">
      <c r="A15" s="17" t="s">
        <v>8322</v>
      </c>
      <c r="B15" s="18"/>
      <c r="C15" s="18">
        <v>40</v>
      </c>
      <c r="D15" s="18"/>
      <c r="E15" s="18"/>
      <c r="F15" s="18">
        <v>40</v>
      </c>
    </row>
    <row r="16" spans="1:6" x14ac:dyDescent="0.3">
      <c r="A16" s="17" t="s">
        <v>8335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3">
      <c r="A17" s="17" t="s">
        <v>8346</v>
      </c>
      <c r="B17" s="18"/>
      <c r="C17" s="18">
        <v>20</v>
      </c>
      <c r="D17" s="18"/>
      <c r="E17" s="18"/>
      <c r="F17" s="18">
        <v>20</v>
      </c>
    </row>
    <row r="18" spans="1:6" x14ac:dyDescent="0.3">
      <c r="A18" s="17" t="s">
        <v>8347</v>
      </c>
      <c r="B18" s="18"/>
      <c r="C18" s="18"/>
      <c r="D18" s="18"/>
      <c r="E18" s="18">
        <v>140</v>
      </c>
      <c r="F18" s="18">
        <v>140</v>
      </c>
    </row>
    <row r="19" spans="1:6" x14ac:dyDescent="0.3">
      <c r="A19" s="17" t="s">
        <v>8327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3">
      <c r="A20" s="17" t="s">
        <v>8326</v>
      </c>
      <c r="B20" s="18"/>
      <c r="C20" s="18">
        <v>60</v>
      </c>
      <c r="D20" s="18"/>
      <c r="E20" s="18"/>
      <c r="F20" s="18">
        <v>60</v>
      </c>
    </row>
    <row r="21" spans="1:6" x14ac:dyDescent="0.3">
      <c r="A21" s="17" t="s">
        <v>8354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3">
      <c r="A22" s="17" t="s">
        <v>8325</v>
      </c>
      <c r="B22" s="18"/>
      <c r="C22" s="18"/>
      <c r="D22" s="18"/>
      <c r="E22" s="18">
        <v>20</v>
      </c>
      <c r="F22" s="18">
        <v>20</v>
      </c>
    </row>
    <row r="23" spans="1:6" x14ac:dyDescent="0.3">
      <c r="A23" s="17" t="s">
        <v>8333</v>
      </c>
      <c r="B23" s="18"/>
      <c r="C23" s="18">
        <v>40</v>
      </c>
      <c r="D23" s="18"/>
      <c r="E23" s="18"/>
      <c r="F23" s="18">
        <v>40</v>
      </c>
    </row>
    <row r="24" spans="1:6" x14ac:dyDescent="0.3">
      <c r="A24" s="17" t="s">
        <v>8357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3">
      <c r="A25" s="17" t="s">
        <v>8341</v>
      </c>
      <c r="B25" s="18"/>
      <c r="C25" s="18">
        <v>20</v>
      </c>
      <c r="D25" s="18"/>
      <c r="E25" s="18"/>
      <c r="F25" s="18">
        <v>20</v>
      </c>
    </row>
    <row r="26" spans="1:6" x14ac:dyDescent="0.3">
      <c r="A26" s="17" t="s">
        <v>8321</v>
      </c>
      <c r="B26" s="18"/>
      <c r="C26" s="18"/>
      <c r="D26" s="18"/>
      <c r="E26" s="18">
        <v>60</v>
      </c>
      <c r="F26" s="18">
        <v>60</v>
      </c>
    </row>
    <row r="27" spans="1:6" x14ac:dyDescent="0.3">
      <c r="A27" s="17" t="s">
        <v>8348</v>
      </c>
      <c r="B27" s="18"/>
      <c r="C27" s="18">
        <v>20</v>
      </c>
      <c r="D27" s="18"/>
      <c r="E27" s="18"/>
      <c r="F27" s="18">
        <v>20</v>
      </c>
    </row>
    <row r="28" spans="1:6" x14ac:dyDescent="0.3">
      <c r="A28" s="17" t="s">
        <v>8337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3">
      <c r="A29" s="17" t="s">
        <v>8343</v>
      </c>
      <c r="B29" s="18"/>
      <c r="C29" s="18">
        <v>20</v>
      </c>
      <c r="D29" s="18"/>
      <c r="E29" s="18"/>
      <c r="F29" s="18">
        <v>20</v>
      </c>
    </row>
    <row r="30" spans="1:6" x14ac:dyDescent="0.3">
      <c r="A30" s="17" t="s">
        <v>8316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3">
      <c r="A31" s="17" t="s">
        <v>8344</v>
      </c>
      <c r="B31" s="18"/>
      <c r="C31" s="18"/>
      <c r="D31" s="18"/>
      <c r="E31" s="18">
        <v>40</v>
      </c>
      <c r="F31" s="18">
        <v>40</v>
      </c>
    </row>
    <row r="32" spans="1:6" x14ac:dyDescent="0.3">
      <c r="A32" s="17" t="s">
        <v>8340</v>
      </c>
      <c r="B32" s="18"/>
      <c r="C32" s="18"/>
      <c r="D32" s="18"/>
      <c r="E32" s="18">
        <v>20</v>
      </c>
      <c r="F32" s="18">
        <v>20</v>
      </c>
    </row>
    <row r="33" spans="1:6" x14ac:dyDescent="0.3">
      <c r="A33" s="17" t="s">
        <v>8351</v>
      </c>
      <c r="B33" s="18"/>
      <c r="C33" s="18">
        <v>20</v>
      </c>
      <c r="D33" s="18"/>
      <c r="E33" s="18"/>
      <c r="F33" s="18">
        <v>20</v>
      </c>
    </row>
    <row r="34" spans="1:6" x14ac:dyDescent="0.3">
      <c r="A34" s="17" t="s">
        <v>8324</v>
      </c>
      <c r="B34" s="18"/>
      <c r="C34" s="18"/>
      <c r="D34" s="18"/>
      <c r="E34" s="18">
        <v>260</v>
      </c>
      <c r="F34" s="18">
        <v>260</v>
      </c>
    </row>
    <row r="35" spans="1:6" x14ac:dyDescent="0.3">
      <c r="A35" s="17" t="s">
        <v>8311</v>
      </c>
      <c r="B35" s="18">
        <v>40</v>
      </c>
      <c r="C35" s="18"/>
      <c r="D35" s="18"/>
      <c r="E35" s="18"/>
      <c r="F35" s="18">
        <v>40</v>
      </c>
    </row>
    <row r="36" spans="1:6" x14ac:dyDescent="0.3">
      <c r="A36" s="17" t="s">
        <v>8310</v>
      </c>
      <c r="B36" s="18"/>
      <c r="C36" s="18"/>
      <c r="D36" s="18"/>
      <c r="E36" s="18">
        <v>60</v>
      </c>
      <c r="F36" s="18">
        <v>60</v>
      </c>
    </row>
    <row r="37" spans="1:6" x14ac:dyDescent="0.3">
      <c r="A37" s="17" t="s">
        <v>8350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3">
      <c r="A38" s="17" t="s">
        <v>8353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3">
      <c r="A39" s="17" t="s">
        <v>8355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3">
      <c r="A40" s="17" t="s">
        <v>8349</v>
      </c>
      <c r="B40" s="18"/>
      <c r="C40" s="18"/>
      <c r="D40" s="18"/>
      <c r="E40" s="18">
        <v>80</v>
      </c>
      <c r="F40" s="18">
        <v>80</v>
      </c>
    </row>
    <row r="41" spans="1:6" x14ac:dyDescent="0.3">
      <c r="A41" s="17" t="s">
        <v>8309</v>
      </c>
      <c r="B41" s="18"/>
      <c r="C41" s="18"/>
      <c r="D41" s="18"/>
      <c r="E41" s="18">
        <v>60</v>
      </c>
      <c r="F41" s="18">
        <v>60</v>
      </c>
    </row>
    <row r="42" spans="1:6" x14ac:dyDescent="0.3">
      <c r="A42" s="17" t="s">
        <v>8339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3">
      <c r="A43" s="17" t="s">
        <v>8332</v>
      </c>
      <c r="B43" s="18"/>
      <c r="C43" s="18">
        <v>100</v>
      </c>
      <c r="D43" s="18"/>
      <c r="E43" s="18"/>
      <c r="F43" s="18">
        <v>100</v>
      </c>
    </row>
    <row r="44" spans="1:6" x14ac:dyDescent="0.3">
      <c r="A44" s="17" t="s">
        <v>8319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3">
      <c r="A45" s="17" t="s">
        <v>8318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3">
      <c r="A46" s="17" t="s">
        <v>8338</v>
      </c>
      <c r="B46" s="18">
        <v>20</v>
      </c>
      <c r="C46" s="18"/>
      <c r="D46" s="18"/>
      <c r="E46" s="18"/>
      <c r="F46" s="18">
        <v>20</v>
      </c>
    </row>
    <row r="47" spans="1:6" x14ac:dyDescent="0.3">
      <c r="A47" s="17" t="s">
        <v>8361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3CD3D-6A98-4CAA-8843-058D7EC91AFE}">
  <dimension ref="A1:F18"/>
  <sheetViews>
    <sheetView workbookViewId="0">
      <selection activeCell="F2" sqref="F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6" t="s">
        <v>8358</v>
      </c>
      <c r="B1" t="s">
        <v>8315</v>
      </c>
    </row>
    <row r="2" spans="1:6" x14ac:dyDescent="0.3">
      <c r="A2" s="16" t="s">
        <v>8379</v>
      </c>
      <c r="B2" t="s">
        <v>8364</v>
      </c>
    </row>
    <row r="4" spans="1:6" x14ac:dyDescent="0.3">
      <c r="A4" s="16" t="s">
        <v>8363</v>
      </c>
      <c r="B4" s="16" t="s">
        <v>8360</v>
      </c>
    </row>
    <row r="5" spans="1:6" x14ac:dyDescent="0.3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20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3">
      <c r="A7" s="20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3">
      <c r="A8" s="20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3">
      <c r="A9" s="20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3">
      <c r="A10" s="20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3">
      <c r="A11" s="20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3">
      <c r="A12" s="20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3">
      <c r="A13" s="20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3">
      <c r="A14" s="20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3">
      <c r="A15" s="20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3">
      <c r="A16" s="20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3">
      <c r="A17" s="20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3">
      <c r="A18" s="20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63718-EE98-42A9-86B3-D98DF8129BF8}">
  <dimension ref="A1:F6"/>
  <sheetViews>
    <sheetView workbookViewId="0">
      <selection activeCell="F2" sqref="F2"/>
    </sheetView>
  </sheetViews>
  <sheetFormatPr defaultRowHeight="14.4" x14ac:dyDescent="0.3"/>
  <cols>
    <col min="1" max="1" width="32.6640625" bestFit="1" customWidth="1"/>
    <col min="2" max="2" width="124.88671875" bestFit="1" customWidth="1"/>
    <col min="5" max="5" width="16.5546875" bestFit="1" customWidth="1"/>
    <col min="6" max="6" width="17.44140625" bestFit="1" customWidth="1"/>
  </cols>
  <sheetData>
    <row r="1" spans="1:6" x14ac:dyDescent="0.3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VLOOKUP($A2, Kickstarter!$B:$E,3,FALSE)</f>
        <v>2000</v>
      </c>
      <c r="D2">
        <f>VLOOKUP($A2, Kickstarter!$B:$E,4,FALSE)</f>
        <v>2020</v>
      </c>
      <c r="E2">
        <f>VLOOKUP($A2, Kickstarter!$B:$P,15,FALSE)</f>
        <v>51.79</v>
      </c>
      <c r="F2">
        <f>VLOOKUP($A2, Kickstarter!$B:$P,11,FALSE)</f>
        <v>39</v>
      </c>
    </row>
    <row r="3" spans="1:6" x14ac:dyDescent="0.3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VLOOKUP($A3, Kickstarter!$B:$E,4,FALSE)</f>
        <v>2020</v>
      </c>
      <c r="E3">
        <f>VLOOKUP($A3, Kickstarter!$B:$P,15,FALSE)</f>
        <v>36.07</v>
      </c>
      <c r="F3">
        <f>VLOOKUP($A3, Kickstarter!$B:$P,11,FALSE)</f>
        <v>56</v>
      </c>
    </row>
    <row r="4" spans="1:6" x14ac:dyDescent="0.3">
      <c r="A4" t="s">
        <v>8382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VLOOKUP($A4, Kickstarter!$B:$E,4,FALSE)</f>
        <v>2576</v>
      </c>
      <c r="E4">
        <f>VLOOKUP($A4, Kickstarter!$B:$P,15,FALSE)</f>
        <v>33.03</v>
      </c>
      <c r="F4">
        <f>VLOOKUP($A4, Kickstarter!$B:$P,11,FALSE)</f>
        <v>78</v>
      </c>
    </row>
    <row r="5" spans="1:6" x14ac:dyDescent="0.3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VLOOKUP($A5, Kickstarter!$B:$E,4,FALSE)</f>
        <v>1168</v>
      </c>
      <c r="E5">
        <f>VLOOKUP($A5, Kickstarter!$B:$P,15,FALSE)</f>
        <v>44.92</v>
      </c>
      <c r="F5">
        <f>VLOOKUP($A5, Kickstarter!$B:$P,11,FALSE)</f>
        <v>26</v>
      </c>
    </row>
    <row r="6" spans="1:6" x14ac:dyDescent="0.3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VLOOKUP($A6, Kickstarter!$B:$E,4,FALSE)</f>
        <v>4137</v>
      </c>
      <c r="E6">
        <f>VLOOKUP($A6, Kickstarter!$B:$P,15,FALSE)</f>
        <v>36.61</v>
      </c>
      <c r="F6">
        <f>VLOOKUP($A6, Kickstarter!$B:$P,11,FALSE)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Failed Space Exploration</vt:lpstr>
      <vt:lpstr>Successful Space Exploration</vt:lpstr>
      <vt:lpstr>Descriptive Statistics</vt:lpstr>
      <vt:lpstr>Category Statistics</vt:lpstr>
      <vt:lpstr>Subcategory Statistics</vt:lpstr>
      <vt:lpstr>Outcomes Based on Launch Date</vt:lpstr>
      <vt:lpstr>Sheet5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Shane</cp:lastModifiedBy>
  <dcterms:created xsi:type="dcterms:W3CDTF">2017-04-20T15:17:24Z</dcterms:created>
  <dcterms:modified xsi:type="dcterms:W3CDTF">2021-02-22T23:44:02Z</dcterms:modified>
</cp:coreProperties>
</file>