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Mid Term Summary" sheetId="2" r:id="rId4"/>
    <sheet state="visible" name="Participation" sheetId="3" r:id="rId5"/>
    <sheet state="visible" name="Lessons" sheetId="4" r:id="rId6"/>
    <sheet state="visible" name="Applications" sheetId="5" r:id="rId7"/>
    <sheet state="visible" name="Application One Grading" sheetId="6" r:id="rId8"/>
    <sheet state="visible" name="Application Two Grading" sheetId="7" r:id="rId9"/>
    <sheet state="visible" name="not used" sheetId="8" r:id="rId10"/>
  </sheets>
  <definedNames/>
  <calcPr/>
</workbook>
</file>

<file path=xl/sharedStrings.xml><?xml version="1.0" encoding="utf-8"?>
<sst xmlns="http://schemas.openxmlformats.org/spreadsheetml/2006/main" count="362" uniqueCount="137">
  <si>
    <t>Weighting</t>
  </si>
  <si>
    <t>Curved Score</t>
  </si>
  <si>
    <t>Curved Grade</t>
  </si>
  <si>
    <t>Raw Score</t>
  </si>
  <si>
    <t>Raw Grade</t>
  </si>
  <si>
    <t>Participation</t>
  </si>
  <si>
    <t>Lessons</t>
  </si>
  <si>
    <t>Applications</t>
  </si>
  <si>
    <t>Arapgirlioglu, Dorahan</t>
  </si>
  <si>
    <t>darapgirlioglu@cca.edu,</t>
  </si>
  <si>
    <t>Calderon, Jasmine</t>
  </si>
  <si>
    <t>jcalderon@cca.edu,</t>
  </si>
  <si>
    <t>Chu, Yick Ping</t>
  </si>
  <si>
    <t>ychu@cca.edu,</t>
  </si>
  <si>
    <t>Kim, Christine</t>
  </si>
  <si>
    <t>ckim2@cca.edu,</t>
  </si>
  <si>
    <t>Kobayashi, Hiroko</t>
  </si>
  <si>
    <t>hkobayashi@cca.edu</t>
  </si>
  <si>
    <t>Kwon, Bokyung N</t>
  </si>
  <si>
    <t>bkwon@cca.edu,</t>
  </si>
  <si>
    <t>C+</t>
  </si>
  <si>
    <t>Modugno, Alexandra E.</t>
  </si>
  <si>
    <t>amodugno@cca.edu,</t>
  </si>
  <si>
    <t>Mousaw, Levi A.</t>
  </si>
  <si>
    <t>lmousaw@cca.edu,</t>
  </si>
  <si>
    <t>Puri, Mallika</t>
  </si>
  <si>
    <t>mpuri@cca.edu,</t>
  </si>
  <si>
    <t>Qiu, Yinan</t>
  </si>
  <si>
    <t>yqiu@cca.edu,</t>
  </si>
  <si>
    <t>Rogalski, Taylor D.</t>
  </si>
  <si>
    <t>trogalski@cca.edu,</t>
  </si>
  <si>
    <t>Shah, Vivek H.</t>
  </si>
  <si>
    <t>vshah@cca.edu,</t>
  </si>
  <si>
    <t>Silberberg Sahar, Dana</t>
  </si>
  <si>
    <t>dsilberbergsahar@cca.edu</t>
  </si>
  <si>
    <t>Stevens, Aaron J.</t>
  </si>
  <si>
    <t>astevens@cca.edu,</t>
  </si>
  <si>
    <t>Willson, Colin J.</t>
  </si>
  <si>
    <t>cwillson@cca.edu,</t>
  </si>
  <si>
    <t>Wong, Brian L.</t>
  </si>
  <si>
    <t>bwong2@cca.edu</t>
  </si>
  <si>
    <t>Class Average</t>
  </si>
  <si>
    <t>Score</t>
  </si>
  <si>
    <t>Letter Grade</t>
  </si>
  <si>
    <t>% of possible</t>
  </si>
  <si>
    <t>Average Score</t>
  </si>
  <si>
    <t>Growth over the semester</t>
  </si>
  <si>
    <t>e</t>
  </si>
  <si>
    <t>Mid Term Score</t>
  </si>
  <si>
    <t>Lesson 1</t>
  </si>
  <si>
    <t>Lesson 2</t>
  </si>
  <si>
    <t>Lesson 3</t>
  </si>
  <si>
    <t>Lesson 4</t>
  </si>
  <si>
    <t>Lesson 5</t>
  </si>
  <si>
    <t>Lesson 6</t>
  </si>
  <si>
    <t>Lesson 7</t>
  </si>
  <si>
    <t>Lesson 8</t>
  </si>
  <si>
    <t>Lesson 9</t>
  </si>
  <si>
    <t>Lesson 10</t>
  </si>
  <si>
    <t>Lesson 11</t>
  </si>
  <si>
    <t>Lesson 12</t>
  </si>
  <si>
    <t>Total Possible Points</t>
  </si>
  <si>
    <t>Application One/Final</t>
  </si>
  <si>
    <t>Application Two/Final</t>
  </si>
  <si>
    <t>weighting</t>
  </si>
  <si>
    <t>grade</t>
  </si>
  <si>
    <t>final score</t>
  </si>
  <si>
    <t>my score</t>
  </si>
  <si>
    <t>judge scores</t>
  </si>
  <si>
    <t>application one score:</t>
  </si>
  <si>
    <t>presentation:</t>
  </si>
  <si>
    <t>system design:</t>
  </si>
  <si>
    <t>prototype:</t>
  </si>
  <si>
    <t>Your presentation felt rehearsed and clear; your submission met all requirements.  The quality of your prototype is high, with visuals that are sufficiently resolved to make your point, and even includes a number of details, not central to your point, but thought through that contribute to the feeling that this could be a real idea.  I think you also did a nice job pushing on the idea of adding the collaborations features by extending an existing interface.  I think the least believable part of the presentation has to do with the idea of layers by person--the concept is nice, but the implementation you showed was too simple to be believable.</t>
  </si>
  <si>
    <t>You did a nice job keeping a focus on collaboration with your project and your presentation was smooth and well delivered.  You were clear about the ideas you were introducing.  The idea of creating easy access to Adobe-branded or partner resources from within the tool is interesting, as was your idea of a kind of master file for submitting team work.  The project management part was perhaps the least believable, in part because this process is very complex and hard to design simply.  It would have been wiser, given the scope of the assignment to have either focussed solely on this, or to have left it out.</t>
  </si>
  <si>
    <t>Your presentation was clear and organized and your prototype was clean and well animated as far as it went.  However, your system design did not appear to me to offer a great deal of value in that I didn't see anything much beyond an integrated chat.  Finally, you have misunderstood the meaning of object model as we are using it in this class, presenting a flow, rather than a declaration of the system objects, their attributes and actions.</t>
  </si>
  <si>
    <t>Bornstein, Daniel E.</t>
  </si>
  <si>
    <t>You presentation delivery was well done.  The quality of prototype is high, the visuals are resolved at an appropriate level in order to make your points and the animations are handled nicely.  You system design is overly complex, however: you are asking Matt to do alot of work to participate by requiring that he download the app and understand how to find reminders and the like.  You also lost points because you did not include all the required parts of the submission. Finally, your use of made up words and creative spellings detracts.</t>
  </si>
  <si>
    <t>Very complete and believable work, well presented.  You set up the value proposition of your solution very well and you made good use of your stated constraint: the Adobe Acrobat application.  Your prototype did a nice job of making your points, and the level of resolution was fine: attractive visually, did not contrast too much with the actual UI underneath but at the same time communicated that this was an idea, not a final design.  The only significant negative was that the object model you included did not show as much refinement as other areas.  I think you could have come up with a tighter model, with each object more obviously contributing value and providing useful actions.</t>
  </si>
  <si>
    <t>Your presentation was organized and rehearsed.  The resolution of your prototype was a bit too low--the issue mainly being that with so little of the detail rendered it is not possible to assess how your proposed layouts would work "in real life."  Your system design was quite simple, which can often be a good thing, however in this case it was not clear how your proposal represented any advance over the model one finds in Lore.  A final concern was that there was no connection explicit or implicit between your proposal and Adobe Creative Cloud.</t>
  </si>
  <si>
    <t>Your presentation was confident and clear.  Your system design is very interesting and contains the strong concept of always showing data, with selections acting to filter that data rather than starting with nothing and requiring selections in order to turn on data. In general the resolution of your prototype was good, however it is not clear how layouts would work if the content was more complex, for example, you had to show many more students, or rubrics with more dimensions.  Your score was also reduced in part because you did not include your object model or flow in your submission.  You also made no explicit or implicit connection to Adobe, or the Creative Cloud context.</t>
  </si>
  <si>
    <t xml:space="preserve"> The system and problem thinking brought to bear hear is high quality.  You added an interesting twist to the problem you were originally given in terms of thinking about how Carl could have a longer term, but still lightweight remote connection with students.  The resolution of the flow, object and data models you included is at the top of the group.  The visual quality of your prototype is good as well, however, from a content point of view it doesn't communicate much of a story about how it solves the problem you set up.</t>
  </si>
  <si>
    <t>You have done a very thorough and convincing job.  Your presentation was smooth and well rehearsed.  Your prototype is well resolved visually and the animations are high quality.  You have also done a nice job with the systems thinking part of the project as your object model and flow are carefully considered.  While you did an excellent job communicating a complex system design, I feel the complexity of this goes against one of the things you put forward as an issue for Matt, namely lack of time.  Given the complexity of your design, it is not credible that Matt would actually be able to use at a high level of efficiency when encountering it for the first time, which is precisely the primary use case.</t>
  </si>
  <si>
    <t xml:space="preserve"> The system thinking and conceptual model aspect of your work here is strong.  The idea of orienting everything around a smart inbox has promise, and obviously considerable thought went into your object model and your flow diagram.  However, the implementation of this work in the prototype was not successful because the UI appears extremely complex and the animations you included tend to disorient rather than communicate workflow.  Finally your presentation itself was challenging to follow because you moved very fast and spoke very quietly.  A difficult, but important lesson for you is that being an effective designer means not only having good ideas, but also making sure you can communicate them.</t>
  </si>
  <si>
    <t>Your set up is good; your stated 'basic concept' and 'key user story' are simply stated and on target.  However, your prototype does not deliver on meeting these goals as the conceptual model is not easy to understand, and doesn't appear to differ importantly from a file system wherein one may create as many or as few directories as wished.  This flexibility is probably a bad thing when it comes to collaboration as the system is likely to move in a direction of increasing complexity as individuals add things rather than try to understand how to re-use things others have created.  You did not supply an object model as requested and perhaps if you had thought about this you might have focussed on objects that really delivered on the value proposition that you proposed.</t>
  </si>
  <si>
    <t>The feeling conveyed by your presentation and submission is that buried within them are some good ideas that struggled to show themselves but couldn't.  My sense from reviewing your concept map, object model map and flow is that something really interesting is being worked out, but I can't quite follow what it is.  Your prototype does not help me much.  The initial navigation idea is competely opaque to me.  The actual review screen itself has some promise, and has a layout that suggests it could be a useful tool for reviewing work, if perhaps a bit too complex for a casual reviewer to master.  The quality of your thought and your ability to master complexity is clear, however, you must find a way to give yourself the time to produce and practice explanations that others can understand.</t>
  </si>
  <si>
    <t>Your presentation was excellent, clear, simple to understand narrative.  You did a good job of setting up the problem and showing how your solution addressed the problem statement.  You addressed the issue of synchronous and asynchronous situations well, and you added a nice additional idea about Matt being able to raise his hand to join the group discussion.  Your area for improvement would be raise the visual quality and resolution of your prototype UI.</t>
  </si>
  <si>
    <t>Excellent presentation, easy to follow, well and simply told narrative supported by the prototype screens.  The quality and resolution of your prototype exceeded expectations.  Your navigational schema was intriguing and appeared to support natural workflows, but did leave a bit of question regarding whether it would work as well in alternative use cases.  For example, making courses in terms of students works well in the direction you showed, but what if Justin wants to think about creating a course before it has any students in it?  One weakness of your submission was that it was missing an object model and I think this is something you would benefit from thinking harder about.  You have an intuition for how to create a usable system, but when it comes to being able to explain how to build it, you will need to think about how to group the functionality into objects.</t>
  </si>
  <si>
    <t>Your presentation was organized and rehearsed.  You did a good job presenting the user needs and the criticality of deadlines.  The organization around a dashboard made a lot of sense in terms of a model that allows Rebecca to stay on top of her projects and collaborations.  It is less clear that this is the best UI for creating new work.  The concept of being to access any file type seamlessly is compelling but it might be a good idea to consider that there is the dashboard for overall navigation and initial drill down, but then there might be a deeper drill down, or isolation mode, to work solely on a particular file without the distractions of collaboration tools.  A final area of improvement would be the resolution of the prototype UI.  It was acceptable for this assignment but did feel cluttered and a bit clunky.  Avoiding ALL CAP text would help, also the horizontal band of the news feed in the most important spot in the UI was not believable as the best presentation for that functionality.</t>
  </si>
  <si>
    <t>Your presentation was confident and clear.  You successfully treated several use cases thoroughly which demonstrated your organization.  With respect to your system design does appear to be an incremental improvment on Lore, particular with respect to the idea of visualizing assignments and the grading tools at the same time.  However, you lost points on this dimension because you chose to redesign Lore when the project sponsor was Adobe--this is a significant blunder.  Some issues with your UI are that you require more clicks than necessary, for example, rather than require one click a link to see a list of assignments, perhaps just display all the assignments as a grid on that landing page.  Another choice that could be improved would that when showing assignments, rather than showing an icon of the student who created it, show an thumbnail of the submission.</t>
  </si>
  <si>
    <t>There are several strong points with respect to your system design: establishing a collaboration view makes sense as does orienting this experience around a timeline.  There is something intriguing as well about the idea of a layering artwork in terms of owners of the layers.  However, your presentation of the idea lacked enough detail to make it believable, also the options presented when creating the layer are not clear (why create separate permissions for editing and viewing, why not have a single permission with levels?).  Another issue was that the resolution of your prototype UI could have been better.  The patterned stroke on your lines creates a sense of untidiness more than it does 'in process sketch' and in general one feels that not enough detail is included to judge whether or not the ideas would be practical given true screen real estate constraints.  Finally, your presentation itself was a bit hard to follow, as the slides were not well synched to your narration.</t>
  </si>
  <si>
    <t>individual score</t>
  </si>
  <si>
    <t>dimension score</t>
  </si>
  <si>
    <t>Producer</t>
  </si>
  <si>
    <t>Jasmine: presentation:</t>
  </si>
  <si>
    <t>Vivek:system design:</t>
  </si>
  <si>
    <t>Taylor:prototype:</t>
  </si>
  <si>
    <t>Processor</t>
  </si>
  <si>
    <t>Naomi:presentation:</t>
  </si>
  <si>
    <t>Hiroko:system design:</t>
  </si>
  <si>
    <t>Colin:prototype:</t>
  </si>
  <si>
    <t>Distributor</t>
  </si>
  <si>
    <t>Levi: presentation:</t>
  </si>
  <si>
    <t>Elaine: system design:</t>
  </si>
  <si>
    <t>Mallika:prototype:</t>
  </si>
  <si>
    <t>Buyer</t>
  </si>
  <si>
    <t>Christie:presentation:</t>
  </si>
  <si>
    <t>Brian:system design:</t>
  </si>
  <si>
    <t>Dona:prototype:</t>
  </si>
  <si>
    <t>Consumer</t>
  </si>
  <si>
    <t>Alex: application one score:</t>
  </si>
  <si>
    <t>Aaron: presentation:</t>
  </si>
  <si>
    <t>Yinan:system design:</t>
  </si>
  <si>
    <t>Dorahan:prototype:</t>
  </si>
  <si>
    <t>dimension</t>
  </si>
  <si>
    <t>team</t>
  </si>
  <si>
    <t>score</t>
  </si>
  <si>
    <t>presentation</t>
  </si>
  <si>
    <t>system design</t>
  </si>
  <si>
    <t>prototype</t>
  </si>
  <si>
    <t xml:space="preserve">Dorahan Arapgirlioglu </t>
  </si>
  <si>
    <t xml:space="preserve">Daniel Bornstein </t>
  </si>
  <si>
    <t xml:space="preserve">Jasmine Calderon </t>
  </si>
  <si>
    <t xml:space="preserve">Elaine Chu </t>
  </si>
  <si>
    <t xml:space="preserve">Christine Kim </t>
  </si>
  <si>
    <t xml:space="preserve">Hiroko Kobayashi </t>
  </si>
  <si>
    <t xml:space="preserve">Naomi Kwon </t>
  </si>
  <si>
    <t>Alexandra Modugno</t>
  </si>
  <si>
    <t>Levi Mousaw</t>
  </si>
  <si>
    <t>Mallika Puri</t>
  </si>
  <si>
    <t xml:space="preserve">Yinan Qiu </t>
  </si>
  <si>
    <t xml:space="preserve">Taylor Rogalski </t>
  </si>
  <si>
    <t xml:space="preserve">Vivek Shah </t>
  </si>
  <si>
    <t xml:space="preserve">Dana Silberberg Sahar </t>
  </si>
  <si>
    <t xml:space="preserve">Aaron Stevens </t>
  </si>
  <si>
    <t xml:space="preserve">Colin Willson </t>
  </si>
  <si>
    <t>Brian Wong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</si>
</sst>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6">
    <font>
      <sz val="10.0"/>
      <color rgb="FF000000"/>
      <name val="Arial"/>
    </font>
    <font/>
    <font>
      <b/>
      <sz val="14.0"/>
    </font>
    <font>
      <b/>
      <sz val="10.0"/>
    </font>
    <font>
      <b/>
      <sz val="10.0"/>
      <color rgb="FF000000"/>
    </font>
    <font>
      <sz val="10.0"/>
      <color rgb="FFD9D9D9"/>
    </font>
    <font>
      <sz val="10.0"/>
      <color rgb="FFCCCCCC"/>
    </font>
    <font>
      <b/>
      <sz val="14.0"/>
      <color rgb="FFCCCCCC"/>
    </font>
    <font>
      <b/>
      <sz val="10.0"/>
      <color rgb="FFCCCCCC"/>
    </font>
    <font>
      <b/>
      <sz val="10.0"/>
      <color rgb="FFD9D9D9"/>
    </font>
    <font>
      <sz val="10.0"/>
      <color rgb="FF999999"/>
    </font>
    <font>
      <sz val="12.0"/>
    </font>
    <font>
      <sz val="10.0"/>
      <color rgb="FF434343"/>
    </font>
    <font>
      <b/>
      <sz val="10.0"/>
      <color rgb="FF434343"/>
    </font>
    <font>
      <b/>
      <sz val="12.0"/>
    </font>
    <font>
      <b/>
      <sz val="10.0"/>
      <color rgb="FF999999"/>
    </font>
  </fonts>
  <fills count="7">
    <fill>
      <patternFill patternType="none"/>
    </fill>
    <fill>
      <patternFill patternType="lightGray"/>
    </fill>
    <fill>
      <patternFill patternType="solid">
        <fgColor rgb="FF9FC5E8"/>
        <bgColor rgb="FF9FC5E8"/>
      </patternFill>
    </fill>
    <fill>
      <patternFill patternType="solid">
        <fgColor rgb="FFD9D9D9"/>
        <bgColor rgb="FFD9D9D9"/>
      </patternFill>
    </fill>
    <fill>
      <patternFill patternType="solid">
        <fgColor rgb="FFFFFFFF"/>
        <bgColor rgb="FFFFFFFF"/>
      </patternFill>
    </fill>
    <fill>
      <patternFill patternType="solid">
        <fgColor rgb="FFB6D7A8"/>
        <bgColor rgb="FFB6D7A8"/>
      </patternFill>
    </fill>
    <fill>
      <patternFill patternType="solid">
        <fgColor rgb="FFEFEFEF"/>
        <bgColor rgb="FFEFEFEF"/>
      </patternFill>
    </fill>
  </fills>
  <borders count="15">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border>
  </borders>
  <cellStyleXfs count="1">
    <xf borderId="0" fillId="0" fontId="0" numFmtId="0" applyAlignment="1" applyFont="1"/>
  </cellStyleXfs>
  <cellXfs count="107">
    <xf borderId="0" fillId="0" fontId="0" numFmtId="0" xfId="0" applyAlignment="1" applyFont="1">
      <alignment readingOrder="0" shrinkToFit="0" vertical="bottom"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4" fillId="0" fontId="1" numFmtId="0" xfId="0" applyAlignment="1" applyBorder="1" applyFont="1">
      <alignment shrinkToFit="0" wrapText="1"/>
    </xf>
    <xf borderId="5" fillId="0" fontId="1" numFmtId="0" xfId="0" applyAlignment="1" applyBorder="1" applyFont="1">
      <alignment shrinkToFit="0" wrapText="1"/>
    </xf>
    <xf borderId="6" fillId="0" fontId="1" numFmtId="0" xfId="0" applyAlignment="1" applyBorder="1" applyFont="1">
      <alignment shrinkToFit="0" wrapText="1"/>
    </xf>
    <xf borderId="7" fillId="0" fontId="1" numFmtId="0" xfId="0" applyAlignment="1" applyBorder="1" applyFont="1">
      <alignment shrinkToFit="0" wrapText="1"/>
    </xf>
    <xf borderId="8" fillId="0" fontId="2" numFmtId="0" xfId="0" applyAlignment="1" applyBorder="1" applyFont="1">
      <alignment horizontal="center" shrinkToFit="0" vertical="bottom" wrapText="1"/>
    </xf>
    <xf borderId="9" fillId="0" fontId="1" numFmtId="0" xfId="0" applyAlignment="1" applyBorder="1" applyFont="1">
      <alignment horizontal="right" readingOrder="0" shrinkToFit="0" vertical="bottom" wrapText="1"/>
    </xf>
    <xf borderId="10" fillId="0" fontId="1" numFmtId="0" xfId="0" applyAlignment="1" applyBorder="1" applyFont="1">
      <alignment readingOrder="0" shrinkToFit="0" wrapText="1"/>
    </xf>
    <xf borderId="3" fillId="0" fontId="1" numFmtId="0" xfId="0" applyAlignment="1" applyBorder="1" applyFont="1">
      <alignment readingOrder="0" shrinkToFit="0" wrapText="1"/>
    </xf>
    <xf borderId="10" fillId="0" fontId="3" numFmtId="4" xfId="0" applyAlignment="1" applyBorder="1" applyFont="1" applyNumberFormat="1">
      <alignment readingOrder="0" shrinkToFit="0" wrapText="1"/>
    </xf>
    <xf borderId="10" fillId="0" fontId="3" numFmtId="0" xfId="0" applyAlignment="1" applyBorder="1" applyFont="1">
      <alignment readingOrder="0" shrinkToFit="0" wrapText="1"/>
    </xf>
    <xf borderId="10" fillId="2" fontId="4" numFmtId="0" xfId="0" applyAlignment="1" applyBorder="1" applyFill="1" applyFont="1">
      <alignment shrinkToFit="0" wrapText="1"/>
    </xf>
    <xf borderId="10" fillId="2" fontId="4" numFmtId="4" xfId="0" applyAlignment="1" applyBorder="1" applyFont="1" applyNumberFormat="1">
      <alignment shrinkToFit="0" wrapText="1"/>
    </xf>
    <xf borderId="10" fillId="3" fontId="1" numFmtId="0" xfId="0" applyAlignment="1" applyBorder="1" applyFill="1" applyFont="1">
      <alignment readingOrder="0" shrinkToFit="0" wrapText="1"/>
    </xf>
    <xf borderId="10" fillId="0" fontId="1" numFmtId="0" xfId="0" applyAlignment="1" applyBorder="1" applyFont="1">
      <alignment shrinkToFit="0" wrapText="1"/>
    </xf>
    <xf borderId="10" fillId="3" fontId="1" numFmtId="0" xfId="0" applyAlignment="1" applyBorder="1" applyFont="1">
      <alignment shrinkToFit="0" wrapText="1"/>
    </xf>
    <xf borderId="10" fillId="4" fontId="1" numFmtId="4" xfId="0" applyAlignment="1" applyBorder="1" applyFill="1" applyFont="1" applyNumberFormat="1">
      <alignment shrinkToFit="0" wrapText="1"/>
    </xf>
    <xf borderId="10" fillId="0" fontId="1" numFmtId="0" xfId="0" applyAlignment="1" applyBorder="1" applyFont="1">
      <alignment shrinkToFit="0" wrapText="1"/>
    </xf>
    <xf borderId="10" fillId="0" fontId="1" numFmtId="4" xfId="0" applyAlignment="1" applyBorder="1" applyFont="1" applyNumberFormat="1">
      <alignment shrinkToFit="0" wrapText="1"/>
    </xf>
    <xf borderId="10" fillId="5" fontId="3" numFmtId="4" xfId="0" applyAlignment="1" applyBorder="1" applyFill="1" applyFont="1" applyNumberFormat="1">
      <alignment readingOrder="0" shrinkToFit="0" wrapText="1"/>
    </xf>
    <xf borderId="10" fillId="5" fontId="3" numFmtId="4" xfId="0" applyAlignment="1" applyBorder="1" applyFont="1" applyNumberFormat="1">
      <alignment shrinkToFit="0" wrapText="1"/>
    </xf>
    <xf borderId="1" fillId="0" fontId="3" numFmtId="0" xfId="0" applyAlignment="1" applyBorder="1" applyFont="1">
      <alignment shrinkToFit="0" wrapText="1"/>
    </xf>
    <xf borderId="1" fillId="0" fontId="5" numFmtId="0" xfId="0" applyAlignment="1" applyBorder="1" applyFont="1">
      <alignment shrinkToFit="0" wrapText="1"/>
    </xf>
    <xf borderId="1" fillId="0" fontId="6" numFmtId="0" xfId="0" applyAlignment="1" applyBorder="1" applyFont="1">
      <alignment shrinkToFit="0" wrapText="1"/>
    </xf>
    <xf borderId="5" fillId="0" fontId="3" numFmtId="0" xfId="0" applyAlignment="1" applyBorder="1" applyFont="1">
      <alignment shrinkToFit="0" wrapText="1"/>
    </xf>
    <xf borderId="7" fillId="0" fontId="5" numFmtId="0" xfId="0" applyAlignment="1" applyBorder="1" applyFont="1">
      <alignment shrinkToFit="0" wrapText="1"/>
    </xf>
    <xf borderId="8" fillId="0" fontId="7" numFmtId="0" xfId="0" applyAlignment="1" applyBorder="1" applyFont="1">
      <alignment horizontal="center" shrinkToFit="0" vertical="bottom" wrapText="1"/>
    </xf>
    <xf borderId="11" fillId="0" fontId="6" numFmtId="0" xfId="0" applyAlignment="1" applyBorder="1" applyFont="1">
      <alignment shrinkToFit="0" wrapText="1"/>
    </xf>
    <xf borderId="9" fillId="0" fontId="3" numFmtId="0" xfId="0" applyAlignment="1" applyBorder="1" applyFont="1">
      <alignment horizontal="right" readingOrder="0" shrinkToFit="0" vertical="bottom" wrapText="1"/>
    </xf>
    <xf borderId="10" fillId="0" fontId="3" numFmtId="0" xfId="0" applyAlignment="1" applyBorder="1" applyFont="1">
      <alignment shrinkToFit="0" wrapText="1"/>
    </xf>
    <xf borderId="8" fillId="0" fontId="1" numFmtId="0" xfId="0" applyAlignment="1" applyBorder="1" applyFont="1">
      <alignment readingOrder="0" shrinkToFit="0" wrapText="1"/>
    </xf>
    <xf borderId="9" fillId="0" fontId="3" numFmtId="0" xfId="0" applyAlignment="1" applyBorder="1" applyFont="1">
      <alignment shrinkToFit="0" wrapText="1"/>
    </xf>
    <xf borderId="3" fillId="0" fontId="3" numFmtId="0" xfId="0" applyAlignment="1" applyBorder="1" applyFont="1">
      <alignment shrinkToFit="0" wrapText="1"/>
    </xf>
    <xf borderId="3" fillId="0" fontId="5" numFmtId="0" xfId="0" applyAlignment="1" applyBorder="1" applyFont="1">
      <alignment shrinkToFit="0" wrapText="1"/>
    </xf>
    <xf borderId="10" fillId="0" fontId="8" numFmtId="4" xfId="0" applyAlignment="1" applyBorder="1" applyFont="1" applyNumberFormat="1">
      <alignment readingOrder="0" shrinkToFit="0" wrapText="1"/>
    </xf>
    <xf borderId="10" fillId="0" fontId="8" numFmtId="0" xfId="0" applyAlignment="1" applyBorder="1" applyFont="1">
      <alignment shrinkToFit="0" wrapText="1"/>
    </xf>
    <xf borderId="10" fillId="2" fontId="9" numFmtId="0" xfId="0" applyAlignment="1" applyBorder="1" applyFont="1">
      <alignment shrinkToFit="0" wrapText="1"/>
    </xf>
    <xf borderId="10" fillId="2" fontId="8" numFmtId="4" xfId="0" applyAlignment="1" applyBorder="1" applyFont="1" applyNumberFormat="1">
      <alignment shrinkToFit="0" wrapText="1"/>
    </xf>
    <xf borderId="10" fillId="2" fontId="4" numFmtId="0" xfId="0" applyAlignment="1" applyBorder="1" applyFont="1">
      <alignment shrinkToFit="0" wrapText="1"/>
    </xf>
    <xf borderId="10" fillId="2" fontId="4" numFmtId="0" xfId="0" applyAlignment="1" applyBorder="1" applyFont="1">
      <alignment horizontal="right" readingOrder="0" shrinkToFit="0" vertical="bottom" wrapText="1"/>
    </xf>
    <xf borderId="10" fillId="3" fontId="3" numFmtId="0" xfId="0" applyAlignment="1" applyBorder="1" applyFont="1">
      <alignment readingOrder="0" shrinkToFit="0" wrapText="1"/>
    </xf>
    <xf borderId="10" fillId="0" fontId="5" numFmtId="0" xfId="0" applyAlignment="1" applyBorder="1" applyFont="1">
      <alignment readingOrder="0" shrinkToFit="0" wrapText="1"/>
    </xf>
    <xf borderId="10" fillId="4" fontId="6" numFmtId="4" xfId="0" applyAlignment="1" applyBorder="1" applyFont="1" applyNumberFormat="1">
      <alignment shrinkToFit="0" wrapText="1"/>
    </xf>
    <xf borderId="10" fillId="0" fontId="6" numFmtId="10" xfId="0" applyAlignment="1" applyBorder="1" applyFont="1" applyNumberFormat="1">
      <alignment shrinkToFit="0" wrapText="1"/>
    </xf>
    <xf borderId="10" fillId="3" fontId="3" numFmtId="0" xfId="0" applyAlignment="1" applyBorder="1" applyFont="1">
      <alignment shrinkToFit="0" wrapText="1"/>
    </xf>
    <xf borderId="10" fillId="0" fontId="3" numFmtId="9" xfId="0" applyAlignment="1" applyBorder="1" applyFont="1" applyNumberFormat="1">
      <alignment shrinkToFit="0" wrapText="1"/>
    </xf>
    <xf borderId="10" fillId="3" fontId="3" numFmtId="0" xfId="0" applyAlignment="1" applyBorder="1" applyFont="1">
      <alignment shrinkToFit="0" wrapText="1"/>
    </xf>
    <xf borderId="10" fillId="0" fontId="5" numFmtId="0" xfId="0" applyAlignment="1" applyBorder="1" applyFont="1">
      <alignment shrinkToFit="0" wrapText="1"/>
    </xf>
    <xf borderId="10" fillId="0" fontId="6" numFmtId="4" xfId="0" applyAlignment="1" applyBorder="1" applyFont="1" applyNumberFormat="1">
      <alignment shrinkToFit="0" wrapText="1"/>
    </xf>
    <xf borderId="10" fillId="0" fontId="6" numFmtId="0" xfId="0" applyAlignment="1" applyBorder="1" applyFont="1">
      <alignment shrinkToFit="0" wrapText="1"/>
    </xf>
    <xf borderId="8" fillId="0" fontId="1" numFmtId="0" xfId="0" applyAlignment="1" applyBorder="1" applyFont="1">
      <alignment shrinkToFit="0" wrapText="1"/>
    </xf>
    <xf borderId="10" fillId="5" fontId="9" numFmtId="4" xfId="0" applyAlignment="1" applyBorder="1" applyFont="1" applyNumberFormat="1">
      <alignment shrinkToFit="0" wrapText="1"/>
    </xf>
    <xf borderId="10" fillId="5" fontId="8" numFmtId="4" xfId="0" applyAlignment="1" applyBorder="1" applyFont="1" applyNumberFormat="1">
      <alignment shrinkToFit="0" wrapText="1"/>
    </xf>
    <xf borderId="8" fillId="5" fontId="3" numFmtId="4" xfId="0" applyAlignment="1" applyBorder="1" applyFont="1" applyNumberFormat="1">
      <alignment shrinkToFit="0" wrapText="1"/>
    </xf>
    <xf borderId="11" fillId="0" fontId="1" numFmtId="0" xfId="0" applyAlignment="1" applyBorder="1" applyFont="1">
      <alignment shrinkToFit="0" wrapText="1"/>
    </xf>
    <xf borderId="9" fillId="0" fontId="1" numFmtId="0" xfId="0" applyAlignment="1" applyBorder="1" applyFont="1">
      <alignment shrinkToFit="0" wrapText="1"/>
    </xf>
    <xf borderId="10" fillId="0" fontId="1" numFmtId="14" xfId="0" applyAlignment="1" applyBorder="1" applyFont="1" applyNumberFormat="1">
      <alignment readingOrder="0" shrinkToFit="0" wrapText="1"/>
    </xf>
    <xf borderId="10" fillId="2" fontId="4" numFmtId="0" xfId="0" applyAlignment="1" applyBorder="1" applyFont="1">
      <alignment readingOrder="0" shrinkToFit="0" wrapText="1"/>
    </xf>
    <xf borderId="10" fillId="0" fontId="1" numFmtId="0" xfId="0" applyAlignment="1" applyBorder="1" applyFont="1">
      <alignment horizontal="right" readingOrder="0" shrinkToFit="0" vertical="bottom" wrapText="1"/>
    </xf>
    <xf borderId="10" fillId="0" fontId="1" numFmtId="0" xfId="0" applyAlignment="1" applyBorder="1" applyFont="1">
      <alignment horizontal="right" shrinkToFit="0" vertical="bottom" wrapText="1"/>
    </xf>
    <xf borderId="10" fillId="3" fontId="1" numFmtId="0" xfId="0" applyAlignment="1" applyBorder="1" applyFont="1">
      <alignment shrinkToFit="0" wrapText="1"/>
    </xf>
    <xf borderId="5" fillId="0" fontId="1" numFmtId="0" xfId="0" applyAlignment="1" applyBorder="1" applyFont="1">
      <alignment readingOrder="0" shrinkToFit="0" wrapText="1"/>
    </xf>
    <xf borderId="8" fillId="0" fontId="1" numFmtId="14" xfId="0" applyAlignment="1" applyBorder="1" applyFont="1" applyNumberFormat="1">
      <alignment readingOrder="0" shrinkToFit="0" wrapText="1"/>
    </xf>
    <xf borderId="11" fillId="0" fontId="1" numFmtId="14" xfId="0" applyAlignment="1" applyBorder="1" applyFont="1" applyNumberFormat="1">
      <alignment readingOrder="0" shrinkToFit="0" wrapText="1"/>
    </xf>
    <xf borderId="9" fillId="0" fontId="1" numFmtId="14" xfId="0" applyAlignment="1" applyBorder="1" applyFont="1" applyNumberFormat="1">
      <alignment readingOrder="0" shrinkToFit="0" wrapText="1"/>
    </xf>
    <xf borderId="12" fillId="0" fontId="1" numFmtId="0" xfId="0" applyAlignment="1" applyBorder="1" applyFont="1">
      <alignment shrinkToFit="0" wrapText="1"/>
    </xf>
    <xf borderId="10" fillId="0" fontId="1" numFmtId="164" xfId="0" applyAlignment="1" applyBorder="1" applyFont="1" applyNumberFormat="1">
      <alignment shrinkToFit="0" wrapText="1"/>
    </xf>
    <xf borderId="10" fillId="5" fontId="3" numFmtId="164" xfId="0" applyAlignment="1" applyBorder="1" applyFont="1" applyNumberFormat="1">
      <alignment shrinkToFit="0" wrapText="1"/>
    </xf>
    <xf borderId="1" fillId="0" fontId="1" numFmtId="0" xfId="0" applyAlignment="1" applyBorder="1" applyFont="1">
      <alignment horizontal="right" readingOrder="0" shrinkToFit="0" vertical="bottom"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10" numFmtId="0" xfId="0" applyAlignment="1" applyBorder="1" applyFont="1">
      <alignment shrinkToFit="0" wrapText="1"/>
    </xf>
    <xf borderId="10" fillId="0" fontId="11" numFmtId="164" xfId="0" applyAlignment="1" applyBorder="1" applyFont="1" applyNumberFormat="1">
      <alignment horizontal="right" readingOrder="0" shrinkToFit="0" vertical="bottom" wrapText="1"/>
    </xf>
    <xf borderId="10" fillId="0" fontId="12" numFmtId="164" xfId="0" applyAlignment="1" applyBorder="1" applyFont="1" applyNumberFormat="1">
      <alignment horizontal="right" readingOrder="0" shrinkToFit="0" vertical="bottom" wrapText="1"/>
    </xf>
    <xf borderId="10" fillId="0" fontId="10" numFmtId="0" xfId="0" applyAlignment="1" applyBorder="1" applyFont="1">
      <alignment shrinkToFit="0" wrapText="1"/>
    </xf>
    <xf borderId="10" fillId="0" fontId="11" numFmtId="164" xfId="0" applyAlignment="1" applyBorder="1" applyFont="1" applyNumberFormat="1">
      <alignment shrinkToFit="0" wrapText="1"/>
    </xf>
    <xf borderId="10" fillId="0" fontId="13" numFmtId="164" xfId="0" applyAlignment="1" applyBorder="1" applyFont="1" applyNumberFormat="1">
      <alignment shrinkToFit="0" wrapText="1"/>
    </xf>
    <xf borderId="10" fillId="6" fontId="3" numFmtId="0" xfId="0" applyAlignment="1" applyBorder="1" applyFill="1" applyFont="1">
      <alignment shrinkToFit="0" wrapText="1"/>
    </xf>
    <xf borderId="10" fillId="6" fontId="3" numFmtId="0" xfId="0" applyAlignment="1" applyBorder="1" applyFont="1">
      <alignment readingOrder="0" shrinkToFit="0" wrapText="1"/>
    </xf>
    <xf borderId="10" fillId="6" fontId="14" numFmtId="164" xfId="0" applyAlignment="1" applyBorder="1" applyFont="1" applyNumberFormat="1">
      <alignment horizontal="right" shrinkToFit="0" vertical="bottom" wrapText="1"/>
    </xf>
    <xf borderId="10" fillId="6" fontId="3" numFmtId="0" xfId="0" applyAlignment="1" applyBorder="1" applyFont="1">
      <alignment horizontal="right" shrinkToFit="0" vertical="bottom" wrapText="1"/>
    </xf>
    <xf borderId="10" fillId="6" fontId="13" numFmtId="164" xfId="0" applyAlignment="1" applyBorder="1" applyFont="1" applyNumberFormat="1">
      <alignment shrinkToFit="0" wrapText="1"/>
    </xf>
    <xf borderId="10" fillId="6" fontId="15" numFmtId="0" xfId="0" applyAlignment="1" applyBorder="1" applyFont="1">
      <alignment horizontal="right" shrinkToFit="0" vertical="bottom" wrapText="1"/>
    </xf>
    <xf borderId="10" fillId="6" fontId="15" numFmtId="0" xfId="0" applyAlignment="1" applyBorder="1" applyFont="1">
      <alignment horizontal="right" shrinkToFit="0" vertical="bottom" wrapText="1"/>
    </xf>
    <xf borderId="10" fillId="6" fontId="3" numFmtId="0" xfId="0" applyAlignment="1" applyBorder="1" applyFont="1">
      <alignment horizontal="right" shrinkToFit="0" vertical="bottom" wrapText="1"/>
    </xf>
    <xf borderId="10" fillId="6" fontId="11" numFmtId="164" xfId="0" applyAlignment="1" applyBorder="1" applyFont="1" applyNumberFormat="1">
      <alignment shrinkToFit="0" wrapText="1"/>
    </xf>
    <xf borderId="10" fillId="0" fontId="12" numFmtId="164" xfId="0" applyAlignment="1" applyBorder="1" applyFont="1" applyNumberFormat="1">
      <alignment shrinkToFit="0" wrapText="1"/>
    </xf>
    <xf borderId="10" fillId="0" fontId="10" numFmtId="0" xfId="0" applyAlignment="1" applyBorder="1" applyFont="1">
      <alignment horizontal="right" readingOrder="0" shrinkToFit="0" vertical="bottom" wrapText="1"/>
    </xf>
    <xf borderId="10" fillId="0" fontId="10" numFmtId="0" xfId="0" applyAlignment="1" applyBorder="1" applyFont="1">
      <alignment horizontal="right" shrinkToFit="0" vertical="bottom" wrapText="1"/>
    </xf>
    <xf borderId="10" fillId="6" fontId="14" numFmtId="164" xfId="0" applyAlignment="1" applyBorder="1" applyFont="1" applyNumberFormat="1">
      <alignment shrinkToFit="0" wrapText="1"/>
    </xf>
    <xf borderId="10" fillId="0" fontId="10" numFmtId="0" xfId="0" applyAlignment="1" applyBorder="1" applyFont="1">
      <alignment readingOrder="0" shrinkToFit="0" wrapText="1"/>
    </xf>
    <xf borderId="10" fillId="6" fontId="3" numFmtId="0" xfId="0" applyAlignment="1" applyBorder="1" applyFont="1">
      <alignment shrinkToFit="0" wrapText="1"/>
    </xf>
    <xf borderId="10" fillId="0" fontId="1" numFmtId="0" xfId="0" applyAlignment="1" applyBorder="1" applyFont="1">
      <alignment horizontal="right" shrinkToFit="0" vertical="bottom" wrapText="1"/>
    </xf>
    <xf borderId="0" fillId="0" fontId="1" numFmtId="4" xfId="0" applyAlignment="1" applyFont="1" applyNumberFormat="1">
      <alignment horizontal="righ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right" shrinkToFit="0" vertical="bottom" wrapText="1"/>
    </xf>
    <xf borderId="0" fillId="0" fontId="1" numFmtId="4" xfId="0" applyAlignment="1" applyFont="1" applyNumberFormat="1">
      <alignment shrinkToFit="0" wrapText="1"/>
    </xf>
    <xf borderId="0" fillId="0" fontId="1" numFmtId="4" xfId="0" applyAlignment="1" applyFont="1" applyNumberFormat="1">
      <alignment readingOrder="0" shrinkToFit="0" wrapText="1"/>
    </xf>
    <xf borderId="0" fillId="0" fontId="3" numFmtId="0" xfId="0" applyAlignment="1" applyFont="1">
      <alignment horizontal="right" readingOrder="0" shrinkToFit="0" vertical="bottom" wrapText="1"/>
    </xf>
    <xf borderId="0" fillId="0" fontId="3" numFmtId="4" xfId="0" applyAlignment="1" applyFont="1" applyNumberFormat="1">
      <alignment shrinkToFit="0" wrapText="1"/>
    </xf>
    <xf borderId="13" fillId="0" fontId="1" numFmtId="0" xfId="0" applyAlignment="1" applyBorder="1" applyFont="1">
      <alignment shrinkToFit="0" wrapText="1"/>
    </xf>
    <xf borderId="14" fillId="0" fontId="1" numFmtId="0" xfId="0" applyAlignment="1" applyBorder="1" applyFont="1">
      <alignment shrinkToFit="0" wrapText="1"/>
    </xf>
  </cellXfs>
  <cellStyles count="1">
    <cellStyle xfId="0" name="Normal" builtinId="0"/>
  </cellStyles>
  <dxfs count="3">
    <dxf>
      <font>
        <color rgb="FFFFFFFF"/>
      </font>
      <fill>
        <patternFill patternType="solid">
          <fgColor rgb="FF5B0F00"/>
          <bgColor rgb="FF5B0F00"/>
        </patternFill>
      </fill>
      <border/>
    </dxf>
    <dxf>
      <font/>
      <fill>
        <patternFill patternType="solid">
          <fgColor rgb="FFFFD966"/>
          <bgColor rgb="FFFFD966"/>
        </patternFill>
      </fill>
      <border/>
    </dxf>
    <dxf>
      <font/>
      <fill>
        <patternFill patternType="solid">
          <fgColor rgb="FFCC4125"/>
          <bgColor rgb="FFCC4125"/>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2.75"/>
  <cols>
    <col customWidth="1" min="1" max="1" width="19.13"/>
    <col customWidth="1" min="2" max="2" width="24.25"/>
    <col customWidth="1" min="3" max="3" width="15.13"/>
    <col customWidth="1" min="4" max="4" width="6.63"/>
    <col customWidth="1" min="5" max="5" width="8.88"/>
    <col customWidth="1" min="6" max="6" width="8.38"/>
    <col customWidth="1" min="7" max="7" width="9.5"/>
    <col customWidth="1" min="8" max="8" width="7.5"/>
    <col customWidth="1" min="9" max="9" width="9.75"/>
  </cols>
  <sheetData>
    <row r="1">
      <c r="A1" s="1"/>
      <c r="B1" s="2"/>
      <c r="C1" s="3"/>
      <c r="D1" s="4"/>
      <c r="E1" s="1"/>
      <c r="F1" s="1"/>
      <c r="G1" s="1"/>
      <c r="H1" s="1"/>
      <c r="I1" s="1"/>
    </row>
    <row r="2">
      <c r="A2" s="5"/>
      <c r="B2" s="6"/>
      <c r="C2" s="6"/>
      <c r="D2" s="7"/>
      <c r="E2" s="8"/>
      <c r="F2" s="9" t="s">
        <v>0</v>
      </c>
      <c r="G2" s="10">
        <v>0.2</v>
      </c>
      <c r="H2" s="10">
        <v>0.3</v>
      </c>
      <c r="I2" s="10">
        <v>0.5</v>
      </c>
    </row>
    <row r="3" ht="1.5" customHeight="1">
      <c r="A3" s="3"/>
      <c r="B3" s="3"/>
      <c r="C3" s="11" t="s">
        <v>1</v>
      </c>
      <c r="D3" s="11" t="s">
        <v>2</v>
      </c>
      <c r="E3" s="12" t="s">
        <v>3</v>
      </c>
      <c r="F3" s="13" t="s">
        <v>4</v>
      </c>
      <c r="G3" s="10" t="s">
        <v>5</v>
      </c>
      <c r="H3" s="10" t="s">
        <v>6</v>
      </c>
      <c r="I3" s="10" t="s">
        <v>7</v>
      </c>
    </row>
    <row r="4">
      <c r="A4" s="14"/>
      <c r="B4" s="14"/>
      <c r="C4" s="14"/>
      <c r="D4" s="14"/>
      <c r="E4" s="15"/>
      <c r="F4" s="15"/>
      <c r="G4" s="14"/>
      <c r="H4" s="14"/>
      <c r="I4" s="14"/>
    </row>
    <row r="5">
      <c r="A5" s="16" t="s">
        <v>8</v>
      </c>
      <c r="B5" s="10" t="s">
        <v>9</v>
      </c>
      <c r="C5" s="17">
        <f t="shared" ref="C5:C20" si="1">round(2.15*E5-3.05,2)</f>
        <v>4</v>
      </c>
      <c r="D5" s="18" t="str">
        <f t="shared" ref="D5:D9" si="2">if(C5&gt;=3.7, " A",if(C5&gt;=3.5, " A-",if(C5&gt;=3.3, " B+",if(C5&gt;=3," B",if(C5&gt;=2.7, " B-",if(C5&gt;=2.5," C+",if(C5&gt;=2, " C",if(C5&gt;=1.7, " C-",if(C5&gt;=1.5, " D+",if(C5&gt;=1," D",if(C5&gt;=0.7, " D-",if(C5&gt;=0.5, " F+"," F"))))))))))))</f>
        <v> A</v>
      </c>
      <c r="E5" s="19">
        <f t="shared" ref="E5:E20" si="3">(iferror(G5,0)*$G$2)+(iferror(H5,0)*$H$2)+(iferror(I5,0)*$I$2)</f>
        <v>3.28</v>
      </c>
      <c r="F5" s="18" t="str">
        <f t="shared" ref="F5:F20" si="4">if(E5&gt;=3.7, " A",if(E5&gt;=3.5, " A-",if(E5&gt;=3.3, " B+",if(E5&gt;=3," B",if(E5&gt;=2.7, " B-",if(E5&gt;=2.5," C+",if(E5&gt;=2, " C",if(E5&gt;=1.7, " C-",if(E5&gt;=1.5, " D+",if(E5&gt;=1," D",if(E5&gt;=0.7, " D-",if(E5&gt;=0.5, " F+"," F"))))))))))))</f>
        <v> B</v>
      </c>
      <c r="G5" s="17">
        <f>Participation!A4</f>
        <v>3.1</v>
      </c>
      <c r="H5" s="17">
        <f>Lessons!C4</f>
        <v>3</v>
      </c>
      <c r="I5" s="17">
        <f>Applications!B4</f>
        <v>3.52</v>
      </c>
    </row>
    <row r="6">
      <c r="A6" s="16" t="s">
        <v>10</v>
      </c>
      <c r="B6" s="10" t="s">
        <v>11</v>
      </c>
      <c r="C6" s="17">
        <f t="shared" si="1"/>
        <v>2</v>
      </c>
      <c r="D6" s="18" t="str">
        <f t="shared" si="2"/>
        <v> C</v>
      </c>
      <c r="E6" s="19">
        <f t="shared" si="3"/>
        <v>2.35</v>
      </c>
      <c r="F6" s="18" t="str">
        <f t="shared" si="4"/>
        <v> C</v>
      </c>
      <c r="G6" s="17">
        <f>Participation!A6</f>
        <v>2.85</v>
      </c>
      <c r="H6" s="17">
        <f>Lessons!C6</f>
        <v>2</v>
      </c>
      <c r="I6" s="17">
        <f>Applications!B6</f>
        <v>2.36</v>
      </c>
    </row>
    <row r="7">
      <c r="A7" s="16" t="s">
        <v>12</v>
      </c>
      <c r="B7" s="10" t="s">
        <v>13</v>
      </c>
      <c r="C7" s="17">
        <f t="shared" si="1"/>
        <v>3.75</v>
      </c>
      <c r="D7" s="18" t="str">
        <f t="shared" si="2"/>
        <v> A</v>
      </c>
      <c r="E7" s="19">
        <f t="shared" si="3"/>
        <v>3.164</v>
      </c>
      <c r="F7" s="18" t="str">
        <f t="shared" si="4"/>
        <v> B</v>
      </c>
      <c r="G7" s="17">
        <f>Participation!A7</f>
        <v>3.17</v>
      </c>
      <c r="H7" s="17">
        <f>Lessons!C7</f>
        <v>3</v>
      </c>
      <c r="I7" s="17">
        <f>Applications!B7</f>
        <v>3.26</v>
      </c>
    </row>
    <row r="8">
      <c r="A8" s="16" t="s">
        <v>14</v>
      </c>
      <c r="B8" s="10" t="s">
        <v>15</v>
      </c>
      <c r="C8" s="17">
        <f t="shared" si="1"/>
        <v>2.71</v>
      </c>
      <c r="D8" s="18" t="str">
        <f t="shared" si="2"/>
        <v> B-</v>
      </c>
      <c r="E8" s="19">
        <f t="shared" si="3"/>
        <v>2.68</v>
      </c>
      <c r="F8" s="18" t="str">
        <f t="shared" si="4"/>
        <v> C+</v>
      </c>
      <c r="G8" s="17">
        <f>Participation!A8</f>
        <v>3.1</v>
      </c>
      <c r="H8" s="17">
        <f>Lessons!C8</f>
        <v>2</v>
      </c>
      <c r="I8" s="17">
        <f>Applications!B8</f>
        <v>2.92</v>
      </c>
    </row>
    <row r="9">
      <c r="A9" s="16" t="s">
        <v>16</v>
      </c>
      <c r="B9" s="10" t="s">
        <v>17</v>
      </c>
      <c r="C9" s="17">
        <f t="shared" si="1"/>
        <v>3.43</v>
      </c>
      <c r="D9" s="18" t="str">
        <f t="shared" si="2"/>
        <v> B+</v>
      </c>
      <c r="E9" s="19">
        <f t="shared" si="3"/>
        <v>3.015</v>
      </c>
      <c r="F9" s="18" t="str">
        <f t="shared" si="4"/>
        <v> B</v>
      </c>
      <c r="G9" s="17">
        <f>Participation!A9</f>
        <v>3.2</v>
      </c>
      <c r="H9" s="17">
        <f>Lessons!C9</f>
        <v>3</v>
      </c>
      <c r="I9" s="17">
        <f>Applications!B9</f>
        <v>2.95</v>
      </c>
    </row>
    <row r="10">
      <c r="A10" s="16" t="s">
        <v>18</v>
      </c>
      <c r="B10" s="10" t="s">
        <v>19</v>
      </c>
      <c r="C10" s="17">
        <f t="shared" si="1"/>
        <v>2.43</v>
      </c>
      <c r="D10" s="16" t="s">
        <v>20</v>
      </c>
      <c r="E10" s="19">
        <f t="shared" si="3"/>
        <v>2.548</v>
      </c>
      <c r="F10" s="18" t="str">
        <f t="shared" si="4"/>
        <v> C+</v>
      </c>
      <c r="G10" s="17">
        <f>Participation!A10</f>
        <v>3.14</v>
      </c>
      <c r="H10" s="17">
        <f>Lessons!C10</f>
        <v>2</v>
      </c>
      <c r="I10" s="17">
        <f>Applications!B10</f>
        <v>2.64</v>
      </c>
    </row>
    <row r="11">
      <c r="A11" s="16" t="s">
        <v>21</v>
      </c>
      <c r="B11" s="10" t="s">
        <v>22</v>
      </c>
      <c r="C11" s="17">
        <f t="shared" si="1"/>
        <v>3.4</v>
      </c>
      <c r="D11" s="18" t="str">
        <f t="shared" ref="D11:D20" si="5">if(C11&gt;=3.7, " A",if(C11&gt;=3.5, " A-",if(C11&gt;=3.3, " B+",if(C11&gt;=3," B",if(C11&gt;=2.7, " B-",if(C11&gt;=2.5," C+",if(C11&gt;=2, " C",if(C11&gt;=1.7, " C-",if(C11&gt;=1.5, " D+",if(C11&gt;=1," D",if(C11&gt;=0.7, " D-",if(C11&gt;=0.5, " F+"," F"))))))))))))</f>
        <v> B+</v>
      </c>
      <c r="E11" s="19">
        <f t="shared" si="3"/>
        <v>3.002</v>
      </c>
      <c r="F11" s="18" t="str">
        <f t="shared" si="4"/>
        <v> B</v>
      </c>
      <c r="G11" s="17">
        <f>Participation!A11</f>
        <v>3.31</v>
      </c>
      <c r="H11" s="17">
        <f>Lessons!C11</f>
        <v>2</v>
      </c>
      <c r="I11" s="17">
        <f>Applications!B11</f>
        <v>3.48</v>
      </c>
    </row>
    <row r="12">
      <c r="A12" s="16" t="s">
        <v>23</v>
      </c>
      <c r="B12" s="10" t="s">
        <v>24</v>
      </c>
      <c r="C12" s="17">
        <f t="shared" si="1"/>
        <v>3.88</v>
      </c>
      <c r="D12" s="18" t="str">
        <f t="shared" si="5"/>
        <v> A</v>
      </c>
      <c r="E12" s="19">
        <f t="shared" si="3"/>
        <v>3.221</v>
      </c>
      <c r="F12" s="18" t="str">
        <f t="shared" si="4"/>
        <v> B</v>
      </c>
      <c r="G12" s="17">
        <f>Participation!A12</f>
        <v>3.03</v>
      </c>
      <c r="H12" s="17">
        <f>Lessons!C12</f>
        <v>3</v>
      </c>
      <c r="I12" s="17">
        <f>Applications!B12</f>
        <v>3.43</v>
      </c>
    </row>
    <row r="13">
      <c r="A13" s="16" t="s">
        <v>25</v>
      </c>
      <c r="B13" s="10" t="s">
        <v>26</v>
      </c>
      <c r="C13" s="17">
        <f t="shared" si="1"/>
        <v>3.02</v>
      </c>
      <c r="D13" s="18" t="str">
        <f t="shared" si="5"/>
        <v> B</v>
      </c>
      <c r="E13" s="19">
        <f t="shared" si="3"/>
        <v>2.823</v>
      </c>
      <c r="F13" s="18" t="str">
        <f t="shared" si="4"/>
        <v> B-</v>
      </c>
      <c r="G13" s="17">
        <f>Participation!A13</f>
        <v>3.04</v>
      </c>
      <c r="H13" s="17">
        <f>Lessons!C13</f>
        <v>2</v>
      </c>
      <c r="I13" s="17">
        <f>Applications!B13</f>
        <v>3.23</v>
      </c>
    </row>
    <row r="14">
      <c r="A14" s="16" t="s">
        <v>27</v>
      </c>
      <c r="B14" s="10" t="s">
        <v>28</v>
      </c>
      <c r="C14" s="17">
        <f t="shared" si="1"/>
        <v>3.52</v>
      </c>
      <c r="D14" s="18" t="str">
        <f t="shared" si="5"/>
        <v> A-</v>
      </c>
      <c r="E14" s="19">
        <f t="shared" si="3"/>
        <v>3.058</v>
      </c>
      <c r="F14" s="18" t="str">
        <f t="shared" si="4"/>
        <v> B</v>
      </c>
      <c r="G14" s="17">
        <f>Participation!A14</f>
        <v>3.14</v>
      </c>
      <c r="H14" s="17">
        <f>Lessons!C14</f>
        <v>3</v>
      </c>
      <c r="I14" s="17">
        <f>Applications!B14</f>
        <v>3.06</v>
      </c>
    </row>
    <row r="15">
      <c r="A15" s="16" t="s">
        <v>29</v>
      </c>
      <c r="B15" s="10" t="s">
        <v>30</v>
      </c>
      <c r="C15" s="17">
        <f t="shared" si="1"/>
        <v>3.25</v>
      </c>
      <c r="D15" s="18" t="str">
        <f t="shared" si="5"/>
        <v> B</v>
      </c>
      <c r="E15" s="19">
        <f t="shared" si="3"/>
        <v>2.932</v>
      </c>
      <c r="F15" s="18" t="str">
        <f t="shared" si="4"/>
        <v> B-</v>
      </c>
      <c r="G15" s="17">
        <f>Participation!A15</f>
        <v>3.21</v>
      </c>
      <c r="H15" s="17">
        <f>Lessons!C15</f>
        <v>3</v>
      </c>
      <c r="I15" s="17">
        <f>Applications!B15</f>
        <v>2.78</v>
      </c>
    </row>
    <row r="16">
      <c r="A16" s="16" t="s">
        <v>31</v>
      </c>
      <c r="B16" s="10" t="s">
        <v>32</v>
      </c>
      <c r="C16" s="17">
        <f t="shared" si="1"/>
        <v>2.19</v>
      </c>
      <c r="D16" s="18" t="str">
        <f t="shared" si="5"/>
        <v> C</v>
      </c>
      <c r="E16" s="19">
        <f t="shared" si="3"/>
        <v>2.439</v>
      </c>
      <c r="F16" s="18" t="str">
        <f t="shared" si="4"/>
        <v> C</v>
      </c>
      <c r="G16" s="17">
        <f>Participation!A16</f>
        <v>3.17</v>
      </c>
      <c r="H16" s="17">
        <f>Lessons!C16</f>
        <v>2</v>
      </c>
      <c r="I16" s="17">
        <f>Applications!B16</f>
        <v>2.41</v>
      </c>
    </row>
    <row r="17">
      <c r="A17" s="10" t="s">
        <v>33</v>
      </c>
      <c r="B17" s="10" t="s">
        <v>34</v>
      </c>
      <c r="C17" s="17">
        <f t="shared" si="1"/>
        <v>3.42</v>
      </c>
      <c r="D17" s="18" t="str">
        <f t="shared" si="5"/>
        <v> B+</v>
      </c>
      <c r="E17" s="19">
        <f t="shared" si="3"/>
        <v>3.009</v>
      </c>
      <c r="F17" s="18" t="str">
        <f t="shared" si="4"/>
        <v> B</v>
      </c>
      <c r="G17" s="17">
        <f>Participation!A17</f>
        <v>3.17</v>
      </c>
      <c r="H17" s="17">
        <f>Lessons!C17</f>
        <v>3</v>
      </c>
      <c r="I17" s="17">
        <f>Applications!B17</f>
        <v>2.95</v>
      </c>
    </row>
    <row r="18">
      <c r="A18" s="16" t="s">
        <v>35</v>
      </c>
      <c r="B18" s="10" t="s">
        <v>36</v>
      </c>
      <c r="C18" s="17">
        <f t="shared" si="1"/>
        <v>3.23</v>
      </c>
      <c r="D18" s="18" t="str">
        <f t="shared" si="5"/>
        <v> B</v>
      </c>
      <c r="E18" s="19">
        <f t="shared" si="3"/>
        <v>2.922</v>
      </c>
      <c r="F18" s="18" t="str">
        <f t="shared" si="4"/>
        <v> B-</v>
      </c>
      <c r="G18" s="17">
        <f>Participation!A18</f>
        <v>3.36</v>
      </c>
      <c r="H18" s="17">
        <f>Lessons!C18</f>
        <v>2</v>
      </c>
      <c r="I18" s="17">
        <f>Applications!B18</f>
        <v>3.3</v>
      </c>
    </row>
    <row r="19">
      <c r="A19" s="16" t="s">
        <v>37</v>
      </c>
      <c r="B19" s="10" t="s">
        <v>38</v>
      </c>
      <c r="C19" s="17">
        <f t="shared" si="1"/>
        <v>2.15</v>
      </c>
      <c r="D19" s="18" t="str">
        <f t="shared" si="5"/>
        <v> C</v>
      </c>
      <c r="E19" s="19">
        <f t="shared" si="3"/>
        <v>2.419</v>
      </c>
      <c r="F19" s="18" t="str">
        <f t="shared" si="4"/>
        <v> C</v>
      </c>
      <c r="G19" s="17">
        <f>Participation!A19</f>
        <v>3.17</v>
      </c>
      <c r="H19" s="17">
        <f>Lessons!C19</f>
        <v>2</v>
      </c>
      <c r="I19" s="17">
        <f>Applications!B19</f>
        <v>2.37</v>
      </c>
    </row>
    <row r="20">
      <c r="A20" s="16" t="s">
        <v>39</v>
      </c>
      <c r="B20" s="10" t="s">
        <v>40</v>
      </c>
      <c r="C20" s="17">
        <f t="shared" si="1"/>
        <v>3.76</v>
      </c>
      <c r="D20" s="18" t="str">
        <f t="shared" si="5"/>
        <v> A</v>
      </c>
      <c r="E20" s="19">
        <f t="shared" si="3"/>
        <v>3.167</v>
      </c>
      <c r="F20" s="18" t="str">
        <f t="shared" si="4"/>
        <v> B</v>
      </c>
      <c r="G20" s="17">
        <f>Participation!A20</f>
        <v>3.21</v>
      </c>
      <c r="H20" s="17">
        <f>Lessons!C20</f>
        <v>3</v>
      </c>
      <c r="I20" s="17">
        <f>Applications!B20</f>
        <v>3.25</v>
      </c>
    </row>
    <row r="21">
      <c r="A21" s="20"/>
      <c r="B21" s="20"/>
      <c r="C21" s="20"/>
      <c r="D21" s="20"/>
      <c r="E21" s="21"/>
      <c r="F21" s="20"/>
      <c r="G21" s="20"/>
      <c r="H21" s="20"/>
      <c r="I21" s="20"/>
    </row>
    <row r="22">
      <c r="A22" s="22" t="s">
        <v>41</v>
      </c>
      <c r="B22" s="23"/>
      <c r="C22" s="23"/>
      <c r="D22" s="23"/>
      <c r="E22" s="23">
        <f>AVERAGE(E5:E20)</f>
        <v>2.8768125</v>
      </c>
      <c r="F22" s="23"/>
      <c r="G22" s="23">
        <f t="shared" ref="G22:I22" si="6">AVERAGE(G5:G20)</f>
        <v>3.148125</v>
      </c>
      <c r="H22" s="23">
        <f t="shared" si="6"/>
        <v>2.5</v>
      </c>
      <c r="I22" s="23">
        <f t="shared" si="6"/>
        <v>2.994375</v>
      </c>
    </row>
    <row r="23">
      <c r="A23" s="20"/>
      <c r="B23" s="20"/>
      <c r="C23" s="20"/>
      <c r="D23" s="20"/>
      <c r="E23" s="21"/>
      <c r="F23" s="20"/>
      <c r="G23" s="20"/>
      <c r="H23" s="20"/>
      <c r="I23" s="20"/>
    </row>
    <row r="24">
      <c r="A24" s="20"/>
      <c r="B24" s="20"/>
      <c r="C24" s="20"/>
      <c r="D24" s="20"/>
      <c r="E24" s="21"/>
      <c r="F24" s="20"/>
      <c r="G24" s="20"/>
      <c r="H24" s="20"/>
      <c r="I24" s="20"/>
    </row>
    <row r="25">
      <c r="A25" s="20"/>
      <c r="B25" s="20"/>
      <c r="C25" s="20"/>
      <c r="D25" s="20"/>
      <c r="E25" s="21"/>
      <c r="F25" s="20"/>
      <c r="G25" s="20"/>
      <c r="H25" s="20"/>
      <c r="I25" s="20"/>
    </row>
    <row r="26">
      <c r="A26" s="20"/>
      <c r="B26" s="20"/>
      <c r="C26" s="20"/>
      <c r="D26" s="20"/>
      <c r="E26" s="21"/>
      <c r="F26" s="20"/>
      <c r="G26" s="20"/>
      <c r="H26" s="20"/>
      <c r="I26" s="20"/>
    </row>
    <row r="27">
      <c r="A27" s="20"/>
      <c r="B27" s="20"/>
      <c r="C27" s="20"/>
      <c r="D27" s="20"/>
      <c r="E27" s="21"/>
      <c r="F27" s="20"/>
      <c r="G27" s="20"/>
      <c r="H27" s="20"/>
      <c r="I27" s="20"/>
    </row>
    <row r="28">
      <c r="A28" s="20"/>
      <c r="B28" s="20"/>
      <c r="C28" s="20"/>
      <c r="D28" s="20"/>
      <c r="E28" s="21"/>
      <c r="F28" s="20"/>
      <c r="G28" s="20"/>
      <c r="H28" s="20"/>
      <c r="I28" s="20"/>
    </row>
    <row r="29">
      <c r="A29" s="20"/>
      <c r="B29" s="20"/>
      <c r="C29" s="20"/>
      <c r="D29" s="20"/>
      <c r="E29" s="21"/>
      <c r="F29" s="20"/>
      <c r="G29" s="20"/>
      <c r="H29" s="20"/>
      <c r="I29" s="20"/>
    </row>
    <row r="30">
      <c r="A30" s="20"/>
      <c r="B30" s="20"/>
      <c r="C30" s="20"/>
      <c r="D30" s="20"/>
      <c r="E30" s="21"/>
      <c r="F30" s="20"/>
      <c r="G30" s="20"/>
      <c r="H30" s="20"/>
      <c r="I30" s="20"/>
    </row>
    <row r="31">
      <c r="A31" s="20"/>
      <c r="B31" s="20"/>
      <c r="C31" s="20"/>
      <c r="D31" s="20"/>
      <c r="E31" s="21"/>
      <c r="F31" s="20"/>
      <c r="G31" s="20"/>
      <c r="H31" s="20"/>
      <c r="I31" s="20"/>
    </row>
    <row r="32">
      <c r="A32" s="20"/>
      <c r="B32" s="20"/>
      <c r="C32" s="20"/>
      <c r="D32" s="20"/>
      <c r="E32" s="21"/>
      <c r="F32" s="20"/>
      <c r="G32" s="20"/>
      <c r="H32" s="20"/>
      <c r="I32" s="20"/>
    </row>
    <row r="33">
      <c r="A33" s="20"/>
      <c r="B33" s="20"/>
      <c r="C33" s="20"/>
      <c r="D33" s="20"/>
      <c r="E33" s="21"/>
      <c r="F33" s="20"/>
      <c r="G33" s="20"/>
      <c r="H33" s="20"/>
      <c r="I33" s="20"/>
    </row>
    <row r="34">
      <c r="A34" s="20"/>
      <c r="B34" s="20"/>
      <c r="C34" s="20"/>
      <c r="D34" s="20"/>
      <c r="E34" s="21"/>
      <c r="F34" s="20"/>
      <c r="G34" s="20"/>
      <c r="H34" s="20"/>
      <c r="I34" s="20"/>
    </row>
    <row r="35">
      <c r="A35" s="20"/>
      <c r="B35" s="20"/>
      <c r="C35" s="20"/>
      <c r="D35" s="20"/>
      <c r="E35" s="21"/>
      <c r="F35" s="20"/>
      <c r="G35" s="20"/>
      <c r="H35" s="20"/>
      <c r="I35" s="20"/>
    </row>
    <row r="36">
      <c r="A36" s="20"/>
      <c r="B36" s="20"/>
      <c r="C36" s="20"/>
      <c r="D36" s="20"/>
      <c r="E36" s="21"/>
      <c r="F36" s="20"/>
      <c r="G36" s="20"/>
      <c r="H36" s="20"/>
      <c r="I36" s="20"/>
    </row>
    <row r="37">
      <c r="A37" s="20"/>
      <c r="B37" s="20"/>
      <c r="C37" s="20"/>
      <c r="D37" s="20"/>
      <c r="E37" s="21"/>
      <c r="F37" s="20"/>
      <c r="G37" s="20"/>
      <c r="H37" s="20"/>
      <c r="I37" s="20"/>
    </row>
    <row r="38">
      <c r="A38" s="20"/>
      <c r="B38" s="20"/>
      <c r="C38" s="20"/>
      <c r="D38" s="20"/>
      <c r="E38" s="21"/>
      <c r="F38" s="20"/>
      <c r="G38" s="20"/>
      <c r="H38" s="20"/>
      <c r="I38" s="20"/>
    </row>
    <row r="39">
      <c r="A39" s="20"/>
      <c r="B39" s="20"/>
      <c r="C39" s="20"/>
      <c r="D39" s="20"/>
      <c r="E39" s="21"/>
      <c r="F39" s="20"/>
      <c r="G39" s="20"/>
      <c r="H39" s="20"/>
      <c r="I39" s="20"/>
    </row>
    <row r="40">
      <c r="A40" s="20"/>
      <c r="B40" s="20"/>
      <c r="C40" s="20"/>
      <c r="D40" s="20"/>
      <c r="E40" s="21"/>
      <c r="F40" s="20"/>
      <c r="G40" s="20"/>
      <c r="H40" s="20"/>
      <c r="I40" s="20"/>
    </row>
    <row r="41">
      <c r="A41" s="20"/>
      <c r="B41" s="20"/>
      <c r="C41" s="20"/>
      <c r="D41" s="20"/>
      <c r="E41" s="21"/>
      <c r="F41" s="20"/>
      <c r="G41" s="20"/>
      <c r="H41" s="20"/>
      <c r="I41" s="20"/>
    </row>
    <row r="42">
      <c r="A42" s="20"/>
      <c r="B42" s="20"/>
      <c r="C42" s="20"/>
      <c r="D42" s="20"/>
      <c r="E42" s="21"/>
      <c r="F42" s="20"/>
      <c r="G42" s="20"/>
      <c r="H42" s="20"/>
      <c r="I42" s="20"/>
    </row>
    <row r="43">
      <c r="A43" s="20"/>
      <c r="B43" s="20"/>
      <c r="C43" s="20"/>
      <c r="D43" s="20"/>
      <c r="E43" s="21"/>
      <c r="F43" s="20"/>
      <c r="G43" s="20"/>
      <c r="H43" s="20"/>
      <c r="I43" s="20"/>
    </row>
    <row r="44">
      <c r="A44" s="20"/>
      <c r="B44" s="20"/>
      <c r="C44" s="20"/>
      <c r="D44" s="20"/>
      <c r="E44" s="21"/>
      <c r="F44" s="20"/>
      <c r="G44" s="20"/>
      <c r="H44" s="20"/>
      <c r="I44" s="20"/>
    </row>
    <row r="45">
      <c r="A45" s="20"/>
      <c r="B45" s="20"/>
      <c r="C45" s="20"/>
      <c r="D45" s="20"/>
      <c r="E45" s="21"/>
      <c r="F45" s="20"/>
      <c r="G45" s="20"/>
      <c r="H45" s="20"/>
      <c r="I45" s="20"/>
    </row>
    <row r="46">
      <c r="A46" s="20"/>
      <c r="B46" s="20"/>
      <c r="C46" s="20"/>
      <c r="D46" s="20"/>
      <c r="E46" s="21"/>
      <c r="F46" s="20"/>
      <c r="G46" s="20"/>
      <c r="H46" s="20"/>
      <c r="I46" s="20"/>
    </row>
    <row r="47">
      <c r="A47" s="20"/>
      <c r="B47" s="20"/>
      <c r="C47" s="20"/>
      <c r="D47" s="20"/>
      <c r="E47" s="21"/>
      <c r="F47" s="20"/>
      <c r="G47" s="20"/>
      <c r="H47" s="20"/>
      <c r="I47" s="20"/>
    </row>
    <row r="48">
      <c r="A48" s="20"/>
      <c r="B48" s="20"/>
      <c r="C48" s="20"/>
      <c r="D48" s="20"/>
      <c r="E48" s="21"/>
      <c r="F48" s="20"/>
      <c r="G48" s="20"/>
      <c r="H48" s="20"/>
      <c r="I48" s="20"/>
    </row>
    <row r="49">
      <c r="A49" s="20"/>
      <c r="B49" s="20"/>
      <c r="C49" s="20"/>
      <c r="D49" s="20"/>
      <c r="E49" s="21"/>
      <c r="F49" s="20"/>
      <c r="G49" s="20"/>
      <c r="H49" s="20"/>
      <c r="I49" s="20"/>
    </row>
    <row r="50">
      <c r="A50" s="20"/>
      <c r="B50" s="20"/>
      <c r="C50" s="20"/>
      <c r="D50" s="20"/>
      <c r="E50" s="21"/>
      <c r="F50" s="20"/>
      <c r="G50" s="20"/>
      <c r="H50" s="20"/>
      <c r="I50" s="20"/>
    </row>
    <row r="51">
      <c r="A51" s="20"/>
      <c r="B51" s="20"/>
      <c r="C51" s="20"/>
      <c r="D51" s="20"/>
      <c r="E51" s="21"/>
      <c r="F51" s="20"/>
      <c r="G51" s="20"/>
      <c r="H51" s="20"/>
      <c r="I51" s="20"/>
    </row>
    <row r="52">
      <c r="A52" s="20"/>
      <c r="B52" s="20"/>
      <c r="C52" s="20"/>
      <c r="D52" s="20"/>
      <c r="E52" s="21"/>
      <c r="F52" s="20"/>
      <c r="G52" s="20"/>
      <c r="H52" s="20"/>
      <c r="I52" s="20"/>
    </row>
    <row r="53">
      <c r="A53" s="20"/>
      <c r="B53" s="20"/>
      <c r="C53" s="20"/>
      <c r="D53" s="20"/>
      <c r="E53" s="21"/>
      <c r="F53" s="20"/>
      <c r="G53" s="20"/>
      <c r="H53" s="20"/>
      <c r="I53" s="20"/>
    </row>
    <row r="54">
      <c r="A54" s="20"/>
      <c r="B54" s="20"/>
      <c r="C54" s="20"/>
      <c r="D54" s="20"/>
      <c r="E54" s="21"/>
      <c r="F54" s="20"/>
      <c r="G54" s="20"/>
      <c r="H54" s="20"/>
      <c r="I54" s="20"/>
    </row>
    <row r="55">
      <c r="A55" s="20"/>
      <c r="B55" s="20"/>
      <c r="C55" s="20"/>
      <c r="D55" s="20"/>
      <c r="E55" s="21"/>
      <c r="F55" s="20"/>
      <c r="G55" s="20"/>
      <c r="H55" s="20"/>
      <c r="I55" s="20"/>
    </row>
    <row r="56">
      <c r="A56" s="20"/>
      <c r="B56" s="20"/>
      <c r="C56" s="20"/>
      <c r="D56" s="20"/>
      <c r="E56" s="21"/>
      <c r="F56" s="20"/>
      <c r="G56" s="20"/>
      <c r="H56" s="20"/>
      <c r="I56" s="20"/>
    </row>
    <row r="57">
      <c r="A57" s="20"/>
      <c r="B57" s="20"/>
      <c r="C57" s="20"/>
      <c r="D57" s="20"/>
      <c r="E57" s="21"/>
      <c r="F57" s="20"/>
      <c r="G57" s="20"/>
      <c r="H57" s="20"/>
      <c r="I57" s="20"/>
    </row>
    <row r="58">
      <c r="A58" s="20"/>
      <c r="B58" s="20"/>
      <c r="C58" s="20"/>
      <c r="D58" s="20"/>
      <c r="E58" s="21"/>
      <c r="F58" s="20"/>
      <c r="G58" s="20"/>
      <c r="H58" s="20"/>
      <c r="I58" s="20"/>
    </row>
    <row r="59">
      <c r="A59" s="20"/>
      <c r="B59" s="20"/>
      <c r="C59" s="20"/>
      <c r="D59" s="20"/>
      <c r="E59" s="21"/>
      <c r="F59" s="20"/>
      <c r="G59" s="20"/>
      <c r="H59" s="20"/>
      <c r="I59" s="20"/>
    </row>
    <row r="60">
      <c r="A60" s="20"/>
      <c r="B60" s="20"/>
      <c r="C60" s="20"/>
      <c r="D60" s="20"/>
      <c r="E60" s="21"/>
      <c r="F60" s="20"/>
      <c r="G60" s="20"/>
      <c r="H60" s="20"/>
      <c r="I60" s="20"/>
    </row>
    <row r="61">
      <c r="A61" s="20"/>
      <c r="B61" s="20"/>
      <c r="C61" s="20"/>
      <c r="D61" s="20"/>
      <c r="E61" s="21"/>
      <c r="F61" s="20"/>
      <c r="G61" s="20"/>
      <c r="H61" s="20"/>
      <c r="I61" s="20"/>
    </row>
    <row r="62">
      <c r="A62" s="20"/>
      <c r="B62" s="20"/>
      <c r="C62" s="20"/>
      <c r="D62" s="20"/>
      <c r="E62" s="21"/>
      <c r="F62" s="20"/>
      <c r="G62" s="20"/>
      <c r="H62" s="20"/>
      <c r="I62" s="20"/>
    </row>
    <row r="63">
      <c r="A63" s="20"/>
      <c r="B63" s="20"/>
      <c r="C63" s="20"/>
      <c r="D63" s="20"/>
      <c r="E63" s="21"/>
      <c r="F63" s="20"/>
      <c r="G63" s="20"/>
      <c r="H63" s="20"/>
      <c r="I63" s="20"/>
    </row>
    <row r="64">
      <c r="A64" s="20"/>
      <c r="B64" s="20"/>
      <c r="C64" s="20"/>
      <c r="D64" s="20"/>
      <c r="E64" s="21"/>
      <c r="F64" s="20"/>
      <c r="G64" s="20"/>
      <c r="H64" s="20"/>
      <c r="I64" s="20"/>
    </row>
    <row r="65">
      <c r="A65" s="20"/>
      <c r="B65" s="20"/>
      <c r="C65" s="20"/>
      <c r="D65" s="20"/>
      <c r="E65" s="21"/>
      <c r="F65" s="20"/>
      <c r="G65" s="20"/>
      <c r="H65" s="20"/>
      <c r="I65" s="20"/>
    </row>
    <row r="66">
      <c r="A66" s="20"/>
      <c r="B66" s="20"/>
      <c r="C66" s="20"/>
      <c r="D66" s="20"/>
      <c r="E66" s="21"/>
      <c r="F66" s="20"/>
      <c r="G66" s="20"/>
      <c r="H66" s="20"/>
      <c r="I66" s="20"/>
    </row>
    <row r="67">
      <c r="A67" s="20"/>
      <c r="B67" s="20"/>
      <c r="C67" s="20"/>
      <c r="D67" s="20"/>
      <c r="E67" s="21"/>
      <c r="F67" s="20"/>
      <c r="G67" s="20"/>
      <c r="H67" s="20"/>
      <c r="I67" s="20"/>
    </row>
    <row r="68">
      <c r="A68" s="20"/>
      <c r="B68" s="20"/>
      <c r="C68" s="20"/>
      <c r="D68" s="20"/>
      <c r="E68" s="21"/>
      <c r="F68" s="20"/>
      <c r="G68" s="20"/>
      <c r="H68" s="20"/>
      <c r="I68" s="20"/>
    </row>
    <row r="69">
      <c r="A69" s="20"/>
      <c r="B69" s="20"/>
      <c r="C69" s="20"/>
      <c r="D69" s="20"/>
      <c r="E69" s="21"/>
      <c r="F69" s="20"/>
      <c r="G69" s="20"/>
      <c r="H69" s="20"/>
      <c r="I69" s="20"/>
    </row>
    <row r="70">
      <c r="A70" s="20"/>
      <c r="B70" s="20"/>
      <c r="C70" s="20"/>
      <c r="D70" s="20"/>
      <c r="E70" s="21"/>
      <c r="F70" s="20"/>
      <c r="G70" s="20"/>
      <c r="H70" s="20"/>
      <c r="I70" s="20"/>
    </row>
    <row r="71">
      <c r="A71" s="20"/>
      <c r="B71" s="20"/>
      <c r="C71" s="20"/>
      <c r="D71" s="20"/>
      <c r="E71" s="21"/>
      <c r="F71" s="20"/>
      <c r="G71" s="20"/>
      <c r="H71" s="20"/>
      <c r="I71" s="20"/>
    </row>
    <row r="72">
      <c r="A72" s="20"/>
      <c r="B72" s="20"/>
      <c r="C72" s="20"/>
      <c r="D72" s="20"/>
      <c r="E72" s="21"/>
      <c r="F72" s="20"/>
      <c r="G72" s="20"/>
      <c r="H72" s="20"/>
      <c r="I72" s="20"/>
    </row>
    <row r="73">
      <c r="A73" s="20"/>
      <c r="B73" s="20"/>
      <c r="C73" s="20"/>
      <c r="D73" s="20"/>
      <c r="E73" s="21"/>
      <c r="F73" s="20"/>
      <c r="G73" s="20"/>
      <c r="H73" s="20"/>
      <c r="I73" s="20"/>
    </row>
    <row r="74">
      <c r="A74" s="20"/>
      <c r="B74" s="20"/>
      <c r="C74" s="20"/>
      <c r="D74" s="20"/>
      <c r="E74" s="21"/>
      <c r="F74" s="20"/>
      <c r="G74" s="20"/>
      <c r="H74" s="20"/>
      <c r="I74" s="20"/>
    </row>
    <row r="75">
      <c r="A75" s="20"/>
      <c r="B75" s="20"/>
      <c r="C75" s="20"/>
      <c r="D75" s="20"/>
      <c r="E75" s="21"/>
      <c r="F75" s="20"/>
      <c r="G75" s="20"/>
      <c r="H75" s="20"/>
      <c r="I75" s="20"/>
    </row>
    <row r="76">
      <c r="A76" s="20"/>
      <c r="B76" s="20"/>
      <c r="C76" s="20"/>
      <c r="D76" s="20"/>
      <c r="E76" s="21"/>
      <c r="F76" s="20"/>
      <c r="G76" s="20"/>
      <c r="H76" s="20"/>
      <c r="I76" s="20"/>
    </row>
    <row r="77">
      <c r="A77" s="20"/>
      <c r="B77" s="20"/>
      <c r="C77" s="20"/>
      <c r="D77" s="20"/>
      <c r="E77" s="21"/>
      <c r="F77" s="20"/>
      <c r="G77" s="20"/>
      <c r="H77" s="20"/>
      <c r="I77" s="20"/>
    </row>
    <row r="78">
      <c r="A78" s="20"/>
      <c r="B78" s="20"/>
      <c r="C78" s="20"/>
      <c r="D78" s="20"/>
      <c r="E78" s="21"/>
      <c r="F78" s="20"/>
      <c r="G78" s="20"/>
      <c r="H78" s="20"/>
      <c r="I78" s="20"/>
    </row>
    <row r="79">
      <c r="A79" s="20"/>
      <c r="B79" s="20"/>
      <c r="C79" s="20"/>
      <c r="D79" s="20"/>
      <c r="E79" s="21"/>
      <c r="F79" s="20"/>
      <c r="G79" s="20"/>
      <c r="H79" s="20"/>
      <c r="I79" s="20"/>
    </row>
    <row r="80">
      <c r="A80" s="20"/>
      <c r="B80" s="20"/>
      <c r="C80" s="20"/>
      <c r="D80" s="20"/>
      <c r="E80" s="21"/>
      <c r="F80" s="20"/>
      <c r="G80" s="20"/>
      <c r="H80" s="20"/>
      <c r="I80" s="20"/>
    </row>
    <row r="81">
      <c r="A81" s="20"/>
      <c r="B81" s="20"/>
      <c r="C81" s="20"/>
      <c r="D81" s="20"/>
      <c r="E81" s="21"/>
      <c r="F81" s="20"/>
      <c r="G81" s="20"/>
      <c r="H81" s="20"/>
      <c r="I81" s="20"/>
    </row>
    <row r="82">
      <c r="A82" s="20"/>
      <c r="B82" s="20"/>
      <c r="C82" s="20"/>
      <c r="D82" s="20"/>
      <c r="E82" s="21"/>
      <c r="F82" s="20"/>
      <c r="G82" s="20"/>
      <c r="H82" s="20"/>
      <c r="I82" s="20"/>
    </row>
  </sheetData>
  <conditionalFormatting sqref="D5:D20">
    <cfRule type="cellIs" dxfId="0" priority="1" operator="equal">
      <formula>"F"</formula>
    </cfRule>
  </conditionalFormatting>
  <conditionalFormatting sqref="F5:F20">
    <cfRule type="cellIs" dxfId="0" priority="2" operator="equal">
      <formula>"F"</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topLeftCell="B1" activePane="topRight" state="frozen"/>
      <selection activeCell="C2" sqref="C2" pane="topRight"/>
    </sheetView>
  </sheetViews>
  <sheetFormatPr customHeight="1" defaultColWidth="12.63" defaultRowHeight="12.75"/>
  <cols>
    <col customWidth="1" min="1" max="1" width="19.13"/>
    <col customWidth="1" min="2" max="2" width="24.25"/>
    <col customWidth="1" min="3" max="9" width="15.13"/>
  </cols>
  <sheetData>
    <row r="1">
      <c r="A1" s="24"/>
      <c r="B1" s="25"/>
      <c r="C1" s="26"/>
      <c r="D1" s="26"/>
      <c r="E1" s="24"/>
      <c r="F1" s="1"/>
      <c r="G1" s="24"/>
      <c r="H1" s="1"/>
      <c r="I1" s="24"/>
    </row>
    <row r="2">
      <c r="A2" s="27"/>
      <c r="B2" s="28"/>
      <c r="C2" s="29"/>
      <c r="D2" s="30"/>
      <c r="E2" s="31" t="s">
        <v>0</v>
      </c>
      <c r="F2" s="10">
        <v>0.2</v>
      </c>
      <c r="G2" s="32"/>
      <c r="H2" s="33">
        <v>0.3</v>
      </c>
      <c r="I2" s="34"/>
    </row>
    <row r="3" ht="1.5" customHeight="1">
      <c r="A3" s="35"/>
      <c r="B3" s="36"/>
      <c r="C3" s="37" t="s">
        <v>42</v>
      </c>
      <c r="D3" s="38"/>
      <c r="E3" s="13" t="s">
        <v>43</v>
      </c>
      <c r="F3" s="10" t="s">
        <v>5</v>
      </c>
      <c r="G3" s="13" t="s">
        <v>44</v>
      </c>
      <c r="H3" s="10" t="s">
        <v>6</v>
      </c>
      <c r="I3" s="13" t="s">
        <v>44</v>
      </c>
    </row>
    <row r="4">
      <c r="A4" s="14"/>
      <c r="B4" s="39"/>
      <c r="C4" s="40">
        <f>(F4*F2) + (H4*H2)</f>
        <v>16.4</v>
      </c>
      <c r="D4" s="40"/>
      <c r="E4" s="15"/>
      <c r="F4" s="41">
        <f>sum(Participation!D3:P3)</f>
        <v>52</v>
      </c>
      <c r="G4" s="42" t="s">
        <v>5</v>
      </c>
      <c r="H4" s="41">
        <f>Lessons!B3</f>
        <v>20</v>
      </c>
      <c r="I4" s="42" t="s">
        <v>6</v>
      </c>
    </row>
    <row r="5">
      <c r="A5" s="43" t="s">
        <v>8</v>
      </c>
      <c r="B5" s="44" t="s">
        <v>9</v>
      </c>
      <c r="C5" s="45">
        <f>(iferror(F5,0)*$F$2)+(iferror(H5,0)*$H$2)</f>
        <v>14.8</v>
      </c>
      <c r="D5" s="46">
        <f>C5/$C$4</f>
        <v>0.9024390244</v>
      </c>
      <c r="E5" s="47" t="str">
        <f>if(D5&gt;=0.92, " A",if(D5&gt;=0.87, " A-",if(D5&gt;=0.83, " B+",if(D5&gt;=0.75," B",if(D5&gt;=0.67, " B-",if(D5&gt;=0.58," C+",if(D5&gt;=0.2, " C",if(D5&gt;=0.42, " C-",if(D5&gt;=0.33, " D+",if(D5&gt;=0.25," D",if(D5&gt;=0.17, " D-",if(D5&gt;=0.8, " F+"," F"))))))))))))</f>
        <v> A-</v>
      </c>
      <c r="F5" s="17">
        <f>sum(Participation!D4:P4)</f>
        <v>47</v>
      </c>
      <c r="G5" s="48">
        <f>F5/$F$4</f>
        <v>0.9038461538</v>
      </c>
      <c r="H5" s="17">
        <f>Lessons!B4</f>
        <v>18</v>
      </c>
      <c r="I5" s="48">
        <f>H5/$H$4</f>
        <v>0.9</v>
      </c>
    </row>
    <row r="6">
      <c r="A6" s="49"/>
      <c r="B6" s="50"/>
      <c r="C6" s="45"/>
      <c r="D6" s="46"/>
      <c r="E6" s="49"/>
      <c r="F6" s="20"/>
      <c r="G6" s="48"/>
      <c r="H6" s="20"/>
      <c r="I6" s="48"/>
    </row>
    <row r="7">
      <c r="A7" s="43" t="s">
        <v>10</v>
      </c>
      <c r="B7" s="44" t="s">
        <v>11</v>
      </c>
      <c r="C7" s="45">
        <f t="shared" ref="C7:C21" si="1">(iferror(F7,0)*$F$2)+(iferror(H7,0)*$H$2)</f>
        <v>7.7</v>
      </c>
      <c r="D7" s="46">
        <f t="shared" ref="D7:D21" si="2">C7/$C$4</f>
        <v>0.4695121951</v>
      </c>
      <c r="E7" s="47" t="str">
        <f t="shared" ref="E7:E21" si="3">if(D7&gt;=0.92, " A",if(D7&gt;=0.87, " A-",if(D7&gt;=0.83, " B+",if(D7&gt;=0.75," B",if(D7&gt;=0.67, " B-",if(D7&gt;=0.58," C+",if(D7&gt;=0.2, " C",if(D7&gt;=0.42, " C-",if(D7&gt;=0.33, " D+",if(D7&gt;=0.25," D",if(D7&gt;=0.17, " D-",if(D7&gt;=0.8, " F+"," F"))))))))))))</f>
        <v> C</v>
      </c>
      <c r="F7" s="17">
        <f>sum(Participation!D6:P6)</f>
        <v>31</v>
      </c>
      <c r="G7" s="48">
        <f t="shared" ref="G7:G21" si="4">F7/$F$4</f>
        <v>0.5961538462</v>
      </c>
      <c r="H7" s="17">
        <f>Lessons!B6</f>
        <v>5</v>
      </c>
      <c r="I7" s="48">
        <f t="shared" ref="I7:I21" si="5">H7/$H$4</f>
        <v>0.25</v>
      </c>
    </row>
    <row r="8">
      <c r="A8" s="43" t="s">
        <v>12</v>
      </c>
      <c r="B8" s="44" t="s">
        <v>13</v>
      </c>
      <c r="C8" s="45">
        <f t="shared" si="1"/>
        <v>12.7</v>
      </c>
      <c r="D8" s="46">
        <f t="shared" si="2"/>
        <v>0.7743902439</v>
      </c>
      <c r="E8" s="47" t="str">
        <f t="shared" si="3"/>
        <v> B</v>
      </c>
      <c r="F8" s="17">
        <f>sum(Participation!D7:P7)</f>
        <v>44</v>
      </c>
      <c r="G8" s="48">
        <f t="shared" si="4"/>
        <v>0.8461538462</v>
      </c>
      <c r="H8" s="17">
        <f>Lessons!B7</f>
        <v>13</v>
      </c>
      <c r="I8" s="48">
        <f t="shared" si="5"/>
        <v>0.65</v>
      </c>
    </row>
    <row r="9">
      <c r="A9" s="43" t="s">
        <v>14</v>
      </c>
      <c r="B9" s="44" t="s">
        <v>15</v>
      </c>
      <c r="C9" s="45">
        <f t="shared" si="1"/>
        <v>11.3</v>
      </c>
      <c r="D9" s="46">
        <f t="shared" si="2"/>
        <v>0.6890243902</v>
      </c>
      <c r="E9" s="47" t="str">
        <f t="shared" si="3"/>
        <v> B-</v>
      </c>
      <c r="F9" s="17">
        <f>sum(Participation!D8:P8)</f>
        <v>43</v>
      </c>
      <c r="G9" s="48">
        <f t="shared" si="4"/>
        <v>0.8269230769</v>
      </c>
      <c r="H9" s="17">
        <f>Lessons!B8</f>
        <v>9</v>
      </c>
      <c r="I9" s="48">
        <f t="shared" si="5"/>
        <v>0.45</v>
      </c>
    </row>
    <row r="10">
      <c r="A10" s="43" t="s">
        <v>16</v>
      </c>
      <c r="B10" s="44" t="s">
        <v>17</v>
      </c>
      <c r="C10" s="45">
        <f t="shared" si="1"/>
        <v>9.6</v>
      </c>
      <c r="D10" s="46">
        <f t="shared" si="2"/>
        <v>0.5853658537</v>
      </c>
      <c r="E10" s="47" t="str">
        <f t="shared" si="3"/>
        <v> C+</v>
      </c>
      <c r="F10" s="17">
        <f>sum(Participation!D9:P9)</f>
        <v>30</v>
      </c>
      <c r="G10" s="48">
        <f t="shared" si="4"/>
        <v>0.5769230769</v>
      </c>
      <c r="H10" s="17">
        <f>Lessons!B9</f>
        <v>12</v>
      </c>
      <c r="I10" s="48">
        <f t="shared" si="5"/>
        <v>0.6</v>
      </c>
    </row>
    <row r="11">
      <c r="A11" s="43" t="s">
        <v>18</v>
      </c>
      <c r="B11" s="44" t="s">
        <v>19</v>
      </c>
      <c r="C11" s="45">
        <f t="shared" si="1"/>
        <v>13.3</v>
      </c>
      <c r="D11" s="46">
        <f t="shared" si="2"/>
        <v>0.8109756098</v>
      </c>
      <c r="E11" s="47" t="str">
        <f t="shared" si="3"/>
        <v> B</v>
      </c>
      <c r="F11" s="17">
        <f>sum(Participation!D10:P10)</f>
        <v>44</v>
      </c>
      <c r="G11" s="48">
        <f t="shared" si="4"/>
        <v>0.8461538462</v>
      </c>
      <c r="H11" s="17">
        <f>Lessons!B10</f>
        <v>15</v>
      </c>
      <c r="I11" s="48">
        <f t="shared" si="5"/>
        <v>0.75</v>
      </c>
    </row>
    <row r="12">
      <c r="A12" s="43" t="s">
        <v>21</v>
      </c>
      <c r="B12" s="44" t="s">
        <v>22</v>
      </c>
      <c r="C12" s="45">
        <f t="shared" si="1"/>
        <v>13.6</v>
      </c>
      <c r="D12" s="46">
        <f t="shared" si="2"/>
        <v>0.8292682927</v>
      </c>
      <c r="E12" s="47" t="str">
        <f t="shared" si="3"/>
        <v> B</v>
      </c>
      <c r="F12" s="17">
        <f>sum(Participation!D11:P11)</f>
        <v>50</v>
      </c>
      <c r="G12" s="48">
        <f t="shared" si="4"/>
        <v>0.9615384615</v>
      </c>
      <c r="H12" s="17">
        <f>Lessons!B11</f>
        <v>12</v>
      </c>
      <c r="I12" s="48">
        <f t="shared" si="5"/>
        <v>0.6</v>
      </c>
    </row>
    <row r="13">
      <c r="A13" s="43" t="s">
        <v>23</v>
      </c>
      <c r="B13" s="44" t="s">
        <v>24</v>
      </c>
      <c r="C13" s="45">
        <f t="shared" si="1"/>
        <v>13.1</v>
      </c>
      <c r="D13" s="46">
        <f t="shared" si="2"/>
        <v>0.7987804878</v>
      </c>
      <c r="E13" s="47" t="str">
        <f t="shared" si="3"/>
        <v> B</v>
      </c>
      <c r="F13" s="17">
        <f>sum(Participation!D12:P12)</f>
        <v>43</v>
      </c>
      <c r="G13" s="48">
        <f t="shared" si="4"/>
        <v>0.8269230769</v>
      </c>
      <c r="H13" s="17">
        <f>Lessons!B12</f>
        <v>15</v>
      </c>
      <c r="I13" s="48">
        <f t="shared" si="5"/>
        <v>0.75</v>
      </c>
    </row>
    <row r="14">
      <c r="A14" s="43" t="s">
        <v>25</v>
      </c>
      <c r="B14" s="44" t="s">
        <v>26</v>
      </c>
      <c r="C14" s="45">
        <f t="shared" si="1"/>
        <v>11.6</v>
      </c>
      <c r="D14" s="46">
        <f t="shared" si="2"/>
        <v>0.7073170732</v>
      </c>
      <c r="E14" s="47" t="str">
        <f t="shared" si="3"/>
        <v> B-</v>
      </c>
      <c r="F14" s="17">
        <f>sum(Participation!D13:P13)</f>
        <v>37</v>
      </c>
      <c r="G14" s="48">
        <f t="shared" si="4"/>
        <v>0.7115384615</v>
      </c>
      <c r="H14" s="17">
        <f>Lessons!B13</f>
        <v>14</v>
      </c>
      <c r="I14" s="48">
        <f t="shared" si="5"/>
        <v>0.7</v>
      </c>
    </row>
    <row r="15">
      <c r="A15" s="43" t="s">
        <v>27</v>
      </c>
      <c r="B15" s="44" t="s">
        <v>28</v>
      </c>
      <c r="C15" s="45">
        <f t="shared" si="1"/>
        <v>13.9</v>
      </c>
      <c r="D15" s="46">
        <f t="shared" si="2"/>
        <v>0.8475609756</v>
      </c>
      <c r="E15" s="47" t="str">
        <f t="shared" si="3"/>
        <v> B+</v>
      </c>
      <c r="F15" s="17">
        <f>sum(Participation!D14:P14)</f>
        <v>44</v>
      </c>
      <c r="G15" s="48">
        <f t="shared" si="4"/>
        <v>0.8461538462</v>
      </c>
      <c r="H15" s="17">
        <f>Lessons!B14</f>
        <v>17</v>
      </c>
      <c r="I15" s="48">
        <f t="shared" si="5"/>
        <v>0.85</v>
      </c>
    </row>
    <row r="16">
      <c r="A16" s="43" t="s">
        <v>29</v>
      </c>
      <c r="B16" s="44" t="s">
        <v>30</v>
      </c>
      <c r="C16" s="45">
        <f t="shared" si="1"/>
        <v>13.4</v>
      </c>
      <c r="D16" s="46">
        <f t="shared" si="2"/>
        <v>0.8170731707</v>
      </c>
      <c r="E16" s="47" t="str">
        <f t="shared" si="3"/>
        <v> B</v>
      </c>
      <c r="F16" s="17">
        <f>sum(Participation!D15:P15)</f>
        <v>46</v>
      </c>
      <c r="G16" s="48">
        <f t="shared" si="4"/>
        <v>0.8846153846</v>
      </c>
      <c r="H16" s="17">
        <f>Lessons!B15</f>
        <v>14</v>
      </c>
      <c r="I16" s="48">
        <f t="shared" si="5"/>
        <v>0.7</v>
      </c>
    </row>
    <row r="17">
      <c r="A17" s="43" t="s">
        <v>31</v>
      </c>
      <c r="B17" s="44" t="s">
        <v>32</v>
      </c>
      <c r="C17" s="45">
        <f t="shared" si="1"/>
        <v>12.8</v>
      </c>
      <c r="D17" s="46">
        <f t="shared" si="2"/>
        <v>0.7804878049</v>
      </c>
      <c r="E17" s="47" t="str">
        <f t="shared" si="3"/>
        <v> B</v>
      </c>
      <c r="F17" s="17">
        <f>sum(Participation!D16:P16)</f>
        <v>46</v>
      </c>
      <c r="G17" s="48">
        <f t="shared" si="4"/>
        <v>0.8846153846</v>
      </c>
      <c r="H17" s="17">
        <f>Lessons!B16</f>
        <v>12</v>
      </c>
      <c r="I17" s="48">
        <f t="shared" si="5"/>
        <v>0.6</v>
      </c>
    </row>
    <row r="18">
      <c r="A18" s="13" t="s">
        <v>33</v>
      </c>
      <c r="B18" s="44" t="s">
        <v>34</v>
      </c>
      <c r="C18" s="45">
        <f t="shared" si="1"/>
        <v>13.7</v>
      </c>
      <c r="D18" s="46">
        <f t="shared" si="2"/>
        <v>0.8353658537</v>
      </c>
      <c r="E18" s="47" t="str">
        <f t="shared" si="3"/>
        <v> B+</v>
      </c>
      <c r="F18" s="17">
        <f>sum(Participation!D17:P17)</f>
        <v>49</v>
      </c>
      <c r="G18" s="48">
        <f t="shared" si="4"/>
        <v>0.9423076923</v>
      </c>
      <c r="H18" s="17">
        <f>Lessons!B17</f>
        <v>13</v>
      </c>
      <c r="I18" s="48">
        <f t="shared" si="5"/>
        <v>0.65</v>
      </c>
    </row>
    <row r="19">
      <c r="A19" s="43" t="s">
        <v>35</v>
      </c>
      <c r="B19" s="44" t="s">
        <v>36</v>
      </c>
      <c r="C19" s="45">
        <f t="shared" si="1"/>
        <v>13.4</v>
      </c>
      <c r="D19" s="46">
        <f t="shared" si="2"/>
        <v>0.8170731707</v>
      </c>
      <c r="E19" s="47" t="str">
        <f t="shared" si="3"/>
        <v> B</v>
      </c>
      <c r="F19" s="17">
        <f>sum(Participation!D18:P18)</f>
        <v>49</v>
      </c>
      <c r="G19" s="48">
        <f t="shared" si="4"/>
        <v>0.9423076923</v>
      </c>
      <c r="H19" s="17">
        <f>Lessons!B18</f>
        <v>12</v>
      </c>
      <c r="I19" s="48">
        <f t="shared" si="5"/>
        <v>0.6</v>
      </c>
    </row>
    <row r="20">
      <c r="A20" s="43" t="s">
        <v>37</v>
      </c>
      <c r="B20" s="44" t="s">
        <v>38</v>
      </c>
      <c r="C20" s="45">
        <f t="shared" si="1"/>
        <v>12.2</v>
      </c>
      <c r="D20" s="46">
        <f t="shared" si="2"/>
        <v>0.743902439</v>
      </c>
      <c r="E20" s="47" t="str">
        <f t="shared" si="3"/>
        <v> B-</v>
      </c>
      <c r="F20" s="17">
        <f>sum(Participation!D19:P19)</f>
        <v>46</v>
      </c>
      <c r="G20" s="48">
        <f t="shared" si="4"/>
        <v>0.8846153846</v>
      </c>
      <c r="H20" s="17">
        <f>Lessons!B19</f>
        <v>10</v>
      </c>
      <c r="I20" s="48">
        <f t="shared" si="5"/>
        <v>0.5</v>
      </c>
    </row>
    <row r="21">
      <c r="A21" s="43" t="s">
        <v>39</v>
      </c>
      <c r="B21" s="44" t="s">
        <v>40</v>
      </c>
      <c r="C21" s="45">
        <f t="shared" si="1"/>
        <v>12.6</v>
      </c>
      <c r="D21" s="46">
        <f t="shared" si="2"/>
        <v>0.7682926829</v>
      </c>
      <c r="E21" s="47" t="str">
        <f t="shared" si="3"/>
        <v> B</v>
      </c>
      <c r="F21" s="17">
        <f>sum(Participation!D20:P20)</f>
        <v>42</v>
      </c>
      <c r="G21" s="48">
        <f t="shared" si="4"/>
        <v>0.8076923077</v>
      </c>
      <c r="H21" s="17">
        <f>Lessons!B20</f>
        <v>14</v>
      </c>
      <c r="I21" s="48">
        <f t="shared" si="5"/>
        <v>0.7</v>
      </c>
    </row>
    <row r="22">
      <c r="A22" s="32"/>
      <c r="B22" s="50"/>
      <c r="C22" s="51"/>
      <c r="D22" s="52"/>
      <c r="E22" s="32"/>
      <c r="F22" s="20"/>
      <c r="G22" s="32"/>
      <c r="H22" s="53"/>
      <c r="I22" s="34"/>
    </row>
    <row r="23">
      <c r="A23" s="22" t="s">
        <v>41</v>
      </c>
      <c r="B23" s="54"/>
      <c r="C23" s="55">
        <f>AVERAGE(C5:C21)</f>
        <v>12.48125</v>
      </c>
      <c r="D23" s="55"/>
      <c r="E23" s="23"/>
      <c r="F23" s="23">
        <f>AVERAGE(F5:F21)</f>
        <v>43.1875</v>
      </c>
      <c r="G23" s="23"/>
      <c r="H23" s="56">
        <f>AVERAGE(H5:H21)</f>
        <v>12.8125</v>
      </c>
      <c r="I23" s="34"/>
    </row>
    <row r="24">
      <c r="A24" s="32"/>
      <c r="B24" s="50"/>
      <c r="C24" s="51"/>
      <c r="D24" s="52"/>
      <c r="E24" s="32"/>
      <c r="F24" s="20"/>
      <c r="G24" s="32"/>
      <c r="H24" s="53"/>
      <c r="I24" s="34"/>
    </row>
    <row r="25">
      <c r="A25" s="32"/>
      <c r="B25" s="50"/>
      <c r="C25" s="51"/>
      <c r="D25" s="52"/>
      <c r="E25" s="32"/>
      <c r="F25" s="20"/>
      <c r="G25" s="32"/>
      <c r="H25" s="53"/>
      <c r="I25" s="34"/>
    </row>
    <row r="26">
      <c r="A26" s="32"/>
      <c r="B26" s="50"/>
      <c r="C26" s="51"/>
      <c r="D26" s="52"/>
      <c r="E26" s="32"/>
      <c r="F26" s="20"/>
      <c r="G26" s="32"/>
      <c r="H26" s="53"/>
      <c r="I26" s="34"/>
    </row>
    <row r="27">
      <c r="A27" s="32"/>
      <c r="B27" s="50"/>
      <c r="C27" s="51"/>
      <c r="D27" s="52"/>
      <c r="E27" s="32"/>
      <c r="F27" s="20"/>
      <c r="G27" s="32"/>
      <c r="H27" s="53"/>
      <c r="I27" s="34"/>
    </row>
    <row r="28">
      <c r="A28" s="32"/>
      <c r="B28" s="50"/>
      <c r="C28" s="51"/>
      <c r="D28" s="52"/>
      <c r="E28" s="32"/>
      <c r="F28" s="20"/>
      <c r="G28" s="32"/>
      <c r="H28" s="53"/>
      <c r="I28" s="34"/>
    </row>
    <row r="29">
      <c r="A29" s="32"/>
      <c r="B29" s="50"/>
      <c r="C29" s="51"/>
      <c r="D29" s="52"/>
      <c r="E29" s="32"/>
      <c r="F29" s="20"/>
      <c r="G29" s="32"/>
      <c r="H29" s="53"/>
      <c r="I29" s="34"/>
    </row>
    <row r="30">
      <c r="A30" s="32"/>
      <c r="B30" s="50"/>
      <c r="C30" s="51"/>
      <c r="D30" s="52"/>
      <c r="E30" s="32"/>
      <c r="F30" s="20"/>
      <c r="G30" s="32"/>
      <c r="H30" s="53"/>
      <c r="I30" s="34"/>
    </row>
    <row r="31">
      <c r="A31" s="32"/>
      <c r="B31" s="50"/>
      <c r="C31" s="51"/>
      <c r="D31" s="52"/>
      <c r="E31" s="32"/>
      <c r="F31" s="20"/>
      <c r="G31" s="32"/>
      <c r="H31" s="53"/>
      <c r="I31" s="34"/>
    </row>
    <row r="32">
      <c r="A32" s="32"/>
      <c r="B32" s="50"/>
      <c r="C32" s="51"/>
      <c r="D32" s="52"/>
      <c r="E32" s="32"/>
      <c r="F32" s="20"/>
      <c r="G32" s="32"/>
      <c r="H32" s="53"/>
      <c r="I32" s="34"/>
    </row>
    <row r="33">
      <c r="A33" s="32"/>
      <c r="B33" s="50"/>
      <c r="C33" s="51"/>
      <c r="D33" s="52"/>
      <c r="E33" s="32"/>
      <c r="F33" s="20"/>
      <c r="G33" s="32"/>
      <c r="H33" s="53"/>
      <c r="I33" s="34"/>
    </row>
    <row r="34">
      <c r="A34" s="32"/>
      <c r="B34" s="50"/>
      <c r="C34" s="51"/>
      <c r="D34" s="52"/>
      <c r="E34" s="32"/>
      <c r="F34" s="20"/>
      <c r="G34" s="32"/>
      <c r="H34" s="53"/>
      <c r="I34" s="34"/>
    </row>
    <row r="35">
      <c r="A35" s="32"/>
      <c r="B35" s="50"/>
      <c r="C35" s="51"/>
      <c r="D35" s="52"/>
      <c r="E35" s="32"/>
      <c r="F35" s="20"/>
      <c r="G35" s="32"/>
      <c r="H35" s="53"/>
      <c r="I35" s="34"/>
    </row>
    <row r="36">
      <c r="A36" s="32"/>
      <c r="B36" s="50"/>
      <c r="C36" s="51"/>
      <c r="D36" s="52"/>
      <c r="E36" s="32"/>
      <c r="F36" s="20"/>
      <c r="G36" s="32"/>
      <c r="H36" s="53"/>
      <c r="I36" s="34"/>
    </row>
    <row r="37">
      <c r="A37" s="32"/>
      <c r="B37" s="50"/>
      <c r="C37" s="51"/>
      <c r="D37" s="52"/>
      <c r="E37" s="32"/>
      <c r="F37" s="20"/>
      <c r="G37" s="32"/>
      <c r="H37" s="53"/>
      <c r="I37" s="34"/>
    </row>
    <row r="38">
      <c r="A38" s="32"/>
      <c r="B38" s="50"/>
      <c r="C38" s="51"/>
      <c r="D38" s="52"/>
      <c r="E38" s="32"/>
      <c r="F38" s="20"/>
      <c r="G38" s="32"/>
      <c r="H38" s="53"/>
      <c r="I38" s="34"/>
    </row>
    <row r="39">
      <c r="A39" s="32"/>
      <c r="B39" s="50"/>
      <c r="C39" s="51"/>
      <c r="D39" s="52"/>
      <c r="E39" s="32"/>
      <c r="F39" s="20"/>
      <c r="G39" s="32"/>
      <c r="H39" s="53"/>
      <c r="I39" s="34"/>
    </row>
    <row r="40">
      <c r="A40" s="32"/>
      <c r="B40" s="50"/>
      <c r="C40" s="51"/>
      <c r="D40" s="52"/>
      <c r="E40" s="32"/>
      <c r="F40" s="20"/>
      <c r="G40" s="32"/>
      <c r="H40" s="53"/>
      <c r="I40" s="34"/>
    </row>
    <row r="41">
      <c r="A41" s="32"/>
      <c r="B41" s="50"/>
      <c r="C41" s="51"/>
      <c r="D41" s="52"/>
      <c r="E41" s="32"/>
      <c r="F41" s="20"/>
      <c r="G41" s="32"/>
      <c r="H41" s="53"/>
      <c r="I41" s="34"/>
    </row>
    <row r="42">
      <c r="A42" s="32"/>
      <c r="B42" s="50"/>
      <c r="C42" s="51"/>
      <c r="D42" s="52"/>
      <c r="E42" s="32"/>
      <c r="F42" s="20"/>
      <c r="G42" s="32"/>
      <c r="H42" s="53"/>
      <c r="I42" s="34"/>
    </row>
    <row r="43">
      <c r="A43" s="32"/>
      <c r="B43" s="50"/>
      <c r="C43" s="51"/>
      <c r="D43" s="52"/>
      <c r="E43" s="32"/>
      <c r="F43" s="20"/>
      <c r="G43" s="32"/>
      <c r="H43" s="53"/>
      <c r="I43" s="34"/>
    </row>
    <row r="44">
      <c r="A44" s="32"/>
      <c r="B44" s="50"/>
      <c r="C44" s="51"/>
      <c r="D44" s="52"/>
      <c r="E44" s="32"/>
      <c r="F44" s="20"/>
      <c r="G44" s="32"/>
      <c r="H44" s="53"/>
      <c r="I44" s="34"/>
    </row>
    <row r="45">
      <c r="A45" s="32"/>
      <c r="B45" s="50"/>
      <c r="C45" s="51"/>
      <c r="D45" s="52"/>
      <c r="E45" s="32"/>
      <c r="F45" s="20"/>
      <c r="G45" s="32"/>
      <c r="H45" s="53"/>
      <c r="I45" s="34"/>
    </row>
    <row r="46">
      <c r="A46" s="32"/>
      <c r="B46" s="50"/>
      <c r="C46" s="51"/>
      <c r="D46" s="52"/>
      <c r="E46" s="32"/>
      <c r="F46" s="20"/>
      <c r="G46" s="32"/>
      <c r="H46" s="53"/>
      <c r="I46" s="34"/>
    </row>
    <row r="47">
      <c r="A47" s="32"/>
      <c r="B47" s="50"/>
      <c r="C47" s="51"/>
      <c r="D47" s="52"/>
      <c r="E47" s="32"/>
      <c r="F47" s="20"/>
      <c r="G47" s="32"/>
      <c r="H47" s="53"/>
      <c r="I47" s="34"/>
    </row>
    <row r="48">
      <c r="A48" s="32"/>
      <c r="B48" s="50"/>
      <c r="C48" s="51"/>
      <c r="D48" s="52"/>
      <c r="E48" s="32"/>
      <c r="F48" s="20"/>
      <c r="G48" s="32"/>
      <c r="H48" s="53"/>
      <c r="I48" s="34"/>
    </row>
    <row r="49">
      <c r="A49" s="32"/>
      <c r="B49" s="50"/>
      <c r="C49" s="51"/>
      <c r="D49" s="52"/>
      <c r="E49" s="32"/>
      <c r="F49" s="20"/>
      <c r="G49" s="32"/>
      <c r="H49" s="53"/>
      <c r="I49" s="34"/>
    </row>
    <row r="50">
      <c r="A50" s="32"/>
      <c r="B50" s="50"/>
      <c r="C50" s="51"/>
      <c r="D50" s="52"/>
      <c r="E50" s="32"/>
      <c r="F50" s="20"/>
      <c r="G50" s="32"/>
      <c r="H50" s="53"/>
      <c r="I50" s="34"/>
    </row>
    <row r="51">
      <c r="A51" s="32"/>
      <c r="B51" s="50"/>
      <c r="C51" s="51"/>
      <c r="D51" s="52"/>
      <c r="E51" s="32"/>
      <c r="F51" s="20"/>
      <c r="G51" s="32"/>
      <c r="H51" s="53"/>
      <c r="I51" s="34"/>
    </row>
    <row r="52">
      <c r="A52" s="32"/>
      <c r="B52" s="50"/>
      <c r="C52" s="51"/>
      <c r="D52" s="52"/>
      <c r="E52" s="32"/>
      <c r="F52" s="20"/>
      <c r="G52" s="32"/>
      <c r="H52" s="53"/>
      <c r="I52" s="34"/>
    </row>
    <row r="53">
      <c r="A53" s="32"/>
      <c r="B53" s="50"/>
      <c r="C53" s="51"/>
      <c r="D53" s="52"/>
      <c r="E53" s="32"/>
      <c r="F53" s="20"/>
      <c r="G53" s="32"/>
      <c r="H53" s="53"/>
      <c r="I53" s="34"/>
    </row>
    <row r="54">
      <c r="A54" s="32"/>
      <c r="B54" s="50"/>
      <c r="C54" s="51"/>
      <c r="D54" s="52"/>
      <c r="E54" s="32"/>
      <c r="F54" s="20"/>
      <c r="G54" s="32"/>
      <c r="H54" s="53"/>
      <c r="I54" s="34"/>
    </row>
    <row r="55">
      <c r="A55" s="32"/>
      <c r="B55" s="50"/>
      <c r="C55" s="51"/>
      <c r="D55" s="52"/>
      <c r="E55" s="32"/>
      <c r="F55" s="20"/>
      <c r="G55" s="32"/>
      <c r="H55" s="53"/>
      <c r="I55" s="34"/>
    </row>
    <row r="56">
      <c r="A56" s="32"/>
      <c r="B56" s="50"/>
      <c r="C56" s="51"/>
      <c r="D56" s="52"/>
      <c r="E56" s="32"/>
      <c r="F56" s="20"/>
      <c r="G56" s="32"/>
      <c r="H56" s="53"/>
      <c r="I56" s="34"/>
    </row>
    <row r="57">
      <c r="A57" s="32"/>
      <c r="B57" s="50"/>
      <c r="C57" s="51"/>
      <c r="D57" s="52"/>
      <c r="E57" s="32"/>
      <c r="F57" s="20"/>
      <c r="G57" s="32"/>
      <c r="H57" s="53"/>
      <c r="I57" s="34"/>
    </row>
    <row r="58">
      <c r="A58" s="32"/>
      <c r="B58" s="50"/>
      <c r="C58" s="51"/>
      <c r="D58" s="52"/>
      <c r="E58" s="32"/>
      <c r="F58" s="20"/>
      <c r="G58" s="32"/>
      <c r="H58" s="53"/>
      <c r="I58" s="34"/>
    </row>
    <row r="59">
      <c r="A59" s="32"/>
      <c r="B59" s="50"/>
      <c r="C59" s="51"/>
      <c r="D59" s="52"/>
      <c r="E59" s="32"/>
      <c r="F59" s="20"/>
      <c r="G59" s="32"/>
      <c r="H59" s="53"/>
      <c r="I59" s="34"/>
    </row>
    <row r="60">
      <c r="A60" s="32"/>
      <c r="B60" s="50"/>
      <c r="C60" s="51"/>
      <c r="D60" s="52"/>
      <c r="E60" s="32"/>
      <c r="F60" s="20"/>
      <c r="G60" s="32"/>
      <c r="H60" s="53"/>
      <c r="I60" s="34"/>
    </row>
    <row r="61">
      <c r="A61" s="32"/>
      <c r="B61" s="50"/>
      <c r="C61" s="51"/>
      <c r="D61" s="52"/>
      <c r="E61" s="32"/>
      <c r="F61" s="20"/>
      <c r="G61" s="32"/>
      <c r="H61" s="53"/>
      <c r="I61" s="34"/>
    </row>
    <row r="62">
      <c r="A62" s="32"/>
      <c r="B62" s="50"/>
      <c r="C62" s="51"/>
      <c r="D62" s="52"/>
      <c r="E62" s="32"/>
      <c r="F62" s="20"/>
      <c r="G62" s="32"/>
      <c r="H62" s="53"/>
      <c r="I62" s="34"/>
    </row>
    <row r="63">
      <c r="A63" s="32"/>
      <c r="B63" s="50"/>
      <c r="C63" s="51"/>
      <c r="D63" s="52"/>
      <c r="E63" s="32"/>
      <c r="F63" s="20"/>
      <c r="G63" s="32"/>
      <c r="H63" s="53"/>
      <c r="I63" s="34"/>
    </row>
    <row r="64">
      <c r="A64" s="32"/>
      <c r="B64" s="50"/>
      <c r="C64" s="51"/>
      <c r="D64" s="52"/>
      <c r="E64" s="32"/>
      <c r="F64" s="20"/>
      <c r="G64" s="32"/>
      <c r="H64" s="53"/>
      <c r="I64" s="34"/>
    </row>
    <row r="65">
      <c r="A65" s="32"/>
      <c r="B65" s="50"/>
      <c r="C65" s="51"/>
      <c r="D65" s="52"/>
      <c r="E65" s="32"/>
      <c r="F65" s="20"/>
      <c r="G65" s="32"/>
      <c r="H65" s="53"/>
      <c r="I65" s="34"/>
    </row>
    <row r="66">
      <c r="A66" s="32"/>
      <c r="B66" s="50"/>
      <c r="C66" s="51"/>
      <c r="D66" s="52"/>
      <c r="E66" s="32"/>
      <c r="F66" s="20"/>
      <c r="G66" s="32"/>
      <c r="H66" s="53"/>
      <c r="I66" s="34"/>
    </row>
    <row r="67">
      <c r="A67" s="32"/>
      <c r="B67" s="50"/>
      <c r="C67" s="51"/>
      <c r="D67" s="52"/>
      <c r="E67" s="32"/>
      <c r="F67" s="20"/>
      <c r="G67" s="32"/>
      <c r="H67" s="53"/>
      <c r="I67" s="34"/>
    </row>
    <row r="68">
      <c r="A68" s="32"/>
      <c r="B68" s="50"/>
      <c r="C68" s="51"/>
      <c r="D68" s="52"/>
      <c r="E68" s="32"/>
      <c r="F68" s="20"/>
      <c r="G68" s="32"/>
      <c r="H68" s="53"/>
      <c r="I68" s="34"/>
    </row>
    <row r="69">
      <c r="A69" s="32"/>
      <c r="B69" s="50"/>
      <c r="C69" s="51"/>
      <c r="D69" s="52"/>
      <c r="E69" s="32"/>
      <c r="F69" s="20"/>
      <c r="G69" s="32"/>
      <c r="H69" s="53"/>
      <c r="I69" s="34"/>
    </row>
    <row r="70">
      <c r="A70" s="32"/>
      <c r="B70" s="50"/>
      <c r="C70" s="51"/>
      <c r="D70" s="52"/>
      <c r="E70" s="32"/>
      <c r="F70" s="20"/>
      <c r="G70" s="32"/>
      <c r="H70" s="53"/>
      <c r="I70" s="34"/>
    </row>
    <row r="71">
      <c r="A71" s="32"/>
      <c r="B71" s="50"/>
      <c r="C71" s="51"/>
      <c r="D71" s="52"/>
      <c r="E71" s="32"/>
      <c r="F71" s="20"/>
      <c r="G71" s="32"/>
      <c r="H71" s="53"/>
      <c r="I71" s="34"/>
    </row>
    <row r="72">
      <c r="A72" s="32"/>
      <c r="B72" s="50"/>
      <c r="C72" s="51"/>
      <c r="D72" s="52"/>
      <c r="E72" s="32"/>
      <c r="F72" s="20"/>
      <c r="G72" s="32"/>
      <c r="H72" s="53"/>
      <c r="I72" s="34"/>
    </row>
    <row r="73">
      <c r="A73" s="32"/>
      <c r="B73" s="50"/>
      <c r="C73" s="51"/>
      <c r="D73" s="52"/>
      <c r="E73" s="32"/>
      <c r="F73" s="20"/>
      <c r="G73" s="32"/>
      <c r="H73" s="53"/>
      <c r="I73" s="34"/>
    </row>
    <row r="74">
      <c r="A74" s="32"/>
      <c r="B74" s="50"/>
      <c r="C74" s="51"/>
      <c r="D74" s="52"/>
      <c r="E74" s="32"/>
      <c r="F74" s="20"/>
      <c r="G74" s="32"/>
      <c r="H74" s="53"/>
      <c r="I74" s="34"/>
    </row>
    <row r="75">
      <c r="A75" s="32"/>
      <c r="B75" s="50"/>
      <c r="C75" s="51"/>
      <c r="D75" s="52"/>
      <c r="E75" s="32"/>
      <c r="F75" s="20"/>
      <c r="G75" s="32"/>
      <c r="H75" s="53"/>
      <c r="I75" s="34"/>
    </row>
    <row r="76">
      <c r="A76" s="32"/>
      <c r="B76" s="50"/>
      <c r="C76" s="51"/>
      <c r="D76" s="52"/>
      <c r="E76" s="32"/>
      <c r="F76" s="20"/>
      <c r="G76" s="32"/>
      <c r="H76" s="53"/>
      <c r="I76" s="34"/>
    </row>
    <row r="77">
      <c r="A77" s="32"/>
      <c r="B77" s="50"/>
      <c r="C77" s="51"/>
      <c r="D77" s="52"/>
      <c r="E77" s="32"/>
      <c r="F77" s="20"/>
      <c r="G77" s="32"/>
      <c r="H77" s="53"/>
      <c r="I77" s="34"/>
    </row>
    <row r="78">
      <c r="A78" s="32"/>
      <c r="B78" s="50"/>
      <c r="C78" s="51"/>
      <c r="D78" s="52"/>
      <c r="E78" s="32"/>
      <c r="F78" s="20"/>
      <c r="G78" s="32"/>
      <c r="H78" s="53"/>
      <c r="I78" s="34"/>
    </row>
    <row r="79">
      <c r="A79" s="32"/>
      <c r="B79" s="50"/>
      <c r="C79" s="51"/>
      <c r="D79" s="52"/>
      <c r="E79" s="32"/>
      <c r="F79" s="20"/>
      <c r="G79" s="32"/>
      <c r="H79" s="53"/>
      <c r="I79" s="34"/>
    </row>
    <row r="80">
      <c r="A80" s="32"/>
      <c r="B80" s="50"/>
      <c r="C80" s="51"/>
      <c r="D80" s="52"/>
      <c r="E80" s="32"/>
      <c r="F80" s="20"/>
      <c r="G80" s="32"/>
      <c r="H80" s="53"/>
      <c r="I80" s="34"/>
    </row>
    <row r="81">
      <c r="A81" s="32"/>
      <c r="B81" s="50"/>
      <c r="C81" s="51"/>
      <c r="D81" s="52"/>
      <c r="E81" s="32"/>
      <c r="F81" s="20"/>
      <c r="G81" s="32"/>
      <c r="H81" s="53"/>
      <c r="I81" s="34"/>
    </row>
    <row r="82">
      <c r="A82" s="32"/>
      <c r="B82" s="50"/>
      <c r="C82" s="51"/>
      <c r="D82" s="52"/>
      <c r="E82" s="32"/>
      <c r="F82" s="20"/>
      <c r="G82" s="32"/>
      <c r="H82" s="53"/>
      <c r="I82" s="34"/>
    </row>
    <row r="83">
      <c r="A83" s="32"/>
      <c r="B83" s="50"/>
      <c r="C83" s="51"/>
      <c r="D83" s="52"/>
      <c r="E83" s="32"/>
      <c r="F83" s="20"/>
      <c r="G83" s="32"/>
      <c r="H83" s="53"/>
      <c r="I83" s="34"/>
    </row>
  </sheetData>
  <conditionalFormatting sqref="E5:E21">
    <cfRule type="cellIs" dxfId="0" priority="1" operator="equal">
      <formula>"F"</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2.63" defaultRowHeight="12.75"/>
  <cols>
    <col customWidth="1" min="1" max="1" width="9.38"/>
    <col customWidth="1" min="2" max="2" width="5.5"/>
    <col customWidth="1" min="3" max="3" width="20.13"/>
    <col customWidth="1" min="4" max="33" width="15.13"/>
  </cols>
  <sheetData>
    <row r="1">
      <c r="A1" s="8"/>
      <c r="B1" s="57"/>
      <c r="C1" s="58"/>
      <c r="D1" s="59">
        <v>41297.0</v>
      </c>
      <c r="E1" s="59">
        <v>41302.0</v>
      </c>
      <c r="F1" s="59">
        <v>41304.0</v>
      </c>
      <c r="G1" s="59">
        <v>41309.0</v>
      </c>
      <c r="H1" s="59">
        <v>41311.0</v>
      </c>
      <c r="I1" s="59">
        <v>41316.0</v>
      </c>
      <c r="J1" s="59">
        <v>41318.0</v>
      </c>
      <c r="K1" s="59">
        <v>41323.0</v>
      </c>
      <c r="L1" s="59">
        <v>41325.0</v>
      </c>
      <c r="M1" s="59">
        <v>41330.0</v>
      </c>
      <c r="N1" s="59">
        <v>41332.0</v>
      </c>
      <c r="O1" s="59">
        <v>41337.0</v>
      </c>
      <c r="P1" s="59">
        <v>41339.0</v>
      </c>
      <c r="Q1" s="59">
        <v>41344.0</v>
      </c>
      <c r="R1" s="59">
        <v>41346.0</v>
      </c>
      <c r="S1" s="59">
        <v>41351.0</v>
      </c>
      <c r="T1" s="59">
        <v>41353.0</v>
      </c>
      <c r="U1" s="59">
        <v>41365.0</v>
      </c>
      <c r="V1" s="59">
        <v>41367.0</v>
      </c>
      <c r="W1" s="59">
        <v>41372.0</v>
      </c>
      <c r="X1" s="59">
        <v>41374.0</v>
      </c>
      <c r="Y1" s="59">
        <v>41379.0</v>
      </c>
      <c r="Z1" s="59">
        <v>41381.0</v>
      </c>
      <c r="AA1" s="59">
        <v>41386.0</v>
      </c>
      <c r="AB1" s="59">
        <v>41388.0</v>
      </c>
      <c r="AC1" s="59">
        <v>41393.0</v>
      </c>
      <c r="AD1" s="59">
        <v>41395.0</v>
      </c>
      <c r="AE1" s="59">
        <v>41400.0</v>
      </c>
      <c r="AF1" s="59">
        <v>41402.0</v>
      </c>
      <c r="AG1" s="20"/>
    </row>
    <row r="2" ht="1.5" customHeight="1">
      <c r="A2" s="12" t="s">
        <v>45</v>
      </c>
      <c r="B2" s="13" t="s">
        <v>43</v>
      </c>
      <c r="C2" s="20"/>
      <c r="D2" s="10" t="s">
        <v>5</v>
      </c>
      <c r="E2" s="10" t="s">
        <v>5</v>
      </c>
      <c r="F2" s="10" t="s">
        <v>5</v>
      </c>
      <c r="G2" s="10" t="s">
        <v>5</v>
      </c>
      <c r="H2" s="10" t="s">
        <v>5</v>
      </c>
      <c r="I2" s="10" t="s">
        <v>5</v>
      </c>
      <c r="J2" s="10" t="s">
        <v>5</v>
      </c>
      <c r="K2" s="10" t="s">
        <v>5</v>
      </c>
      <c r="L2" s="10" t="s">
        <v>5</v>
      </c>
      <c r="M2" s="10" t="s">
        <v>5</v>
      </c>
      <c r="N2" s="10" t="s">
        <v>5</v>
      </c>
      <c r="O2" s="10" t="s">
        <v>5</v>
      </c>
      <c r="P2" s="10" t="s">
        <v>5</v>
      </c>
      <c r="Q2" s="10" t="s">
        <v>5</v>
      </c>
      <c r="R2" s="10" t="s">
        <v>5</v>
      </c>
      <c r="S2" s="10" t="s">
        <v>5</v>
      </c>
      <c r="T2" s="10" t="s">
        <v>5</v>
      </c>
      <c r="U2" s="10" t="s">
        <v>5</v>
      </c>
      <c r="V2" s="10" t="s">
        <v>5</v>
      </c>
      <c r="W2" s="10" t="s">
        <v>5</v>
      </c>
      <c r="X2" s="10" t="s">
        <v>5</v>
      </c>
      <c r="Y2" s="10" t="s">
        <v>5</v>
      </c>
      <c r="Z2" s="10" t="s">
        <v>5</v>
      </c>
      <c r="AA2" s="10" t="s">
        <v>5</v>
      </c>
      <c r="AB2" s="10" t="s">
        <v>5</v>
      </c>
      <c r="AC2" s="10" t="s">
        <v>5</v>
      </c>
      <c r="AD2" s="10" t="s">
        <v>5</v>
      </c>
      <c r="AE2" s="10" t="s">
        <v>5</v>
      </c>
      <c r="AF2" s="10" t="s">
        <v>5</v>
      </c>
      <c r="AG2" s="10" t="s">
        <v>46</v>
      </c>
    </row>
    <row r="3">
      <c r="A3" s="15"/>
      <c r="B3" s="15"/>
      <c r="C3" s="41">
        <f>sum(D3:AG3)</f>
        <v>136</v>
      </c>
      <c r="D3" s="60">
        <v>4.0</v>
      </c>
      <c r="E3" s="60">
        <v>4.0</v>
      </c>
      <c r="F3" s="60">
        <v>4.0</v>
      </c>
      <c r="G3" s="60">
        <v>4.0</v>
      </c>
      <c r="H3" s="60">
        <v>4.0</v>
      </c>
      <c r="I3" s="60">
        <v>4.0</v>
      </c>
      <c r="J3" s="60">
        <v>4.0</v>
      </c>
      <c r="K3" s="60">
        <v>4.0</v>
      </c>
      <c r="L3" s="60">
        <v>4.0</v>
      </c>
      <c r="M3" s="60">
        <v>4.0</v>
      </c>
      <c r="N3" s="60">
        <v>4.0</v>
      </c>
      <c r="O3" s="60">
        <v>4.0</v>
      </c>
      <c r="P3" s="60">
        <v>4.0</v>
      </c>
      <c r="Q3" s="60">
        <v>4.0</v>
      </c>
      <c r="R3" s="60">
        <v>4.0</v>
      </c>
      <c r="S3" s="60">
        <v>4.0</v>
      </c>
      <c r="T3" s="60">
        <v>4.0</v>
      </c>
      <c r="U3" s="60">
        <v>4.0</v>
      </c>
      <c r="V3" s="60">
        <v>4.0</v>
      </c>
      <c r="W3" s="60">
        <v>4.0</v>
      </c>
      <c r="X3" s="60">
        <v>4.0</v>
      </c>
      <c r="Y3" s="60">
        <v>4.0</v>
      </c>
      <c r="Z3" s="60">
        <v>4.0</v>
      </c>
      <c r="AA3" s="60">
        <v>4.0</v>
      </c>
      <c r="AB3" s="60">
        <v>4.0</v>
      </c>
      <c r="AC3" s="60">
        <v>4.0</v>
      </c>
      <c r="AD3" s="60">
        <v>4.0</v>
      </c>
      <c r="AE3" s="60">
        <v>4.0</v>
      </c>
      <c r="AF3" s="60">
        <v>4.0</v>
      </c>
      <c r="AG3" s="60">
        <v>20.0</v>
      </c>
    </row>
    <row r="4">
      <c r="A4" s="19">
        <f>round(average(D4:AF4),2)</f>
        <v>3.1</v>
      </c>
      <c r="B4" s="18" t="str">
        <f>if(A4&gt;=3.7, " A",if(A4&gt;=3.5, " A-",if(A4&gt;=3.3, " B+",if(A4&gt;=3," B",if(A4&gt;=2.7, " B-",if(A4&gt;=2.5," C+",if(A4&gt;=2, " C",if(A4&gt;=1.7, " C-",if(A4&gt;=1.5, " D+",if(A4&gt;=1," D",if(A4&gt;=0.7, " D-",if(A4&gt;=0.5, " F+"," F"))))))))))))</f>
        <v> B</v>
      </c>
      <c r="C4" s="16" t="s">
        <v>8</v>
      </c>
      <c r="D4" s="61">
        <v>3.0</v>
      </c>
      <c r="E4" s="61">
        <v>4.0</v>
      </c>
      <c r="F4" s="61">
        <v>3.0</v>
      </c>
      <c r="G4" s="61">
        <v>4.0</v>
      </c>
      <c r="H4" s="61">
        <v>4.0</v>
      </c>
      <c r="I4" s="61">
        <v>4.0</v>
      </c>
      <c r="J4" s="61">
        <v>4.0</v>
      </c>
      <c r="K4" s="61">
        <v>3.0</v>
      </c>
      <c r="L4" s="61">
        <v>3.0</v>
      </c>
      <c r="M4" s="61">
        <v>4.0</v>
      </c>
      <c r="N4" s="61">
        <v>4.0</v>
      </c>
      <c r="O4" s="61">
        <v>4.0</v>
      </c>
      <c r="P4" s="61">
        <v>3.0</v>
      </c>
      <c r="Q4" s="61">
        <v>1.0</v>
      </c>
      <c r="R4" s="61">
        <v>4.0</v>
      </c>
      <c r="S4" s="61">
        <v>4.0</v>
      </c>
      <c r="T4" s="61">
        <v>4.0</v>
      </c>
      <c r="U4" s="61">
        <v>4.0</v>
      </c>
      <c r="V4" s="61">
        <v>1.0</v>
      </c>
      <c r="W4" s="61">
        <v>2.0</v>
      </c>
      <c r="X4" s="61">
        <v>2.0</v>
      </c>
      <c r="Y4" s="61">
        <v>3.0</v>
      </c>
      <c r="Z4" s="61">
        <v>2.0</v>
      </c>
      <c r="AA4" s="61">
        <v>3.0</v>
      </c>
      <c r="AB4" s="61">
        <v>3.0</v>
      </c>
      <c r="AC4" s="61">
        <v>2.0</v>
      </c>
      <c r="AD4" s="61">
        <v>3.0</v>
      </c>
      <c r="AE4" s="61">
        <v>3.0</v>
      </c>
      <c r="AF4" s="61">
        <v>2.0</v>
      </c>
      <c r="AG4" s="62"/>
    </row>
    <row r="5">
      <c r="A5" s="19"/>
      <c r="B5" s="63"/>
      <c r="C5" s="63"/>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row>
    <row r="6">
      <c r="A6" s="19">
        <f t="shared" ref="A6:A20" si="1">round(average(D6:AF6),2)</f>
        <v>2.85</v>
      </c>
      <c r="B6" s="18" t="str">
        <f t="shared" ref="B6:B20" si="2">if(A6&gt;=3.7, " A",if(A6&gt;=3.5, " A-",if(A6&gt;=3.3, " B+",if(A6&gt;=3," B",if(A6&gt;=2.7, " B-",if(A6&gt;=2.5," C+",if(A6&gt;=2, " C",if(A6&gt;=1.7, " C-",if(A6&gt;=1.5, " D+",if(A6&gt;=1," D",if(A6&gt;=0.7, " D-",if(A6&gt;=0.5, " F+"," F"))))))))))))</f>
        <v> B-</v>
      </c>
      <c r="C6" s="16" t="s">
        <v>10</v>
      </c>
      <c r="D6" s="61">
        <v>3.0</v>
      </c>
      <c r="E6" s="61">
        <v>4.0</v>
      </c>
      <c r="F6" s="61">
        <v>3.0</v>
      </c>
      <c r="G6" s="61" t="s">
        <v>47</v>
      </c>
      <c r="H6" s="61" t="s">
        <v>47</v>
      </c>
      <c r="I6" s="61">
        <v>3.0</v>
      </c>
      <c r="J6" s="61">
        <v>4.0</v>
      </c>
      <c r="K6" s="61">
        <v>0.0</v>
      </c>
      <c r="L6" s="61">
        <v>0.0</v>
      </c>
      <c r="M6" s="61">
        <v>4.0</v>
      </c>
      <c r="N6" s="61">
        <v>3.0</v>
      </c>
      <c r="O6" s="61">
        <v>4.0</v>
      </c>
      <c r="P6" s="61">
        <v>3.0</v>
      </c>
      <c r="Q6" s="61">
        <v>4.0</v>
      </c>
      <c r="R6" s="61">
        <v>4.0</v>
      </c>
      <c r="S6" s="61">
        <v>4.0</v>
      </c>
      <c r="T6" s="61">
        <v>4.0</v>
      </c>
      <c r="U6" s="61">
        <v>4.0</v>
      </c>
      <c r="V6" s="61">
        <v>1.0</v>
      </c>
      <c r="W6" s="61">
        <v>2.0</v>
      </c>
      <c r="X6" s="61">
        <v>2.0</v>
      </c>
      <c r="Y6" s="61">
        <v>3.0</v>
      </c>
      <c r="Z6" s="61">
        <v>2.0</v>
      </c>
      <c r="AA6" s="61">
        <v>3.0</v>
      </c>
      <c r="AB6" s="61">
        <v>3.0</v>
      </c>
      <c r="AC6" s="61">
        <v>2.0</v>
      </c>
      <c r="AD6" s="61">
        <v>3.0</v>
      </c>
      <c r="AE6" s="61">
        <v>3.0</v>
      </c>
      <c r="AF6" s="61">
        <v>2.0</v>
      </c>
      <c r="AG6" s="62"/>
    </row>
    <row r="7">
      <c r="A7" s="19">
        <f t="shared" si="1"/>
        <v>3.17</v>
      </c>
      <c r="B7" s="18" t="str">
        <f t="shared" si="2"/>
        <v> B</v>
      </c>
      <c r="C7" s="16" t="s">
        <v>12</v>
      </c>
      <c r="D7" s="61">
        <v>3.0</v>
      </c>
      <c r="E7" s="61">
        <v>4.0</v>
      </c>
      <c r="F7" s="61">
        <v>4.0</v>
      </c>
      <c r="G7" s="61">
        <v>3.0</v>
      </c>
      <c r="H7" s="61">
        <v>4.0</v>
      </c>
      <c r="I7" s="61">
        <v>3.0</v>
      </c>
      <c r="J7" s="61">
        <v>4.0</v>
      </c>
      <c r="K7" s="61">
        <v>3.0</v>
      </c>
      <c r="L7" s="61">
        <v>3.0</v>
      </c>
      <c r="M7" s="61">
        <v>4.0</v>
      </c>
      <c r="N7" s="61">
        <v>2.0</v>
      </c>
      <c r="O7" s="61">
        <v>4.0</v>
      </c>
      <c r="P7" s="61">
        <v>3.0</v>
      </c>
      <c r="Q7" s="61">
        <v>3.0</v>
      </c>
      <c r="R7" s="61">
        <v>4.0</v>
      </c>
      <c r="S7" s="61">
        <v>4.0</v>
      </c>
      <c r="T7" s="61">
        <v>4.0</v>
      </c>
      <c r="U7" s="61">
        <v>4.0</v>
      </c>
      <c r="V7" s="61">
        <v>4.0</v>
      </c>
      <c r="W7" s="61">
        <v>2.0</v>
      </c>
      <c r="X7" s="61">
        <v>2.0</v>
      </c>
      <c r="Y7" s="61">
        <v>4.0</v>
      </c>
      <c r="Z7" s="61">
        <v>2.0</v>
      </c>
      <c r="AA7" s="61">
        <v>2.0</v>
      </c>
      <c r="AB7" s="61">
        <v>3.0</v>
      </c>
      <c r="AC7" s="61">
        <v>2.0</v>
      </c>
      <c r="AD7" s="61">
        <v>3.0</v>
      </c>
      <c r="AE7" s="61">
        <v>3.0</v>
      </c>
      <c r="AF7" s="61">
        <v>2.0</v>
      </c>
      <c r="AG7" s="62"/>
    </row>
    <row r="8">
      <c r="A8" s="19">
        <f t="shared" si="1"/>
        <v>3.1</v>
      </c>
      <c r="B8" s="18" t="str">
        <f t="shared" si="2"/>
        <v> B</v>
      </c>
      <c r="C8" s="16" t="s">
        <v>14</v>
      </c>
      <c r="D8" s="61">
        <v>3.0</v>
      </c>
      <c r="E8" s="61">
        <v>4.0</v>
      </c>
      <c r="F8" s="61">
        <v>3.0</v>
      </c>
      <c r="G8" s="61">
        <v>3.0</v>
      </c>
      <c r="H8" s="61">
        <v>4.0</v>
      </c>
      <c r="I8" s="61">
        <v>3.0</v>
      </c>
      <c r="J8" s="61">
        <v>4.0</v>
      </c>
      <c r="K8" s="61">
        <v>3.0</v>
      </c>
      <c r="L8" s="61">
        <v>3.0</v>
      </c>
      <c r="M8" s="61">
        <v>4.0</v>
      </c>
      <c r="N8" s="61">
        <v>2.0</v>
      </c>
      <c r="O8" s="61">
        <v>4.0</v>
      </c>
      <c r="P8" s="61">
        <v>3.0</v>
      </c>
      <c r="Q8" s="61">
        <v>2.0</v>
      </c>
      <c r="R8" s="61">
        <v>4.0</v>
      </c>
      <c r="S8" s="61">
        <v>4.0</v>
      </c>
      <c r="T8" s="61">
        <v>4.0</v>
      </c>
      <c r="U8" s="61">
        <v>4.0</v>
      </c>
      <c r="V8" s="61">
        <v>4.0</v>
      </c>
      <c r="W8" s="61">
        <v>2.0</v>
      </c>
      <c r="X8" s="61">
        <v>2.0</v>
      </c>
      <c r="Y8" s="61">
        <v>3.0</v>
      </c>
      <c r="Z8" s="61">
        <v>2.0</v>
      </c>
      <c r="AA8" s="61">
        <v>2.0</v>
      </c>
      <c r="AB8" s="61">
        <v>3.0</v>
      </c>
      <c r="AC8" s="61">
        <v>3.0</v>
      </c>
      <c r="AD8" s="61">
        <v>3.0</v>
      </c>
      <c r="AE8" s="61">
        <v>3.0</v>
      </c>
      <c r="AF8" s="61">
        <v>2.0</v>
      </c>
      <c r="AG8" s="62"/>
    </row>
    <row r="9">
      <c r="A9" s="19">
        <f t="shared" si="1"/>
        <v>3.2</v>
      </c>
      <c r="B9" s="18" t="str">
        <f t="shared" si="2"/>
        <v> B</v>
      </c>
      <c r="C9" s="16" t="s">
        <v>16</v>
      </c>
      <c r="D9" s="61" t="s">
        <v>47</v>
      </c>
      <c r="E9" s="61">
        <v>4.0</v>
      </c>
      <c r="F9" s="61">
        <v>3.0</v>
      </c>
      <c r="G9" s="61">
        <v>3.0</v>
      </c>
      <c r="H9" s="61">
        <v>4.0</v>
      </c>
      <c r="I9" s="61" t="s">
        <v>47</v>
      </c>
      <c r="J9" s="61">
        <v>4.0</v>
      </c>
      <c r="K9" s="61">
        <v>3.0</v>
      </c>
      <c r="L9" s="61" t="s">
        <v>47</v>
      </c>
      <c r="M9" s="61">
        <v>4.0</v>
      </c>
      <c r="N9" s="61">
        <v>2.0</v>
      </c>
      <c r="O9" s="61" t="s">
        <v>47</v>
      </c>
      <c r="P9" s="61">
        <v>3.0</v>
      </c>
      <c r="Q9" s="61">
        <v>4.0</v>
      </c>
      <c r="R9" s="61">
        <v>4.0</v>
      </c>
      <c r="S9" s="61">
        <v>4.0</v>
      </c>
      <c r="T9" s="61">
        <v>4.0</v>
      </c>
      <c r="U9" s="61">
        <v>4.0</v>
      </c>
      <c r="V9" s="61">
        <v>4.0</v>
      </c>
      <c r="W9" s="61">
        <v>2.0</v>
      </c>
      <c r="X9" s="61">
        <v>2.0</v>
      </c>
      <c r="Y9" s="61">
        <v>3.0</v>
      </c>
      <c r="Z9" s="61">
        <v>2.0</v>
      </c>
      <c r="AA9" s="61">
        <v>3.0</v>
      </c>
      <c r="AB9" s="61">
        <v>3.0</v>
      </c>
      <c r="AC9" s="61">
        <v>3.0</v>
      </c>
      <c r="AD9" s="61">
        <v>3.0</v>
      </c>
      <c r="AE9" s="61">
        <v>3.0</v>
      </c>
      <c r="AF9" s="61">
        <v>2.0</v>
      </c>
      <c r="AG9" s="62"/>
    </row>
    <row r="10">
      <c r="A10" s="19">
        <f t="shared" si="1"/>
        <v>3.14</v>
      </c>
      <c r="B10" s="18" t="str">
        <f t="shared" si="2"/>
        <v> B</v>
      </c>
      <c r="C10" s="16" t="s">
        <v>18</v>
      </c>
      <c r="D10" s="61">
        <v>3.0</v>
      </c>
      <c r="E10" s="61">
        <v>4.0</v>
      </c>
      <c r="F10" s="61">
        <v>3.0</v>
      </c>
      <c r="G10" s="61">
        <v>3.0</v>
      </c>
      <c r="H10" s="61">
        <v>4.0</v>
      </c>
      <c r="I10" s="61">
        <v>3.0</v>
      </c>
      <c r="J10" s="61">
        <v>4.0</v>
      </c>
      <c r="K10" s="61">
        <v>4.0</v>
      </c>
      <c r="L10" s="61">
        <v>3.0</v>
      </c>
      <c r="M10" s="61">
        <v>4.0</v>
      </c>
      <c r="N10" s="61">
        <v>2.0</v>
      </c>
      <c r="O10" s="61">
        <v>4.0</v>
      </c>
      <c r="P10" s="61">
        <v>3.0</v>
      </c>
      <c r="Q10" s="61">
        <v>1.0</v>
      </c>
      <c r="R10" s="61">
        <v>4.0</v>
      </c>
      <c r="S10" s="61">
        <v>4.0</v>
      </c>
      <c r="T10" s="61">
        <v>4.0</v>
      </c>
      <c r="U10" s="61">
        <v>4.0</v>
      </c>
      <c r="V10" s="61">
        <v>4.0</v>
      </c>
      <c r="W10" s="61">
        <v>2.0</v>
      </c>
      <c r="X10" s="61">
        <v>2.0</v>
      </c>
      <c r="Y10" s="61">
        <v>3.0</v>
      </c>
      <c r="Z10" s="61">
        <v>2.0</v>
      </c>
      <c r="AA10" s="61">
        <v>3.0</v>
      </c>
      <c r="AB10" s="61">
        <v>3.0</v>
      </c>
      <c r="AC10" s="61">
        <v>3.0</v>
      </c>
      <c r="AD10" s="61">
        <v>3.0</v>
      </c>
      <c r="AE10" s="61">
        <v>3.0</v>
      </c>
      <c r="AF10" s="61">
        <v>2.0</v>
      </c>
      <c r="AG10" s="62"/>
    </row>
    <row r="11">
      <c r="A11" s="19">
        <f t="shared" si="1"/>
        <v>3.31</v>
      </c>
      <c r="B11" s="18" t="str">
        <f t="shared" si="2"/>
        <v> B+</v>
      </c>
      <c r="C11" s="16" t="s">
        <v>21</v>
      </c>
      <c r="D11" s="61">
        <v>3.0</v>
      </c>
      <c r="E11" s="61">
        <v>4.0</v>
      </c>
      <c r="F11" s="61">
        <v>4.0</v>
      </c>
      <c r="G11" s="61">
        <v>4.0</v>
      </c>
      <c r="H11" s="61">
        <v>4.0</v>
      </c>
      <c r="I11" s="61">
        <v>4.0</v>
      </c>
      <c r="J11" s="61">
        <v>4.0</v>
      </c>
      <c r="K11" s="61">
        <v>4.0</v>
      </c>
      <c r="L11" s="61">
        <v>4.0</v>
      </c>
      <c r="M11" s="61">
        <v>4.0</v>
      </c>
      <c r="N11" s="61">
        <v>4.0</v>
      </c>
      <c r="O11" s="61">
        <v>4.0</v>
      </c>
      <c r="P11" s="61">
        <v>3.0</v>
      </c>
      <c r="Q11" s="61">
        <v>4.0</v>
      </c>
      <c r="R11" s="61">
        <v>4.0</v>
      </c>
      <c r="S11" s="61">
        <v>4.0</v>
      </c>
      <c r="T11" s="61">
        <v>4.0</v>
      </c>
      <c r="U11" s="61">
        <v>4.0</v>
      </c>
      <c r="V11" s="61">
        <v>4.0</v>
      </c>
      <c r="W11" s="61">
        <v>2.0</v>
      </c>
      <c r="X11" s="61">
        <v>2.0</v>
      </c>
      <c r="Y11" s="61">
        <v>0.0</v>
      </c>
      <c r="Z11" s="61">
        <v>2.0</v>
      </c>
      <c r="AA11" s="61">
        <v>2.0</v>
      </c>
      <c r="AB11" s="61">
        <v>3.0</v>
      </c>
      <c r="AC11" s="61">
        <v>3.0</v>
      </c>
      <c r="AD11" s="61">
        <v>3.0</v>
      </c>
      <c r="AE11" s="61">
        <v>3.0</v>
      </c>
      <c r="AF11" s="61">
        <v>2.0</v>
      </c>
      <c r="AG11" s="62"/>
    </row>
    <row r="12">
      <c r="A12" s="19">
        <f t="shared" si="1"/>
        <v>3.03</v>
      </c>
      <c r="B12" s="18" t="str">
        <f t="shared" si="2"/>
        <v> B</v>
      </c>
      <c r="C12" s="16" t="s">
        <v>23</v>
      </c>
      <c r="D12" s="61">
        <v>3.0</v>
      </c>
      <c r="E12" s="61">
        <v>4.0</v>
      </c>
      <c r="F12" s="61">
        <v>3.0</v>
      </c>
      <c r="G12" s="61">
        <v>3.0</v>
      </c>
      <c r="H12" s="61">
        <v>4.0</v>
      </c>
      <c r="I12" s="61">
        <v>3.0</v>
      </c>
      <c r="J12" s="61">
        <v>4.0</v>
      </c>
      <c r="K12" s="61">
        <v>3.0</v>
      </c>
      <c r="L12" s="61">
        <v>3.0</v>
      </c>
      <c r="M12" s="61">
        <v>4.0</v>
      </c>
      <c r="N12" s="61">
        <v>2.0</v>
      </c>
      <c r="O12" s="61">
        <v>4.0</v>
      </c>
      <c r="P12" s="61">
        <v>3.0</v>
      </c>
      <c r="Q12" s="61">
        <v>2.0</v>
      </c>
      <c r="R12" s="61">
        <v>4.0</v>
      </c>
      <c r="S12" s="61">
        <v>4.0</v>
      </c>
      <c r="T12" s="61">
        <v>4.0</v>
      </c>
      <c r="U12" s="61">
        <v>4.0</v>
      </c>
      <c r="V12" s="61">
        <v>4.0</v>
      </c>
      <c r="W12" s="61">
        <v>2.0</v>
      </c>
      <c r="X12" s="61">
        <v>2.0</v>
      </c>
      <c r="Y12" s="61">
        <v>0.0</v>
      </c>
      <c r="Z12" s="61">
        <v>2.0</v>
      </c>
      <c r="AA12" s="61">
        <v>3.0</v>
      </c>
      <c r="AB12" s="61">
        <v>3.0</v>
      </c>
      <c r="AC12" s="61">
        <v>3.0</v>
      </c>
      <c r="AD12" s="61">
        <v>3.0</v>
      </c>
      <c r="AE12" s="61">
        <v>3.0</v>
      </c>
      <c r="AF12" s="61">
        <v>2.0</v>
      </c>
      <c r="AG12" s="62"/>
    </row>
    <row r="13">
      <c r="A13" s="19">
        <f t="shared" si="1"/>
        <v>3.04</v>
      </c>
      <c r="B13" s="18" t="str">
        <f t="shared" si="2"/>
        <v> B</v>
      </c>
      <c r="C13" s="16" t="s">
        <v>25</v>
      </c>
      <c r="D13" s="61">
        <v>3.0</v>
      </c>
      <c r="E13" s="61">
        <v>4.0</v>
      </c>
      <c r="F13" s="61">
        <v>3.0</v>
      </c>
      <c r="G13" s="61" t="s">
        <v>47</v>
      </c>
      <c r="H13" s="61">
        <v>4.0</v>
      </c>
      <c r="I13" s="61" t="s">
        <v>47</v>
      </c>
      <c r="J13" s="61">
        <v>4.0</v>
      </c>
      <c r="K13" s="61">
        <v>3.0</v>
      </c>
      <c r="L13" s="61">
        <v>3.0</v>
      </c>
      <c r="M13" s="61">
        <v>4.0</v>
      </c>
      <c r="N13" s="61">
        <v>2.0</v>
      </c>
      <c r="O13" s="61">
        <v>4.0</v>
      </c>
      <c r="P13" s="61">
        <v>3.0</v>
      </c>
      <c r="Q13" s="61">
        <v>3.0</v>
      </c>
      <c r="R13" s="61">
        <v>1.0</v>
      </c>
      <c r="S13" s="61">
        <v>4.0</v>
      </c>
      <c r="T13" s="61">
        <v>4.0</v>
      </c>
      <c r="U13" s="61">
        <v>4.0</v>
      </c>
      <c r="V13" s="61">
        <v>4.0</v>
      </c>
      <c r="W13" s="61">
        <v>2.0</v>
      </c>
      <c r="X13" s="61">
        <v>2.0</v>
      </c>
      <c r="Y13" s="61">
        <v>3.0</v>
      </c>
      <c r="Z13" s="61">
        <v>2.0</v>
      </c>
      <c r="AA13" s="61">
        <v>3.0</v>
      </c>
      <c r="AB13" s="61">
        <v>3.0</v>
      </c>
      <c r="AC13" s="61">
        <v>2.0</v>
      </c>
      <c r="AD13" s="61">
        <v>3.0</v>
      </c>
      <c r="AE13" s="61">
        <v>3.0</v>
      </c>
      <c r="AF13" s="61">
        <v>2.0</v>
      </c>
      <c r="AG13" s="62"/>
    </row>
    <row r="14">
      <c r="A14" s="19">
        <f t="shared" si="1"/>
        <v>3.14</v>
      </c>
      <c r="B14" s="18" t="str">
        <f t="shared" si="2"/>
        <v> B</v>
      </c>
      <c r="C14" s="16" t="s">
        <v>27</v>
      </c>
      <c r="D14" s="61">
        <v>3.0</v>
      </c>
      <c r="E14" s="61">
        <v>4.0</v>
      </c>
      <c r="F14" s="61">
        <v>3.0</v>
      </c>
      <c r="G14" s="61">
        <v>3.0</v>
      </c>
      <c r="H14" s="61">
        <v>4.0</v>
      </c>
      <c r="I14" s="61">
        <v>4.0</v>
      </c>
      <c r="J14" s="61">
        <v>4.0</v>
      </c>
      <c r="K14" s="61">
        <v>3.0</v>
      </c>
      <c r="L14" s="61">
        <v>3.0</v>
      </c>
      <c r="M14" s="61">
        <v>4.0</v>
      </c>
      <c r="N14" s="61">
        <v>2.0</v>
      </c>
      <c r="O14" s="61">
        <v>4.0</v>
      </c>
      <c r="P14" s="61">
        <v>3.0</v>
      </c>
      <c r="Q14" s="61">
        <v>1.0</v>
      </c>
      <c r="R14" s="61">
        <v>4.0</v>
      </c>
      <c r="S14" s="61">
        <v>4.0</v>
      </c>
      <c r="T14" s="61">
        <v>4.0</v>
      </c>
      <c r="U14" s="61">
        <v>4.0</v>
      </c>
      <c r="V14" s="61">
        <v>4.0</v>
      </c>
      <c r="W14" s="61">
        <v>2.0</v>
      </c>
      <c r="X14" s="61">
        <v>2.0</v>
      </c>
      <c r="Y14" s="61">
        <v>3.0</v>
      </c>
      <c r="Z14" s="61">
        <v>2.0</v>
      </c>
      <c r="AA14" s="61">
        <v>3.0</v>
      </c>
      <c r="AB14" s="61">
        <v>3.0</v>
      </c>
      <c r="AC14" s="61">
        <v>3.0</v>
      </c>
      <c r="AD14" s="61">
        <v>3.0</v>
      </c>
      <c r="AE14" s="61">
        <v>3.0</v>
      </c>
      <c r="AF14" s="61">
        <v>2.0</v>
      </c>
      <c r="AG14" s="62"/>
    </row>
    <row r="15">
      <c r="A15" s="19">
        <f t="shared" si="1"/>
        <v>3.21</v>
      </c>
      <c r="B15" s="18" t="str">
        <f t="shared" si="2"/>
        <v> B</v>
      </c>
      <c r="C15" s="16" t="s">
        <v>29</v>
      </c>
      <c r="D15" s="61">
        <v>4.0</v>
      </c>
      <c r="E15" s="61">
        <v>3.0</v>
      </c>
      <c r="F15" s="61">
        <v>3.0</v>
      </c>
      <c r="G15" s="61">
        <v>4.0</v>
      </c>
      <c r="H15" s="61">
        <v>4.0</v>
      </c>
      <c r="I15" s="61">
        <v>4.0</v>
      </c>
      <c r="J15" s="61">
        <v>4.0</v>
      </c>
      <c r="K15" s="61">
        <v>3.0</v>
      </c>
      <c r="L15" s="61">
        <v>4.0</v>
      </c>
      <c r="M15" s="61">
        <v>4.0</v>
      </c>
      <c r="N15" s="61">
        <v>2.0</v>
      </c>
      <c r="O15" s="61">
        <v>4.0</v>
      </c>
      <c r="P15" s="61">
        <v>3.0</v>
      </c>
      <c r="Q15" s="61">
        <v>4.0</v>
      </c>
      <c r="R15" s="61">
        <v>1.0</v>
      </c>
      <c r="S15" s="61">
        <v>4.0</v>
      </c>
      <c r="T15" s="61">
        <v>4.0</v>
      </c>
      <c r="U15" s="61">
        <v>4.0</v>
      </c>
      <c r="V15" s="61">
        <v>4.0</v>
      </c>
      <c r="W15" s="61">
        <v>2.0</v>
      </c>
      <c r="X15" s="61">
        <v>2.0</v>
      </c>
      <c r="Y15" s="61">
        <v>4.0</v>
      </c>
      <c r="Z15" s="61">
        <v>2.0</v>
      </c>
      <c r="AA15" s="61">
        <v>3.0</v>
      </c>
      <c r="AB15" s="61">
        <v>3.0</v>
      </c>
      <c r="AC15" s="61">
        <v>2.0</v>
      </c>
      <c r="AD15" s="61">
        <v>3.0</v>
      </c>
      <c r="AE15" s="61">
        <v>3.0</v>
      </c>
      <c r="AF15" s="61">
        <v>2.0</v>
      </c>
      <c r="AG15" s="62"/>
    </row>
    <row r="16">
      <c r="A16" s="19">
        <f t="shared" si="1"/>
        <v>3.17</v>
      </c>
      <c r="B16" s="18" t="str">
        <f t="shared" si="2"/>
        <v> B</v>
      </c>
      <c r="C16" s="16" t="s">
        <v>31</v>
      </c>
      <c r="D16" s="61">
        <v>3.0</v>
      </c>
      <c r="E16" s="61">
        <v>4.0</v>
      </c>
      <c r="F16" s="61">
        <v>4.0</v>
      </c>
      <c r="G16" s="61">
        <v>4.0</v>
      </c>
      <c r="H16" s="61">
        <v>4.0</v>
      </c>
      <c r="I16" s="61">
        <v>3.0</v>
      </c>
      <c r="J16" s="61">
        <v>4.0</v>
      </c>
      <c r="K16" s="61">
        <v>3.0</v>
      </c>
      <c r="L16" s="61">
        <v>4.0</v>
      </c>
      <c r="M16" s="61">
        <v>4.0</v>
      </c>
      <c r="N16" s="61">
        <v>2.0</v>
      </c>
      <c r="O16" s="61">
        <v>4.0</v>
      </c>
      <c r="P16" s="61">
        <v>3.0</v>
      </c>
      <c r="Q16" s="61">
        <v>2.0</v>
      </c>
      <c r="R16" s="61">
        <v>4.0</v>
      </c>
      <c r="S16" s="61">
        <v>4.0</v>
      </c>
      <c r="T16" s="61">
        <v>4.0</v>
      </c>
      <c r="U16" s="61">
        <v>1.0</v>
      </c>
      <c r="V16" s="61">
        <v>4.0</v>
      </c>
      <c r="W16" s="61">
        <v>2.0</v>
      </c>
      <c r="X16" s="61">
        <v>2.0</v>
      </c>
      <c r="Y16" s="61">
        <v>4.0</v>
      </c>
      <c r="Z16" s="61">
        <v>2.0</v>
      </c>
      <c r="AA16" s="61">
        <v>3.0</v>
      </c>
      <c r="AB16" s="61">
        <v>3.0</v>
      </c>
      <c r="AC16" s="61">
        <v>3.0</v>
      </c>
      <c r="AD16" s="61">
        <v>3.0</v>
      </c>
      <c r="AE16" s="61">
        <v>3.0</v>
      </c>
      <c r="AF16" s="61">
        <v>2.0</v>
      </c>
      <c r="AG16" s="62"/>
    </row>
    <row r="17">
      <c r="A17" s="19">
        <f t="shared" si="1"/>
        <v>3.17</v>
      </c>
      <c r="B17" s="18" t="str">
        <f t="shared" si="2"/>
        <v> B</v>
      </c>
      <c r="C17" s="10" t="s">
        <v>33</v>
      </c>
      <c r="D17" s="61">
        <v>3.0</v>
      </c>
      <c r="E17" s="61">
        <v>4.0</v>
      </c>
      <c r="F17" s="61">
        <v>4.0</v>
      </c>
      <c r="G17" s="61">
        <v>4.0</v>
      </c>
      <c r="H17" s="61">
        <v>4.0</v>
      </c>
      <c r="I17" s="61">
        <v>4.0</v>
      </c>
      <c r="J17" s="61">
        <v>4.0</v>
      </c>
      <c r="K17" s="61">
        <v>3.0</v>
      </c>
      <c r="L17" s="61">
        <v>4.0</v>
      </c>
      <c r="M17" s="61">
        <v>4.0</v>
      </c>
      <c r="N17" s="61">
        <v>4.0</v>
      </c>
      <c r="O17" s="61">
        <v>4.0</v>
      </c>
      <c r="P17" s="61">
        <v>3.0</v>
      </c>
      <c r="Q17" s="61">
        <v>1.0</v>
      </c>
      <c r="R17" s="61">
        <v>1.0</v>
      </c>
      <c r="S17" s="61">
        <v>4.0</v>
      </c>
      <c r="T17" s="61">
        <v>4.0</v>
      </c>
      <c r="U17" s="61">
        <v>4.0</v>
      </c>
      <c r="V17" s="61">
        <v>4.0</v>
      </c>
      <c r="W17" s="61">
        <v>2.0</v>
      </c>
      <c r="X17" s="61">
        <v>2.0</v>
      </c>
      <c r="Y17" s="61">
        <v>4.0</v>
      </c>
      <c r="Z17" s="61">
        <v>2.0</v>
      </c>
      <c r="AA17" s="61">
        <v>3.0</v>
      </c>
      <c r="AB17" s="61">
        <v>3.0</v>
      </c>
      <c r="AC17" s="61">
        <v>3.0</v>
      </c>
      <c r="AD17" s="61">
        <v>3.0</v>
      </c>
      <c r="AE17" s="61">
        <v>3.0</v>
      </c>
      <c r="AF17" s="61">
        <v>0.0</v>
      </c>
      <c r="AG17" s="62"/>
    </row>
    <row r="18">
      <c r="A18" s="19">
        <f t="shared" si="1"/>
        <v>3.36</v>
      </c>
      <c r="B18" s="18" t="str">
        <f t="shared" si="2"/>
        <v> B+</v>
      </c>
      <c r="C18" s="16" t="s">
        <v>35</v>
      </c>
      <c r="D18" s="61">
        <v>3.0</v>
      </c>
      <c r="E18" s="61">
        <v>4.0</v>
      </c>
      <c r="F18" s="61">
        <v>4.0</v>
      </c>
      <c r="G18" s="61">
        <v>4.0</v>
      </c>
      <c r="H18" s="61">
        <v>4.0</v>
      </c>
      <c r="I18" s="61">
        <v>3.0</v>
      </c>
      <c r="J18" s="61">
        <v>4.0</v>
      </c>
      <c r="K18" s="61">
        <v>4.0</v>
      </c>
      <c r="L18" s="61">
        <v>4.0</v>
      </c>
      <c r="M18" s="61">
        <v>4.0</v>
      </c>
      <c r="N18" s="61">
        <v>4.0</v>
      </c>
      <c r="O18" s="61">
        <v>4.0</v>
      </c>
      <c r="P18" s="61">
        <v>3.0</v>
      </c>
      <c r="Q18" s="61">
        <v>2.0</v>
      </c>
      <c r="R18" s="61">
        <v>4.0</v>
      </c>
      <c r="S18" s="61">
        <v>4.0</v>
      </c>
      <c r="T18" s="61">
        <v>4.0</v>
      </c>
      <c r="U18" s="61">
        <v>4.0</v>
      </c>
      <c r="V18" s="61">
        <v>4.0</v>
      </c>
      <c r="W18" s="61">
        <v>2.0</v>
      </c>
      <c r="X18" s="61">
        <v>2.0</v>
      </c>
      <c r="Y18" s="61">
        <v>4.0</v>
      </c>
      <c r="Z18" s="61">
        <v>2.0</v>
      </c>
      <c r="AA18" s="61">
        <v>3.0</v>
      </c>
      <c r="AB18" s="61" t="s">
        <v>47</v>
      </c>
      <c r="AC18" s="61">
        <v>2.0</v>
      </c>
      <c r="AD18" s="61">
        <v>3.0</v>
      </c>
      <c r="AE18" s="61">
        <v>3.0</v>
      </c>
      <c r="AF18" s="61">
        <v>2.0</v>
      </c>
      <c r="AG18" s="62"/>
    </row>
    <row r="19">
      <c r="A19" s="19">
        <f t="shared" si="1"/>
        <v>3.17</v>
      </c>
      <c r="B19" s="18" t="str">
        <f t="shared" si="2"/>
        <v> B</v>
      </c>
      <c r="C19" s="16" t="s">
        <v>37</v>
      </c>
      <c r="D19" s="61">
        <v>4.0</v>
      </c>
      <c r="E19" s="61">
        <v>4.0</v>
      </c>
      <c r="F19" s="61">
        <v>3.0</v>
      </c>
      <c r="G19" s="61">
        <v>4.0</v>
      </c>
      <c r="H19" s="61">
        <v>4.0</v>
      </c>
      <c r="I19" s="61">
        <v>4.0</v>
      </c>
      <c r="J19" s="61">
        <v>4.0</v>
      </c>
      <c r="K19" s="61">
        <v>4.0</v>
      </c>
      <c r="L19" s="61">
        <v>0.0</v>
      </c>
      <c r="M19" s="61">
        <v>4.0</v>
      </c>
      <c r="N19" s="61">
        <v>4.0</v>
      </c>
      <c r="O19" s="61">
        <v>4.0</v>
      </c>
      <c r="P19" s="61">
        <v>3.0</v>
      </c>
      <c r="Q19" s="61">
        <v>1.0</v>
      </c>
      <c r="R19" s="61">
        <v>4.0</v>
      </c>
      <c r="S19" s="61">
        <v>4.0</v>
      </c>
      <c r="T19" s="61">
        <v>4.0</v>
      </c>
      <c r="U19" s="61">
        <v>4.0</v>
      </c>
      <c r="V19" s="61">
        <v>4.0</v>
      </c>
      <c r="W19" s="61">
        <v>2.0</v>
      </c>
      <c r="X19" s="61">
        <v>2.0</v>
      </c>
      <c r="Y19" s="61">
        <v>3.0</v>
      </c>
      <c r="Z19" s="61">
        <v>2.0</v>
      </c>
      <c r="AA19" s="61">
        <v>3.0</v>
      </c>
      <c r="AB19" s="61">
        <v>3.0</v>
      </c>
      <c r="AC19" s="61">
        <v>2.0</v>
      </c>
      <c r="AD19" s="61">
        <v>3.0</v>
      </c>
      <c r="AE19" s="61">
        <v>3.0</v>
      </c>
      <c r="AF19" s="61">
        <v>2.0</v>
      </c>
      <c r="AG19" s="62"/>
    </row>
    <row r="20">
      <c r="A20" s="19">
        <f t="shared" si="1"/>
        <v>3.21</v>
      </c>
      <c r="B20" s="18" t="str">
        <f t="shared" si="2"/>
        <v> B</v>
      </c>
      <c r="C20" s="16" t="s">
        <v>39</v>
      </c>
      <c r="D20" s="61">
        <v>3.0</v>
      </c>
      <c r="E20" s="61">
        <v>4.0</v>
      </c>
      <c r="F20" s="61">
        <v>3.0</v>
      </c>
      <c r="G20" s="61">
        <v>2.0</v>
      </c>
      <c r="H20" s="61">
        <v>4.0</v>
      </c>
      <c r="I20" s="61">
        <v>3.0</v>
      </c>
      <c r="J20" s="61">
        <v>4.0</v>
      </c>
      <c r="K20" s="61">
        <v>3.0</v>
      </c>
      <c r="L20" s="61">
        <v>3.0</v>
      </c>
      <c r="M20" s="61">
        <v>4.0</v>
      </c>
      <c r="N20" s="61">
        <v>2.0</v>
      </c>
      <c r="O20" s="61">
        <v>4.0</v>
      </c>
      <c r="P20" s="61">
        <v>3.0</v>
      </c>
      <c r="Q20" s="61">
        <v>4.0</v>
      </c>
      <c r="R20" s="61">
        <v>4.0</v>
      </c>
      <c r="S20" s="61">
        <v>4.0</v>
      </c>
      <c r="T20" s="61">
        <v>4.0</v>
      </c>
      <c r="U20" s="61">
        <v>4.0</v>
      </c>
      <c r="V20" s="61">
        <v>4.0</v>
      </c>
      <c r="W20" s="61">
        <v>2.0</v>
      </c>
      <c r="X20" s="61">
        <v>2.0</v>
      </c>
      <c r="Y20" s="61">
        <v>4.0</v>
      </c>
      <c r="Z20" s="61">
        <v>2.0</v>
      </c>
      <c r="AA20" s="61">
        <v>3.0</v>
      </c>
      <c r="AB20" s="61">
        <v>3.0</v>
      </c>
      <c r="AC20" s="61">
        <v>3.0</v>
      </c>
      <c r="AD20" s="61">
        <v>3.0</v>
      </c>
      <c r="AE20" s="61">
        <v>3.0</v>
      </c>
      <c r="AF20" s="61">
        <v>2.0</v>
      </c>
      <c r="AG20" s="62"/>
    </row>
    <row r="21">
      <c r="A21" s="21"/>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row>
    <row r="22">
      <c r="A22" s="23">
        <f>AVERAGE(A4:A20)</f>
        <v>3.148125</v>
      </c>
      <c r="B22" s="23"/>
      <c r="C22" s="23"/>
      <c r="D22" s="23">
        <f t="shared" ref="D22:AG22" si="3">AVERAGE(D4:D20)</f>
        <v>3.133333333</v>
      </c>
      <c r="E22" s="23">
        <f t="shared" si="3"/>
        <v>3.9375</v>
      </c>
      <c r="F22" s="23">
        <f t="shared" si="3"/>
        <v>3.3125</v>
      </c>
      <c r="G22" s="23">
        <f t="shared" si="3"/>
        <v>3.428571429</v>
      </c>
      <c r="H22" s="23">
        <f t="shared" si="3"/>
        <v>4</v>
      </c>
      <c r="I22" s="23">
        <f t="shared" si="3"/>
        <v>3.428571429</v>
      </c>
      <c r="J22" s="23">
        <f t="shared" si="3"/>
        <v>4</v>
      </c>
      <c r="K22" s="23">
        <f t="shared" si="3"/>
        <v>3.0625</v>
      </c>
      <c r="L22" s="23">
        <f t="shared" si="3"/>
        <v>2.933333333</v>
      </c>
      <c r="M22" s="23">
        <f t="shared" si="3"/>
        <v>4</v>
      </c>
      <c r="N22" s="23">
        <f t="shared" si="3"/>
        <v>2.6875</v>
      </c>
      <c r="O22" s="23">
        <f t="shared" si="3"/>
        <v>4</v>
      </c>
      <c r="P22" s="23">
        <f t="shared" si="3"/>
        <v>3</v>
      </c>
      <c r="Q22" s="23">
        <f t="shared" si="3"/>
        <v>2.4375</v>
      </c>
      <c r="R22" s="23">
        <f t="shared" si="3"/>
        <v>3.4375</v>
      </c>
      <c r="S22" s="23">
        <f t="shared" si="3"/>
        <v>4</v>
      </c>
      <c r="T22" s="23">
        <f t="shared" si="3"/>
        <v>4</v>
      </c>
      <c r="U22" s="23">
        <f t="shared" si="3"/>
        <v>3.8125</v>
      </c>
      <c r="V22" s="23">
        <f t="shared" si="3"/>
        <v>3.625</v>
      </c>
      <c r="W22" s="23">
        <f t="shared" si="3"/>
        <v>2</v>
      </c>
      <c r="X22" s="23">
        <f t="shared" si="3"/>
        <v>2</v>
      </c>
      <c r="Y22" s="23">
        <f t="shared" si="3"/>
        <v>3</v>
      </c>
      <c r="Z22" s="23">
        <f t="shared" si="3"/>
        <v>2</v>
      </c>
      <c r="AA22" s="23">
        <f t="shared" si="3"/>
        <v>2.8125</v>
      </c>
      <c r="AB22" s="23">
        <f t="shared" si="3"/>
        <v>3</v>
      </c>
      <c r="AC22" s="23">
        <f t="shared" si="3"/>
        <v>2.5625</v>
      </c>
      <c r="AD22" s="23">
        <f t="shared" si="3"/>
        <v>3</v>
      </c>
      <c r="AE22" s="23">
        <f t="shared" si="3"/>
        <v>3</v>
      </c>
      <c r="AF22" s="23">
        <f t="shared" si="3"/>
        <v>1.875</v>
      </c>
      <c r="AG22" s="23" t="str">
        <f t="shared" si="3"/>
        <v>#DIV/0!</v>
      </c>
    </row>
    <row r="23">
      <c r="A23" s="21"/>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row>
    <row r="24">
      <c r="A24" s="2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row>
    <row r="25">
      <c r="A25" s="21"/>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row>
    <row r="26">
      <c r="A26" s="21"/>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row>
    <row r="27">
      <c r="A27" s="21"/>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row>
    <row r="28">
      <c r="A28" s="21"/>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row>
    <row r="29">
      <c r="A29" s="21"/>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row>
    <row r="30">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c r="A31" s="21"/>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c r="A32" s="21"/>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c r="A33" s="21"/>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row>
    <row r="34">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row>
    <row r="35">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row>
    <row r="36">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row>
    <row r="37">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row>
    <row r="38">
      <c r="A38" s="2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row>
    <row r="39">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row>
    <row r="40">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row>
    <row r="41">
      <c r="A41" s="21"/>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row>
    <row r="42">
      <c r="A42" s="21"/>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row>
    <row r="43">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row>
    <row r="44">
      <c r="A44" s="21"/>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row>
    <row r="45">
      <c r="A45" s="21"/>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row>
    <row r="46">
      <c r="A46" s="21"/>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row>
    <row r="47">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c r="A48" s="21"/>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row>
    <row r="49">
      <c r="A49" s="21"/>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row>
    <row r="50">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row>
    <row r="51">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row>
    <row r="52">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row>
    <row r="53">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row>
    <row r="54">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row>
    <row r="55">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row>
    <row r="56">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row>
    <row r="57">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row>
    <row r="58">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row>
    <row r="59">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row>
    <row r="60">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row>
    <row r="61">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row>
    <row r="62">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row>
    <row r="63">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row>
    <row r="64">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row>
    <row r="65">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row>
    <row r="66">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row>
    <row r="67">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row>
    <row r="68">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row>
    <row r="69">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row>
    <row r="70">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row>
    <row r="71">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row>
    <row r="72">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row>
    <row r="73">
      <c r="A73" s="21"/>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row>
    <row r="74">
      <c r="A74" s="21"/>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row>
    <row r="75">
      <c r="A75" s="21"/>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row>
    <row r="76">
      <c r="A76" s="21"/>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row>
    <row r="77">
      <c r="A77" s="21"/>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row>
    <row r="78">
      <c r="A78" s="21"/>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row>
    <row r="79">
      <c r="A79" s="21"/>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row>
    <row r="80">
      <c r="A80" s="21"/>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row>
    <row r="81">
      <c r="A81" s="21"/>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row>
    <row r="82">
      <c r="A82" s="21"/>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row>
  </sheetData>
  <conditionalFormatting sqref="B4:B20">
    <cfRule type="cellIs" dxfId="0" priority="1" operator="equal">
      <formula>"F"</formula>
    </cfRule>
  </conditionalFormatting>
  <conditionalFormatting sqref="D4:AG20">
    <cfRule type="cellIs" dxfId="1" priority="2" operator="equal">
      <formula>"e"</formula>
    </cfRule>
  </conditionalFormatting>
  <conditionalFormatting sqref="D4:AG20">
    <cfRule type="cellIs" dxfId="2" priority="3" operator="equal">
      <formula>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2.75"/>
  <cols>
    <col customWidth="1" min="1" max="1" width="19.13"/>
    <col customWidth="1" min="2" max="16" width="15.13"/>
  </cols>
  <sheetData>
    <row r="1">
      <c r="A1" s="64">
        <v>4.0</v>
      </c>
      <c r="B1" s="58"/>
      <c r="C1" s="8"/>
      <c r="D1" s="58"/>
      <c r="E1" s="59">
        <v>41302.0</v>
      </c>
      <c r="F1" s="59">
        <v>41309.0</v>
      </c>
      <c r="G1" s="59">
        <v>41316.0</v>
      </c>
      <c r="H1" s="59">
        <v>41323.0</v>
      </c>
      <c r="I1" s="59">
        <v>41330.0</v>
      </c>
      <c r="J1" s="59">
        <v>41332.0</v>
      </c>
      <c r="K1" s="59">
        <v>41367.0</v>
      </c>
      <c r="L1" s="65">
        <v>41372.0</v>
      </c>
      <c r="M1" s="66">
        <v>41374.0</v>
      </c>
      <c r="N1" s="66">
        <v>41379.0</v>
      </c>
      <c r="O1" s="66">
        <v>41379.0</v>
      </c>
      <c r="P1" s="67">
        <v>41386.0</v>
      </c>
    </row>
    <row r="2" ht="1.5" customHeight="1">
      <c r="A2" s="4"/>
      <c r="B2" s="10" t="s">
        <v>48</v>
      </c>
      <c r="C2" s="12" t="s">
        <v>45</v>
      </c>
      <c r="D2" s="13" t="s">
        <v>43</v>
      </c>
      <c r="E2" s="10" t="s">
        <v>49</v>
      </c>
      <c r="F2" s="10" t="s">
        <v>50</v>
      </c>
      <c r="G2" s="10" t="s">
        <v>51</v>
      </c>
      <c r="H2" s="10" t="s">
        <v>52</v>
      </c>
      <c r="I2" s="10" t="s">
        <v>53</v>
      </c>
      <c r="J2" s="10" t="s">
        <v>54</v>
      </c>
      <c r="K2" s="10" t="s">
        <v>55</v>
      </c>
      <c r="L2" s="10" t="s">
        <v>56</v>
      </c>
      <c r="M2" s="10" t="s">
        <v>57</v>
      </c>
      <c r="N2" s="10" t="s">
        <v>58</v>
      </c>
      <c r="O2" s="10" t="s">
        <v>59</v>
      </c>
      <c r="P2" s="10" t="s">
        <v>60</v>
      </c>
    </row>
    <row r="3">
      <c r="A3" s="60" t="s">
        <v>61</v>
      </c>
      <c r="B3" s="41">
        <f t="shared" ref="B3:B4" si="1">round((E3+F3+G3+H3+(0.5*(J3+I3))),0)</f>
        <v>20</v>
      </c>
      <c r="C3" s="15">
        <f t="array" ref="C3">(E3+F3+G3+H3+(0.5*(J3+I3))+K3+L3+M3+N3+O3+P3+"")</f>
        <v>44</v>
      </c>
      <c r="D3" s="15"/>
      <c r="E3" s="60">
        <v>4.0</v>
      </c>
      <c r="F3" s="60">
        <v>4.0</v>
      </c>
      <c r="G3" s="60">
        <v>4.0</v>
      </c>
      <c r="H3" s="60">
        <v>4.0</v>
      </c>
      <c r="I3" s="60">
        <v>4.0</v>
      </c>
      <c r="J3" s="60">
        <v>4.0</v>
      </c>
      <c r="K3" s="60">
        <v>4.0</v>
      </c>
      <c r="L3" s="60">
        <v>4.0</v>
      </c>
      <c r="M3" s="60">
        <v>4.0</v>
      </c>
      <c r="N3" s="60">
        <v>4.0</v>
      </c>
      <c r="O3" s="60">
        <v>4.0</v>
      </c>
      <c r="P3" s="60">
        <v>4.0</v>
      </c>
    </row>
    <row r="4">
      <c r="A4" s="16" t="s">
        <v>8</v>
      </c>
      <c r="B4" s="17">
        <f t="shared" si="1"/>
        <v>18</v>
      </c>
      <c r="C4" s="19">
        <f>round((E4+F4+G4+H4+(0.5*(J4+I4))+K4+L4+M4+N4+O4+P4)/11,0)</f>
        <v>3</v>
      </c>
      <c r="D4" s="18" t="str">
        <f>if(C4&gt;=3.7, " A",if(C4&gt;=3.5, " A-",if(C4&gt;=3.3, " B+",if(C4&gt;=3," B",if(C4&gt;=2.7, " B-",if(C4&gt;=2.5," C+",if(C4&gt;=2, " C",if(C4&gt;=1.7, " C-",if(C4&gt;=1.5, " D+",if(C4&gt;=1," D",if(C4&gt;=0.7, " D-",if(C4&gt;=0.5, " F+"," F"))))))))))))</f>
        <v> B</v>
      </c>
      <c r="E4" s="10">
        <v>4.0</v>
      </c>
      <c r="F4" s="10">
        <v>4.0</v>
      </c>
      <c r="G4" s="10">
        <v>4.0</v>
      </c>
      <c r="H4" s="10">
        <v>3.0</v>
      </c>
      <c r="I4" s="10">
        <v>2.0</v>
      </c>
      <c r="J4" s="10">
        <v>4.0</v>
      </c>
      <c r="K4" s="10">
        <v>4.0</v>
      </c>
      <c r="L4" s="10">
        <v>4.0</v>
      </c>
      <c r="M4" s="10">
        <v>4.0</v>
      </c>
      <c r="N4" s="10">
        <v>0.0</v>
      </c>
      <c r="O4" s="10">
        <v>0.0</v>
      </c>
      <c r="P4" s="10">
        <v>3.0</v>
      </c>
    </row>
    <row r="5">
      <c r="A5" s="63"/>
      <c r="B5" s="20"/>
      <c r="C5" s="19"/>
      <c r="D5" s="63"/>
      <c r="E5" s="20"/>
      <c r="F5" s="20"/>
      <c r="G5" s="20"/>
      <c r="H5" s="20"/>
      <c r="I5" s="20"/>
      <c r="J5" s="20"/>
      <c r="K5" s="20"/>
      <c r="L5" s="20"/>
      <c r="M5" s="20"/>
      <c r="N5" s="20"/>
      <c r="O5" s="20"/>
      <c r="P5" s="20"/>
    </row>
    <row r="6">
      <c r="A6" s="16" t="s">
        <v>10</v>
      </c>
      <c r="B6" s="17">
        <f t="shared" ref="B6:B20" si="2">round((E6+F6+G6+H6+(0.5*(J6+I6))),0)</f>
        <v>5</v>
      </c>
      <c r="C6" s="19">
        <f t="shared" ref="C6:C20" si="3">round((E6+F6+G6+H6+(0.5*(J6+I6))+K6+L6+M6+N6+O6+P6)/11,0)</f>
        <v>2</v>
      </c>
      <c r="D6" s="18" t="str">
        <f t="shared" ref="D6:D20" si="4">if(C6&gt;=3.7, " A",if(C6&gt;=3.5, " A-",if(C6&gt;=3.3, " B+",if(C6&gt;=3," B",if(C6&gt;=2.7, " B-",if(C6&gt;=2.5," C+",if(C6&gt;=2, " C",if(C6&gt;=1.7, " C-",if(C6&gt;=1.5, " D+",if(C6&gt;=1," D",if(C6&gt;=0.7, " D-",if(C6&gt;=0.5, " F+"," F"))))))))))))</f>
        <v> C</v>
      </c>
      <c r="E6" s="10">
        <v>2.0</v>
      </c>
      <c r="F6" s="10">
        <v>0.0</v>
      </c>
      <c r="G6" s="10">
        <v>0.0</v>
      </c>
      <c r="H6" s="10">
        <v>0.0</v>
      </c>
      <c r="I6" s="10">
        <v>3.0</v>
      </c>
      <c r="J6" s="10">
        <v>2.0</v>
      </c>
      <c r="K6" s="10">
        <v>3.0</v>
      </c>
      <c r="L6" s="10">
        <v>4.0</v>
      </c>
      <c r="M6" s="10">
        <v>4.0</v>
      </c>
      <c r="N6" s="10">
        <v>0.0</v>
      </c>
      <c r="O6" s="10">
        <v>0.0</v>
      </c>
      <c r="P6" s="10">
        <v>1.0</v>
      </c>
    </row>
    <row r="7">
      <c r="A7" s="16" t="s">
        <v>12</v>
      </c>
      <c r="B7" s="17">
        <f t="shared" si="2"/>
        <v>13</v>
      </c>
      <c r="C7" s="19">
        <f t="shared" si="3"/>
        <v>3</v>
      </c>
      <c r="D7" s="18" t="str">
        <f t="shared" si="4"/>
        <v> B</v>
      </c>
      <c r="E7" s="10">
        <v>3.0</v>
      </c>
      <c r="F7" s="10">
        <v>3.0</v>
      </c>
      <c r="G7" s="10">
        <v>3.0</v>
      </c>
      <c r="H7" s="10">
        <v>3.5</v>
      </c>
      <c r="I7" s="10">
        <v>1.0</v>
      </c>
      <c r="J7" s="10">
        <v>0.0</v>
      </c>
      <c r="K7" s="10">
        <v>2.0</v>
      </c>
      <c r="L7" s="10">
        <v>4.0</v>
      </c>
      <c r="M7" s="10">
        <v>4.0</v>
      </c>
      <c r="N7" s="10">
        <v>4.0</v>
      </c>
      <c r="O7" s="10">
        <v>4.0</v>
      </c>
      <c r="P7" s="10">
        <v>3.0</v>
      </c>
    </row>
    <row r="8">
      <c r="A8" s="16" t="s">
        <v>14</v>
      </c>
      <c r="B8" s="17">
        <f t="shared" si="2"/>
        <v>9</v>
      </c>
      <c r="C8" s="19">
        <f t="shared" si="3"/>
        <v>2</v>
      </c>
      <c r="D8" s="18" t="str">
        <f t="shared" si="4"/>
        <v> C</v>
      </c>
      <c r="E8" s="10">
        <v>1.0</v>
      </c>
      <c r="F8" s="10">
        <v>2.0</v>
      </c>
      <c r="G8" s="10">
        <v>2.0</v>
      </c>
      <c r="H8" s="10">
        <v>2.0</v>
      </c>
      <c r="I8" s="10">
        <v>4.0</v>
      </c>
      <c r="J8" s="10">
        <v>0.0</v>
      </c>
      <c r="K8" s="10">
        <v>2.0</v>
      </c>
      <c r="L8" s="10">
        <v>4.0</v>
      </c>
      <c r="M8" s="10">
        <v>4.0</v>
      </c>
      <c r="N8" s="10">
        <v>0.0</v>
      </c>
      <c r="O8" s="10">
        <v>2.0</v>
      </c>
      <c r="P8" s="10">
        <v>0.0</v>
      </c>
    </row>
    <row r="9">
      <c r="A9" s="16" t="s">
        <v>16</v>
      </c>
      <c r="B9" s="17">
        <f t="shared" si="2"/>
        <v>12</v>
      </c>
      <c r="C9" s="19">
        <f t="shared" si="3"/>
        <v>3</v>
      </c>
      <c r="D9" s="18" t="str">
        <f t="shared" si="4"/>
        <v> B</v>
      </c>
      <c r="E9" s="10">
        <v>0.0</v>
      </c>
      <c r="F9" s="10">
        <v>3.0</v>
      </c>
      <c r="G9" s="10">
        <v>4.0</v>
      </c>
      <c r="H9" s="10">
        <v>3.0</v>
      </c>
      <c r="I9" s="10">
        <v>4.0</v>
      </c>
      <c r="J9" s="10">
        <v>0.0</v>
      </c>
      <c r="K9" s="10">
        <v>3.0</v>
      </c>
      <c r="L9" s="10">
        <v>4.0</v>
      </c>
      <c r="M9" s="10">
        <v>4.0</v>
      </c>
      <c r="N9" s="10">
        <v>3.0</v>
      </c>
      <c r="O9" s="10">
        <v>3.0</v>
      </c>
      <c r="P9" s="10">
        <v>0.0</v>
      </c>
    </row>
    <row r="10">
      <c r="A10" s="16" t="s">
        <v>18</v>
      </c>
      <c r="B10" s="17">
        <f t="shared" si="2"/>
        <v>15</v>
      </c>
      <c r="C10" s="19">
        <f t="shared" si="3"/>
        <v>2</v>
      </c>
      <c r="D10" s="18" t="str">
        <f t="shared" si="4"/>
        <v> C</v>
      </c>
      <c r="E10" s="10">
        <v>4.0</v>
      </c>
      <c r="F10" s="10">
        <v>4.0</v>
      </c>
      <c r="G10" s="10">
        <v>3.0</v>
      </c>
      <c r="H10" s="10">
        <v>2.0</v>
      </c>
      <c r="I10" s="10">
        <v>3.0</v>
      </c>
      <c r="J10" s="10">
        <v>0.0</v>
      </c>
      <c r="K10" s="10">
        <v>0.0</v>
      </c>
      <c r="L10" s="10">
        <v>0.0</v>
      </c>
      <c r="M10" s="10">
        <v>0.0</v>
      </c>
      <c r="N10" s="10">
        <v>2.0</v>
      </c>
      <c r="O10" s="10">
        <v>0.0</v>
      </c>
      <c r="P10" s="10">
        <v>1.0</v>
      </c>
    </row>
    <row r="11">
      <c r="A11" s="16" t="s">
        <v>21</v>
      </c>
      <c r="B11" s="17">
        <f t="shared" si="2"/>
        <v>12</v>
      </c>
      <c r="C11" s="19">
        <f t="shared" si="3"/>
        <v>2</v>
      </c>
      <c r="D11" s="18" t="str">
        <f t="shared" si="4"/>
        <v> C</v>
      </c>
      <c r="E11" s="10">
        <v>3.0</v>
      </c>
      <c r="F11" s="10">
        <v>1.0</v>
      </c>
      <c r="G11" s="10">
        <v>3.0</v>
      </c>
      <c r="H11" s="10">
        <v>2.5</v>
      </c>
      <c r="I11" s="10">
        <v>4.0</v>
      </c>
      <c r="J11" s="10">
        <v>0.0</v>
      </c>
      <c r="K11" s="10">
        <v>3.0</v>
      </c>
      <c r="L11" s="10">
        <v>0.0</v>
      </c>
      <c r="M11" s="10">
        <v>0.0</v>
      </c>
      <c r="N11" s="10">
        <v>0.0</v>
      </c>
      <c r="O11" s="10">
        <v>0.0</v>
      </c>
      <c r="P11" s="10">
        <v>4.0</v>
      </c>
    </row>
    <row r="12">
      <c r="A12" s="16" t="s">
        <v>23</v>
      </c>
      <c r="B12" s="17">
        <f t="shared" si="2"/>
        <v>15</v>
      </c>
      <c r="C12" s="19">
        <f t="shared" si="3"/>
        <v>3</v>
      </c>
      <c r="D12" s="18" t="str">
        <f t="shared" si="4"/>
        <v> B</v>
      </c>
      <c r="E12" s="10">
        <v>4.0</v>
      </c>
      <c r="F12" s="10">
        <v>2.0</v>
      </c>
      <c r="G12" s="10">
        <v>3.0</v>
      </c>
      <c r="H12" s="10">
        <v>3.5</v>
      </c>
      <c r="I12" s="10">
        <v>4.0</v>
      </c>
      <c r="J12" s="10">
        <v>0.0</v>
      </c>
      <c r="K12" s="10">
        <v>3.0</v>
      </c>
      <c r="L12" s="10">
        <v>4.0</v>
      </c>
      <c r="M12" s="10">
        <v>4.0</v>
      </c>
      <c r="N12" s="10">
        <v>3.0</v>
      </c>
      <c r="O12" s="10">
        <v>0.0</v>
      </c>
      <c r="P12" s="10">
        <v>0.0</v>
      </c>
    </row>
    <row r="13">
      <c r="A13" s="16" t="s">
        <v>25</v>
      </c>
      <c r="B13" s="17">
        <f t="shared" si="2"/>
        <v>14</v>
      </c>
      <c r="C13" s="19">
        <f t="shared" si="3"/>
        <v>2</v>
      </c>
      <c r="D13" s="18" t="str">
        <f t="shared" si="4"/>
        <v> C</v>
      </c>
      <c r="E13" s="10">
        <v>3.0</v>
      </c>
      <c r="F13" s="10">
        <v>4.0</v>
      </c>
      <c r="G13" s="10">
        <v>2.0</v>
      </c>
      <c r="H13" s="10">
        <v>3.0</v>
      </c>
      <c r="I13" s="10">
        <v>3.0</v>
      </c>
      <c r="J13" s="10">
        <v>0.0</v>
      </c>
      <c r="K13" s="10">
        <v>4.0</v>
      </c>
      <c r="L13" s="10">
        <v>2.0</v>
      </c>
      <c r="M13" s="10">
        <v>1.0</v>
      </c>
      <c r="N13" s="10">
        <v>0.0</v>
      </c>
      <c r="O13" s="10">
        <v>0.0</v>
      </c>
      <c r="P13" s="10">
        <v>3.0</v>
      </c>
    </row>
    <row r="14">
      <c r="A14" s="16" t="s">
        <v>27</v>
      </c>
      <c r="B14" s="17">
        <f t="shared" si="2"/>
        <v>17</v>
      </c>
      <c r="C14" s="19">
        <f t="shared" si="3"/>
        <v>3</v>
      </c>
      <c r="D14" s="18" t="str">
        <f t="shared" si="4"/>
        <v> B</v>
      </c>
      <c r="E14" s="10">
        <v>4.0</v>
      </c>
      <c r="F14" s="10">
        <v>4.0</v>
      </c>
      <c r="G14" s="10">
        <v>4.0</v>
      </c>
      <c r="H14" s="10">
        <v>3.0</v>
      </c>
      <c r="I14" s="10">
        <v>4.0</v>
      </c>
      <c r="J14" s="10">
        <v>0.0</v>
      </c>
      <c r="K14" s="10">
        <v>4.0</v>
      </c>
      <c r="L14" s="10">
        <v>4.0</v>
      </c>
      <c r="M14" s="61">
        <v>4.0</v>
      </c>
      <c r="N14" s="10">
        <v>3.0</v>
      </c>
      <c r="O14" s="10">
        <v>0.0</v>
      </c>
      <c r="P14" s="10">
        <v>4.0</v>
      </c>
    </row>
    <row r="15">
      <c r="A15" s="16" t="s">
        <v>29</v>
      </c>
      <c r="B15" s="17">
        <f t="shared" si="2"/>
        <v>14</v>
      </c>
      <c r="C15" s="19">
        <f t="shared" si="3"/>
        <v>3</v>
      </c>
      <c r="D15" s="18" t="str">
        <f t="shared" si="4"/>
        <v> B</v>
      </c>
      <c r="E15" s="10">
        <v>4.0</v>
      </c>
      <c r="F15" s="10">
        <v>2.0</v>
      </c>
      <c r="G15" s="10">
        <v>4.0</v>
      </c>
      <c r="H15" s="10">
        <v>3.5</v>
      </c>
      <c r="I15" s="10">
        <v>0.0</v>
      </c>
      <c r="J15" s="10">
        <v>0.0</v>
      </c>
      <c r="K15" s="10">
        <v>4.0</v>
      </c>
      <c r="L15" s="10">
        <v>4.0</v>
      </c>
      <c r="M15" s="10">
        <v>4.0</v>
      </c>
      <c r="N15" s="10">
        <v>0.0</v>
      </c>
      <c r="O15" s="10">
        <v>0.0</v>
      </c>
      <c r="P15" s="10">
        <v>4.0</v>
      </c>
    </row>
    <row r="16">
      <c r="A16" s="16" t="s">
        <v>31</v>
      </c>
      <c r="B16" s="17">
        <f t="shared" si="2"/>
        <v>12</v>
      </c>
      <c r="C16" s="19">
        <f t="shared" si="3"/>
        <v>2</v>
      </c>
      <c r="D16" s="18" t="str">
        <f t="shared" si="4"/>
        <v> C</v>
      </c>
      <c r="E16" s="10">
        <v>4.0</v>
      </c>
      <c r="F16" s="10">
        <v>1.0</v>
      </c>
      <c r="G16" s="10">
        <v>3.5</v>
      </c>
      <c r="H16" s="10">
        <v>3.0</v>
      </c>
      <c r="I16" s="10">
        <v>0.0</v>
      </c>
      <c r="J16" s="10">
        <v>0.0</v>
      </c>
      <c r="K16" s="10">
        <v>2.0</v>
      </c>
      <c r="L16" s="10">
        <v>3.0</v>
      </c>
      <c r="M16" s="10">
        <v>4.0</v>
      </c>
      <c r="N16" s="10">
        <v>2.0</v>
      </c>
      <c r="O16" s="10">
        <v>0.0</v>
      </c>
      <c r="P16" s="10">
        <v>2.0</v>
      </c>
    </row>
    <row r="17">
      <c r="A17" s="10" t="s">
        <v>33</v>
      </c>
      <c r="B17" s="17">
        <f t="shared" si="2"/>
        <v>13</v>
      </c>
      <c r="C17" s="19">
        <f t="shared" si="3"/>
        <v>3</v>
      </c>
      <c r="D17" s="18" t="str">
        <f t="shared" si="4"/>
        <v> B</v>
      </c>
      <c r="E17" s="10">
        <v>4.0</v>
      </c>
      <c r="F17" s="10">
        <v>2.0</v>
      </c>
      <c r="G17" s="10">
        <v>4.0</v>
      </c>
      <c r="H17" s="10">
        <v>3.0</v>
      </c>
      <c r="I17" s="10">
        <v>0.0</v>
      </c>
      <c r="J17" s="10">
        <v>0.0</v>
      </c>
      <c r="K17" s="10">
        <v>4.0</v>
      </c>
      <c r="L17" s="10">
        <v>4.0</v>
      </c>
      <c r="M17" s="10">
        <v>4.0</v>
      </c>
      <c r="N17" s="10">
        <v>4.0</v>
      </c>
      <c r="O17" s="10">
        <v>4.0</v>
      </c>
      <c r="P17" s="10">
        <v>4.0</v>
      </c>
    </row>
    <row r="18">
      <c r="A18" s="16" t="s">
        <v>35</v>
      </c>
      <c r="B18" s="17">
        <f t="shared" si="2"/>
        <v>12</v>
      </c>
      <c r="C18" s="19">
        <f t="shared" si="3"/>
        <v>2</v>
      </c>
      <c r="D18" s="18" t="str">
        <f t="shared" si="4"/>
        <v> C</v>
      </c>
      <c r="E18" s="10">
        <v>4.0</v>
      </c>
      <c r="F18" s="10">
        <v>2.0</v>
      </c>
      <c r="G18" s="10">
        <v>2.0</v>
      </c>
      <c r="H18" s="10">
        <v>3.0</v>
      </c>
      <c r="I18" s="10">
        <v>2.0</v>
      </c>
      <c r="J18" s="10">
        <v>0.0</v>
      </c>
      <c r="K18" s="10">
        <v>2.0</v>
      </c>
      <c r="L18" s="10">
        <v>0.0</v>
      </c>
      <c r="M18" s="10">
        <v>0.0</v>
      </c>
      <c r="N18" s="10">
        <v>4.0</v>
      </c>
      <c r="O18" s="10">
        <v>3.0</v>
      </c>
      <c r="P18" s="10">
        <v>1.0</v>
      </c>
    </row>
    <row r="19">
      <c r="A19" s="16" t="s">
        <v>37</v>
      </c>
      <c r="B19" s="17">
        <f t="shared" si="2"/>
        <v>10</v>
      </c>
      <c r="C19" s="19">
        <f t="shared" si="3"/>
        <v>2</v>
      </c>
      <c r="D19" s="18" t="str">
        <f t="shared" si="4"/>
        <v> C</v>
      </c>
      <c r="E19" s="10">
        <v>4.0</v>
      </c>
      <c r="F19" s="10">
        <v>3.0</v>
      </c>
      <c r="G19" s="10">
        <v>3.0</v>
      </c>
      <c r="H19" s="10">
        <v>0.0</v>
      </c>
      <c r="I19" s="10">
        <v>0.0</v>
      </c>
      <c r="J19" s="10">
        <v>0.0</v>
      </c>
      <c r="K19" s="10">
        <v>1.0</v>
      </c>
      <c r="L19" s="10">
        <v>4.0</v>
      </c>
      <c r="M19" s="10">
        <v>4.0</v>
      </c>
      <c r="N19" s="10">
        <v>4.0</v>
      </c>
      <c r="O19" s="10">
        <v>0.0</v>
      </c>
      <c r="P19" s="10">
        <v>3.0</v>
      </c>
    </row>
    <row r="20">
      <c r="A20" s="16" t="s">
        <v>39</v>
      </c>
      <c r="B20" s="17">
        <f t="shared" si="2"/>
        <v>14</v>
      </c>
      <c r="C20" s="19">
        <f t="shared" si="3"/>
        <v>3</v>
      </c>
      <c r="D20" s="18" t="str">
        <f t="shared" si="4"/>
        <v> B</v>
      </c>
      <c r="E20" s="10">
        <v>4.0</v>
      </c>
      <c r="F20" s="10">
        <v>2.0</v>
      </c>
      <c r="G20" s="10">
        <v>3.5</v>
      </c>
      <c r="H20" s="10">
        <v>3.5</v>
      </c>
      <c r="I20" s="10">
        <v>2.0</v>
      </c>
      <c r="J20" s="10">
        <v>0.0</v>
      </c>
      <c r="K20" s="10">
        <v>2.0</v>
      </c>
      <c r="L20" s="10">
        <v>4.0</v>
      </c>
      <c r="M20" s="10">
        <v>4.0</v>
      </c>
      <c r="N20" s="10">
        <v>4.0</v>
      </c>
      <c r="O20" s="10">
        <v>0.0</v>
      </c>
      <c r="P20" s="10">
        <v>1.0</v>
      </c>
    </row>
    <row r="21">
      <c r="A21" s="20"/>
      <c r="B21" s="20"/>
      <c r="C21" s="21"/>
      <c r="D21" s="20"/>
      <c r="E21" s="20"/>
      <c r="F21" s="20"/>
      <c r="G21" s="20"/>
      <c r="H21" s="20"/>
      <c r="I21" s="20"/>
      <c r="J21" s="20"/>
      <c r="K21" s="20"/>
      <c r="L21" s="20"/>
      <c r="M21" s="20"/>
      <c r="N21" s="20"/>
      <c r="O21" s="20"/>
      <c r="P21" s="20"/>
    </row>
    <row r="22">
      <c r="A22" s="22" t="s">
        <v>41</v>
      </c>
      <c r="B22" s="23"/>
      <c r="C22" s="23">
        <f>AVERAGE(C4:C20)</f>
        <v>2.5</v>
      </c>
      <c r="D22" s="23"/>
      <c r="E22" s="23">
        <f t="shared" ref="E22:P22" si="5">AVERAGE(E4:E20)</f>
        <v>3.25</v>
      </c>
      <c r="F22" s="23">
        <f t="shared" si="5"/>
        <v>2.4375</v>
      </c>
      <c r="G22" s="23">
        <f t="shared" si="5"/>
        <v>3</v>
      </c>
      <c r="H22" s="23">
        <f t="shared" si="5"/>
        <v>2.59375</v>
      </c>
      <c r="I22" s="23">
        <f t="shared" si="5"/>
        <v>2.25</v>
      </c>
      <c r="J22" s="23">
        <f t="shared" si="5"/>
        <v>0.375</v>
      </c>
      <c r="K22" s="23">
        <f t="shared" si="5"/>
        <v>2.6875</v>
      </c>
      <c r="L22" s="23">
        <f t="shared" si="5"/>
        <v>3.0625</v>
      </c>
      <c r="M22" s="23">
        <f t="shared" si="5"/>
        <v>3.0625</v>
      </c>
      <c r="N22" s="23">
        <f t="shared" si="5"/>
        <v>2.0625</v>
      </c>
      <c r="O22" s="23">
        <f t="shared" si="5"/>
        <v>1</v>
      </c>
      <c r="P22" s="23">
        <f t="shared" si="5"/>
        <v>2.125</v>
      </c>
    </row>
    <row r="23">
      <c r="A23" s="20"/>
      <c r="B23" s="20"/>
      <c r="C23" s="21"/>
      <c r="D23" s="20"/>
      <c r="E23" s="20"/>
      <c r="F23" s="20"/>
      <c r="G23" s="20"/>
      <c r="H23" s="20"/>
      <c r="I23" s="20"/>
      <c r="J23" s="20"/>
      <c r="K23" s="20"/>
      <c r="L23" s="53"/>
      <c r="M23" s="57"/>
      <c r="N23" s="57"/>
      <c r="O23" s="57"/>
      <c r="P23" s="58"/>
    </row>
    <row r="24">
      <c r="A24" s="20"/>
      <c r="B24" s="20"/>
      <c r="C24" s="21"/>
      <c r="D24" s="20"/>
      <c r="E24" s="20"/>
      <c r="F24" s="20"/>
      <c r="G24" s="20"/>
      <c r="H24" s="20"/>
      <c r="I24" s="20"/>
      <c r="J24" s="20"/>
      <c r="K24" s="20"/>
      <c r="L24" s="53"/>
      <c r="M24" s="57"/>
      <c r="N24" s="57"/>
      <c r="O24" s="57"/>
      <c r="P24" s="58"/>
    </row>
    <row r="25">
      <c r="A25" s="20"/>
      <c r="B25" s="20"/>
      <c r="C25" s="21"/>
      <c r="D25" s="20"/>
      <c r="E25" s="20"/>
      <c r="F25" s="20"/>
      <c r="G25" s="20"/>
      <c r="H25" s="20"/>
      <c r="I25" s="20"/>
      <c r="J25" s="20"/>
      <c r="K25" s="20"/>
      <c r="L25" s="53"/>
      <c r="M25" s="57"/>
      <c r="N25" s="57"/>
      <c r="O25" s="57"/>
      <c r="P25" s="58"/>
    </row>
    <row r="26">
      <c r="A26" s="20"/>
      <c r="B26" s="20"/>
      <c r="C26" s="21"/>
      <c r="D26" s="20"/>
      <c r="E26" s="20"/>
      <c r="F26" s="20"/>
      <c r="G26" s="20"/>
      <c r="H26" s="20"/>
      <c r="I26" s="20"/>
      <c r="J26" s="20"/>
      <c r="K26" s="20"/>
      <c r="L26" s="53"/>
      <c r="M26" s="57"/>
      <c r="N26" s="57"/>
      <c r="O26" s="57"/>
      <c r="P26" s="58"/>
    </row>
    <row r="27">
      <c r="A27" s="20"/>
      <c r="B27" s="20"/>
      <c r="C27" s="21"/>
      <c r="D27" s="20"/>
      <c r="E27" s="20"/>
      <c r="F27" s="20"/>
      <c r="G27" s="20"/>
      <c r="H27" s="20"/>
      <c r="I27" s="20"/>
      <c r="J27" s="20"/>
      <c r="K27" s="20"/>
      <c r="L27" s="53"/>
      <c r="M27" s="57"/>
      <c r="N27" s="57"/>
      <c r="O27" s="57"/>
      <c r="P27" s="58"/>
    </row>
    <row r="28">
      <c r="A28" s="20"/>
      <c r="B28" s="20"/>
      <c r="C28" s="21"/>
      <c r="D28" s="20"/>
      <c r="E28" s="20"/>
      <c r="F28" s="20"/>
      <c r="G28" s="20"/>
      <c r="H28" s="20"/>
      <c r="I28" s="20"/>
      <c r="J28" s="20"/>
      <c r="K28" s="20"/>
      <c r="L28" s="53"/>
      <c r="M28" s="57"/>
      <c r="N28" s="57"/>
      <c r="O28" s="57"/>
      <c r="P28" s="58"/>
    </row>
    <row r="29">
      <c r="A29" s="20"/>
      <c r="B29" s="20"/>
      <c r="C29" s="21"/>
      <c r="D29" s="20"/>
      <c r="E29" s="20"/>
      <c r="F29" s="20"/>
      <c r="G29" s="20"/>
      <c r="H29" s="20"/>
      <c r="I29" s="20"/>
      <c r="J29" s="20"/>
      <c r="K29" s="20"/>
      <c r="L29" s="53"/>
      <c r="M29" s="57"/>
      <c r="N29" s="57"/>
      <c r="O29" s="57"/>
      <c r="P29" s="58"/>
    </row>
    <row r="30">
      <c r="A30" s="20"/>
      <c r="B30" s="20"/>
      <c r="C30" s="21"/>
      <c r="D30" s="20"/>
      <c r="E30" s="20"/>
      <c r="F30" s="20"/>
      <c r="G30" s="20"/>
      <c r="H30" s="20"/>
      <c r="I30" s="20"/>
      <c r="J30" s="20"/>
      <c r="K30" s="20"/>
      <c r="L30" s="53"/>
      <c r="M30" s="57"/>
      <c r="N30" s="57"/>
      <c r="O30" s="57"/>
      <c r="P30" s="58"/>
    </row>
    <row r="31">
      <c r="A31" s="20"/>
      <c r="B31" s="20"/>
      <c r="C31" s="21"/>
      <c r="D31" s="20"/>
      <c r="E31" s="20"/>
      <c r="F31" s="20"/>
      <c r="G31" s="20"/>
      <c r="H31" s="20"/>
      <c r="I31" s="20"/>
      <c r="J31" s="20"/>
      <c r="K31" s="20"/>
      <c r="L31" s="53"/>
      <c r="M31" s="57"/>
      <c r="N31" s="57"/>
      <c r="O31" s="57"/>
      <c r="P31" s="58"/>
    </row>
    <row r="32">
      <c r="A32" s="20"/>
      <c r="B32" s="20"/>
      <c r="C32" s="21"/>
      <c r="D32" s="20"/>
      <c r="E32" s="20"/>
      <c r="F32" s="20"/>
      <c r="G32" s="20"/>
      <c r="H32" s="20"/>
      <c r="I32" s="20"/>
      <c r="J32" s="20"/>
      <c r="K32" s="20"/>
      <c r="L32" s="53"/>
      <c r="M32" s="57"/>
      <c r="N32" s="57"/>
      <c r="O32" s="57"/>
      <c r="P32" s="58"/>
    </row>
    <row r="33">
      <c r="A33" s="20"/>
      <c r="B33" s="20"/>
      <c r="C33" s="21"/>
      <c r="D33" s="20"/>
      <c r="E33" s="20"/>
      <c r="F33" s="20"/>
      <c r="G33" s="20"/>
      <c r="H33" s="20"/>
      <c r="I33" s="20"/>
      <c r="J33" s="20"/>
      <c r="K33" s="20"/>
      <c r="L33" s="53"/>
      <c r="M33" s="57"/>
      <c r="N33" s="57"/>
      <c r="O33" s="57"/>
      <c r="P33" s="58"/>
    </row>
    <row r="34">
      <c r="A34" s="20"/>
      <c r="B34" s="20"/>
      <c r="C34" s="21"/>
      <c r="D34" s="20"/>
      <c r="E34" s="20"/>
      <c r="F34" s="20"/>
      <c r="G34" s="20"/>
      <c r="H34" s="20"/>
      <c r="I34" s="20"/>
      <c r="J34" s="20"/>
      <c r="K34" s="20"/>
      <c r="L34" s="53"/>
      <c r="M34" s="57"/>
      <c r="N34" s="57"/>
      <c r="O34" s="57"/>
      <c r="P34" s="58"/>
    </row>
    <row r="35">
      <c r="A35" s="20"/>
      <c r="B35" s="20"/>
      <c r="C35" s="21"/>
      <c r="D35" s="20"/>
      <c r="E35" s="20"/>
      <c r="F35" s="20"/>
      <c r="G35" s="20"/>
      <c r="H35" s="20"/>
      <c r="I35" s="20"/>
      <c r="J35" s="20"/>
      <c r="K35" s="20"/>
      <c r="L35" s="53"/>
      <c r="M35" s="57"/>
      <c r="N35" s="57"/>
      <c r="O35" s="57"/>
      <c r="P35" s="58"/>
    </row>
    <row r="36">
      <c r="A36" s="20"/>
      <c r="B36" s="20"/>
      <c r="C36" s="21"/>
      <c r="D36" s="20"/>
      <c r="E36" s="20"/>
      <c r="F36" s="20"/>
      <c r="G36" s="20"/>
      <c r="H36" s="20"/>
      <c r="I36" s="20"/>
      <c r="J36" s="20"/>
      <c r="K36" s="20"/>
      <c r="L36" s="53"/>
      <c r="M36" s="57"/>
      <c r="N36" s="57"/>
      <c r="O36" s="57"/>
      <c r="P36" s="58"/>
    </row>
    <row r="37">
      <c r="A37" s="20"/>
      <c r="B37" s="20"/>
      <c r="C37" s="21"/>
      <c r="D37" s="20"/>
      <c r="E37" s="20"/>
      <c r="F37" s="20"/>
      <c r="G37" s="20"/>
      <c r="H37" s="20"/>
      <c r="I37" s="20"/>
      <c r="J37" s="20"/>
      <c r="K37" s="20"/>
      <c r="L37" s="53"/>
      <c r="M37" s="57"/>
      <c r="N37" s="57"/>
      <c r="O37" s="57"/>
      <c r="P37" s="58"/>
    </row>
    <row r="38">
      <c r="A38" s="20"/>
      <c r="B38" s="20"/>
      <c r="C38" s="21"/>
      <c r="D38" s="20"/>
      <c r="E38" s="20"/>
      <c r="F38" s="20"/>
      <c r="G38" s="20"/>
      <c r="H38" s="20"/>
      <c r="I38" s="20"/>
      <c r="J38" s="20"/>
      <c r="K38" s="20"/>
      <c r="L38" s="53"/>
      <c r="M38" s="57"/>
      <c r="N38" s="57"/>
      <c r="O38" s="57"/>
      <c r="P38" s="58"/>
    </row>
    <row r="39">
      <c r="A39" s="20"/>
      <c r="B39" s="20"/>
      <c r="C39" s="21"/>
      <c r="D39" s="20"/>
      <c r="E39" s="20"/>
      <c r="F39" s="20"/>
      <c r="G39" s="20"/>
      <c r="H39" s="20"/>
      <c r="I39" s="20"/>
      <c r="J39" s="20"/>
      <c r="K39" s="20"/>
      <c r="L39" s="53"/>
      <c r="M39" s="57"/>
      <c r="N39" s="57"/>
      <c r="O39" s="57"/>
      <c r="P39" s="58"/>
    </row>
    <row r="40">
      <c r="A40" s="20"/>
      <c r="B40" s="20"/>
      <c r="C40" s="21"/>
      <c r="D40" s="20"/>
      <c r="E40" s="20"/>
      <c r="F40" s="20"/>
      <c r="G40" s="20"/>
      <c r="H40" s="20"/>
      <c r="I40" s="20"/>
      <c r="J40" s="20"/>
      <c r="K40" s="20"/>
      <c r="L40" s="53"/>
      <c r="M40" s="57"/>
      <c r="N40" s="57"/>
      <c r="O40" s="57"/>
      <c r="P40" s="58"/>
    </row>
    <row r="41">
      <c r="A41" s="20"/>
      <c r="B41" s="20"/>
      <c r="C41" s="21"/>
      <c r="D41" s="20"/>
      <c r="E41" s="20"/>
      <c r="F41" s="20"/>
      <c r="G41" s="20"/>
      <c r="H41" s="20"/>
      <c r="I41" s="20"/>
      <c r="J41" s="20"/>
      <c r="K41" s="20"/>
      <c r="L41" s="53"/>
      <c r="M41" s="57"/>
      <c r="N41" s="57"/>
      <c r="O41" s="57"/>
      <c r="P41" s="58"/>
    </row>
    <row r="42">
      <c r="A42" s="20"/>
      <c r="B42" s="20"/>
      <c r="C42" s="21"/>
      <c r="D42" s="20"/>
      <c r="E42" s="20"/>
      <c r="F42" s="20"/>
      <c r="G42" s="20"/>
      <c r="H42" s="20"/>
      <c r="I42" s="20"/>
      <c r="J42" s="20"/>
      <c r="K42" s="20"/>
      <c r="L42" s="53"/>
      <c r="M42" s="57"/>
      <c r="N42" s="57"/>
      <c r="O42" s="57"/>
      <c r="P42" s="58"/>
    </row>
    <row r="43">
      <c r="A43" s="20"/>
      <c r="B43" s="20"/>
      <c r="C43" s="21"/>
      <c r="D43" s="20"/>
      <c r="E43" s="20"/>
      <c r="F43" s="20"/>
      <c r="G43" s="20"/>
      <c r="H43" s="20"/>
      <c r="I43" s="20"/>
      <c r="J43" s="20"/>
      <c r="K43" s="20"/>
      <c r="L43" s="53"/>
      <c r="M43" s="57"/>
      <c r="N43" s="57"/>
      <c r="O43" s="57"/>
      <c r="P43" s="58"/>
    </row>
    <row r="44">
      <c r="A44" s="20"/>
      <c r="B44" s="20"/>
      <c r="C44" s="21"/>
      <c r="D44" s="20"/>
      <c r="E44" s="20"/>
      <c r="F44" s="20"/>
      <c r="G44" s="20"/>
      <c r="H44" s="20"/>
      <c r="I44" s="20"/>
      <c r="J44" s="20"/>
      <c r="K44" s="20"/>
      <c r="L44" s="53"/>
      <c r="M44" s="57"/>
      <c r="N44" s="57"/>
      <c r="O44" s="57"/>
      <c r="P44" s="58"/>
    </row>
    <row r="45">
      <c r="A45" s="20"/>
      <c r="B45" s="20"/>
      <c r="C45" s="21"/>
      <c r="D45" s="20"/>
      <c r="E45" s="20"/>
      <c r="F45" s="20"/>
      <c r="G45" s="20"/>
      <c r="H45" s="20"/>
      <c r="I45" s="20"/>
      <c r="J45" s="20"/>
      <c r="K45" s="20"/>
      <c r="L45" s="53"/>
      <c r="M45" s="57"/>
      <c r="N45" s="57"/>
      <c r="O45" s="57"/>
      <c r="P45" s="58"/>
    </row>
    <row r="46">
      <c r="A46" s="20"/>
      <c r="B46" s="20"/>
      <c r="C46" s="21"/>
      <c r="D46" s="20"/>
      <c r="E46" s="20"/>
      <c r="F46" s="20"/>
      <c r="G46" s="20"/>
      <c r="H46" s="20"/>
      <c r="I46" s="20"/>
      <c r="J46" s="20"/>
      <c r="K46" s="20"/>
      <c r="L46" s="53"/>
      <c r="M46" s="57"/>
      <c r="N46" s="57"/>
      <c r="O46" s="57"/>
      <c r="P46" s="58"/>
    </row>
    <row r="47">
      <c r="A47" s="20"/>
      <c r="B47" s="20"/>
      <c r="C47" s="21"/>
      <c r="D47" s="20"/>
      <c r="E47" s="20"/>
      <c r="F47" s="20"/>
      <c r="G47" s="20"/>
      <c r="H47" s="20"/>
      <c r="I47" s="20"/>
      <c r="J47" s="20"/>
      <c r="K47" s="20"/>
      <c r="L47" s="53"/>
      <c r="M47" s="57"/>
      <c r="N47" s="57"/>
      <c r="O47" s="57"/>
      <c r="P47" s="58"/>
    </row>
    <row r="48">
      <c r="A48" s="20"/>
      <c r="B48" s="20"/>
      <c r="C48" s="21"/>
      <c r="D48" s="20"/>
      <c r="E48" s="20"/>
      <c r="F48" s="20"/>
      <c r="G48" s="20"/>
      <c r="H48" s="20"/>
      <c r="I48" s="20"/>
      <c r="J48" s="20"/>
      <c r="K48" s="20"/>
      <c r="L48" s="53"/>
      <c r="M48" s="57"/>
      <c r="N48" s="57"/>
      <c r="O48" s="57"/>
      <c r="P48" s="58"/>
    </row>
    <row r="49">
      <c r="A49" s="20"/>
      <c r="B49" s="20"/>
      <c r="C49" s="21"/>
      <c r="D49" s="20"/>
      <c r="E49" s="20"/>
      <c r="F49" s="20"/>
      <c r="G49" s="20"/>
      <c r="H49" s="20"/>
      <c r="I49" s="20"/>
      <c r="J49" s="20"/>
      <c r="K49" s="20"/>
      <c r="L49" s="53"/>
      <c r="M49" s="57"/>
      <c r="N49" s="57"/>
      <c r="O49" s="57"/>
      <c r="P49" s="58"/>
    </row>
    <row r="50">
      <c r="A50" s="20"/>
      <c r="B50" s="20"/>
      <c r="C50" s="21"/>
      <c r="D50" s="20"/>
      <c r="E50" s="20"/>
      <c r="F50" s="20"/>
      <c r="G50" s="20"/>
      <c r="H50" s="20"/>
      <c r="I50" s="20"/>
      <c r="J50" s="20"/>
      <c r="K50" s="20"/>
      <c r="L50" s="53"/>
      <c r="M50" s="57"/>
      <c r="N50" s="57"/>
      <c r="O50" s="57"/>
      <c r="P50" s="58"/>
    </row>
    <row r="51">
      <c r="A51" s="20"/>
      <c r="B51" s="20"/>
      <c r="C51" s="21"/>
      <c r="D51" s="20"/>
      <c r="E51" s="20"/>
      <c r="F51" s="20"/>
      <c r="G51" s="20"/>
      <c r="H51" s="20"/>
      <c r="I51" s="20"/>
      <c r="J51" s="20"/>
      <c r="K51" s="20"/>
      <c r="L51" s="53"/>
      <c r="M51" s="57"/>
      <c r="N51" s="57"/>
      <c r="O51" s="57"/>
      <c r="P51" s="58"/>
    </row>
    <row r="52">
      <c r="A52" s="20"/>
      <c r="B52" s="20"/>
      <c r="C52" s="21"/>
      <c r="D52" s="20"/>
      <c r="E52" s="20"/>
      <c r="F52" s="20"/>
      <c r="G52" s="20"/>
      <c r="H52" s="20"/>
      <c r="I52" s="20"/>
      <c r="J52" s="20"/>
      <c r="K52" s="20"/>
      <c r="L52" s="53"/>
      <c r="M52" s="57"/>
      <c r="N52" s="57"/>
      <c r="O52" s="57"/>
      <c r="P52" s="58"/>
    </row>
    <row r="53">
      <c r="A53" s="20"/>
      <c r="B53" s="20"/>
      <c r="C53" s="21"/>
      <c r="D53" s="20"/>
      <c r="E53" s="20"/>
      <c r="F53" s="20"/>
      <c r="G53" s="20"/>
      <c r="H53" s="20"/>
      <c r="I53" s="20"/>
      <c r="J53" s="20"/>
      <c r="K53" s="20"/>
      <c r="L53" s="53"/>
      <c r="M53" s="57"/>
      <c r="N53" s="57"/>
      <c r="O53" s="57"/>
      <c r="P53" s="58"/>
    </row>
    <row r="54">
      <c r="A54" s="20"/>
      <c r="B54" s="20"/>
      <c r="C54" s="21"/>
      <c r="D54" s="20"/>
      <c r="E54" s="20"/>
      <c r="F54" s="20"/>
      <c r="G54" s="20"/>
      <c r="H54" s="20"/>
      <c r="I54" s="20"/>
      <c r="J54" s="20"/>
      <c r="K54" s="20"/>
      <c r="L54" s="53"/>
      <c r="M54" s="57"/>
      <c r="N54" s="57"/>
      <c r="O54" s="57"/>
      <c r="P54" s="58"/>
    </row>
    <row r="55">
      <c r="A55" s="20"/>
      <c r="B55" s="20"/>
      <c r="C55" s="21"/>
      <c r="D55" s="20"/>
      <c r="E55" s="20"/>
      <c r="F55" s="20"/>
      <c r="G55" s="20"/>
      <c r="H55" s="20"/>
      <c r="I55" s="20"/>
      <c r="J55" s="20"/>
      <c r="K55" s="20"/>
      <c r="L55" s="53"/>
      <c r="M55" s="57"/>
      <c r="N55" s="57"/>
      <c r="O55" s="57"/>
      <c r="P55" s="58"/>
    </row>
    <row r="56">
      <c r="A56" s="20"/>
      <c r="B56" s="20"/>
      <c r="C56" s="21"/>
      <c r="D56" s="20"/>
      <c r="E56" s="20"/>
      <c r="F56" s="20"/>
      <c r="G56" s="20"/>
      <c r="H56" s="20"/>
      <c r="I56" s="20"/>
      <c r="J56" s="20"/>
      <c r="K56" s="20"/>
      <c r="L56" s="53"/>
      <c r="M56" s="57"/>
      <c r="N56" s="57"/>
      <c r="O56" s="57"/>
      <c r="P56" s="58"/>
    </row>
    <row r="57">
      <c r="A57" s="20"/>
      <c r="B57" s="20"/>
      <c r="C57" s="21"/>
      <c r="D57" s="20"/>
      <c r="E57" s="20"/>
      <c r="F57" s="20"/>
      <c r="G57" s="20"/>
      <c r="H57" s="20"/>
      <c r="I57" s="20"/>
      <c r="J57" s="20"/>
      <c r="K57" s="20"/>
      <c r="L57" s="53"/>
      <c r="M57" s="57"/>
      <c r="N57" s="57"/>
      <c r="O57" s="57"/>
      <c r="P57" s="58"/>
    </row>
    <row r="58">
      <c r="A58" s="20"/>
      <c r="B58" s="20"/>
      <c r="C58" s="21"/>
      <c r="D58" s="20"/>
      <c r="E58" s="20"/>
      <c r="F58" s="20"/>
      <c r="G58" s="20"/>
      <c r="H58" s="20"/>
      <c r="I58" s="20"/>
      <c r="J58" s="20"/>
      <c r="K58" s="20"/>
      <c r="L58" s="53"/>
      <c r="M58" s="57"/>
      <c r="N58" s="57"/>
      <c r="O58" s="57"/>
      <c r="P58" s="58"/>
    </row>
    <row r="59">
      <c r="A59" s="20"/>
      <c r="B59" s="20"/>
      <c r="C59" s="21"/>
      <c r="D59" s="20"/>
      <c r="E59" s="20"/>
      <c r="F59" s="20"/>
      <c r="G59" s="20"/>
      <c r="H59" s="20"/>
      <c r="I59" s="20"/>
      <c r="J59" s="20"/>
      <c r="K59" s="20"/>
      <c r="L59" s="53"/>
      <c r="M59" s="57"/>
      <c r="N59" s="57"/>
      <c r="O59" s="57"/>
      <c r="P59" s="58"/>
    </row>
    <row r="60">
      <c r="A60" s="20"/>
      <c r="B60" s="20"/>
      <c r="C60" s="21"/>
      <c r="D60" s="20"/>
      <c r="E60" s="20"/>
      <c r="F60" s="20"/>
      <c r="G60" s="20"/>
      <c r="H60" s="20"/>
      <c r="I60" s="20"/>
      <c r="J60" s="20"/>
      <c r="K60" s="20"/>
      <c r="L60" s="53"/>
      <c r="M60" s="57"/>
      <c r="N60" s="57"/>
      <c r="O60" s="57"/>
      <c r="P60" s="58"/>
    </row>
    <row r="61">
      <c r="A61" s="20"/>
      <c r="B61" s="20"/>
      <c r="C61" s="21"/>
      <c r="D61" s="20"/>
      <c r="E61" s="20"/>
      <c r="F61" s="20"/>
      <c r="G61" s="20"/>
      <c r="H61" s="20"/>
      <c r="I61" s="20"/>
      <c r="J61" s="20"/>
      <c r="K61" s="20"/>
      <c r="L61" s="53"/>
      <c r="M61" s="57"/>
      <c r="N61" s="57"/>
      <c r="O61" s="57"/>
      <c r="P61" s="58"/>
    </row>
    <row r="62">
      <c r="A62" s="20"/>
      <c r="B62" s="20"/>
      <c r="C62" s="21"/>
      <c r="D62" s="20"/>
      <c r="E62" s="20"/>
      <c r="F62" s="20"/>
      <c r="G62" s="20"/>
      <c r="H62" s="20"/>
      <c r="I62" s="20"/>
      <c r="J62" s="20"/>
      <c r="K62" s="20"/>
      <c r="L62" s="53"/>
      <c r="M62" s="57"/>
      <c r="N62" s="57"/>
      <c r="O62" s="57"/>
      <c r="P62" s="58"/>
    </row>
    <row r="63">
      <c r="A63" s="20"/>
      <c r="B63" s="20"/>
      <c r="C63" s="21"/>
      <c r="D63" s="20"/>
      <c r="E63" s="20"/>
      <c r="F63" s="20"/>
      <c r="G63" s="20"/>
      <c r="H63" s="20"/>
      <c r="I63" s="20"/>
      <c r="J63" s="20"/>
      <c r="K63" s="20"/>
      <c r="L63" s="53"/>
      <c r="M63" s="57"/>
      <c r="N63" s="57"/>
      <c r="O63" s="57"/>
      <c r="P63" s="58"/>
    </row>
    <row r="64">
      <c r="A64" s="20"/>
      <c r="B64" s="20"/>
      <c r="C64" s="21"/>
      <c r="D64" s="20"/>
      <c r="E64" s="20"/>
      <c r="F64" s="20"/>
      <c r="G64" s="20"/>
      <c r="H64" s="20"/>
      <c r="I64" s="20"/>
      <c r="J64" s="20"/>
      <c r="K64" s="20"/>
      <c r="L64" s="53"/>
      <c r="M64" s="57"/>
      <c r="N64" s="57"/>
      <c r="O64" s="57"/>
      <c r="P64" s="58"/>
    </row>
    <row r="65">
      <c r="A65" s="20"/>
      <c r="B65" s="20"/>
      <c r="C65" s="21"/>
      <c r="D65" s="20"/>
      <c r="E65" s="20"/>
      <c r="F65" s="20"/>
      <c r="G65" s="20"/>
      <c r="H65" s="20"/>
      <c r="I65" s="20"/>
      <c r="J65" s="20"/>
      <c r="K65" s="20"/>
      <c r="L65" s="53"/>
      <c r="M65" s="57"/>
      <c r="N65" s="57"/>
      <c r="O65" s="57"/>
      <c r="P65" s="58"/>
    </row>
    <row r="66">
      <c r="A66" s="20"/>
      <c r="B66" s="20"/>
      <c r="C66" s="21"/>
      <c r="D66" s="20"/>
      <c r="E66" s="20"/>
      <c r="F66" s="20"/>
      <c r="G66" s="20"/>
      <c r="H66" s="20"/>
      <c r="I66" s="20"/>
      <c r="J66" s="20"/>
      <c r="K66" s="20"/>
      <c r="L66" s="53"/>
      <c r="M66" s="57"/>
      <c r="N66" s="57"/>
      <c r="O66" s="57"/>
      <c r="P66" s="58"/>
    </row>
    <row r="67">
      <c r="A67" s="20"/>
      <c r="B67" s="20"/>
      <c r="C67" s="21"/>
      <c r="D67" s="20"/>
      <c r="E67" s="20"/>
      <c r="F67" s="20"/>
      <c r="G67" s="20"/>
      <c r="H67" s="20"/>
      <c r="I67" s="20"/>
      <c r="J67" s="20"/>
      <c r="K67" s="20"/>
      <c r="L67" s="53"/>
      <c r="M67" s="57"/>
      <c r="N67" s="57"/>
      <c r="O67" s="57"/>
      <c r="P67" s="58"/>
    </row>
    <row r="68">
      <c r="A68" s="20"/>
      <c r="B68" s="20"/>
      <c r="C68" s="21"/>
      <c r="D68" s="20"/>
      <c r="E68" s="20"/>
      <c r="F68" s="20"/>
      <c r="G68" s="20"/>
      <c r="H68" s="20"/>
      <c r="I68" s="20"/>
      <c r="J68" s="20"/>
      <c r="K68" s="20"/>
      <c r="L68" s="53"/>
      <c r="M68" s="57"/>
      <c r="N68" s="57"/>
      <c r="O68" s="57"/>
      <c r="P68" s="58"/>
    </row>
    <row r="69">
      <c r="A69" s="20"/>
      <c r="B69" s="20"/>
      <c r="C69" s="21"/>
      <c r="D69" s="20"/>
      <c r="E69" s="20"/>
      <c r="F69" s="20"/>
      <c r="G69" s="20"/>
      <c r="H69" s="20"/>
      <c r="I69" s="20"/>
      <c r="J69" s="20"/>
      <c r="K69" s="20"/>
      <c r="L69" s="53"/>
      <c r="M69" s="57"/>
      <c r="N69" s="57"/>
      <c r="O69" s="57"/>
      <c r="P69" s="58"/>
    </row>
    <row r="70">
      <c r="A70" s="20"/>
      <c r="B70" s="20"/>
      <c r="C70" s="21"/>
      <c r="D70" s="20"/>
      <c r="E70" s="20"/>
      <c r="F70" s="20"/>
      <c r="G70" s="20"/>
      <c r="H70" s="20"/>
      <c r="I70" s="20"/>
      <c r="J70" s="20"/>
      <c r="K70" s="20"/>
      <c r="L70" s="53"/>
      <c r="M70" s="57"/>
      <c r="N70" s="57"/>
      <c r="O70" s="57"/>
      <c r="P70" s="58"/>
    </row>
    <row r="71">
      <c r="A71" s="20"/>
      <c r="B71" s="20"/>
      <c r="C71" s="21"/>
      <c r="D71" s="20"/>
      <c r="E71" s="20"/>
      <c r="F71" s="20"/>
      <c r="G71" s="20"/>
      <c r="H71" s="20"/>
      <c r="I71" s="20"/>
      <c r="J71" s="20"/>
      <c r="K71" s="20"/>
      <c r="L71" s="53"/>
      <c r="M71" s="57"/>
      <c r="N71" s="57"/>
      <c r="O71" s="57"/>
      <c r="P71" s="58"/>
    </row>
    <row r="72">
      <c r="A72" s="20"/>
      <c r="B72" s="20"/>
      <c r="C72" s="21"/>
      <c r="D72" s="20"/>
      <c r="E72" s="20"/>
      <c r="F72" s="20"/>
      <c r="G72" s="20"/>
      <c r="H72" s="20"/>
      <c r="I72" s="20"/>
      <c r="J72" s="20"/>
      <c r="K72" s="20"/>
      <c r="L72" s="53"/>
      <c r="M72" s="57"/>
      <c r="N72" s="57"/>
      <c r="O72" s="57"/>
      <c r="P72" s="58"/>
    </row>
    <row r="73">
      <c r="A73" s="20"/>
      <c r="B73" s="20"/>
      <c r="C73" s="21"/>
      <c r="D73" s="20"/>
      <c r="E73" s="20"/>
      <c r="F73" s="20"/>
      <c r="G73" s="20"/>
      <c r="H73" s="20"/>
      <c r="I73" s="20"/>
      <c r="J73" s="20"/>
      <c r="K73" s="20"/>
      <c r="L73" s="53"/>
      <c r="M73" s="57"/>
      <c r="N73" s="57"/>
      <c r="O73" s="57"/>
      <c r="P73" s="58"/>
    </row>
    <row r="74">
      <c r="A74" s="20"/>
      <c r="B74" s="20"/>
      <c r="C74" s="21"/>
      <c r="D74" s="20"/>
      <c r="E74" s="20"/>
      <c r="F74" s="20"/>
      <c r="G74" s="20"/>
      <c r="H74" s="20"/>
      <c r="I74" s="20"/>
      <c r="J74" s="20"/>
      <c r="K74" s="20"/>
      <c r="L74" s="53"/>
      <c r="M74" s="57"/>
      <c r="N74" s="57"/>
      <c r="O74" s="57"/>
      <c r="P74" s="58"/>
    </row>
    <row r="75">
      <c r="A75" s="20"/>
      <c r="B75" s="20"/>
      <c r="C75" s="21"/>
      <c r="D75" s="20"/>
      <c r="E75" s="20"/>
      <c r="F75" s="20"/>
      <c r="G75" s="20"/>
      <c r="H75" s="20"/>
      <c r="I75" s="20"/>
      <c r="J75" s="20"/>
      <c r="K75" s="20"/>
      <c r="L75" s="53"/>
      <c r="M75" s="57"/>
      <c r="N75" s="57"/>
      <c r="O75" s="57"/>
      <c r="P75" s="58"/>
    </row>
    <row r="76">
      <c r="A76" s="20"/>
      <c r="B76" s="20"/>
      <c r="C76" s="21"/>
      <c r="D76" s="20"/>
      <c r="E76" s="20"/>
      <c r="F76" s="20"/>
      <c r="G76" s="20"/>
      <c r="H76" s="20"/>
      <c r="I76" s="20"/>
      <c r="J76" s="20"/>
      <c r="K76" s="20"/>
      <c r="L76" s="53"/>
      <c r="M76" s="57"/>
      <c r="N76" s="57"/>
      <c r="O76" s="57"/>
      <c r="P76" s="58"/>
    </row>
    <row r="77">
      <c r="A77" s="20"/>
      <c r="B77" s="20"/>
      <c r="C77" s="21"/>
      <c r="D77" s="20"/>
      <c r="E77" s="20"/>
      <c r="F77" s="20"/>
      <c r="G77" s="20"/>
      <c r="H77" s="20"/>
      <c r="I77" s="20"/>
      <c r="J77" s="20"/>
      <c r="K77" s="20"/>
      <c r="L77" s="53"/>
      <c r="M77" s="57"/>
      <c r="N77" s="57"/>
      <c r="O77" s="57"/>
      <c r="P77" s="58"/>
    </row>
    <row r="78">
      <c r="A78" s="20"/>
      <c r="B78" s="20"/>
      <c r="C78" s="21"/>
      <c r="D78" s="20"/>
      <c r="E78" s="20"/>
      <c r="F78" s="20"/>
      <c r="G78" s="20"/>
      <c r="H78" s="20"/>
      <c r="I78" s="20"/>
      <c r="J78" s="20"/>
      <c r="K78" s="20"/>
      <c r="L78" s="53"/>
      <c r="M78" s="57"/>
      <c r="N78" s="57"/>
      <c r="O78" s="57"/>
      <c r="P78" s="58"/>
    </row>
    <row r="79">
      <c r="A79" s="20"/>
      <c r="B79" s="20"/>
      <c r="C79" s="21"/>
      <c r="D79" s="20"/>
      <c r="E79" s="20"/>
      <c r="F79" s="20"/>
      <c r="G79" s="20"/>
      <c r="H79" s="20"/>
      <c r="I79" s="20"/>
      <c r="J79" s="20"/>
      <c r="K79" s="20"/>
      <c r="L79" s="53"/>
      <c r="M79" s="57"/>
      <c r="N79" s="57"/>
      <c r="O79" s="57"/>
      <c r="P79" s="58"/>
    </row>
    <row r="80">
      <c r="A80" s="20"/>
      <c r="B80" s="20"/>
      <c r="C80" s="21"/>
      <c r="D80" s="20"/>
      <c r="E80" s="20"/>
      <c r="F80" s="20"/>
      <c r="G80" s="20"/>
      <c r="H80" s="20"/>
      <c r="I80" s="20"/>
      <c r="J80" s="20"/>
      <c r="K80" s="20"/>
      <c r="L80" s="53"/>
      <c r="M80" s="57"/>
      <c r="N80" s="57"/>
      <c r="O80" s="57"/>
      <c r="P80" s="58"/>
    </row>
    <row r="81">
      <c r="A81" s="20"/>
      <c r="B81" s="20"/>
      <c r="C81" s="21"/>
      <c r="D81" s="20"/>
      <c r="E81" s="20"/>
      <c r="F81" s="20"/>
      <c r="G81" s="20"/>
      <c r="H81" s="20"/>
      <c r="I81" s="20"/>
      <c r="J81" s="20"/>
      <c r="K81" s="20"/>
      <c r="L81" s="53"/>
      <c r="M81" s="57"/>
      <c r="N81" s="57"/>
      <c r="O81" s="57"/>
      <c r="P81" s="58"/>
    </row>
    <row r="82">
      <c r="A82" s="20"/>
      <c r="B82" s="20"/>
      <c r="C82" s="21"/>
      <c r="D82" s="20"/>
      <c r="E82" s="20"/>
      <c r="F82" s="20"/>
      <c r="G82" s="20"/>
      <c r="H82" s="20"/>
      <c r="I82" s="20"/>
      <c r="J82" s="20"/>
      <c r="K82" s="20"/>
      <c r="L82" s="53"/>
      <c r="M82" s="57"/>
      <c r="N82" s="57"/>
      <c r="O82" s="57"/>
      <c r="P82" s="58"/>
    </row>
  </sheetData>
  <mergeCells count="1">
    <mergeCell ref="A1:A2"/>
  </mergeCells>
  <conditionalFormatting sqref="D4:D20">
    <cfRule type="cellIs" dxfId="0" priority="1" operator="equal">
      <formula>"F"</formula>
    </cfRule>
  </conditionalFormatting>
  <conditionalFormatting sqref="E4:K20">
    <cfRule type="containsText" dxfId="1" priority="2" operator="containsText" text="e">
      <formula>NOT(ISERROR(SEARCH(("e"),(E4))))</formula>
    </cfRule>
  </conditionalFormatting>
  <conditionalFormatting sqref="L4:P21">
    <cfRule type="containsText" dxfId="1" priority="3" operator="containsText" text="e">
      <formula>NOT(ISERROR(SEARCH(("e"),(L4))))</formula>
    </cfRule>
  </conditionalFormatting>
  <conditionalFormatting sqref="G21:K21">
    <cfRule type="cellIs" dxfId="1" priority="4" operator="equal">
      <formula>"e"</formula>
    </cfRule>
  </conditionalFormatting>
  <conditionalFormatting sqref="E4:F20">
    <cfRule type="cellIs" dxfId="2" priority="5" operator="equal">
      <formula>0</formula>
    </cfRule>
  </conditionalFormatting>
  <conditionalFormatting sqref="G4:P21">
    <cfRule type="cellIs" dxfId="2" priority="6" operator="equal">
      <formula>0</formula>
    </cfRule>
  </conditionalFormatting>
  <conditionalFormatting sqref="E4:K20">
    <cfRule type="cellIs" dxfId="1" priority="7" operator="equal">
      <formula>"?"</formula>
    </cfRule>
  </conditionalFormatting>
  <conditionalFormatting sqref="L4:P21">
    <cfRule type="cellIs" dxfId="1" priority="8" operator="equal">
      <formula>"?"</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2.63" defaultRowHeight="12.75"/>
  <cols>
    <col customWidth="1" min="1" max="1" width="19.13"/>
    <col customWidth="1" min="2" max="5" width="15.13"/>
  </cols>
  <sheetData>
    <row r="1">
      <c r="A1" s="68"/>
      <c r="B1" s="8"/>
      <c r="C1" s="58"/>
      <c r="D1" s="59">
        <v>41353.0</v>
      </c>
      <c r="E1" s="59">
        <v>41400.0</v>
      </c>
    </row>
    <row r="2" ht="1.5" customHeight="1">
      <c r="A2" s="3"/>
      <c r="B2" s="12" t="s">
        <v>45</v>
      </c>
      <c r="C2" s="13" t="s">
        <v>43</v>
      </c>
      <c r="D2" s="10" t="s">
        <v>62</v>
      </c>
      <c r="E2" s="10" t="s">
        <v>63</v>
      </c>
    </row>
    <row r="3">
      <c r="A3" s="60" t="s">
        <v>61</v>
      </c>
      <c r="B3" s="15"/>
      <c r="C3" s="15"/>
      <c r="D3" s="60">
        <v>4.0</v>
      </c>
      <c r="E3" s="60">
        <v>4.0</v>
      </c>
    </row>
    <row r="4">
      <c r="A4" s="16" t="s">
        <v>8</v>
      </c>
      <c r="B4" s="19">
        <f>ROUND(AVERAGE(D4:E4),2)</f>
        <v>3.52</v>
      </c>
      <c r="C4" s="18" t="str">
        <f>if(B4&gt;=3.7, " A",if(B4&gt;=3.5, " A-",if(B4&gt;=3.3, " B+",if(B4&gt;=3," B",if(B4&gt;=2.7, " B-",if(B4&gt;=2.5," C+",if(B4&gt;=2, " C",if(B4&gt;=1.7, " C-",if(B4&gt;=1.5, " D+",if(B4&gt;=1," D",if(B4&gt;=0.7, " D-",if(B4&gt;=0.5, " F+"," F"))))))))))))</f>
        <v> A-</v>
      </c>
      <c r="D4" s="69">
        <f>'Application One Grading'!C5</f>
        <v>3.641</v>
      </c>
      <c r="E4" s="69">
        <f>'Application Two Grading'!C32</f>
        <v>3.4</v>
      </c>
    </row>
    <row r="5">
      <c r="A5" s="63"/>
      <c r="B5" s="19"/>
      <c r="C5" s="63"/>
      <c r="D5" s="69"/>
      <c r="E5" s="69"/>
    </row>
    <row r="6">
      <c r="A6" s="16" t="s">
        <v>10</v>
      </c>
      <c r="B6" s="19">
        <f t="shared" ref="B6:B20" si="1">ROUND(AVERAGE(D6:E6),2)</f>
        <v>2.36</v>
      </c>
      <c r="C6" s="18" t="str">
        <f t="shared" ref="C6:C20" si="2">if(B6&gt;=3.7, " A",if(B6&gt;=3.5, " A-",if(B6&gt;=3.3, " B+",if(B6&gt;=3," B",if(B6&gt;=2.7, " B-",if(B6&gt;=2.5," C+",if(B6&gt;=2, " C",if(B6&gt;=1.7, " C-",if(B6&gt;=1.5, " D+",if(B6&gt;=1," D",if(B6&gt;=0.7, " D-",if(B6&gt;=0.5, " F+"," F"))))))))))))</f>
        <v> C</v>
      </c>
      <c r="D6" s="69">
        <f>'Application One Grading'!C17</f>
        <v>2.516666667</v>
      </c>
      <c r="E6" s="69">
        <f>'Application Two Grading'!C6</f>
        <v>2.2</v>
      </c>
    </row>
    <row r="7">
      <c r="A7" s="16" t="s">
        <v>12</v>
      </c>
      <c r="B7" s="19">
        <f t="shared" si="1"/>
        <v>3.26</v>
      </c>
      <c r="C7" s="18" t="str">
        <f t="shared" si="2"/>
        <v> B</v>
      </c>
      <c r="D7" s="69">
        <f>'Application One Grading'!C11</f>
        <v>3.320666667</v>
      </c>
      <c r="E7" s="69">
        <f>'Application Two Grading'!C19</f>
        <v>3.2</v>
      </c>
    </row>
    <row r="8">
      <c r="A8" s="16" t="s">
        <v>14</v>
      </c>
      <c r="B8" s="19">
        <f t="shared" si="1"/>
        <v>2.92</v>
      </c>
      <c r="C8" s="18" t="str">
        <f t="shared" si="2"/>
        <v> B-</v>
      </c>
      <c r="D8" s="69">
        <f>'Application One Grading'!C95</f>
        <v>3.03225</v>
      </c>
      <c r="E8" s="69">
        <f>'Application Two Grading'!C24</f>
        <v>2.8</v>
      </c>
    </row>
    <row r="9">
      <c r="A9" s="16" t="s">
        <v>16</v>
      </c>
      <c r="B9" s="19">
        <f t="shared" si="1"/>
        <v>2.95</v>
      </c>
      <c r="C9" s="18" t="str">
        <f t="shared" si="2"/>
        <v> B-</v>
      </c>
      <c r="D9" s="69">
        <f>'Application One Grading'!C29</f>
        <v>3.698333333</v>
      </c>
      <c r="E9" s="69">
        <f>'Application Two Grading'!C13</f>
        <v>2.2</v>
      </c>
    </row>
    <row r="10">
      <c r="A10" s="16" t="s">
        <v>18</v>
      </c>
      <c r="B10" s="19">
        <f t="shared" si="1"/>
        <v>2.64</v>
      </c>
      <c r="C10" s="18" t="str">
        <f t="shared" si="2"/>
        <v> C+</v>
      </c>
      <c r="D10" s="69">
        <f>'Application One Grading'!C35</f>
        <v>2.971786667</v>
      </c>
      <c r="E10" s="69">
        <f>'Application Two Grading'!C12</f>
        <v>2.3</v>
      </c>
    </row>
    <row r="11">
      <c r="A11" s="16" t="s">
        <v>21</v>
      </c>
      <c r="B11" s="19">
        <f t="shared" si="1"/>
        <v>3.48</v>
      </c>
      <c r="C11" s="18" t="str">
        <f t="shared" si="2"/>
        <v> B+</v>
      </c>
      <c r="D11" s="69">
        <f>'Application One Grading'!C89</f>
        <v>3.559</v>
      </c>
      <c r="E11" s="69">
        <f>'Application Two Grading'!C29</f>
        <v>3.4</v>
      </c>
    </row>
    <row r="12">
      <c r="A12" s="16" t="s">
        <v>23</v>
      </c>
      <c r="B12" s="19">
        <f t="shared" si="1"/>
        <v>3.43</v>
      </c>
      <c r="C12" s="18" t="str">
        <f t="shared" si="2"/>
        <v> B+</v>
      </c>
      <c r="D12" s="69">
        <f>'Application One Grading'!C83</f>
        <v>3.65975</v>
      </c>
      <c r="E12" s="69">
        <f>'Application Two Grading'!C18</f>
        <v>3.2</v>
      </c>
    </row>
    <row r="13">
      <c r="A13" s="16" t="s">
        <v>25</v>
      </c>
      <c r="B13" s="19">
        <f t="shared" si="1"/>
        <v>3.23</v>
      </c>
      <c r="C13" s="18" t="str">
        <f t="shared" si="2"/>
        <v> B</v>
      </c>
      <c r="D13" s="69">
        <f>'Application One Grading'!C77</f>
        <v>3.566</v>
      </c>
      <c r="E13" s="69">
        <f>'Application Two Grading'!C20</f>
        <v>2.9</v>
      </c>
    </row>
    <row r="14">
      <c r="A14" s="16" t="s">
        <v>27</v>
      </c>
      <c r="B14" s="19">
        <f t="shared" si="1"/>
        <v>3.06</v>
      </c>
      <c r="C14" s="18" t="str">
        <f t="shared" si="2"/>
        <v> B</v>
      </c>
      <c r="D14" s="69">
        <f>'Application One Grading'!C59</f>
        <v>2.825</v>
      </c>
      <c r="E14" s="69">
        <f>'Application Two Grading'!C31</f>
        <v>3.3</v>
      </c>
    </row>
    <row r="15">
      <c r="A15" s="16" t="s">
        <v>29</v>
      </c>
      <c r="B15" s="19">
        <f t="shared" si="1"/>
        <v>2.78</v>
      </c>
      <c r="C15" s="18" t="str">
        <f t="shared" si="2"/>
        <v> B-</v>
      </c>
      <c r="D15" s="69">
        <f>'Application One Grading'!C41</f>
        <v>3.466333333</v>
      </c>
      <c r="E15" s="69">
        <f>'Application Two Grading'!C8</f>
        <v>2.1</v>
      </c>
    </row>
    <row r="16">
      <c r="A16" s="16" t="s">
        <v>31</v>
      </c>
      <c r="B16" s="19">
        <f t="shared" si="1"/>
        <v>2.41</v>
      </c>
      <c r="C16" s="18" t="str">
        <f t="shared" si="2"/>
        <v> C</v>
      </c>
      <c r="D16" s="69">
        <f>'Application One Grading'!C65</f>
        <v>2.62625</v>
      </c>
      <c r="E16" s="69">
        <f>'Application Two Grading'!C7</f>
        <v>2.2</v>
      </c>
    </row>
    <row r="17">
      <c r="A17" s="16" t="s">
        <v>33</v>
      </c>
      <c r="B17" s="19">
        <f t="shared" si="1"/>
        <v>2.95</v>
      </c>
      <c r="C17" s="18" t="str">
        <f t="shared" si="2"/>
        <v> B-</v>
      </c>
      <c r="D17" s="69">
        <f>'Application One Grading'!C101</f>
        <v>3.0025</v>
      </c>
      <c r="E17" s="69">
        <f>'Application Two Grading'!C26</f>
        <v>2.9</v>
      </c>
    </row>
    <row r="18">
      <c r="A18" s="16" t="s">
        <v>35</v>
      </c>
      <c r="B18" s="19">
        <f t="shared" si="1"/>
        <v>3.3</v>
      </c>
      <c r="C18" s="18" t="str">
        <f t="shared" si="2"/>
        <v> B+</v>
      </c>
      <c r="D18" s="69">
        <f>'Application One Grading'!C47</f>
        <v>3.003333333</v>
      </c>
      <c r="E18" s="69">
        <f>'Application Two Grading'!C30</f>
        <v>3.6</v>
      </c>
    </row>
    <row r="19">
      <c r="A19" s="16" t="s">
        <v>37</v>
      </c>
      <c r="B19" s="19">
        <f t="shared" si="1"/>
        <v>2.37</v>
      </c>
      <c r="C19" s="18" t="str">
        <f t="shared" si="2"/>
        <v> C</v>
      </c>
      <c r="D19" s="69">
        <f>'Application One Grading'!C71</f>
        <v>2.5425</v>
      </c>
      <c r="E19" s="69">
        <f>'Application Two Grading'!C14</f>
        <v>2.2</v>
      </c>
    </row>
    <row r="20">
      <c r="A20" s="16" t="s">
        <v>39</v>
      </c>
      <c r="B20" s="19">
        <f t="shared" si="1"/>
        <v>3.25</v>
      </c>
      <c r="C20" s="18" t="str">
        <f t="shared" si="2"/>
        <v> B</v>
      </c>
      <c r="D20" s="69">
        <f>'Application One Grading'!C53</f>
        <v>3.703333333</v>
      </c>
      <c r="E20" s="69">
        <f>'Application Two Grading'!C25</f>
        <v>2.8</v>
      </c>
    </row>
    <row r="21">
      <c r="A21" s="20"/>
      <c r="B21" s="21"/>
      <c r="C21" s="20"/>
      <c r="D21" s="69"/>
      <c r="E21" s="69"/>
    </row>
    <row r="22">
      <c r="A22" s="22" t="s">
        <v>41</v>
      </c>
      <c r="B22" s="23">
        <f>AVERAGE(B4:B20)</f>
        <v>2.994375</v>
      </c>
      <c r="C22" s="23"/>
      <c r="D22" s="70">
        <f t="shared" ref="D22:E22" si="3">AVERAGE(D4:D20)</f>
        <v>3.195918958</v>
      </c>
      <c r="E22" s="70">
        <f t="shared" si="3"/>
        <v>2.79375</v>
      </c>
    </row>
    <row r="23">
      <c r="A23" s="20"/>
      <c r="B23" s="21"/>
      <c r="C23" s="20"/>
      <c r="D23" s="20"/>
      <c r="E23" s="20"/>
    </row>
    <row r="24">
      <c r="A24" s="20"/>
      <c r="B24" s="21"/>
      <c r="C24" s="20"/>
      <c r="D24" s="20"/>
      <c r="E24" s="20"/>
    </row>
    <row r="25">
      <c r="A25" s="20"/>
      <c r="B25" s="21"/>
      <c r="C25" s="20"/>
      <c r="D25" s="20"/>
      <c r="E25" s="20"/>
    </row>
    <row r="26">
      <c r="A26" s="20"/>
      <c r="B26" s="21"/>
      <c r="C26" s="20"/>
      <c r="D26" s="20"/>
      <c r="E26" s="20"/>
    </row>
    <row r="27">
      <c r="A27" s="20"/>
      <c r="B27" s="21"/>
      <c r="C27" s="20"/>
      <c r="D27" s="20"/>
      <c r="E27" s="20"/>
    </row>
    <row r="28">
      <c r="A28" s="20"/>
      <c r="B28" s="21"/>
      <c r="C28" s="20"/>
      <c r="D28" s="20"/>
      <c r="E28" s="20"/>
    </row>
    <row r="29">
      <c r="A29" s="20"/>
      <c r="B29" s="21"/>
      <c r="C29" s="20"/>
      <c r="D29" s="20"/>
      <c r="E29" s="20"/>
    </row>
    <row r="30">
      <c r="A30" s="20"/>
      <c r="B30" s="21"/>
      <c r="C30" s="20"/>
      <c r="D30" s="20"/>
      <c r="E30" s="20"/>
    </row>
    <row r="31">
      <c r="A31" s="20"/>
      <c r="B31" s="21"/>
      <c r="C31" s="20"/>
      <c r="D31" s="20"/>
      <c r="E31" s="20"/>
    </row>
    <row r="32">
      <c r="A32" s="20"/>
      <c r="B32" s="21"/>
      <c r="C32" s="20"/>
      <c r="D32" s="20"/>
      <c r="E32" s="20"/>
    </row>
    <row r="33">
      <c r="A33" s="20"/>
      <c r="B33" s="21"/>
      <c r="C33" s="20"/>
      <c r="D33" s="20"/>
      <c r="E33" s="20"/>
    </row>
    <row r="34">
      <c r="A34" s="20"/>
      <c r="B34" s="21"/>
      <c r="C34" s="20"/>
      <c r="D34" s="20"/>
      <c r="E34" s="20"/>
    </row>
    <row r="35">
      <c r="A35" s="20"/>
      <c r="B35" s="21"/>
      <c r="C35" s="20"/>
      <c r="D35" s="20"/>
      <c r="E35" s="20"/>
    </row>
    <row r="36">
      <c r="A36" s="20"/>
      <c r="B36" s="21"/>
      <c r="C36" s="20"/>
      <c r="D36" s="20"/>
      <c r="E36" s="20"/>
    </row>
    <row r="37">
      <c r="A37" s="20"/>
      <c r="B37" s="21"/>
      <c r="C37" s="20"/>
      <c r="D37" s="20"/>
      <c r="E37" s="20"/>
    </row>
    <row r="38">
      <c r="A38" s="20"/>
      <c r="B38" s="21"/>
      <c r="C38" s="20"/>
      <c r="D38" s="20"/>
      <c r="E38" s="20"/>
    </row>
    <row r="39">
      <c r="A39" s="20"/>
      <c r="B39" s="21"/>
      <c r="C39" s="20"/>
      <c r="D39" s="20"/>
      <c r="E39" s="20"/>
    </row>
    <row r="40">
      <c r="A40" s="20"/>
      <c r="B40" s="21"/>
      <c r="C40" s="20"/>
      <c r="D40" s="20"/>
      <c r="E40" s="20"/>
    </row>
    <row r="41">
      <c r="A41" s="20"/>
      <c r="B41" s="21"/>
      <c r="C41" s="20"/>
      <c r="D41" s="20"/>
      <c r="E41" s="20"/>
    </row>
    <row r="42">
      <c r="A42" s="20"/>
      <c r="B42" s="21"/>
      <c r="C42" s="20"/>
      <c r="D42" s="20"/>
      <c r="E42" s="20"/>
    </row>
    <row r="43">
      <c r="A43" s="20"/>
      <c r="B43" s="21"/>
      <c r="C43" s="20"/>
      <c r="D43" s="20"/>
      <c r="E43" s="20"/>
    </row>
    <row r="44">
      <c r="A44" s="20"/>
      <c r="B44" s="21"/>
      <c r="C44" s="20"/>
      <c r="D44" s="20"/>
      <c r="E44" s="20"/>
    </row>
    <row r="45">
      <c r="A45" s="20"/>
      <c r="B45" s="21"/>
      <c r="C45" s="20"/>
      <c r="D45" s="20"/>
      <c r="E45" s="20"/>
    </row>
    <row r="46">
      <c r="A46" s="20"/>
      <c r="B46" s="21"/>
      <c r="C46" s="20"/>
      <c r="D46" s="20"/>
      <c r="E46" s="20"/>
    </row>
    <row r="47">
      <c r="A47" s="20"/>
      <c r="B47" s="21"/>
      <c r="C47" s="20"/>
      <c r="D47" s="20"/>
      <c r="E47" s="20"/>
    </row>
    <row r="48">
      <c r="A48" s="20"/>
      <c r="B48" s="21"/>
      <c r="C48" s="20"/>
      <c r="D48" s="20"/>
      <c r="E48" s="20"/>
    </row>
    <row r="49">
      <c r="A49" s="20"/>
      <c r="B49" s="21"/>
      <c r="C49" s="20"/>
      <c r="D49" s="20"/>
      <c r="E49" s="20"/>
    </row>
    <row r="50">
      <c r="A50" s="20"/>
      <c r="B50" s="21"/>
      <c r="C50" s="20"/>
      <c r="D50" s="20"/>
      <c r="E50" s="20"/>
    </row>
    <row r="51">
      <c r="A51" s="20"/>
      <c r="B51" s="21"/>
      <c r="C51" s="20"/>
      <c r="D51" s="20"/>
      <c r="E51" s="20"/>
    </row>
    <row r="52">
      <c r="A52" s="20"/>
      <c r="B52" s="21"/>
      <c r="C52" s="20"/>
      <c r="D52" s="20"/>
      <c r="E52" s="20"/>
    </row>
    <row r="53">
      <c r="A53" s="20"/>
      <c r="B53" s="21"/>
      <c r="C53" s="20"/>
      <c r="D53" s="20"/>
      <c r="E53" s="20"/>
    </row>
    <row r="54">
      <c r="A54" s="20"/>
      <c r="B54" s="21"/>
      <c r="C54" s="20"/>
      <c r="D54" s="20"/>
      <c r="E54" s="20"/>
    </row>
    <row r="55">
      <c r="A55" s="20"/>
      <c r="B55" s="21"/>
      <c r="C55" s="20"/>
      <c r="D55" s="20"/>
      <c r="E55" s="20"/>
    </row>
    <row r="56">
      <c r="A56" s="20"/>
      <c r="B56" s="21"/>
      <c r="C56" s="20"/>
      <c r="D56" s="20"/>
      <c r="E56" s="20"/>
    </row>
    <row r="57">
      <c r="A57" s="20"/>
      <c r="B57" s="21"/>
      <c r="C57" s="20"/>
      <c r="D57" s="20"/>
      <c r="E57" s="20"/>
    </row>
    <row r="58">
      <c r="A58" s="20"/>
      <c r="B58" s="21"/>
      <c r="C58" s="20"/>
      <c r="D58" s="20"/>
      <c r="E58" s="20"/>
    </row>
    <row r="59">
      <c r="A59" s="20"/>
      <c r="B59" s="21"/>
      <c r="C59" s="20"/>
      <c r="D59" s="20"/>
      <c r="E59" s="20"/>
    </row>
    <row r="60">
      <c r="A60" s="20"/>
      <c r="B60" s="21"/>
      <c r="C60" s="20"/>
      <c r="D60" s="20"/>
      <c r="E60" s="20"/>
    </row>
    <row r="61">
      <c r="A61" s="20"/>
      <c r="B61" s="21"/>
      <c r="C61" s="20"/>
      <c r="D61" s="20"/>
      <c r="E61" s="20"/>
    </row>
    <row r="62">
      <c r="A62" s="20"/>
      <c r="B62" s="21"/>
      <c r="C62" s="20"/>
      <c r="D62" s="20"/>
      <c r="E62" s="20"/>
    </row>
    <row r="63">
      <c r="A63" s="20"/>
      <c r="B63" s="21"/>
      <c r="C63" s="20"/>
      <c r="D63" s="20"/>
      <c r="E63" s="20"/>
    </row>
    <row r="64">
      <c r="A64" s="20"/>
      <c r="B64" s="21"/>
      <c r="C64" s="20"/>
      <c r="D64" s="20"/>
      <c r="E64" s="20"/>
    </row>
    <row r="65">
      <c r="A65" s="20"/>
      <c r="B65" s="21"/>
      <c r="C65" s="20"/>
      <c r="D65" s="20"/>
      <c r="E65" s="20"/>
    </row>
    <row r="66">
      <c r="A66" s="20"/>
      <c r="B66" s="21"/>
      <c r="C66" s="20"/>
      <c r="D66" s="20"/>
      <c r="E66" s="20"/>
    </row>
    <row r="67">
      <c r="A67" s="20"/>
      <c r="B67" s="21"/>
      <c r="C67" s="20"/>
      <c r="D67" s="20"/>
      <c r="E67" s="20"/>
    </row>
    <row r="68">
      <c r="A68" s="20"/>
      <c r="B68" s="21"/>
      <c r="C68" s="20"/>
      <c r="D68" s="20"/>
      <c r="E68" s="20"/>
    </row>
    <row r="69">
      <c r="A69" s="20"/>
      <c r="B69" s="21"/>
      <c r="C69" s="20"/>
      <c r="D69" s="20"/>
      <c r="E69" s="20"/>
    </row>
    <row r="70">
      <c r="A70" s="20"/>
      <c r="B70" s="21"/>
      <c r="C70" s="20"/>
      <c r="D70" s="20"/>
      <c r="E70" s="20"/>
    </row>
    <row r="71">
      <c r="A71" s="20"/>
      <c r="B71" s="21"/>
      <c r="C71" s="20"/>
      <c r="D71" s="20"/>
      <c r="E71" s="20"/>
    </row>
    <row r="72">
      <c r="A72" s="20"/>
      <c r="B72" s="21"/>
      <c r="C72" s="20"/>
      <c r="D72" s="20"/>
      <c r="E72" s="20"/>
    </row>
    <row r="73">
      <c r="A73" s="20"/>
      <c r="B73" s="21"/>
      <c r="C73" s="20"/>
      <c r="D73" s="20"/>
      <c r="E73" s="20"/>
    </row>
    <row r="74">
      <c r="A74" s="20"/>
      <c r="B74" s="21"/>
      <c r="C74" s="20"/>
      <c r="D74" s="20"/>
      <c r="E74" s="20"/>
    </row>
    <row r="75">
      <c r="A75" s="20"/>
      <c r="B75" s="21"/>
      <c r="C75" s="20"/>
      <c r="D75" s="20"/>
      <c r="E75" s="20"/>
    </row>
    <row r="76">
      <c r="A76" s="20"/>
      <c r="B76" s="21"/>
      <c r="C76" s="20"/>
      <c r="D76" s="20"/>
      <c r="E76" s="20"/>
    </row>
    <row r="77">
      <c r="A77" s="20"/>
      <c r="B77" s="21"/>
      <c r="C77" s="20"/>
      <c r="D77" s="20"/>
      <c r="E77" s="20"/>
    </row>
    <row r="78">
      <c r="A78" s="20"/>
      <c r="B78" s="21"/>
      <c r="C78" s="20"/>
      <c r="D78" s="20"/>
      <c r="E78" s="20"/>
    </row>
    <row r="79">
      <c r="A79" s="20"/>
      <c r="B79" s="21"/>
      <c r="C79" s="20"/>
      <c r="D79" s="20"/>
      <c r="E79" s="20"/>
    </row>
    <row r="80">
      <c r="A80" s="20"/>
      <c r="B80" s="21"/>
      <c r="C80" s="20"/>
      <c r="D80" s="20"/>
      <c r="E80" s="20"/>
    </row>
    <row r="81">
      <c r="A81" s="20"/>
      <c r="B81" s="21"/>
      <c r="C81" s="20"/>
      <c r="D81" s="20"/>
      <c r="E81" s="20"/>
    </row>
    <row r="82">
      <c r="A82" s="20"/>
      <c r="B82" s="21"/>
      <c r="C82" s="20"/>
      <c r="D82" s="20"/>
      <c r="E82" s="20"/>
    </row>
  </sheetData>
  <mergeCells count="1">
    <mergeCell ref="A1:A2"/>
  </mergeCells>
  <conditionalFormatting sqref="C4:C20">
    <cfRule type="cellIs" dxfId="0" priority="1" operator="equal">
      <formula>"F"</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2.75"/>
  <cols>
    <col customWidth="1" min="1" max="1" width="7.0"/>
    <col customWidth="1" min="2" max="2" width="40.63"/>
    <col customWidth="1" min="3" max="3" width="8.5"/>
    <col customWidth="1" min="4" max="4" width="6.38"/>
    <col customWidth="1" min="5" max="5" width="6.25"/>
    <col customWidth="1" min="6" max="14" width="6.38"/>
  </cols>
  <sheetData>
    <row r="1">
      <c r="A1" s="1"/>
      <c r="B1" s="1"/>
      <c r="C1" s="71" t="s">
        <v>64</v>
      </c>
      <c r="D1" s="72">
        <v>0.6</v>
      </c>
      <c r="E1" s="73">
        <f>1-$D$1</f>
        <v>0.4</v>
      </c>
      <c r="F1" s="74"/>
      <c r="G1" s="74"/>
      <c r="H1" s="74"/>
      <c r="I1" s="74"/>
      <c r="J1" s="74"/>
      <c r="K1" s="74"/>
      <c r="L1" s="74"/>
      <c r="M1" s="74"/>
      <c r="N1" s="1"/>
    </row>
    <row r="2">
      <c r="A2" s="10" t="s">
        <v>65</v>
      </c>
      <c r="B2" s="20"/>
      <c r="C2" s="75" t="s">
        <v>66</v>
      </c>
      <c r="D2" s="61" t="s">
        <v>67</v>
      </c>
      <c r="E2" s="76" t="s">
        <v>68</v>
      </c>
      <c r="F2" s="77"/>
      <c r="G2" s="77"/>
      <c r="H2" s="77"/>
      <c r="I2" s="77"/>
      <c r="J2" s="77"/>
      <c r="K2" s="77"/>
      <c r="L2" s="77"/>
      <c r="M2" s="77"/>
      <c r="N2" s="20"/>
    </row>
    <row r="3" ht="1.5" customHeight="1">
      <c r="A3" s="20"/>
      <c r="B3" s="20"/>
      <c r="C3" s="78"/>
      <c r="D3" s="20"/>
      <c r="E3" s="79"/>
      <c r="F3" s="77"/>
      <c r="G3" s="77"/>
      <c r="H3" s="77"/>
      <c r="I3" s="77"/>
      <c r="J3" s="77"/>
      <c r="K3" s="77"/>
      <c r="L3" s="77"/>
      <c r="M3" s="77"/>
      <c r="N3" s="20"/>
    </row>
    <row r="4">
      <c r="A4" s="80" t="str">
        <f>if(C5&gt;=3.7, " A",if(C5&gt;=3.5, " A-",if(C5&gt;=3.3, " B+",if(C5&gt;=3," B",if(C5&gt;=2.7, " B-",if(C5&gt;=2.5," C+",if(C5&gt;=2, " C",if(C5&gt;=1.7, " C-",if(C5&gt;=1.5, " D+",if(C5&gt;=1," D",if(C5&gt;=0.7, " D-",if(C5&gt;=0.5, " F+"," F"))))))))))))</f>
        <v> A-</v>
      </c>
      <c r="B4" s="81" t="s">
        <v>8</v>
      </c>
      <c r="C4" s="78"/>
      <c r="D4" s="20"/>
      <c r="E4" s="79"/>
      <c r="F4" s="77"/>
      <c r="G4" s="77"/>
      <c r="H4" s="77"/>
      <c r="I4" s="77"/>
      <c r="J4" s="77"/>
      <c r="K4" s="77"/>
      <c r="L4" s="77"/>
      <c r="M4" s="77"/>
      <c r="N4" s="20"/>
    </row>
    <row r="5">
      <c r="A5" s="20"/>
      <c r="B5" s="61" t="s">
        <v>69</v>
      </c>
      <c r="C5" s="82">
        <f t="shared" ref="C5:D5" si="1">0.4*C6+0.3*C7+0.3*C8</f>
        <v>3.641</v>
      </c>
      <c r="D5" s="83">
        <f t="shared" si="1"/>
        <v>3.91</v>
      </c>
      <c r="E5" s="84">
        <f t="shared" ref="E5:E8" si="3">average(F5:K5)</f>
        <v>3.2375</v>
      </c>
      <c r="F5" s="85">
        <f t="shared" ref="F5:K5" si="2">0.4*F6+0.3*F7+0.3*F8</f>
        <v>3.4</v>
      </c>
      <c r="G5" s="85">
        <f t="shared" si="2"/>
        <v>3.05</v>
      </c>
      <c r="H5" s="85">
        <f t="shared" si="2"/>
        <v>3.3</v>
      </c>
      <c r="I5" s="85">
        <f t="shared" si="2"/>
        <v>2.7</v>
      </c>
      <c r="J5" s="85">
        <f t="shared" si="2"/>
        <v>3.225</v>
      </c>
      <c r="K5" s="85">
        <f t="shared" si="2"/>
        <v>3.75</v>
      </c>
      <c r="L5" s="86"/>
      <c r="M5" s="86"/>
      <c r="N5" s="87"/>
    </row>
    <row r="6">
      <c r="A6" s="20"/>
      <c r="B6" s="61" t="s">
        <v>70</v>
      </c>
      <c r="C6" s="88">
        <f t="shared" ref="C6:C8" si="4">$D$1*D6+$E$1*E6</f>
        <v>3.7</v>
      </c>
      <c r="D6" s="61">
        <v>4.0</v>
      </c>
      <c r="E6" s="89">
        <f t="shared" si="3"/>
        <v>3.25</v>
      </c>
      <c r="F6" s="90">
        <v>3.25</v>
      </c>
      <c r="G6" s="90">
        <v>2.75</v>
      </c>
      <c r="H6" s="90">
        <v>3.0</v>
      </c>
      <c r="I6" s="90">
        <v>3.0</v>
      </c>
      <c r="J6" s="90">
        <v>3.75</v>
      </c>
      <c r="K6" s="90">
        <v>3.75</v>
      </c>
      <c r="L6" s="91"/>
      <c r="M6" s="91"/>
      <c r="N6" s="62"/>
    </row>
    <row r="7">
      <c r="A7" s="20"/>
      <c r="B7" s="61" t="s">
        <v>71</v>
      </c>
      <c r="C7" s="88">
        <f t="shared" si="4"/>
        <v>3.403333333</v>
      </c>
      <c r="D7" s="61">
        <v>3.7</v>
      </c>
      <c r="E7" s="89">
        <f t="shared" si="3"/>
        <v>2.958333333</v>
      </c>
      <c r="F7" s="90">
        <v>3.25</v>
      </c>
      <c r="G7" s="90">
        <v>2.75</v>
      </c>
      <c r="H7" s="90">
        <v>3.0</v>
      </c>
      <c r="I7" s="90">
        <v>2.0</v>
      </c>
      <c r="J7" s="90">
        <v>3.0</v>
      </c>
      <c r="K7" s="90">
        <v>3.75</v>
      </c>
      <c r="L7" s="91"/>
      <c r="M7" s="91"/>
      <c r="N7" s="62"/>
    </row>
    <row r="8">
      <c r="A8" s="20"/>
      <c r="B8" s="61" t="s">
        <v>72</v>
      </c>
      <c r="C8" s="88">
        <f t="shared" si="4"/>
        <v>3.8</v>
      </c>
      <c r="D8" s="61">
        <v>4.0</v>
      </c>
      <c r="E8" s="89">
        <f t="shared" si="3"/>
        <v>3.5</v>
      </c>
      <c r="F8" s="90">
        <v>3.75</v>
      </c>
      <c r="G8" s="90">
        <v>3.75</v>
      </c>
      <c r="H8" s="90">
        <v>4.0</v>
      </c>
      <c r="I8" s="90">
        <v>3.0</v>
      </c>
      <c r="J8" s="90">
        <v>2.75</v>
      </c>
      <c r="K8" s="90">
        <v>3.75</v>
      </c>
      <c r="L8" s="91"/>
      <c r="M8" s="91"/>
      <c r="N8" s="62"/>
    </row>
    <row r="9">
      <c r="A9" s="20"/>
      <c r="B9" s="10" t="s">
        <v>73</v>
      </c>
      <c r="C9" s="92"/>
      <c r="D9" s="62"/>
      <c r="E9" s="89"/>
      <c r="F9" s="91"/>
      <c r="G9" s="91"/>
      <c r="H9" s="91"/>
      <c r="I9" s="91"/>
      <c r="J9" s="91"/>
      <c r="K9" s="91"/>
      <c r="L9" s="91"/>
      <c r="M9" s="91"/>
      <c r="N9" s="62"/>
    </row>
    <row r="10">
      <c r="A10" s="80" t="str">
        <f>if(C11&gt;=3.7, " A",if(C11&gt;=3.5, " A-",if(C11&gt;=3.3, " B+",if(C11&gt;=3," B",if(C11&gt;=2.7, " B-",if(C11&gt;=2.5," C+",if(C11&gt;=2, " C",if(C11&gt;=1.7, " C-",if(C11&gt;=1.5, " D+",if(C11&gt;=1," D",if(C11&gt;=0.7, " D-",if(C11&gt;=0.5, " F+"," F"))))))))))))</f>
        <v> B+</v>
      </c>
      <c r="B10" s="81" t="s">
        <v>12</v>
      </c>
      <c r="C10" s="92"/>
      <c r="D10" s="62"/>
      <c r="E10" s="89"/>
      <c r="F10" s="91"/>
      <c r="G10" s="91"/>
      <c r="H10" s="91"/>
      <c r="I10" s="91"/>
      <c r="J10" s="91"/>
      <c r="K10" s="91"/>
      <c r="L10" s="91"/>
      <c r="M10" s="91"/>
      <c r="N10" s="62"/>
    </row>
    <row r="11">
      <c r="A11" s="20"/>
      <c r="B11" s="61" t="s">
        <v>69</v>
      </c>
      <c r="C11" s="82">
        <f t="shared" ref="C11:D11" si="5">0.4*C12+0.3*C13+0.3*C14</f>
        <v>3.320666667</v>
      </c>
      <c r="D11" s="83">
        <f t="shared" si="5"/>
        <v>3.64</v>
      </c>
      <c r="E11" s="84">
        <f t="shared" ref="E11:E14" si="7">average(F11:K11)</f>
        <v>2.841666667</v>
      </c>
      <c r="F11" s="85">
        <f t="shared" ref="F11:K11" si="6">0.4*F12+0.3*F13+0.3*F14</f>
        <v>2.3</v>
      </c>
      <c r="G11" s="85">
        <f t="shared" si="6"/>
        <v>3.75</v>
      </c>
      <c r="H11" s="85">
        <f t="shared" si="6"/>
        <v>3</v>
      </c>
      <c r="I11" s="85">
        <f t="shared" si="6"/>
        <v>2.4</v>
      </c>
      <c r="J11" s="85">
        <f t="shared" si="6"/>
        <v>2.55</v>
      </c>
      <c r="K11" s="85">
        <f t="shared" si="6"/>
        <v>3.05</v>
      </c>
      <c r="L11" s="86"/>
      <c r="M11" s="86"/>
      <c r="N11" s="87"/>
    </row>
    <row r="12">
      <c r="A12" s="20"/>
      <c r="B12" s="61" t="s">
        <v>70</v>
      </c>
      <c r="C12" s="88">
        <f t="shared" ref="C12:C14" si="8">$D$1*D12+$E$1*E12</f>
        <v>3.616666667</v>
      </c>
      <c r="D12" s="61">
        <v>4.0</v>
      </c>
      <c r="E12" s="89">
        <f t="shared" si="7"/>
        <v>3.041666667</v>
      </c>
      <c r="F12" s="90">
        <v>2.75</v>
      </c>
      <c r="G12" s="90">
        <v>3.75</v>
      </c>
      <c r="H12" s="90">
        <v>3.0</v>
      </c>
      <c r="I12" s="90">
        <v>3.0</v>
      </c>
      <c r="J12" s="90">
        <v>3.0</v>
      </c>
      <c r="K12" s="90">
        <v>2.75</v>
      </c>
      <c r="L12" s="91"/>
      <c r="M12" s="91"/>
      <c r="N12" s="62"/>
    </row>
    <row r="13">
      <c r="A13" s="20"/>
      <c r="B13" s="61" t="s">
        <v>71</v>
      </c>
      <c r="C13" s="88">
        <f t="shared" si="8"/>
        <v>2.956666667</v>
      </c>
      <c r="D13" s="61">
        <v>3.4</v>
      </c>
      <c r="E13" s="89">
        <f t="shared" si="7"/>
        <v>2.291666667</v>
      </c>
      <c r="F13" s="90">
        <v>2.25</v>
      </c>
      <c r="G13" s="90">
        <v>3.75</v>
      </c>
      <c r="H13" s="90">
        <v>2.0</v>
      </c>
      <c r="I13" s="90">
        <v>1.0</v>
      </c>
      <c r="J13" s="90">
        <v>2.0</v>
      </c>
      <c r="K13" s="90">
        <v>2.75</v>
      </c>
      <c r="L13" s="91"/>
      <c r="M13" s="91"/>
      <c r="N13" s="62"/>
    </row>
    <row r="14">
      <c r="A14" s="20"/>
      <c r="B14" s="61" t="s">
        <v>72</v>
      </c>
      <c r="C14" s="88">
        <f t="shared" si="8"/>
        <v>3.29</v>
      </c>
      <c r="D14" s="61">
        <v>3.4</v>
      </c>
      <c r="E14" s="89">
        <f t="shared" si="7"/>
        <v>3.125</v>
      </c>
      <c r="F14" s="90">
        <v>1.75</v>
      </c>
      <c r="G14" s="90">
        <v>3.75</v>
      </c>
      <c r="H14" s="90">
        <v>4.0</v>
      </c>
      <c r="I14" s="90">
        <v>3.0</v>
      </c>
      <c r="J14" s="90">
        <v>2.5</v>
      </c>
      <c r="K14" s="90">
        <v>3.75</v>
      </c>
      <c r="L14" s="91"/>
      <c r="M14" s="91"/>
      <c r="N14" s="62"/>
    </row>
    <row r="15">
      <c r="A15" s="20"/>
      <c r="B15" s="10" t="s">
        <v>74</v>
      </c>
      <c r="C15" s="92"/>
      <c r="D15" s="62"/>
      <c r="E15" s="89"/>
      <c r="F15" s="91"/>
      <c r="G15" s="91"/>
      <c r="H15" s="91"/>
      <c r="I15" s="91"/>
      <c r="J15" s="91"/>
      <c r="K15" s="91"/>
      <c r="L15" s="91"/>
      <c r="M15" s="91"/>
      <c r="N15" s="62"/>
    </row>
    <row r="16">
      <c r="A16" s="80" t="str">
        <f>if(C17&gt;=3.7, " A",if(C17&gt;=3.5, " A-",if(C17&gt;=3.3, " B+",if(C17&gt;=3," B",if(C17&gt;=2.7, " B-",if(C17&gt;=2.5," C+",if(C17&gt;=2, " C",if(C17&gt;=1.7, " C-",if(C17&gt;=1.5, " D+",if(C17&gt;=1," D",if(C17&gt;=0.7, " D-",if(C17&gt;=0.5, " F+"," F"))))))))))))</f>
        <v> C+</v>
      </c>
      <c r="B16" s="81" t="s">
        <v>10</v>
      </c>
      <c r="C16" s="92"/>
      <c r="D16" s="62"/>
      <c r="E16" s="89"/>
      <c r="F16" s="91"/>
      <c r="G16" s="91"/>
      <c r="H16" s="91"/>
      <c r="I16" s="91"/>
      <c r="J16" s="91"/>
      <c r="K16" s="91"/>
      <c r="L16" s="91"/>
      <c r="M16" s="91"/>
      <c r="N16" s="62"/>
    </row>
    <row r="17">
      <c r="A17" s="20"/>
      <c r="B17" s="61" t="s">
        <v>69</v>
      </c>
      <c r="C17" s="82">
        <f t="shared" ref="C17:D17" si="9">0.4*C18+0.3*C19+0.3*C20</f>
        <v>2.516666667</v>
      </c>
      <c r="D17" s="83">
        <f t="shared" si="9"/>
        <v>2.55</v>
      </c>
      <c r="E17" s="84">
        <f t="shared" ref="E17:E20" si="11">average(F17:K17)</f>
        <v>2.466666667</v>
      </c>
      <c r="F17" s="85">
        <f t="shared" ref="F17:K17" si="10">0.4*F18+0.3*F19+0.3*F20</f>
        <v>2.15</v>
      </c>
      <c r="G17" s="85">
        <f t="shared" si="10"/>
        <v>2.825</v>
      </c>
      <c r="H17" s="85">
        <f t="shared" si="10"/>
        <v>2.6</v>
      </c>
      <c r="I17" s="85">
        <f t="shared" si="10"/>
        <v>1.7</v>
      </c>
      <c r="J17" s="85">
        <f t="shared" si="10"/>
        <v>3.1</v>
      </c>
      <c r="K17" s="85">
        <f t="shared" si="10"/>
        <v>2.425</v>
      </c>
      <c r="L17" s="86"/>
      <c r="M17" s="86"/>
      <c r="N17" s="87"/>
    </row>
    <row r="18">
      <c r="A18" s="20"/>
      <c r="B18" s="61" t="s">
        <v>70</v>
      </c>
      <c r="C18" s="92">
        <f t="shared" ref="C18:C20" si="12">$D$1*D18+$E$1*E18</f>
        <v>2.866666667</v>
      </c>
      <c r="D18" s="61">
        <v>3.0</v>
      </c>
      <c r="E18" s="89">
        <f t="shared" si="11"/>
        <v>2.666666667</v>
      </c>
      <c r="F18" s="90">
        <v>2.75</v>
      </c>
      <c r="G18" s="90">
        <v>2.75</v>
      </c>
      <c r="H18" s="90">
        <v>2.0</v>
      </c>
      <c r="I18" s="90">
        <v>2.0</v>
      </c>
      <c r="J18" s="90">
        <v>4.0</v>
      </c>
      <c r="K18" s="90">
        <v>2.5</v>
      </c>
      <c r="L18" s="91"/>
      <c r="M18" s="91"/>
      <c r="N18" s="62"/>
    </row>
    <row r="19">
      <c r="A19" s="20"/>
      <c r="B19" s="61" t="s">
        <v>71</v>
      </c>
      <c r="C19" s="92">
        <f t="shared" si="12"/>
        <v>2.083333333</v>
      </c>
      <c r="D19" s="61">
        <v>2.0</v>
      </c>
      <c r="E19" s="89">
        <f t="shared" si="11"/>
        <v>2.208333333</v>
      </c>
      <c r="F19" s="90">
        <v>1.75</v>
      </c>
      <c r="G19" s="90">
        <v>2.75</v>
      </c>
      <c r="H19" s="90">
        <v>3.0</v>
      </c>
      <c r="I19" s="90">
        <v>1.0</v>
      </c>
      <c r="J19" s="90">
        <v>2.5</v>
      </c>
      <c r="K19" s="90">
        <v>2.25</v>
      </c>
      <c r="L19" s="91"/>
      <c r="M19" s="91"/>
      <c r="N19" s="62"/>
    </row>
    <row r="20">
      <c r="A20" s="20"/>
      <c r="B20" s="61" t="s">
        <v>72</v>
      </c>
      <c r="C20" s="92">
        <f t="shared" si="12"/>
        <v>2.483333333</v>
      </c>
      <c r="D20" s="61">
        <v>2.5</v>
      </c>
      <c r="E20" s="89">
        <f t="shared" si="11"/>
        <v>2.458333333</v>
      </c>
      <c r="F20" s="90">
        <v>1.75</v>
      </c>
      <c r="G20" s="90">
        <v>3.0</v>
      </c>
      <c r="H20" s="90">
        <v>3.0</v>
      </c>
      <c r="I20" s="90">
        <v>2.0</v>
      </c>
      <c r="J20" s="90">
        <v>2.5</v>
      </c>
      <c r="K20" s="90">
        <v>2.5</v>
      </c>
      <c r="L20" s="91"/>
      <c r="M20" s="91"/>
      <c r="N20" s="62"/>
    </row>
    <row r="21">
      <c r="A21" s="20"/>
      <c r="B21" s="10" t="s">
        <v>75</v>
      </c>
      <c r="C21" s="92"/>
      <c r="D21" s="62"/>
      <c r="E21" s="89"/>
      <c r="F21" s="91"/>
      <c r="G21" s="91"/>
      <c r="H21" s="91"/>
      <c r="I21" s="91"/>
      <c r="J21" s="91"/>
      <c r="K21" s="91"/>
      <c r="L21" s="91"/>
      <c r="M21" s="91"/>
      <c r="N21" s="62"/>
    </row>
    <row r="22">
      <c r="A22" s="80" t="str">
        <f>if(C23&gt;=3.7, " A",if(C23&gt;=3.5, " A-",if(C23&gt;=3.3, " B+",if(C23&gt;=3," B",if(C23&gt;=2.7, " B-",if(C23&gt;=2.5," C+",if(C23&gt;=2, " C",if(C23&gt;=1.7, " C-",if(C23&gt;=1.5, " D+",if(C23&gt;=1," D",if(C23&gt;=0.7, " D-",if(C23&gt;=0.5, " F+"," F"))))))))))))</f>
        <v> B+</v>
      </c>
      <c r="B22" s="81" t="s">
        <v>76</v>
      </c>
      <c r="C22" s="92"/>
      <c r="D22" s="62"/>
      <c r="E22" s="89"/>
      <c r="F22" s="91"/>
      <c r="G22" s="91"/>
      <c r="H22" s="91"/>
      <c r="I22" s="91"/>
      <c r="J22" s="91"/>
      <c r="K22" s="91"/>
      <c r="L22" s="91"/>
      <c r="M22" s="91"/>
      <c r="N22" s="62"/>
    </row>
    <row r="23">
      <c r="A23" s="20"/>
      <c r="B23" s="61" t="s">
        <v>69</v>
      </c>
      <c r="C23" s="82">
        <f t="shared" ref="C23:D23" si="13">0.4*C24+0.3*C25+0.3*C26</f>
        <v>3.363333333</v>
      </c>
      <c r="D23" s="83">
        <f t="shared" si="13"/>
        <v>3.5</v>
      </c>
      <c r="E23" s="84">
        <f t="shared" ref="E23:E26" si="15">average(F23:K23)</f>
        <v>3.158333333</v>
      </c>
      <c r="F23" s="85">
        <f t="shared" ref="F23:K23" si="14">0.4*F24+0.3*F25+0.3*F26</f>
        <v>3</v>
      </c>
      <c r="G23" s="85">
        <f t="shared" si="14"/>
        <v>3.7</v>
      </c>
      <c r="H23" s="85">
        <f t="shared" si="14"/>
        <v>3.7</v>
      </c>
      <c r="I23" s="85">
        <f t="shared" si="14"/>
        <v>2.4</v>
      </c>
      <c r="J23" s="85">
        <f t="shared" si="14"/>
        <v>3.4</v>
      </c>
      <c r="K23" s="85">
        <f t="shared" si="14"/>
        <v>2.75</v>
      </c>
      <c r="L23" s="86"/>
      <c r="M23" s="86"/>
      <c r="N23" s="87"/>
    </row>
    <row r="24">
      <c r="A24" s="20"/>
      <c r="B24" s="61" t="s">
        <v>70</v>
      </c>
      <c r="C24" s="88">
        <f t="shared" ref="C24:C26" si="16">$D$1*D24+$E$1*E24</f>
        <v>3.533333333</v>
      </c>
      <c r="D24" s="61">
        <v>3.5</v>
      </c>
      <c r="E24" s="89">
        <f t="shared" si="15"/>
        <v>3.583333333</v>
      </c>
      <c r="F24" s="90">
        <v>3.75</v>
      </c>
      <c r="G24" s="90">
        <v>4.0</v>
      </c>
      <c r="H24" s="90">
        <v>4.0</v>
      </c>
      <c r="I24" s="90">
        <v>3.0</v>
      </c>
      <c r="J24" s="90">
        <v>4.0</v>
      </c>
      <c r="K24" s="90">
        <v>2.75</v>
      </c>
      <c r="L24" s="91"/>
      <c r="M24" s="91"/>
      <c r="N24" s="62"/>
    </row>
    <row r="25">
      <c r="A25" s="20"/>
      <c r="B25" s="61" t="s">
        <v>71</v>
      </c>
      <c r="C25" s="88">
        <f t="shared" si="16"/>
        <v>2.816666667</v>
      </c>
      <c r="D25" s="61">
        <v>3.0</v>
      </c>
      <c r="E25" s="89">
        <f t="shared" si="15"/>
        <v>2.541666667</v>
      </c>
      <c r="F25" s="90">
        <v>2.25</v>
      </c>
      <c r="G25" s="90">
        <v>3.25</v>
      </c>
      <c r="H25" s="90">
        <v>3.0</v>
      </c>
      <c r="I25" s="90">
        <v>1.0</v>
      </c>
      <c r="J25" s="90">
        <v>3.0</v>
      </c>
      <c r="K25" s="90">
        <v>2.75</v>
      </c>
      <c r="L25" s="91"/>
      <c r="M25" s="91"/>
      <c r="N25" s="62"/>
    </row>
    <row r="26">
      <c r="A26" s="20"/>
      <c r="B26" s="61" t="s">
        <v>72</v>
      </c>
      <c r="C26" s="88">
        <f t="shared" si="16"/>
        <v>3.683333333</v>
      </c>
      <c r="D26" s="61">
        <v>4.0</v>
      </c>
      <c r="E26" s="89">
        <f t="shared" si="15"/>
        <v>3.208333333</v>
      </c>
      <c r="F26" s="90">
        <v>2.75</v>
      </c>
      <c r="G26" s="90">
        <v>3.75</v>
      </c>
      <c r="H26" s="90">
        <v>4.0</v>
      </c>
      <c r="I26" s="90">
        <v>3.0</v>
      </c>
      <c r="J26" s="90">
        <v>3.0</v>
      </c>
      <c r="K26" s="90">
        <v>2.75</v>
      </c>
      <c r="L26" s="91"/>
      <c r="M26" s="91"/>
      <c r="N26" s="62"/>
    </row>
    <row r="27">
      <c r="A27" s="20"/>
      <c r="B27" s="10" t="s">
        <v>77</v>
      </c>
      <c r="C27" s="92"/>
      <c r="D27" s="62"/>
      <c r="E27" s="89"/>
      <c r="F27" s="91"/>
      <c r="G27" s="91"/>
      <c r="H27" s="91"/>
      <c r="I27" s="91"/>
      <c r="J27" s="91"/>
      <c r="K27" s="91"/>
      <c r="L27" s="91"/>
      <c r="M27" s="91"/>
      <c r="N27" s="62"/>
    </row>
    <row r="28">
      <c r="A28" s="80" t="str">
        <f>if(C29&gt;=3.7, " A",if(C29&gt;=3.5, " A-",if(C29&gt;=3.3, " B+",if(C29&gt;=3," B",if(C29&gt;=2.7, " B-",if(C29&gt;=2.5," C+",if(C29&gt;=2, " C",if(C29&gt;=1.7, " C-",if(C29&gt;=1.5, " D+",if(C29&gt;=1," D",if(C29&gt;=0.7, " D-",if(C29&gt;=0.5, " F+"," F"))))))))))))</f>
        <v> A-</v>
      </c>
      <c r="B28" s="81" t="s">
        <v>16</v>
      </c>
      <c r="C28" s="92"/>
      <c r="D28" s="62"/>
      <c r="E28" s="89"/>
      <c r="F28" s="91"/>
      <c r="G28" s="91"/>
      <c r="H28" s="91"/>
      <c r="I28" s="91"/>
      <c r="J28" s="91"/>
      <c r="K28" s="91"/>
      <c r="L28" s="91"/>
      <c r="M28" s="91"/>
      <c r="N28" s="62"/>
    </row>
    <row r="29">
      <c r="A29" s="20"/>
      <c r="B29" s="61" t="s">
        <v>69</v>
      </c>
      <c r="C29" s="82">
        <f t="shared" ref="C29:D29" si="17">0.4*C30+0.3*C31+0.3*C32</f>
        <v>3.698333333</v>
      </c>
      <c r="D29" s="83">
        <f t="shared" si="17"/>
        <v>3.8</v>
      </c>
      <c r="E29" s="84">
        <f t="shared" ref="E29:E32" si="19">average(F29:K29)</f>
        <v>3.545833333</v>
      </c>
      <c r="F29" s="85">
        <f t="shared" ref="F29:K29" si="18">0.4*F30+0.3*F31+0.3*F32</f>
        <v>3.3</v>
      </c>
      <c r="G29" s="85">
        <f t="shared" si="18"/>
        <v>3.375</v>
      </c>
      <c r="H29" s="85">
        <f t="shared" si="18"/>
        <v>4</v>
      </c>
      <c r="I29" s="85">
        <f t="shared" si="18"/>
        <v>3.1</v>
      </c>
      <c r="J29" s="85">
        <f t="shared" si="18"/>
        <v>4</v>
      </c>
      <c r="K29" s="85">
        <f t="shared" si="18"/>
        <v>3.5</v>
      </c>
      <c r="L29" s="86"/>
      <c r="M29" s="86"/>
      <c r="N29" s="87"/>
    </row>
    <row r="30">
      <c r="A30" s="20"/>
      <c r="B30" s="61" t="s">
        <v>70</v>
      </c>
      <c r="C30" s="88">
        <f t="shared" ref="C30:C32" si="20">$D$1*D30+$E$1*E30</f>
        <v>3.633333333</v>
      </c>
      <c r="D30" s="61">
        <v>3.5</v>
      </c>
      <c r="E30" s="89">
        <f t="shared" si="19"/>
        <v>3.833333333</v>
      </c>
      <c r="F30" s="90">
        <v>3.75</v>
      </c>
      <c r="G30" s="90">
        <v>3.75</v>
      </c>
      <c r="H30" s="90">
        <v>4.0</v>
      </c>
      <c r="I30" s="90">
        <v>4.0</v>
      </c>
      <c r="J30" s="90">
        <v>4.0</v>
      </c>
      <c r="K30" s="90">
        <v>3.5</v>
      </c>
      <c r="L30" s="91"/>
      <c r="M30" s="91"/>
      <c r="N30" s="62"/>
    </row>
    <row r="31">
      <c r="A31" s="20"/>
      <c r="B31" s="61" t="s">
        <v>71</v>
      </c>
      <c r="C31" s="88">
        <f t="shared" si="20"/>
        <v>3.7</v>
      </c>
      <c r="D31" s="61">
        <v>4.0</v>
      </c>
      <c r="E31" s="89">
        <f t="shared" si="19"/>
        <v>3.25</v>
      </c>
      <c r="F31" s="90">
        <v>2.75</v>
      </c>
      <c r="G31" s="90">
        <v>3.25</v>
      </c>
      <c r="H31" s="90">
        <v>4.0</v>
      </c>
      <c r="I31" s="90">
        <v>2.0</v>
      </c>
      <c r="J31" s="90">
        <v>4.0</v>
      </c>
      <c r="K31" s="90">
        <v>3.5</v>
      </c>
      <c r="L31" s="91"/>
      <c r="M31" s="91"/>
      <c r="N31" s="62"/>
    </row>
    <row r="32">
      <c r="A32" s="20"/>
      <c r="B32" s="61" t="s">
        <v>72</v>
      </c>
      <c r="C32" s="88">
        <f t="shared" si="20"/>
        <v>3.783333333</v>
      </c>
      <c r="D32" s="61">
        <v>4.0</v>
      </c>
      <c r="E32" s="89">
        <f t="shared" si="19"/>
        <v>3.458333333</v>
      </c>
      <c r="F32" s="90">
        <v>3.25</v>
      </c>
      <c r="G32" s="90">
        <v>3.0</v>
      </c>
      <c r="H32" s="90">
        <v>4.0</v>
      </c>
      <c r="I32" s="90">
        <v>3.0</v>
      </c>
      <c r="J32" s="90">
        <v>4.0</v>
      </c>
      <c r="K32" s="90">
        <v>3.5</v>
      </c>
      <c r="L32" s="91"/>
      <c r="M32" s="91"/>
      <c r="N32" s="62"/>
    </row>
    <row r="33">
      <c r="A33" s="20"/>
      <c r="B33" s="10" t="s">
        <v>78</v>
      </c>
      <c r="C33" s="92"/>
      <c r="D33" s="62"/>
      <c r="E33" s="89"/>
      <c r="F33" s="91"/>
      <c r="G33" s="91"/>
      <c r="H33" s="91"/>
      <c r="I33" s="91"/>
      <c r="J33" s="91"/>
      <c r="K33" s="91"/>
      <c r="L33" s="91"/>
      <c r="M33" s="91"/>
      <c r="N33" s="62"/>
    </row>
    <row r="34">
      <c r="A34" s="80" t="str">
        <f>if(C35&gt;=3.7, " A",if(C35&gt;=3.5, " A-",if(C35&gt;=3.3, " B+",if(C35&gt;=3," B",if(C35&gt;=2.7, " B-",if(C35&gt;=2.5," C+",if(C35&gt;=2, " C",if(C35&gt;=1.7, " C-",if(C35&gt;=1.5, " D+",if(C35&gt;=1," D",if(C35&gt;=0.7, " D-",if(C35&gt;=0.5, " F+"," F"))))))))))))</f>
        <v> B-</v>
      </c>
      <c r="B34" s="81" t="s">
        <v>18</v>
      </c>
      <c r="C34" s="92"/>
      <c r="D34" s="62"/>
      <c r="E34" s="89"/>
      <c r="F34" s="91"/>
      <c r="G34" s="91"/>
      <c r="H34" s="91"/>
      <c r="I34" s="91"/>
      <c r="J34" s="91"/>
      <c r="K34" s="91"/>
      <c r="L34" s="91"/>
      <c r="M34" s="91"/>
      <c r="N34" s="62"/>
    </row>
    <row r="35">
      <c r="A35" s="20"/>
      <c r="B35" s="61" t="s">
        <v>69</v>
      </c>
      <c r="C35" s="82">
        <f t="shared" ref="C35:D35" si="21">0.4*C36+0.3*C37+0.3*C38</f>
        <v>2.971786667</v>
      </c>
      <c r="D35" s="83">
        <f t="shared" si="21"/>
        <v>3</v>
      </c>
      <c r="E35" s="84">
        <f t="shared" ref="E35:E38" si="23">average(F35:K35)</f>
        <v>2.929466667</v>
      </c>
      <c r="F35" s="85">
        <f t="shared" ref="F35:K35" si="22">0.4*F36+0.3*F37+0.3*F38</f>
        <v>2.5018</v>
      </c>
      <c r="G35" s="85">
        <f t="shared" si="22"/>
        <v>3.625</v>
      </c>
      <c r="H35" s="85">
        <f t="shared" si="22"/>
        <v>4</v>
      </c>
      <c r="I35" s="85">
        <f t="shared" si="22"/>
        <v>2</v>
      </c>
      <c r="J35" s="85">
        <f t="shared" si="22"/>
        <v>2.85</v>
      </c>
      <c r="K35" s="85">
        <f t="shared" si="22"/>
        <v>2.6</v>
      </c>
      <c r="L35" s="86"/>
      <c r="M35" s="86"/>
      <c r="N35" s="87"/>
    </row>
    <row r="36">
      <c r="A36" s="20"/>
      <c r="B36" s="61" t="s">
        <v>70</v>
      </c>
      <c r="C36" s="88">
        <f t="shared" ref="C36:C38" si="24">$D$1*D36+$E$1*E36</f>
        <v>3.016666667</v>
      </c>
      <c r="D36" s="61">
        <v>3.0</v>
      </c>
      <c r="E36" s="89">
        <f t="shared" si="23"/>
        <v>3.041666667</v>
      </c>
      <c r="F36" s="90">
        <v>3.25</v>
      </c>
      <c r="G36" s="90">
        <v>3.25</v>
      </c>
      <c r="H36" s="90">
        <v>4.0</v>
      </c>
      <c r="I36" s="90">
        <v>2.0</v>
      </c>
      <c r="J36" s="90">
        <v>3.0</v>
      </c>
      <c r="K36" s="90">
        <v>2.75</v>
      </c>
      <c r="L36" s="91"/>
      <c r="M36" s="91"/>
      <c r="N36" s="62"/>
    </row>
    <row r="37">
      <c r="A37" s="20"/>
      <c r="B37" s="61" t="s">
        <v>71</v>
      </c>
      <c r="C37" s="88">
        <f t="shared" si="24"/>
        <v>2.866666667</v>
      </c>
      <c r="D37" s="61">
        <v>3.0</v>
      </c>
      <c r="E37" s="89">
        <f t="shared" si="23"/>
        <v>2.666666667</v>
      </c>
      <c r="F37" s="90">
        <v>1.75</v>
      </c>
      <c r="G37" s="90">
        <v>4.0</v>
      </c>
      <c r="H37" s="90">
        <v>4.0</v>
      </c>
      <c r="I37" s="90">
        <v>1.0</v>
      </c>
      <c r="J37" s="90">
        <v>3.0</v>
      </c>
      <c r="K37" s="90">
        <v>2.25</v>
      </c>
      <c r="L37" s="91"/>
      <c r="M37" s="91"/>
      <c r="N37" s="62"/>
    </row>
    <row r="38">
      <c r="A38" s="20"/>
      <c r="B38" s="61" t="s">
        <v>72</v>
      </c>
      <c r="C38" s="88">
        <f t="shared" si="24"/>
        <v>3.017066667</v>
      </c>
      <c r="D38" s="61">
        <v>3.0</v>
      </c>
      <c r="E38" s="89">
        <f t="shared" si="23"/>
        <v>3.042666667</v>
      </c>
      <c r="F38" s="90">
        <v>2.256</v>
      </c>
      <c r="G38" s="90">
        <v>3.75</v>
      </c>
      <c r="H38" s="90">
        <v>4.0</v>
      </c>
      <c r="I38" s="90">
        <v>3.0</v>
      </c>
      <c r="J38" s="90">
        <v>2.5</v>
      </c>
      <c r="K38" s="90">
        <v>2.75</v>
      </c>
      <c r="L38" s="91"/>
      <c r="M38" s="91"/>
      <c r="N38" s="62"/>
    </row>
    <row r="39">
      <c r="A39" s="20"/>
      <c r="B39" s="10" t="s">
        <v>79</v>
      </c>
      <c r="C39" s="92"/>
      <c r="D39" s="62"/>
      <c r="E39" s="89"/>
      <c r="F39" s="91"/>
      <c r="G39" s="91"/>
      <c r="H39" s="91"/>
      <c r="I39" s="91"/>
      <c r="J39" s="91"/>
      <c r="K39" s="91"/>
      <c r="L39" s="91"/>
      <c r="M39" s="91"/>
      <c r="N39" s="62"/>
    </row>
    <row r="40">
      <c r="A40" s="80" t="str">
        <f>if(C41&gt;=3.7, " A",if(C41&gt;=3.5, " A-",if(C41&gt;=3.3, " B+",if(C41&gt;=3," B",if(C41&gt;=2.7, " B-",if(C41&gt;=2.5," C+",if(C41&gt;=2, " C",if(C41&gt;=1.7, " C-",if(C41&gt;=1.5, " D+",if(C41&gt;=1," D",if(C41&gt;=0.7, " D-",if(C41&gt;=0.5, " F+"," F"))))))))))))</f>
        <v> B+</v>
      </c>
      <c r="B40" s="81" t="s">
        <v>29</v>
      </c>
      <c r="C40" s="92"/>
      <c r="D40" s="62"/>
      <c r="E40" s="89"/>
      <c r="F40" s="91"/>
      <c r="G40" s="91"/>
      <c r="H40" s="91"/>
      <c r="I40" s="91"/>
      <c r="J40" s="91"/>
      <c r="K40" s="91"/>
      <c r="L40" s="91"/>
      <c r="M40" s="91"/>
      <c r="N40" s="62"/>
    </row>
    <row r="41">
      <c r="A41" s="20"/>
      <c r="B41" s="61" t="s">
        <v>69</v>
      </c>
      <c r="C41" s="82">
        <f t="shared" ref="C41:D41" si="25">0.4*C42+0.3*C43+0.3*C44</f>
        <v>3.466333333</v>
      </c>
      <c r="D41" s="83">
        <f t="shared" si="25"/>
        <v>3.48</v>
      </c>
      <c r="E41" s="84">
        <f t="shared" ref="E41:E44" si="27">average(F41:K41)</f>
        <v>3.445833333</v>
      </c>
      <c r="F41" s="85">
        <f t="shared" ref="F41:K41" si="26">0.4*F42+0.3*F43+0.3*F44</f>
        <v>3.3</v>
      </c>
      <c r="G41" s="85">
        <f t="shared" si="26"/>
        <v>3.625</v>
      </c>
      <c r="H41" s="85">
        <f t="shared" si="26"/>
        <v>4</v>
      </c>
      <c r="I41" s="85">
        <f t="shared" si="26"/>
        <v>2.4</v>
      </c>
      <c r="J41" s="85">
        <f t="shared" si="26"/>
        <v>3.85</v>
      </c>
      <c r="K41" s="85">
        <f t="shared" si="26"/>
        <v>3.5</v>
      </c>
      <c r="L41" s="86"/>
      <c r="M41" s="86"/>
      <c r="N41" s="87"/>
    </row>
    <row r="42">
      <c r="A42" s="20"/>
      <c r="B42" s="61" t="s">
        <v>70</v>
      </c>
      <c r="C42" s="88">
        <f t="shared" ref="C42:C44" si="28">$D$1*D42+$E$1*E42</f>
        <v>3.593333333</v>
      </c>
      <c r="D42" s="10">
        <v>3.6</v>
      </c>
      <c r="E42" s="89">
        <f t="shared" si="27"/>
        <v>3.583333333</v>
      </c>
      <c r="F42" s="93">
        <v>3.75</v>
      </c>
      <c r="G42" s="93">
        <v>3.25</v>
      </c>
      <c r="H42" s="93">
        <v>4.0</v>
      </c>
      <c r="I42" s="93">
        <v>3.0</v>
      </c>
      <c r="J42" s="93">
        <v>4.0</v>
      </c>
      <c r="K42" s="93">
        <v>3.5</v>
      </c>
      <c r="L42" s="77"/>
      <c r="M42" s="77"/>
      <c r="N42" s="20"/>
    </row>
    <row r="43">
      <c r="A43" s="20"/>
      <c r="B43" s="61" t="s">
        <v>71</v>
      </c>
      <c r="C43" s="88">
        <f t="shared" si="28"/>
        <v>3.63</v>
      </c>
      <c r="D43" s="10">
        <v>3.8</v>
      </c>
      <c r="E43" s="89">
        <f t="shared" si="27"/>
        <v>3.375</v>
      </c>
      <c r="F43" s="93">
        <v>3.25</v>
      </c>
      <c r="G43" s="93">
        <v>3.75</v>
      </c>
      <c r="H43" s="93">
        <v>4.0</v>
      </c>
      <c r="I43" s="93">
        <v>2.0</v>
      </c>
      <c r="J43" s="93">
        <v>3.5</v>
      </c>
      <c r="K43" s="93">
        <v>3.75</v>
      </c>
      <c r="L43" s="77"/>
      <c r="M43" s="77"/>
      <c r="N43" s="20"/>
    </row>
    <row r="44">
      <c r="A44" s="20"/>
      <c r="B44" s="61" t="s">
        <v>72</v>
      </c>
      <c r="C44" s="88">
        <f t="shared" si="28"/>
        <v>3.133333333</v>
      </c>
      <c r="D44" s="10">
        <v>3.0</v>
      </c>
      <c r="E44" s="89">
        <f t="shared" si="27"/>
        <v>3.333333333</v>
      </c>
      <c r="F44" s="93">
        <v>2.75</v>
      </c>
      <c r="G44" s="93">
        <v>4.0</v>
      </c>
      <c r="H44" s="93">
        <v>4.0</v>
      </c>
      <c r="I44" s="93">
        <v>2.0</v>
      </c>
      <c r="J44" s="93">
        <v>4.0</v>
      </c>
      <c r="K44" s="93">
        <v>3.25</v>
      </c>
      <c r="L44" s="77"/>
      <c r="M44" s="77"/>
      <c r="N44" s="20"/>
    </row>
    <row r="45">
      <c r="A45" s="20"/>
      <c r="B45" s="10" t="s">
        <v>80</v>
      </c>
      <c r="C45" s="92"/>
      <c r="D45" s="20"/>
      <c r="E45" s="89"/>
      <c r="F45" s="77"/>
      <c r="G45" s="77"/>
      <c r="H45" s="77"/>
      <c r="I45" s="77"/>
      <c r="J45" s="77"/>
      <c r="K45" s="77"/>
      <c r="L45" s="77"/>
      <c r="M45" s="77"/>
      <c r="N45" s="20"/>
    </row>
    <row r="46">
      <c r="A46" s="80" t="str">
        <f>if(C47&gt;=3.7, " A",if(C47&gt;=3.5, " A-",if(C47&gt;=3.3, " B+",if(C47&gt;=3," B",if(C47&gt;=2.7, " B-",if(C47&gt;=2.5," C+",if(C47&gt;=2, " C",if(C47&gt;=1.7, " C-",if(C47&gt;=1.5, " D+",if(C47&gt;=1," D",if(C47&gt;=0.7, " D-",if(C47&gt;=0.5, " F+"," F"))))))))))))</f>
        <v> B</v>
      </c>
      <c r="B46" s="81" t="s">
        <v>35</v>
      </c>
      <c r="C46" s="92"/>
      <c r="D46" s="20"/>
      <c r="E46" s="89"/>
      <c r="F46" s="77"/>
      <c r="G46" s="77"/>
      <c r="H46" s="77"/>
      <c r="I46" s="77"/>
      <c r="J46" s="77"/>
      <c r="K46" s="77"/>
      <c r="L46" s="77"/>
      <c r="M46" s="77"/>
      <c r="N46" s="20"/>
    </row>
    <row r="47">
      <c r="A47" s="20"/>
      <c r="B47" s="61" t="s">
        <v>69</v>
      </c>
      <c r="C47" s="82">
        <f t="shared" ref="C47:D47" si="29">0.4*C48+0.3*C49+0.3*C50</f>
        <v>3.003333333</v>
      </c>
      <c r="D47" s="83">
        <f t="shared" si="29"/>
        <v>2.75</v>
      </c>
      <c r="E47" s="84">
        <f t="shared" ref="E47:E50" si="31">average(F47:K47)</f>
        <v>3.383333333</v>
      </c>
      <c r="F47" s="85">
        <f t="shared" ref="F47:K47" si="30">0.4*F48+0.3*F49+0.3*F50</f>
        <v>3.15</v>
      </c>
      <c r="G47" s="85">
        <f t="shared" si="30"/>
        <v>3.55</v>
      </c>
      <c r="H47" s="85">
        <f t="shared" si="30"/>
        <v>3.6</v>
      </c>
      <c r="I47" s="85">
        <f t="shared" si="30"/>
        <v>2.8</v>
      </c>
      <c r="J47" s="85">
        <f t="shared" si="30"/>
        <v>3.7</v>
      </c>
      <c r="K47" s="85">
        <f t="shared" si="30"/>
        <v>3.5</v>
      </c>
      <c r="L47" s="86"/>
      <c r="M47" s="86"/>
      <c r="N47" s="87"/>
    </row>
    <row r="48">
      <c r="A48" s="20"/>
      <c r="B48" s="61" t="s">
        <v>70</v>
      </c>
      <c r="C48" s="88">
        <f t="shared" ref="C48:C50" si="32">$D$1*D48+$E$1*E48</f>
        <v>3.533333333</v>
      </c>
      <c r="D48" s="10">
        <v>3.5</v>
      </c>
      <c r="E48" s="89">
        <f t="shared" si="31"/>
        <v>3.583333333</v>
      </c>
      <c r="F48" s="93">
        <v>3.75</v>
      </c>
      <c r="G48" s="93">
        <v>3.25</v>
      </c>
      <c r="H48" s="93">
        <v>3.0</v>
      </c>
      <c r="I48" s="93">
        <v>4.0</v>
      </c>
      <c r="J48" s="93">
        <v>4.0</v>
      </c>
      <c r="K48" s="93">
        <v>3.5</v>
      </c>
      <c r="L48" s="77"/>
      <c r="M48" s="77"/>
      <c r="N48" s="20"/>
    </row>
    <row r="49">
      <c r="A49" s="20"/>
      <c r="B49" s="61" t="s">
        <v>71</v>
      </c>
      <c r="C49" s="88">
        <f t="shared" si="32"/>
        <v>2.833333333</v>
      </c>
      <c r="D49" s="10">
        <v>2.5</v>
      </c>
      <c r="E49" s="89">
        <f t="shared" si="31"/>
        <v>3.333333333</v>
      </c>
      <c r="F49" s="93">
        <v>2.75</v>
      </c>
      <c r="G49" s="93">
        <v>3.75</v>
      </c>
      <c r="H49" s="93">
        <v>4.0</v>
      </c>
      <c r="I49" s="93">
        <v>2.0</v>
      </c>
      <c r="J49" s="93">
        <v>4.0</v>
      </c>
      <c r="K49" s="93">
        <v>3.5</v>
      </c>
      <c r="L49" s="77"/>
      <c r="M49" s="77"/>
      <c r="N49" s="20"/>
    </row>
    <row r="50">
      <c r="A50" s="20"/>
      <c r="B50" s="61" t="s">
        <v>72</v>
      </c>
      <c r="C50" s="88">
        <f t="shared" si="32"/>
        <v>2.466666667</v>
      </c>
      <c r="D50" s="10">
        <v>2.0</v>
      </c>
      <c r="E50" s="89">
        <f t="shared" si="31"/>
        <v>3.166666667</v>
      </c>
      <c r="F50" s="93">
        <v>2.75</v>
      </c>
      <c r="G50" s="93">
        <v>3.75</v>
      </c>
      <c r="H50" s="93">
        <v>4.0</v>
      </c>
      <c r="I50" s="93">
        <v>2.0</v>
      </c>
      <c r="J50" s="93">
        <v>3.0</v>
      </c>
      <c r="K50" s="93">
        <v>3.5</v>
      </c>
      <c r="L50" s="77"/>
      <c r="M50" s="77"/>
      <c r="N50" s="20"/>
    </row>
    <row r="51">
      <c r="A51" s="20"/>
      <c r="B51" s="10" t="s">
        <v>81</v>
      </c>
      <c r="C51" s="92"/>
      <c r="D51" s="20"/>
      <c r="E51" s="89"/>
      <c r="F51" s="77"/>
      <c r="G51" s="77"/>
      <c r="H51" s="77"/>
      <c r="I51" s="77"/>
      <c r="J51" s="77"/>
      <c r="K51" s="77"/>
      <c r="L51" s="77"/>
      <c r="M51" s="77"/>
      <c r="N51" s="20"/>
    </row>
    <row r="52">
      <c r="A52" s="80" t="str">
        <f>if(C53&gt;=3.7, " A",if(C53&gt;=3.5, " A-",if(C53&gt;=3.3, " B+",if(C53&gt;=3," B",if(C53&gt;=2.7, " B-",if(C53&gt;=2.5," C+",if(C53&gt;=2, " C",if(C53&gt;=1.7, " C-",if(C53&gt;=1.5, " D+",if(C53&gt;=1," D",if(C53&gt;=0.7, " D-",if(C53&gt;=0.5, " F+"," F"))))))))))))</f>
        <v> A</v>
      </c>
      <c r="B52" s="81" t="s">
        <v>39</v>
      </c>
      <c r="C52" s="92"/>
      <c r="D52" s="20"/>
      <c r="E52" s="89"/>
      <c r="F52" s="77"/>
      <c r="G52" s="77"/>
      <c r="H52" s="77"/>
      <c r="I52" s="77"/>
      <c r="J52" s="77"/>
      <c r="K52" s="77"/>
      <c r="L52" s="77"/>
      <c r="M52" s="77"/>
      <c r="N52" s="20"/>
    </row>
    <row r="53">
      <c r="A53" s="20"/>
      <c r="B53" s="61" t="s">
        <v>69</v>
      </c>
      <c r="C53" s="82">
        <f t="shared" ref="C53:D53" si="33">0.4*C54+0.3*C55+0.3*C56</f>
        <v>3.703333333</v>
      </c>
      <c r="D53" s="83">
        <f t="shared" si="33"/>
        <v>3.7</v>
      </c>
      <c r="E53" s="84">
        <f t="shared" ref="E53:E56" si="35">average(F53:K53)</f>
        <v>3.708333333</v>
      </c>
      <c r="F53" s="85">
        <f t="shared" ref="F53:K53" si="34">0.4*F54+0.3*F55+0.3*F56</f>
        <v>3.75</v>
      </c>
      <c r="G53" s="85">
        <f t="shared" si="34"/>
        <v>3.925</v>
      </c>
      <c r="H53" s="85">
        <f t="shared" si="34"/>
        <v>4</v>
      </c>
      <c r="I53" s="85">
        <f t="shared" si="34"/>
        <v>3.3</v>
      </c>
      <c r="J53" s="85">
        <f t="shared" si="34"/>
        <v>3.525</v>
      </c>
      <c r="K53" s="85">
        <f t="shared" si="34"/>
        <v>3.75</v>
      </c>
      <c r="L53" s="86"/>
      <c r="M53" s="86"/>
      <c r="N53" s="87"/>
    </row>
    <row r="54">
      <c r="A54" s="20"/>
      <c r="B54" s="61" t="s">
        <v>70</v>
      </c>
      <c r="C54" s="88">
        <f t="shared" ref="C54:C56" si="36">$D$1*D54+$E$1*E54</f>
        <v>3.883333333</v>
      </c>
      <c r="D54" s="10">
        <v>4.0</v>
      </c>
      <c r="E54" s="89">
        <f t="shared" si="35"/>
        <v>3.708333333</v>
      </c>
      <c r="F54" s="93">
        <v>3.75</v>
      </c>
      <c r="G54" s="93">
        <v>4.0</v>
      </c>
      <c r="H54" s="93">
        <v>4.0</v>
      </c>
      <c r="I54" s="93">
        <v>3.0</v>
      </c>
      <c r="J54" s="93">
        <v>3.75</v>
      </c>
      <c r="K54" s="93">
        <v>3.75</v>
      </c>
      <c r="L54" s="77"/>
      <c r="M54" s="77"/>
      <c r="N54" s="20"/>
    </row>
    <row r="55">
      <c r="A55" s="20"/>
      <c r="B55" s="61" t="s">
        <v>71</v>
      </c>
      <c r="C55" s="88">
        <f t="shared" si="36"/>
        <v>3.233333333</v>
      </c>
      <c r="D55" s="10">
        <v>3.0</v>
      </c>
      <c r="E55" s="89">
        <f t="shared" si="35"/>
        <v>3.583333333</v>
      </c>
      <c r="F55" s="93">
        <v>3.75</v>
      </c>
      <c r="G55" s="93">
        <v>3.75</v>
      </c>
      <c r="H55" s="93">
        <v>4.0</v>
      </c>
      <c r="I55" s="93">
        <v>3.0</v>
      </c>
      <c r="J55" s="93">
        <v>3.25</v>
      </c>
      <c r="K55" s="93">
        <v>3.75</v>
      </c>
      <c r="L55" s="77"/>
      <c r="M55" s="77"/>
      <c r="N55" s="20"/>
    </row>
    <row r="56">
      <c r="A56" s="20"/>
      <c r="B56" s="61" t="s">
        <v>72</v>
      </c>
      <c r="C56" s="88">
        <f t="shared" si="36"/>
        <v>3.933333333</v>
      </c>
      <c r="D56" s="10">
        <v>4.0</v>
      </c>
      <c r="E56" s="89">
        <f t="shared" si="35"/>
        <v>3.833333333</v>
      </c>
      <c r="F56" s="93">
        <v>3.75</v>
      </c>
      <c r="G56" s="93">
        <v>4.0</v>
      </c>
      <c r="H56" s="93">
        <v>4.0</v>
      </c>
      <c r="I56" s="93">
        <v>4.0</v>
      </c>
      <c r="J56" s="93">
        <v>3.5</v>
      </c>
      <c r="K56" s="93">
        <v>3.75</v>
      </c>
      <c r="L56" s="77"/>
      <c r="M56" s="77"/>
      <c r="N56" s="20"/>
    </row>
    <row r="57">
      <c r="A57" s="20"/>
      <c r="B57" s="10" t="s">
        <v>82</v>
      </c>
      <c r="C57" s="92"/>
      <c r="D57" s="20"/>
      <c r="E57" s="89"/>
      <c r="F57" s="77"/>
      <c r="G57" s="77"/>
      <c r="H57" s="77"/>
      <c r="I57" s="77"/>
      <c r="J57" s="77"/>
      <c r="K57" s="77"/>
      <c r="L57" s="77"/>
      <c r="M57" s="77"/>
      <c r="N57" s="20"/>
    </row>
    <row r="58">
      <c r="A58" s="80" t="str">
        <f>if(C59&gt;=3.7, " A",if(C59&gt;=3.5, " A-",if(C59&gt;=3.3, " B+",if(C59&gt;=3," B",if(C59&gt;=2.7, " B-",if(C59&gt;=2.5," C+",if(C59&gt;=2, " C",if(C59&gt;=1.7, " C-",if(C59&gt;=1.5, " D+",if(C59&gt;=1," D",if(C59&gt;=0.7, " D-",if(C59&gt;=0.5, " F+"," F"))))))))))))</f>
        <v> B-</v>
      </c>
      <c r="B58" s="81" t="s">
        <v>27</v>
      </c>
      <c r="C58" s="92"/>
      <c r="D58" s="20"/>
      <c r="E58" s="89"/>
      <c r="F58" s="77"/>
      <c r="G58" s="77"/>
      <c r="H58" s="77"/>
      <c r="I58" s="77"/>
      <c r="J58" s="77"/>
      <c r="K58" s="77"/>
      <c r="L58" s="77"/>
      <c r="M58" s="77"/>
      <c r="N58" s="20"/>
    </row>
    <row r="59">
      <c r="A59" s="20"/>
      <c r="B59" s="61" t="s">
        <v>69</v>
      </c>
      <c r="C59" s="82">
        <f t="shared" ref="C59:D59" si="37">0.4*C60+0.3*C61+0.3*C62</f>
        <v>2.825</v>
      </c>
      <c r="D59" s="83">
        <f t="shared" si="37"/>
        <v>3.15</v>
      </c>
      <c r="E59" s="84">
        <f>average(F59:N59)</f>
        <v>2.3375</v>
      </c>
      <c r="F59" s="85">
        <f t="shared" ref="F59:M59" si="38">0.4*F60+0.3*F61+0.3*F62</f>
        <v>2</v>
      </c>
      <c r="G59" s="85">
        <f t="shared" si="38"/>
        <v>2.325</v>
      </c>
      <c r="H59" s="85">
        <f t="shared" si="38"/>
        <v>2.95</v>
      </c>
      <c r="I59" s="85">
        <f t="shared" si="38"/>
        <v>1.9</v>
      </c>
      <c r="J59" s="85">
        <f t="shared" si="38"/>
        <v>2.9</v>
      </c>
      <c r="K59" s="85">
        <f t="shared" si="38"/>
        <v>1.9</v>
      </c>
      <c r="L59" s="85">
        <f t="shared" si="38"/>
        <v>2.35</v>
      </c>
      <c r="M59" s="85">
        <f t="shared" si="38"/>
        <v>2.375</v>
      </c>
      <c r="N59" s="87"/>
    </row>
    <row r="60">
      <c r="A60" s="20"/>
      <c r="B60" s="61" t="s">
        <v>70</v>
      </c>
      <c r="C60" s="88">
        <f t="shared" ref="C60:C62" si="39">$D$1*D60+$E$1*E60</f>
        <v>2.4875</v>
      </c>
      <c r="D60" s="10">
        <v>3.0</v>
      </c>
      <c r="E60" s="89">
        <f t="shared" ref="E60:E62" si="40">average(F60:M60)</f>
        <v>1.71875</v>
      </c>
      <c r="F60" s="93">
        <v>2.0</v>
      </c>
      <c r="G60" s="93">
        <v>1.5</v>
      </c>
      <c r="H60" s="93">
        <v>2.5</v>
      </c>
      <c r="I60" s="93">
        <v>1.0</v>
      </c>
      <c r="J60" s="93">
        <v>2.0</v>
      </c>
      <c r="K60" s="93">
        <v>1.0</v>
      </c>
      <c r="L60" s="93">
        <v>1.75</v>
      </c>
      <c r="M60" s="93">
        <v>2.0</v>
      </c>
      <c r="N60" s="20"/>
    </row>
    <row r="61">
      <c r="A61" s="20"/>
      <c r="B61" s="61" t="s">
        <v>71</v>
      </c>
      <c r="C61" s="88">
        <f t="shared" si="39"/>
        <v>3.425</v>
      </c>
      <c r="D61" s="10">
        <v>4.0</v>
      </c>
      <c r="E61" s="89">
        <f t="shared" si="40"/>
        <v>2.5625</v>
      </c>
      <c r="F61" s="93">
        <v>2.0</v>
      </c>
      <c r="G61" s="93">
        <v>2.5</v>
      </c>
      <c r="H61" s="93">
        <v>3.25</v>
      </c>
      <c r="I61" s="93">
        <v>2.5</v>
      </c>
      <c r="J61" s="93">
        <v>3.0</v>
      </c>
      <c r="K61" s="93">
        <v>2.0</v>
      </c>
      <c r="L61" s="93">
        <v>2.75</v>
      </c>
      <c r="M61" s="93">
        <v>2.5</v>
      </c>
      <c r="N61" s="20"/>
    </row>
    <row r="62">
      <c r="A62" s="20"/>
      <c r="B62" s="61" t="s">
        <v>72</v>
      </c>
      <c r="C62" s="88">
        <f t="shared" si="39"/>
        <v>2.675</v>
      </c>
      <c r="D62" s="10">
        <v>2.5</v>
      </c>
      <c r="E62" s="89">
        <f t="shared" si="40"/>
        <v>2.9375</v>
      </c>
      <c r="F62" s="93">
        <v>2.0</v>
      </c>
      <c r="G62" s="93">
        <v>3.25</v>
      </c>
      <c r="H62" s="93">
        <v>3.25</v>
      </c>
      <c r="I62" s="93">
        <v>2.5</v>
      </c>
      <c r="J62" s="93">
        <v>4.0</v>
      </c>
      <c r="K62" s="93">
        <v>3.0</v>
      </c>
      <c r="L62" s="93">
        <v>2.75</v>
      </c>
      <c r="M62" s="93">
        <v>2.75</v>
      </c>
      <c r="N62" s="20"/>
    </row>
    <row r="63">
      <c r="A63" s="20"/>
      <c r="B63" s="10" t="s">
        <v>83</v>
      </c>
      <c r="C63" s="92"/>
      <c r="D63" s="20"/>
      <c r="E63" s="89"/>
      <c r="F63" s="77"/>
      <c r="G63" s="77"/>
      <c r="H63" s="77"/>
      <c r="I63" s="77"/>
      <c r="J63" s="77"/>
      <c r="K63" s="77"/>
      <c r="L63" s="77"/>
      <c r="M63" s="77"/>
      <c r="N63" s="20"/>
    </row>
    <row r="64">
      <c r="A64" s="80" t="str">
        <f>if(C65&gt;=3.7, " A",if(C65&gt;=3.5, " A-",if(C65&gt;=3.3, " B+",if(C65&gt;=3," B",if(C65&gt;=2.7, " B-",if(C65&gt;=2.5," C+",if(C65&gt;=2, " C",if(C65&gt;=1.7, " C-",if(C65&gt;=1.5, " D+",if(C65&gt;=1," D",if(C65&gt;=0.7, " D-",if(C65&gt;=0.5, " F+"," F"))))))))))))</f>
        <v> C+</v>
      </c>
      <c r="B64" s="81" t="s">
        <v>31</v>
      </c>
      <c r="C64" s="92"/>
      <c r="D64" s="20"/>
      <c r="E64" s="89"/>
      <c r="F64" s="77"/>
      <c r="G64" s="77"/>
      <c r="H64" s="77"/>
      <c r="I64" s="77"/>
      <c r="J64" s="77"/>
      <c r="K64" s="77"/>
      <c r="L64" s="77"/>
      <c r="M64" s="77"/>
      <c r="N64" s="20"/>
    </row>
    <row r="65">
      <c r="A65" s="20"/>
      <c r="B65" s="61" t="s">
        <v>69</v>
      </c>
      <c r="C65" s="82">
        <f t="shared" ref="C65:D65" si="41">0.4*C66+0.3*C67+0.3*C68</f>
        <v>2.62625</v>
      </c>
      <c r="D65" s="83">
        <f t="shared" si="41"/>
        <v>2.7</v>
      </c>
      <c r="E65" s="84">
        <f>average(F65:N65)</f>
        <v>2.515625</v>
      </c>
      <c r="F65" s="85">
        <f t="shared" ref="F65:M65" si="42">0.4*F66+0.3*F67+0.3*F68</f>
        <v>2.4</v>
      </c>
      <c r="G65" s="85">
        <f t="shared" si="42"/>
        <v>2.525</v>
      </c>
      <c r="H65" s="85">
        <f t="shared" si="42"/>
        <v>2.875</v>
      </c>
      <c r="I65" s="85">
        <f t="shared" si="42"/>
        <v>3.55</v>
      </c>
      <c r="J65" s="85">
        <f t="shared" si="42"/>
        <v>2.3</v>
      </c>
      <c r="K65" s="85">
        <f t="shared" si="42"/>
        <v>2.4</v>
      </c>
      <c r="L65" s="85">
        <f t="shared" si="42"/>
        <v>2.175</v>
      </c>
      <c r="M65" s="85">
        <f t="shared" si="42"/>
        <v>1.9</v>
      </c>
      <c r="N65" s="87"/>
    </row>
    <row r="66">
      <c r="A66" s="20"/>
      <c r="B66" s="61" t="s">
        <v>70</v>
      </c>
      <c r="C66" s="88">
        <f t="shared" ref="C66:C68" si="43">$D$1*D66+$E$1*E66</f>
        <v>2.8625</v>
      </c>
      <c r="D66" s="10">
        <v>3.0</v>
      </c>
      <c r="E66" s="89">
        <f t="shared" ref="E66:E68" si="44">average(F66:M66)</f>
        <v>2.65625</v>
      </c>
      <c r="F66" s="93">
        <v>3.0</v>
      </c>
      <c r="G66" s="93">
        <v>2.0</v>
      </c>
      <c r="H66" s="93">
        <v>3.25</v>
      </c>
      <c r="I66" s="93">
        <v>4.0</v>
      </c>
      <c r="J66" s="93">
        <v>2.0</v>
      </c>
      <c r="K66" s="93">
        <v>3.0</v>
      </c>
      <c r="L66" s="93">
        <v>2.25</v>
      </c>
      <c r="M66" s="93">
        <v>1.75</v>
      </c>
      <c r="N66" s="20"/>
    </row>
    <row r="67">
      <c r="A67" s="20"/>
      <c r="B67" s="61" t="s">
        <v>71</v>
      </c>
      <c r="C67" s="88">
        <f t="shared" si="43"/>
        <v>2.475</v>
      </c>
      <c r="D67" s="10">
        <v>2.5</v>
      </c>
      <c r="E67" s="89">
        <f t="shared" si="44"/>
        <v>2.4375</v>
      </c>
      <c r="F67" s="93">
        <v>2.0</v>
      </c>
      <c r="G67" s="93">
        <v>2.75</v>
      </c>
      <c r="H67" s="93">
        <v>2.25</v>
      </c>
      <c r="I67" s="93">
        <v>3.0</v>
      </c>
      <c r="J67" s="93">
        <v>3.0</v>
      </c>
      <c r="K67" s="93">
        <v>2.0</v>
      </c>
      <c r="L67" s="93">
        <v>2.5</v>
      </c>
      <c r="M67" s="93">
        <v>2.0</v>
      </c>
      <c r="N67" s="20"/>
    </row>
    <row r="68">
      <c r="A68" s="20"/>
      <c r="B68" s="61" t="s">
        <v>72</v>
      </c>
      <c r="C68" s="88">
        <f t="shared" si="43"/>
        <v>2.4625</v>
      </c>
      <c r="D68" s="10">
        <v>2.5</v>
      </c>
      <c r="E68" s="89">
        <f t="shared" si="44"/>
        <v>2.40625</v>
      </c>
      <c r="F68" s="93">
        <v>2.0</v>
      </c>
      <c r="G68" s="93">
        <v>3.0</v>
      </c>
      <c r="H68" s="93">
        <v>3.0</v>
      </c>
      <c r="I68" s="93">
        <v>3.5</v>
      </c>
      <c r="J68" s="93">
        <v>2.0</v>
      </c>
      <c r="K68" s="93">
        <v>2.0</v>
      </c>
      <c r="L68" s="93">
        <v>1.75</v>
      </c>
      <c r="M68" s="93">
        <v>2.0</v>
      </c>
      <c r="N68" s="20"/>
    </row>
    <row r="69">
      <c r="A69" s="20"/>
      <c r="B69" s="10" t="s">
        <v>84</v>
      </c>
      <c r="C69" s="92"/>
      <c r="D69" s="20"/>
      <c r="E69" s="89"/>
      <c r="F69" s="77"/>
      <c r="G69" s="77"/>
      <c r="H69" s="77"/>
      <c r="I69" s="77"/>
      <c r="J69" s="77"/>
      <c r="K69" s="77"/>
      <c r="L69" s="77"/>
      <c r="M69" s="77"/>
      <c r="N69" s="20"/>
    </row>
    <row r="70">
      <c r="A70" s="80" t="str">
        <f>if(C71&gt;=3.7, " A",if(C71&gt;=3.5, " A-",if(C71&gt;=3.3, " B+",if(C71&gt;=3," B",if(C71&gt;=2.7, " B-",if(C71&gt;=2.5," C+",if(C71&gt;=2, " C",if(C71&gt;=1.7, " C-",if(C71&gt;=1.5, " D+",if(C71&gt;=1," D",if(C71&gt;=0.7, " D-",if(C71&gt;=0.5, " F+"," F"))))))))))))</f>
        <v> C+</v>
      </c>
      <c r="B70" s="81" t="s">
        <v>37</v>
      </c>
      <c r="C70" s="92"/>
      <c r="D70" s="20"/>
      <c r="E70" s="89"/>
      <c r="F70" s="77"/>
      <c r="G70" s="77"/>
      <c r="H70" s="77"/>
      <c r="I70" s="77"/>
      <c r="J70" s="77"/>
      <c r="K70" s="77"/>
      <c r="L70" s="77"/>
      <c r="M70" s="77"/>
      <c r="N70" s="20"/>
    </row>
    <row r="71">
      <c r="A71" s="20"/>
      <c r="B71" s="61" t="s">
        <v>69</v>
      </c>
      <c r="C71" s="82">
        <f t="shared" ref="C71:D71" si="45">0.4*C72+0.3*C73+0.3*C74</f>
        <v>2.5425</v>
      </c>
      <c r="D71" s="83">
        <f t="shared" si="45"/>
        <v>2.5</v>
      </c>
      <c r="E71" s="84">
        <f>average(F71:N71)</f>
        <v>2.60625</v>
      </c>
      <c r="F71" s="85">
        <f t="shared" ref="F71:M71" si="46">0.4*F72+0.3*F73+0.3*F74</f>
        <v>2.1</v>
      </c>
      <c r="G71" s="85">
        <f t="shared" si="46"/>
        <v>2.9</v>
      </c>
      <c r="H71" s="85">
        <f t="shared" si="46"/>
        <v>3</v>
      </c>
      <c r="I71" s="85">
        <f t="shared" si="46"/>
        <v>2.45</v>
      </c>
      <c r="J71" s="85">
        <f t="shared" si="46"/>
        <v>2.9</v>
      </c>
      <c r="K71" s="85">
        <f t="shared" si="46"/>
        <v>2.6</v>
      </c>
      <c r="L71" s="85">
        <f t="shared" si="46"/>
        <v>2.75</v>
      </c>
      <c r="M71" s="85">
        <f t="shared" si="46"/>
        <v>2.15</v>
      </c>
      <c r="N71" s="87"/>
    </row>
    <row r="72">
      <c r="A72" s="20"/>
      <c r="B72" s="61" t="s">
        <v>70</v>
      </c>
      <c r="C72" s="88">
        <f t="shared" ref="C72:C74" si="47">$D$1*D72+$E$1*E72</f>
        <v>2.3625</v>
      </c>
      <c r="D72" s="10">
        <v>2.5</v>
      </c>
      <c r="E72" s="89">
        <f t="shared" ref="E72:E74" si="48">average(F72:M72)</f>
        <v>2.15625</v>
      </c>
      <c r="F72" s="93">
        <v>1.5</v>
      </c>
      <c r="G72" s="93">
        <v>2.75</v>
      </c>
      <c r="H72" s="93">
        <v>2.25</v>
      </c>
      <c r="I72" s="93">
        <v>2.0</v>
      </c>
      <c r="J72" s="93">
        <v>2.0</v>
      </c>
      <c r="K72" s="93">
        <v>2.0</v>
      </c>
      <c r="L72" s="93">
        <v>2.0</v>
      </c>
      <c r="M72" s="93">
        <v>2.75</v>
      </c>
      <c r="N72" s="20"/>
    </row>
    <row r="73">
      <c r="A73" s="20"/>
      <c r="B73" s="61" t="s">
        <v>71</v>
      </c>
      <c r="C73" s="88">
        <f t="shared" si="47"/>
        <v>2.725</v>
      </c>
      <c r="D73" s="10">
        <v>2.5</v>
      </c>
      <c r="E73" s="89">
        <f t="shared" si="48"/>
        <v>3.0625</v>
      </c>
      <c r="F73" s="93">
        <v>3.0</v>
      </c>
      <c r="G73" s="93">
        <v>3.0</v>
      </c>
      <c r="H73" s="93">
        <v>3.5</v>
      </c>
      <c r="I73" s="93">
        <v>3.0</v>
      </c>
      <c r="J73" s="93">
        <v>4.0</v>
      </c>
      <c r="K73" s="93">
        <v>3.0</v>
      </c>
      <c r="L73" s="93">
        <v>3.25</v>
      </c>
      <c r="M73" s="93">
        <v>1.75</v>
      </c>
      <c r="N73" s="20"/>
    </row>
    <row r="74">
      <c r="A74" s="20"/>
      <c r="B74" s="61" t="s">
        <v>72</v>
      </c>
      <c r="C74" s="88">
        <f t="shared" si="47"/>
        <v>2.6</v>
      </c>
      <c r="D74" s="10">
        <v>2.5</v>
      </c>
      <c r="E74" s="89">
        <f t="shared" si="48"/>
        <v>2.75</v>
      </c>
      <c r="F74" s="93">
        <v>2.0</v>
      </c>
      <c r="G74" s="93">
        <v>3.0</v>
      </c>
      <c r="H74" s="93">
        <v>3.5</v>
      </c>
      <c r="I74" s="93">
        <v>2.5</v>
      </c>
      <c r="J74" s="93">
        <v>3.0</v>
      </c>
      <c r="K74" s="93">
        <v>3.0</v>
      </c>
      <c r="L74" s="93">
        <v>3.25</v>
      </c>
      <c r="M74" s="93">
        <v>1.75</v>
      </c>
      <c r="N74" s="20"/>
    </row>
    <row r="75">
      <c r="A75" s="20"/>
      <c r="B75" s="10" t="s">
        <v>85</v>
      </c>
      <c r="C75" s="92"/>
      <c r="D75" s="20"/>
      <c r="E75" s="89"/>
      <c r="F75" s="77"/>
      <c r="G75" s="77"/>
      <c r="H75" s="77"/>
      <c r="I75" s="77"/>
      <c r="J75" s="77"/>
      <c r="K75" s="77"/>
      <c r="L75" s="77"/>
      <c r="M75" s="77"/>
      <c r="N75" s="20"/>
    </row>
    <row r="76">
      <c r="A76" s="80" t="str">
        <f>if(C77&gt;=3.7, " A",if(C77&gt;=3.5, " A-",if(C77&gt;=3.3, " B+",if(C77&gt;=3," B",if(C77&gt;=2.7, " B-",if(C77&gt;=2.5," C+",if(C77&gt;=2, " C",if(C77&gt;=1.7, " C-",if(C77&gt;=1.5, " D+",if(C77&gt;=1," D",if(C77&gt;=0.7, " D-",if(C77&gt;=0.5, " F+"," F"))))))))))))</f>
        <v> A-</v>
      </c>
      <c r="B76" s="81" t="s">
        <v>25</v>
      </c>
      <c r="C76" s="92"/>
      <c r="D76" s="20"/>
      <c r="E76" s="89"/>
      <c r="F76" s="77"/>
      <c r="G76" s="77"/>
      <c r="H76" s="77"/>
      <c r="I76" s="77"/>
      <c r="J76" s="77"/>
      <c r="K76" s="77"/>
      <c r="L76" s="77"/>
      <c r="M76" s="77"/>
      <c r="N76" s="20"/>
    </row>
    <row r="77">
      <c r="A77" s="20"/>
      <c r="B77" s="61" t="s">
        <v>69</v>
      </c>
      <c r="C77" s="82">
        <f t="shared" ref="C77:D77" si="49">0.4*C78+0.3*C79+0.3*C80</f>
        <v>3.566</v>
      </c>
      <c r="D77" s="83">
        <f t="shared" si="49"/>
        <v>3.91</v>
      </c>
      <c r="E77" s="84">
        <f>average(F77:N77)</f>
        <v>3.05</v>
      </c>
      <c r="F77" s="85">
        <f t="shared" ref="F77:M77" si="50">0.4*F78+0.3*F79+0.3*F80</f>
        <v>3.4</v>
      </c>
      <c r="G77" s="85">
        <f t="shared" si="50"/>
        <v>3.4</v>
      </c>
      <c r="H77" s="85">
        <f t="shared" si="50"/>
        <v>3.275</v>
      </c>
      <c r="I77" s="85">
        <f t="shared" si="50"/>
        <v>2.55</v>
      </c>
      <c r="J77" s="85">
        <f t="shared" si="50"/>
        <v>3.1</v>
      </c>
      <c r="K77" s="85">
        <f t="shared" si="50"/>
        <v>3</v>
      </c>
      <c r="L77" s="85">
        <f t="shared" si="50"/>
        <v>3.175</v>
      </c>
      <c r="M77" s="85">
        <f t="shared" si="50"/>
        <v>2.5</v>
      </c>
      <c r="N77" s="87"/>
    </row>
    <row r="78">
      <c r="A78" s="20"/>
      <c r="B78" s="61" t="s">
        <v>70</v>
      </c>
      <c r="C78" s="88">
        <f t="shared" ref="C78:C80" si="51">$D$1*D78+$E$1*E78</f>
        <v>3.6875</v>
      </c>
      <c r="D78" s="10">
        <v>4.0</v>
      </c>
      <c r="E78" s="89">
        <f t="shared" ref="E78:E80" si="52">average(F78:M78)</f>
        <v>3.21875</v>
      </c>
      <c r="F78" s="93">
        <v>3.25</v>
      </c>
      <c r="G78" s="93">
        <v>3.25</v>
      </c>
      <c r="H78" s="93">
        <v>3.5</v>
      </c>
      <c r="I78" s="93">
        <v>3.0</v>
      </c>
      <c r="J78" s="93">
        <v>4.0</v>
      </c>
      <c r="K78" s="93">
        <v>3.0</v>
      </c>
      <c r="L78" s="93">
        <v>3.25</v>
      </c>
      <c r="M78" s="93">
        <v>2.5</v>
      </c>
      <c r="N78" s="20"/>
    </row>
    <row r="79">
      <c r="A79" s="20"/>
      <c r="B79" s="61" t="s">
        <v>71</v>
      </c>
      <c r="C79" s="88">
        <f t="shared" si="51"/>
        <v>3.4875</v>
      </c>
      <c r="D79" s="10">
        <v>4.0</v>
      </c>
      <c r="E79" s="89">
        <f t="shared" si="52"/>
        <v>2.71875</v>
      </c>
      <c r="F79" s="93">
        <v>3.5</v>
      </c>
      <c r="G79" s="93">
        <v>3.75</v>
      </c>
      <c r="H79" s="93">
        <v>2.75</v>
      </c>
      <c r="I79" s="93">
        <v>2.0</v>
      </c>
      <c r="J79" s="93">
        <v>2.0</v>
      </c>
      <c r="K79" s="93">
        <v>3.0</v>
      </c>
      <c r="L79" s="93">
        <v>2.25</v>
      </c>
      <c r="M79" s="93">
        <v>2.5</v>
      </c>
      <c r="N79" s="20"/>
    </row>
    <row r="80">
      <c r="A80" s="20"/>
      <c r="B80" s="61" t="s">
        <v>72</v>
      </c>
      <c r="C80" s="88">
        <f t="shared" si="51"/>
        <v>3.4825</v>
      </c>
      <c r="D80" s="10">
        <v>3.7</v>
      </c>
      <c r="E80" s="89">
        <f t="shared" si="52"/>
        <v>3.15625</v>
      </c>
      <c r="F80" s="93">
        <v>3.5</v>
      </c>
      <c r="G80" s="93">
        <v>3.25</v>
      </c>
      <c r="H80" s="93">
        <v>3.5</v>
      </c>
      <c r="I80" s="93">
        <v>2.5</v>
      </c>
      <c r="J80" s="93">
        <v>3.0</v>
      </c>
      <c r="K80" s="93">
        <v>3.0</v>
      </c>
      <c r="L80" s="93">
        <v>4.0</v>
      </c>
      <c r="M80" s="93">
        <v>2.5</v>
      </c>
      <c r="N80" s="20"/>
    </row>
    <row r="81">
      <c r="A81" s="20"/>
      <c r="B81" s="10" t="s">
        <v>86</v>
      </c>
      <c r="C81" s="92"/>
      <c r="D81" s="20"/>
      <c r="E81" s="89"/>
      <c r="F81" s="77"/>
      <c r="G81" s="77"/>
      <c r="H81" s="77"/>
      <c r="I81" s="77"/>
      <c r="J81" s="77"/>
      <c r="K81" s="77"/>
      <c r="L81" s="77"/>
      <c r="M81" s="77"/>
      <c r="N81" s="20"/>
    </row>
    <row r="82">
      <c r="A82" s="80" t="str">
        <f>if(C83&gt;=3.7, " A",if(C83&gt;=3.5, " A-",if(C83&gt;=3.3, " B+",if(C83&gt;=3," B",if(C83&gt;=2.7, " B-",if(C83&gt;=2.5," C+",if(C83&gt;=2, " C",if(C83&gt;=1.7, " C-",if(C83&gt;=1.5, " D+",if(C83&gt;=1," D",if(C83&gt;=0.7, " D-",if(C83&gt;=0.5, " F+"," F"))))))))))))</f>
        <v> A-</v>
      </c>
      <c r="B82" s="81" t="s">
        <v>23</v>
      </c>
      <c r="C82" s="92"/>
      <c r="D82" s="20"/>
      <c r="E82" s="89"/>
      <c r="F82" s="77"/>
      <c r="G82" s="77"/>
      <c r="H82" s="77"/>
      <c r="I82" s="77"/>
      <c r="J82" s="77"/>
      <c r="K82" s="77"/>
      <c r="L82" s="77"/>
      <c r="M82" s="77"/>
      <c r="N82" s="20"/>
    </row>
    <row r="83">
      <c r="A83" s="20"/>
      <c r="B83" s="61" t="s">
        <v>69</v>
      </c>
      <c r="C83" s="82">
        <f t="shared" ref="C83:D83" si="53">0.4*C84+0.3*C85+0.3*C86</f>
        <v>3.65975</v>
      </c>
      <c r="D83" s="83">
        <f t="shared" si="53"/>
        <v>3.91</v>
      </c>
      <c r="E83" s="84">
        <f>average(F83:N83)</f>
        <v>3.284375</v>
      </c>
      <c r="F83" s="85">
        <f t="shared" ref="F83:M83" si="54">0.4*F84+0.3*F85+0.3*F86</f>
        <v>3.5</v>
      </c>
      <c r="G83" s="85">
        <f t="shared" si="54"/>
        <v>3.2</v>
      </c>
      <c r="H83" s="85">
        <f t="shared" si="54"/>
        <v>3.1</v>
      </c>
      <c r="I83" s="85">
        <f t="shared" si="54"/>
        <v>3</v>
      </c>
      <c r="J83" s="85">
        <f t="shared" si="54"/>
        <v>3.7</v>
      </c>
      <c r="K83" s="85">
        <f t="shared" si="54"/>
        <v>3.7</v>
      </c>
      <c r="L83" s="85">
        <f t="shared" si="54"/>
        <v>3.325</v>
      </c>
      <c r="M83" s="85">
        <f t="shared" si="54"/>
        <v>2.75</v>
      </c>
      <c r="N83" s="87"/>
    </row>
    <row r="84">
      <c r="A84" s="20"/>
      <c r="B84" s="61" t="s">
        <v>70</v>
      </c>
      <c r="C84" s="88">
        <f t="shared" ref="C84:C86" si="55">$D$1*D84+$E$1*E84</f>
        <v>3.7625</v>
      </c>
      <c r="D84" s="61">
        <v>4.0</v>
      </c>
      <c r="E84" s="89">
        <f t="shared" ref="E84:E86" si="56">average(F84:M84)</f>
        <v>3.40625</v>
      </c>
      <c r="F84" s="90">
        <v>3.5</v>
      </c>
      <c r="G84" s="90">
        <v>3.5</v>
      </c>
      <c r="H84" s="90">
        <v>3.25</v>
      </c>
      <c r="I84" s="90">
        <v>3.0</v>
      </c>
      <c r="J84" s="90">
        <v>4.0</v>
      </c>
      <c r="K84" s="90">
        <v>4.0</v>
      </c>
      <c r="L84" s="90">
        <v>3.25</v>
      </c>
      <c r="M84" s="90">
        <v>2.75</v>
      </c>
      <c r="N84" s="62"/>
    </row>
    <row r="85">
      <c r="A85" s="20"/>
      <c r="B85" s="61" t="s">
        <v>71</v>
      </c>
      <c r="C85" s="88">
        <f t="shared" si="55"/>
        <v>3.55</v>
      </c>
      <c r="D85" s="61">
        <v>4.0</v>
      </c>
      <c r="E85" s="89">
        <f t="shared" si="56"/>
        <v>2.875</v>
      </c>
      <c r="F85" s="90">
        <v>3.5</v>
      </c>
      <c r="G85" s="90">
        <v>2.5</v>
      </c>
      <c r="H85" s="90">
        <v>2.5</v>
      </c>
      <c r="I85" s="90">
        <v>3.0</v>
      </c>
      <c r="J85" s="90">
        <v>3.0</v>
      </c>
      <c r="K85" s="90">
        <v>3.0</v>
      </c>
      <c r="L85" s="90">
        <v>2.75</v>
      </c>
      <c r="M85" s="90">
        <v>2.75</v>
      </c>
      <c r="N85" s="62"/>
    </row>
    <row r="86">
      <c r="A86" s="20"/>
      <c r="B86" s="61" t="s">
        <v>72</v>
      </c>
      <c r="C86" s="88">
        <f t="shared" si="55"/>
        <v>3.6325</v>
      </c>
      <c r="D86" s="10">
        <v>3.7</v>
      </c>
      <c r="E86" s="89">
        <f t="shared" si="56"/>
        <v>3.53125</v>
      </c>
      <c r="F86" s="93">
        <v>3.5</v>
      </c>
      <c r="G86" s="93">
        <v>3.5</v>
      </c>
      <c r="H86" s="93">
        <v>3.5</v>
      </c>
      <c r="I86" s="93">
        <v>3.0</v>
      </c>
      <c r="J86" s="93">
        <v>4.0</v>
      </c>
      <c r="K86" s="93">
        <v>4.0</v>
      </c>
      <c r="L86" s="93">
        <v>4.0</v>
      </c>
      <c r="M86" s="93">
        <v>2.75</v>
      </c>
      <c r="N86" s="20"/>
    </row>
    <row r="87">
      <c r="A87" s="20"/>
      <c r="B87" s="10" t="s">
        <v>87</v>
      </c>
      <c r="C87" s="92"/>
      <c r="D87" s="20"/>
      <c r="E87" s="89"/>
      <c r="F87" s="77"/>
      <c r="G87" s="77"/>
      <c r="H87" s="77"/>
      <c r="I87" s="77"/>
      <c r="J87" s="77"/>
      <c r="K87" s="77"/>
      <c r="L87" s="77"/>
      <c r="M87" s="77"/>
      <c r="N87" s="20"/>
    </row>
    <row r="88">
      <c r="A88" s="80" t="str">
        <f>if(C89&gt;=3.7, " A",if(C89&gt;=3.5, " A-",if(C89&gt;=3.3, " B+",if(C89&gt;=3," B",if(C89&gt;=2.7, " B-",if(C89&gt;=2.5," C+",if(C89&gt;=2, " C",if(C89&gt;=1.7, " C-",if(C89&gt;=1.5, " D+",if(C89&gt;=1," D",if(C89&gt;=0.7, " D-",if(C89&gt;=0.5, " F+"," F"))))))))))))</f>
        <v> A-</v>
      </c>
      <c r="B88" s="81" t="s">
        <v>21</v>
      </c>
      <c r="C88" s="92"/>
      <c r="D88" s="20"/>
      <c r="E88" s="89"/>
      <c r="F88" s="77"/>
      <c r="G88" s="77"/>
      <c r="H88" s="77"/>
      <c r="I88" s="77"/>
      <c r="J88" s="77"/>
      <c r="K88" s="77"/>
      <c r="L88" s="77"/>
      <c r="M88" s="77"/>
      <c r="N88" s="20"/>
    </row>
    <row r="89">
      <c r="A89" s="20"/>
      <c r="B89" s="61" t="s">
        <v>69</v>
      </c>
      <c r="C89" s="82">
        <f t="shared" ref="C89:D89" si="57">0.4*C90+0.3*C91+0.3*C92</f>
        <v>3.559</v>
      </c>
      <c r="D89" s="83">
        <f t="shared" si="57"/>
        <v>3.79</v>
      </c>
      <c r="E89" s="84">
        <f>average(F89:N89)</f>
        <v>3.2125</v>
      </c>
      <c r="F89" s="85">
        <f t="shared" ref="F89:M89" si="58">0.4*F90+0.3*F91+0.3*F92</f>
        <v>3.85</v>
      </c>
      <c r="G89" s="85">
        <f t="shared" si="58"/>
        <v>2.6</v>
      </c>
      <c r="H89" s="85">
        <f t="shared" si="58"/>
        <v>3.2</v>
      </c>
      <c r="I89" s="85">
        <f t="shared" si="58"/>
        <v>3.3</v>
      </c>
      <c r="J89" s="85">
        <f t="shared" si="58"/>
        <v>3.6</v>
      </c>
      <c r="K89" s="85">
        <f t="shared" si="58"/>
        <v>2.4</v>
      </c>
      <c r="L89" s="85">
        <f t="shared" si="58"/>
        <v>3.9</v>
      </c>
      <c r="M89" s="85">
        <f t="shared" si="58"/>
        <v>2.85</v>
      </c>
      <c r="N89" s="87"/>
    </row>
    <row r="90">
      <c r="A90" s="20"/>
      <c r="B90" s="61" t="s">
        <v>70</v>
      </c>
      <c r="C90" s="88">
        <f t="shared" ref="C90:C92" si="59">$D$1*D90+$E$1*E90</f>
        <v>3.52</v>
      </c>
      <c r="D90" s="61">
        <v>3.7</v>
      </c>
      <c r="E90" s="89">
        <f t="shared" ref="E90:E92" si="60">average(F90:M90)</f>
        <v>3.25</v>
      </c>
      <c r="F90" s="90">
        <v>4.0</v>
      </c>
      <c r="G90" s="90">
        <v>2.75</v>
      </c>
      <c r="H90" s="90">
        <v>3.5</v>
      </c>
      <c r="I90" s="90">
        <v>3.0</v>
      </c>
      <c r="J90" s="90">
        <v>3.0</v>
      </c>
      <c r="K90" s="90">
        <v>3.0</v>
      </c>
      <c r="L90" s="90">
        <v>3.75</v>
      </c>
      <c r="M90" s="90">
        <v>3.0</v>
      </c>
      <c r="N90" s="62"/>
    </row>
    <row r="91">
      <c r="A91" s="20"/>
      <c r="B91" s="61" t="s">
        <v>71</v>
      </c>
      <c r="C91" s="88">
        <f t="shared" si="59"/>
        <v>3.625</v>
      </c>
      <c r="D91" s="61">
        <v>4.0</v>
      </c>
      <c r="E91" s="89">
        <f t="shared" si="60"/>
        <v>3.0625</v>
      </c>
      <c r="F91" s="90">
        <v>3.5</v>
      </c>
      <c r="G91" s="90">
        <v>2.5</v>
      </c>
      <c r="H91" s="90">
        <v>2.75</v>
      </c>
      <c r="I91" s="90">
        <v>4.0</v>
      </c>
      <c r="J91" s="90">
        <v>4.0</v>
      </c>
      <c r="K91" s="90">
        <v>1.0</v>
      </c>
      <c r="L91" s="90">
        <v>4.0</v>
      </c>
      <c r="M91" s="90">
        <v>2.75</v>
      </c>
      <c r="N91" s="62"/>
    </row>
    <row r="92">
      <c r="A92" s="20"/>
      <c r="B92" s="61" t="s">
        <v>72</v>
      </c>
      <c r="C92" s="88">
        <f t="shared" si="59"/>
        <v>3.545</v>
      </c>
      <c r="D92" s="61">
        <v>3.7</v>
      </c>
      <c r="E92" s="89">
        <f t="shared" si="60"/>
        <v>3.3125</v>
      </c>
      <c r="F92" s="90">
        <v>4.0</v>
      </c>
      <c r="G92" s="90">
        <v>2.5</v>
      </c>
      <c r="H92" s="90">
        <v>3.25</v>
      </c>
      <c r="I92" s="90">
        <v>3.0</v>
      </c>
      <c r="J92" s="90">
        <v>4.0</v>
      </c>
      <c r="K92" s="90">
        <v>3.0</v>
      </c>
      <c r="L92" s="90">
        <v>4.0</v>
      </c>
      <c r="M92" s="90">
        <v>2.75</v>
      </c>
      <c r="N92" s="62"/>
    </row>
    <row r="93">
      <c r="A93" s="20"/>
      <c r="B93" s="10" t="s">
        <v>88</v>
      </c>
      <c r="C93" s="92"/>
      <c r="D93" s="62"/>
      <c r="E93" s="89"/>
      <c r="F93" s="91"/>
      <c r="G93" s="91"/>
      <c r="H93" s="91"/>
      <c r="I93" s="91"/>
      <c r="J93" s="91"/>
      <c r="K93" s="91"/>
      <c r="L93" s="91"/>
      <c r="M93" s="91"/>
      <c r="N93" s="62"/>
    </row>
    <row r="94">
      <c r="A94" s="80" t="str">
        <f>if(C95&gt;=3.7, " A",if(C95&gt;=3.5, " A-",if(C95&gt;=3.3, " B+",if(C95&gt;=3," B",if(C95&gt;=2.7, " B-",if(C95&gt;=2.5," C+",if(C95&gt;=2, " C",if(C95&gt;=1.7, " C-",if(C95&gt;=1.5, " D+",if(C95&gt;=1," D",if(C95&gt;=0.7, " D-",if(C95&gt;=0.5, " F+"," F"))))))))))))</f>
        <v> B</v>
      </c>
      <c r="B94" s="81" t="s">
        <v>14</v>
      </c>
      <c r="C94" s="92"/>
      <c r="D94" s="62"/>
      <c r="E94" s="89"/>
      <c r="F94" s="91"/>
      <c r="G94" s="91"/>
      <c r="H94" s="91"/>
      <c r="I94" s="91"/>
      <c r="J94" s="91"/>
      <c r="K94" s="91"/>
      <c r="L94" s="91"/>
      <c r="M94" s="91"/>
      <c r="N94" s="62"/>
    </row>
    <row r="95">
      <c r="A95" s="20"/>
      <c r="B95" s="61" t="s">
        <v>69</v>
      </c>
      <c r="C95" s="82">
        <f t="shared" ref="C95:D95" si="61">0.4*C96+0.3*C97+0.3*C98</f>
        <v>3.03225</v>
      </c>
      <c r="D95" s="83">
        <f t="shared" si="61"/>
        <v>3.01</v>
      </c>
      <c r="E95" s="84">
        <f>average(F95:N95)</f>
        <v>3.065625</v>
      </c>
      <c r="F95" s="85">
        <f t="shared" ref="F95:M95" si="62">0.4*F96+0.3*F97+0.3*F98</f>
        <v>3.15</v>
      </c>
      <c r="G95" s="85">
        <f t="shared" si="62"/>
        <v>2.75</v>
      </c>
      <c r="H95" s="85">
        <f t="shared" si="62"/>
        <v>3.1</v>
      </c>
      <c r="I95" s="85">
        <f t="shared" si="62"/>
        <v>4</v>
      </c>
      <c r="J95" s="85">
        <f t="shared" si="62"/>
        <v>3</v>
      </c>
      <c r="K95" s="85">
        <f t="shared" si="62"/>
        <v>3.3</v>
      </c>
      <c r="L95" s="85">
        <f t="shared" si="62"/>
        <v>2.825</v>
      </c>
      <c r="M95" s="85">
        <f t="shared" si="62"/>
        <v>2.4</v>
      </c>
      <c r="N95" s="87"/>
    </row>
    <row r="96">
      <c r="A96" s="20"/>
      <c r="B96" s="61" t="s">
        <v>70</v>
      </c>
      <c r="C96" s="88">
        <f t="shared" ref="C96:C98" si="63">$D$1*D96+$E$1*E96</f>
        <v>3.24</v>
      </c>
      <c r="D96" s="61">
        <v>3.4</v>
      </c>
      <c r="E96" s="89">
        <f t="shared" ref="E96:E98" si="64">average(F96:M96)</f>
        <v>3</v>
      </c>
      <c r="F96" s="90">
        <v>3.0</v>
      </c>
      <c r="G96" s="90">
        <v>2.75</v>
      </c>
      <c r="H96" s="90">
        <v>3.25</v>
      </c>
      <c r="I96" s="90">
        <v>4.0</v>
      </c>
      <c r="J96" s="90">
        <v>3.0</v>
      </c>
      <c r="K96" s="90">
        <v>3.0</v>
      </c>
      <c r="L96" s="90">
        <v>2.75</v>
      </c>
      <c r="M96" s="90">
        <v>2.25</v>
      </c>
      <c r="N96" s="62"/>
    </row>
    <row r="97">
      <c r="A97" s="20"/>
      <c r="B97" s="61" t="s">
        <v>71</v>
      </c>
      <c r="C97" s="88">
        <f t="shared" si="63"/>
        <v>2.65</v>
      </c>
      <c r="D97" s="61">
        <v>2.5</v>
      </c>
      <c r="E97" s="89">
        <f t="shared" si="64"/>
        <v>2.875</v>
      </c>
      <c r="F97" s="90">
        <v>2.5</v>
      </c>
      <c r="G97" s="90">
        <v>2.75</v>
      </c>
      <c r="H97" s="90">
        <v>2.75</v>
      </c>
      <c r="I97" s="90">
        <v>4.0</v>
      </c>
      <c r="J97" s="90">
        <v>3.0</v>
      </c>
      <c r="K97" s="90">
        <v>3.0</v>
      </c>
      <c r="L97" s="90">
        <v>2.5</v>
      </c>
      <c r="M97" s="90">
        <v>2.5</v>
      </c>
      <c r="N97" s="62"/>
    </row>
    <row r="98">
      <c r="A98" s="20"/>
      <c r="B98" s="61" t="s">
        <v>72</v>
      </c>
      <c r="C98" s="88">
        <f t="shared" si="63"/>
        <v>3.1375</v>
      </c>
      <c r="D98" s="61">
        <v>3.0</v>
      </c>
      <c r="E98" s="89">
        <f t="shared" si="64"/>
        <v>3.34375</v>
      </c>
      <c r="F98" s="90">
        <v>4.0</v>
      </c>
      <c r="G98" s="90">
        <v>2.75</v>
      </c>
      <c r="H98" s="90">
        <v>3.25</v>
      </c>
      <c r="I98" s="90">
        <v>4.0</v>
      </c>
      <c r="J98" s="90">
        <v>3.0</v>
      </c>
      <c r="K98" s="90">
        <v>4.0</v>
      </c>
      <c r="L98" s="90">
        <v>3.25</v>
      </c>
      <c r="M98" s="90">
        <v>2.5</v>
      </c>
      <c r="N98" s="62"/>
    </row>
    <row r="99">
      <c r="A99" s="20"/>
      <c r="B99" s="10" t="s">
        <v>89</v>
      </c>
      <c r="C99" s="92"/>
      <c r="D99" s="62"/>
      <c r="E99" s="89"/>
      <c r="F99" s="91"/>
      <c r="G99" s="91"/>
      <c r="H99" s="91"/>
      <c r="I99" s="91"/>
      <c r="J99" s="91"/>
      <c r="K99" s="91"/>
      <c r="L99" s="91"/>
      <c r="M99" s="91"/>
      <c r="N99" s="62"/>
    </row>
    <row r="100">
      <c r="A100" s="80" t="str">
        <f>if(C101&gt;=3.7, " A",if(C101&gt;=3.5, " A-",if(C101&gt;=3.3, " B+",if(C101&gt;=3," B",if(C101&gt;=2.7, " B-",if(C101&gt;=2.5," C+",if(C101&gt;=2, " C",if(C101&gt;=1.7, " C-",if(C101&gt;=1.5, " D+",if(C101&gt;=1," D",if(C101&gt;=0.7, " D-",if(C101&gt;=0.5, " F+"," F"))))))))))))</f>
        <v> B</v>
      </c>
      <c r="B100" s="81" t="s">
        <v>33</v>
      </c>
      <c r="C100" s="92"/>
      <c r="D100" s="62"/>
      <c r="E100" s="89"/>
      <c r="F100" s="91"/>
      <c r="G100" s="91"/>
      <c r="H100" s="91"/>
      <c r="I100" s="91"/>
      <c r="J100" s="91"/>
      <c r="K100" s="91"/>
      <c r="L100" s="91"/>
      <c r="M100" s="91"/>
      <c r="N100" s="62"/>
    </row>
    <row r="101">
      <c r="A101" s="20"/>
      <c r="B101" s="61" t="s">
        <v>69</v>
      </c>
      <c r="C101" s="82">
        <f t="shared" ref="C101:D101" si="65">0.4*C102+0.3*C103+0.3*C104</f>
        <v>3.0025</v>
      </c>
      <c r="D101" s="83">
        <f t="shared" si="65"/>
        <v>3.15</v>
      </c>
      <c r="E101" s="84">
        <f>average(F101:N101)</f>
        <v>2.78125</v>
      </c>
      <c r="F101" s="85">
        <f t="shared" ref="F101:M101" si="66">0.4*F102+0.3*F103+0.3*F104</f>
        <v>2.65</v>
      </c>
      <c r="G101" s="85">
        <f t="shared" si="66"/>
        <v>2.425</v>
      </c>
      <c r="H101" s="85">
        <f t="shared" si="66"/>
        <v>3.05</v>
      </c>
      <c r="I101" s="85">
        <f t="shared" si="66"/>
        <v>3</v>
      </c>
      <c r="J101" s="85">
        <f t="shared" si="66"/>
        <v>3.3</v>
      </c>
      <c r="K101" s="85">
        <f t="shared" si="66"/>
        <v>2.4</v>
      </c>
      <c r="L101" s="85">
        <f t="shared" si="66"/>
        <v>3.475</v>
      </c>
      <c r="M101" s="85">
        <f t="shared" si="66"/>
        <v>1.95</v>
      </c>
      <c r="N101" s="87"/>
    </row>
    <row r="102">
      <c r="A102" s="20"/>
      <c r="B102" s="61" t="s">
        <v>70</v>
      </c>
      <c r="C102" s="88">
        <f t="shared" ref="C102:C104" si="67">$D$1*D102+$E$1*E102</f>
        <v>2.9125</v>
      </c>
      <c r="D102" s="10">
        <v>3.0</v>
      </c>
      <c r="E102" s="89">
        <f t="shared" ref="E102:E104" si="68">average(F102:M102)</f>
        <v>2.78125</v>
      </c>
      <c r="F102" s="93">
        <v>2.5</v>
      </c>
      <c r="G102" s="93">
        <v>2.5</v>
      </c>
      <c r="H102" s="93">
        <v>2.75</v>
      </c>
      <c r="I102" s="93">
        <v>3.0</v>
      </c>
      <c r="J102" s="93">
        <v>3.0</v>
      </c>
      <c r="K102" s="93">
        <v>3.0</v>
      </c>
      <c r="L102" s="93">
        <v>3.25</v>
      </c>
      <c r="M102" s="93">
        <v>2.25</v>
      </c>
      <c r="N102" s="20"/>
    </row>
    <row r="103">
      <c r="A103" s="20"/>
      <c r="B103" s="61" t="s">
        <v>71</v>
      </c>
      <c r="C103" s="88">
        <f t="shared" si="67"/>
        <v>3.2</v>
      </c>
      <c r="D103" s="10">
        <v>3.5</v>
      </c>
      <c r="E103" s="89">
        <f t="shared" si="68"/>
        <v>2.75</v>
      </c>
      <c r="F103" s="93">
        <v>3.5</v>
      </c>
      <c r="G103" s="93">
        <v>2.25</v>
      </c>
      <c r="H103" s="93">
        <v>3.25</v>
      </c>
      <c r="I103" s="93">
        <v>3.0</v>
      </c>
      <c r="J103" s="93">
        <v>4.0</v>
      </c>
      <c r="K103" s="93">
        <v>1.0</v>
      </c>
      <c r="L103" s="93">
        <v>3.25</v>
      </c>
      <c r="M103" s="93">
        <v>1.75</v>
      </c>
      <c r="N103" s="20"/>
    </row>
    <row r="104">
      <c r="A104" s="20"/>
      <c r="B104" s="61" t="s">
        <v>72</v>
      </c>
      <c r="C104" s="88">
        <f t="shared" si="67"/>
        <v>2.925</v>
      </c>
      <c r="D104" s="10">
        <v>3.0</v>
      </c>
      <c r="E104" s="89">
        <f t="shared" si="68"/>
        <v>2.8125</v>
      </c>
      <c r="F104" s="93">
        <v>2.0</v>
      </c>
      <c r="G104" s="93">
        <v>2.5</v>
      </c>
      <c r="H104" s="93">
        <v>3.25</v>
      </c>
      <c r="I104" s="93">
        <v>3.0</v>
      </c>
      <c r="J104" s="93">
        <v>3.0</v>
      </c>
      <c r="K104" s="93">
        <v>3.0</v>
      </c>
      <c r="L104" s="93">
        <v>4.0</v>
      </c>
      <c r="M104" s="93">
        <v>1.75</v>
      </c>
      <c r="N104" s="20"/>
    </row>
    <row r="105">
      <c r="A105" s="20"/>
      <c r="B105" s="10" t="s">
        <v>90</v>
      </c>
      <c r="C105" s="92"/>
      <c r="D105" s="20"/>
      <c r="E105" s="79"/>
      <c r="F105" s="77"/>
      <c r="G105" s="77"/>
      <c r="H105" s="77"/>
      <c r="I105" s="77"/>
      <c r="J105" s="77"/>
      <c r="K105" s="77"/>
      <c r="L105" s="77"/>
      <c r="M105" s="77"/>
      <c r="N105" s="20"/>
    </row>
    <row r="106">
      <c r="A106" s="20"/>
      <c r="B106" s="20"/>
      <c r="C106" s="78"/>
      <c r="D106" s="20"/>
      <c r="E106" s="79"/>
      <c r="F106" s="77"/>
      <c r="G106" s="77"/>
      <c r="H106" s="77"/>
      <c r="I106" s="77"/>
      <c r="J106" s="77"/>
      <c r="K106" s="77"/>
      <c r="L106" s="77"/>
      <c r="M106" s="77"/>
      <c r="N106" s="20"/>
    </row>
    <row r="107">
      <c r="A107" s="20"/>
      <c r="B107" s="20"/>
      <c r="C107" s="78"/>
      <c r="D107" s="20"/>
      <c r="E107" s="79"/>
      <c r="F107" s="77"/>
      <c r="G107" s="77"/>
      <c r="H107" s="77"/>
      <c r="I107" s="77"/>
      <c r="J107" s="77"/>
      <c r="K107" s="77"/>
      <c r="L107" s="77"/>
      <c r="M107" s="77"/>
      <c r="N107" s="20"/>
    </row>
    <row r="108">
      <c r="A108" s="20"/>
      <c r="B108" s="20"/>
      <c r="C108" s="78"/>
      <c r="D108" s="20"/>
      <c r="E108" s="79"/>
      <c r="F108" s="77"/>
      <c r="G108" s="77"/>
      <c r="H108" s="77"/>
      <c r="I108" s="77"/>
      <c r="J108" s="77"/>
      <c r="K108" s="77"/>
      <c r="L108" s="77"/>
      <c r="M108" s="77"/>
      <c r="N108" s="20"/>
    </row>
    <row r="109">
      <c r="A109" s="20"/>
      <c r="B109" s="20"/>
      <c r="C109" s="78"/>
      <c r="D109" s="20"/>
      <c r="E109" s="79"/>
      <c r="F109" s="77"/>
      <c r="G109" s="77"/>
      <c r="H109" s="77"/>
      <c r="I109" s="77"/>
      <c r="J109" s="77"/>
      <c r="K109" s="77"/>
      <c r="L109" s="77"/>
      <c r="M109" s="77"/>
      <c r="N109" s="20"/>
    </row>
    <row r="110">
      <c r="A110" s="20"/>
      <c r="B110" s="20"/>
      <c r="C110" s="78"/>
      <c r="D110" s="20"/>
      <c r="E110" s="79"/>
      <c r="F110" s="77"/>
      <c r="G110" s="77"/>
      <c r="H110" s="77"/>
      <c r="I110" s="77"/>
      <c r="J110" s="77"/>
      <c r="K110" s="77"/>
      <c r="L110" s="77"/>
      <c r="M110" s="77"/>
      <c r="N110" s="20"/>
    </row>
    <row r="111">
      <c r="A111" s="20"/>
      <c r="B111" s="20"/>
      <c r="C111" s="78"/>
      <c r="D111" s="20"/>
      <c r="E111" s="79"/>
      <c r="F111" s="77"/>
      <c r="G111" s="77"/>
      <c r="H111" s="77"/>
      <c r="I111" s="77"/>
      <c r="J111" s="77"/>
      <c r="K111" s="77"/>
      <c r="L111" s="77"/>
      <c r="M111" s="77"/>
      <c r="N111" s="20"/>
    </row>
    <row r="112">
      <c r="A112" s="20"/>
      <c r="B112" s="20"/>
      <c r="C112" s="78"/>
      <c r="D112" s="20"/>
      <c r="E112" s="79"/>
      <c r="F112" s="77"/>
      <c r="G112" s="77"/>
      <c r="H112" s="77"/>
      <c r="I112" s="77"/>
      <c r="J112" s="77"/>
      <c r="K112" s="77"/>
      <c r="L112" s="77"/>
      <c r="M112" s="77"/>
      <c r="N112" s="20"/>
    </row>
    <row r="113">
      <c r="A113" s="20"/>
      <c r="B113" s="20"/>
      <c r="C113" s="78"/>
      <c r="D113" s="20"/>
      <c r="E113" s="79"/>
      <c r="F113" s="77"/>
      <c r="G113" s="77"/>
      <c r="H113" s="77"/>
      <c r="I113" s="77"/>
      <c r="J113" s="77"/>
      <c r="K113" s="77"/>
      <c r="L113" s="77"/>
      <c r="M113" s="77"/>
      <c r="N113" s="20"/>
    </row>
    <row r="114">
      <c r="A114" s="20"/>
      <c r="B114" s="20"/>
      <c r="C114" s="78"/>
      <c r="D114" s="20"/>
      <c r="E114" s="79"/>
      <c r="F114" s="77"/>
      <c r="G114" s="77"/>
      <c r="H114" s="77"/>
      <c r="I114" s="77"/>
      <c r="J114" s="77"/>
      <c r="K114" s="77"/>
      <c r="L114" s="77"/>
      <c r="M114" s="77"/>
      <c r="N114" s="20"/>
    </row>
    <row r="115">
      <c r="A115" s="20"/>
      <c r="B115" s="20"/>
      <c r="C115" s="78"/>
      <c r="D115" s="20"/>
      <c r="E115" s="79"/>
      <c r="F115" s="77"/>
      <c r="G115" s="77"/>
      <c r="H115" s="77"/>
      <c r="I115" s="77"/>
      <c r="J115" s="77"/>
      <c r="K115" s="77"/>
      <c r="L115" s="77"/>
      <c r="M115" s="77"/>
      <c r="N115" s="20"/>
    </row>
    <row r="116">
      <c r="A116" s="20"/>
      <c r="B116" s="20"/>
      <c r="C116" s="78"/>
      <c r="D116" s="20"/>
      <c r="E116" s="79"/>
      <c r="F116" s="77"/>
      <c r="G116" s="77"/>
      <c r="H116" s="77"/>
      <c r="I116" s="77"/>
      <c r="J116" s="77"/>
      <c r="K116" s="77"/>
      <c r="L116" s="77"/>
      <c r="M116" s="77"/>
      <c r="N116" s="20"/>
    </row>
    <row r="117">
      <c r="A117" s="20"/>
      <c r="B117" s="20"/>
      <c r="C117" s="78"/>
      <c r="D117" s="20"/>
      <c r="E117" s="79"/>
      <c r="F117" s="77"/>
      <c r="G117" s="77"/>
      <c r="H117" s="77"/>
      <c r="I117" s="77"/>
      <c r="J117" s="77"/>
      <c r="K117" s="77"/>
      <c r="L117" s="77"/>
      <c r="M117" s="77"/>
      <c r="N117" s="20"/>
    </row>
    <row r="118">
      <c r="A118" s="20"/>
      <c r="B118" s="20"/>
      <c r="C118" s="78"/>
      <c r="D118" s="20"/>
      <c r="E118" s="79"/>
      <c r="F118" s="77"/>
      <c r="G118" s="77"/>
      <c r="H118" s="77"/>
      <c r="I118" s="77"/>
      <c r="J118" s="77"/>
      <c r="K118" s="77"/>
      <c r="L118" s="77"/>
      <c r="M118" s="77"/>
      <c r="N118" s="20"/>
    </row>
    <row r="119">
      <c r="A119" s="20"/>
      <c r="B119" s="20"/>
      <c r="C119" s="78"/>
      <c r="D119" s="20"/>
      <c r="E119" s="79"/>
      <c r="F119" s="77"/>
      <c r="G119" s="77"/>
      <c r="H119" s="77"/>
      <c r="I119" s="77"/>
      <c r="J119" s="77"/>
      <c r="K119" s="77"/>
      <c r="L119" s="77"/>
      <c r="M119" s="77"/>
      <c r="N119" s="20"/>
    </row>
    <row r="120">
      <c r="A120" s="20"/>
      <c r="B120" s="20"/>
      <c r="C120" s="78"/>
      <c r="D120" s="20"/>
      <c r="E120" s="79"/>
      <c r="F120" s="77"/>
      <c r="G120" s="77"/>
      <c r="H120" s="77"/>
      <c r="I120" s="77"/>
      <c r="J120" s="77"/>
      <c r="K120" s="77"/>
      <c r="L120" s="77"/>
      <c r="M120" s="77"/>
      <c r="N120" s="20"/>
    </row>
    <row r="121">
      <c r="A121" s="20"/>
      <c r="B121" s="20"/>
      <c r="C121" s="78"/>
      <c r="D121" s="20"/>
      <c r="E121" s="79"/>
      <c r="F121" s="77"/>
      <c r="G121" s="77"/>
      <c r="H121" s="77"/>
      <c r="I121" s="77"/>
      <c r="J121" s="77"/>
      <c r="K121" s="77"/>
      <c r="L121" s="77"/>
      <c r="M121" s="77"/>
      <c r="N121" s="20"/>
    </row>
  </sheetData>
  <conditionalFormatting sqref="C5">
    <cfRule type="cellIs" dxfId="1" priority="1" operator="equal">
      <formula>"e"</formula>
    </cfRule>
  </conditionalFormatting>
  <conditionalFormatting sqref="C11">
    <cfRule type="cellIs" dxfId="1" priority="2" operator="equal">
      <formula>"e"</formula>
    </cfRule>
  </conditionalFormatting>
  <conditionalFormatting sqref="C17">
    <cfRule type="cellIs" dxfId="1" priority="3" operator="equal">
      <formula>"e"</formula>
    </cfRule>
  </conditionalFormatting>
  <conditionalFormatting sqref="C23">
    <cfRule type="cellIs" dxfId="1" priority="4" operator="equal">
      <formula>"e"</formula>
    </cfRule>
  </conditionalFormatting>
  <conditionalFormatting sqref="C29">
    <cfRule type="cellIs" dxfId="1" priority="5" operator="equal">
      <formula>"e"</formula>
    </cfRule>
  </conditionalFormatting>
  <conditionalFormatting sqref="C35">
    <cfRule type="cellIs" dxfId="1" priority="6" operator="equal">
      <formula>"e"</formula>
    </cfRule>
  </conditionalFormatting>
  <conditionalFormatting sqref="C41">
    <cfRule type="cellIs" dxfId="1" priority="7" operator="equal">
      <formula>"e"</formula>
    </cfRule>
  </conditionalFormatting>
  <conditionalFormatting sqref="C83">
    <cfRule type="cellIs" dxfId="1" priority="8" operator="equal">
      <formula>"e"</formula>
    </cfRule>
  </conditionalFormatting>
  <conditionalFormatting sqref="C89">
    <cfRule type="cellIs" dxfId="1" priority="9" operator="equal">
      <formula>"e"</formula>
    </cfRule>
  </conditionalFormatting>
  <conditionalFormatting sqref="C95">
    <cfRule type="cellIs" dxfId="1" priority="10" operator="equal">
      <formula>"e"</formula>
    </cfRule>
  </conditionalFormatting>
  <conditionalFormatting sqref="C101">
    <cfRule type="cellIs" dxfId="1" priority="11" operator="equal">
      <formula>"e"</formula>
    </cfRule>
  </conditionalFormatting>
  <conditionalFormatting sqref="D5:D41">
    <cfRule type="cellIs" dxfId="1" priority="12" operator="equal">
      <formula>"e"</formula>
    </cfRule>
  </conditionalFormatting>
  <conditionalFormatting sqref="C47:D47">
    <cfRule type="cellIs" dxfId="1" priority="13" operator="equal">
      <formula>"e"</formula>
    </cfRule>
  </conditionalFormatting>
  <conditionalFormatting sqref="C53:D53">
    <cfRule type="cellIs" dxfId="1" priority="14" operator="equal">
      <formula>"e"</formula>
    </cfRule>
  </conditionalFormatting>
  <conditionalFormatting sqref="C59:D59">
    <cfRule type="cellIs" dxfId="1" priority="15" operator="equal">
      <formula>"e"</formula>
    </cfRule>
  </conditionalFormatting>
  <conditionalFormatting sqref="C65:D65">
    <cfRule type="cellIs" dxfId="1" priority="16" operator="equal">
      <formula>"e"</formula>
    </cfRule>
  </conditionalFormatting>
  <conditionalFormatting sqref="C71:D71">
    <cfRule type="cellIs" dxfId="1" priority="17" operator="equal">
      <formula>"e"</formula>
    </cfRule>
  </conditionalFormatting>
  <conditionalFormatting sqref="C77:D77">
    <cfRule type="cellIs" dxfId="1" priority="18" operator="equal">
      <formula>"e"</formula>
    </cfRule>
  </conditionalFormatting>
  <conditionalFormatting sqref="D83:D85">
    <cfRule type="cellIs" dxfId="1" priority="19" operator="equal">
      <formula>"e"</formula>
    </cfRule>
  </conditionalFormatting>
  <conditionalFormatting sqref="D89:D101">
    <cfRule type="cellIs" dxfId="1" priority="20" operator="equal">
      <formula>"e"</formula>
    </cfRule>
  </conditionalFormatting>
  <conditionalFormatting sqref="F5:N41">
    <cfRule type="cellIs" dxfId="1" priority="21" operator="equal">
      <formula>"e"</formula>
    </cfRule>
  </conditionalFormatting>
  <conditionalFormatting sqref="F47:N47">
    <cfRule type="cellIs" dxfId="1" priority="22" operator="equal">
      <formula>"e"</formula>
    </cfRule>
  </conditionalFormatting>
  <conditionalFormatting sqref="F53:N53">
    <cfRule type="cellIs" dxfId="1" priority="23" operator="equal">
      <formula>"e"</formula>
    </cfRule>
  </conditionalFormatting>
  <conditionalFormatting sqref="F59:N59">
    <cfRule type="cellIs" dxfId="1" priority="24" operator="equal">
      <formula>"e"</formula>
    </cfRule>
  </conditionalFormatting>
  <conditionalFormatting sqref="F65:N65">
    <cfRule type="cellIs" dxfId="1" priority="25" operator="equal">
      <formula>"e"</formula>
    </cfRule>
  </conditionalFormatting>
  <conditionalFormatting sqref="F71:N71">
    <cfRule type="cellIs" dxfId="1" priority="26" operator="equal">
      <formula>"e"</formula>
    </cfRule>
  </conditionalFormatting>
  <conditionalFormatting sqref="F77:N77">
    <cfRule type="cellIs" dxfId="1" priority="27" operator="equal">
      <formula>"e"</formula>
    </cfRule>
  </conditionalFormatting>
  <conditionalFormatting sqref="F83:N85">
    <cfRule type="cellIs" dxfId="1" priority="28" operator="equal">
      <formula>"e"</formula>
    </cfRule>
  </conditionalFormatting>
  <conditionalFormatting sqref="F89:N101">
    <cfRule type="cellIs" dxfId="1" priority="29" operator="equal">
      <formula>"e"</formula>
    </cfRule>
  </conditionalFormatting>
  <conditionalFormatting sqref="C5">
    <cfRule type="cellIs" dxfId="2" priority="30" operator="equal">
      <formula>0</formula>
    </cfRule>
  </conditionalFormatting>
  <conditionalFormatting sqref="C11">
    <cfRule type="cellIs" dxfId="2" priority="31" operator="equal">
      <formula>0</formula>
    </cfRule>
  </conditionalFormatting>
  <conditionalFormatting sqref="C17">
    <cfRule type="cellIs" dxfId="2" priority="32" operator="equal">
      <formula>0</formula>
    </cfRule>
  </conditionalFormatting>
  <conditionalFormatting sqref="C23">
    <cfRule type="cellIs" dxfId="2" priority="33" operator="equal">
      <formula>0</formula>
    </cfRule>
  </conditionalFormatting>
  <conditionalFormatting sqref="C29">
    <cfRule type="cellIs" dxfId="2" priority="34" operator="equal">
      <formula>0</formula>
    </cfRule>
  </conditionalFormatting>
  <conditionalFormatting sqref="C35">
    <cfRule type="cellIs" dxfId="2" priority="35" operator="equal">
      <formula>0</formula>
    </cfRule>
  </conditionalFormatting>
  <conditionalFormatting sqref="C41">
    <cfRule type="cellIs" dxfId="2" priority="36" operator="equal">
      <formula>0</formula>
    </cfRule>
  </conditionalFormatting>
  <conditionalFormatting sqref="C83">
    <cfRule type="cellIs" dxfId="2" priority="37" operator="equal">
      <formula>0</formula>
    </cfRule>
  </conditionalFormatting>
  <conditionalFormatting sqref="C89">
    <cfRule type="cellIs" dxfId="2" priority="38" operator="equal">
      <formula>0</formula>
    </cfRule>
  </conditionalFormatting>
  <conditionalFormatting sqref="C95">
    <cfRule type="cellIs" dxfId="2" priority="39" operator="equal">
      <formula>0</formula>
    </cfRule>
  </conditionalFormatting>
  <conditionalFormatting sqref="C101">
    <cfRule type="cellIs" dxfId="2" priority="40" operator="equal">
      <formula>0</formula>
    </cfRule>
  </conditionalFormatting>
  <conditionalFormatting sqref="D5:D41">
    <cfRule type="cellIs" dxfId="2" priority="41" operator="equal">
      <formula>0</formula>
    </cfRule>
  </conditionalFormatting>
  <conditionalFormatting sqref="C47:D47">
    <cfRule type="cellIs" dxfId="2" priority="42" operator="equal">
      <formula>0</formula>
    </cfRule>
  </conditionalFormatting>
  <conditionalFormatting sqref="C53:D53">
    <cfRule type="cellIs" dxfId="2" priority="43" operator="equal">
      <formula>0</formula>
    </cfRule>
  </conditionalFormatting>
  <conditionalFormatting sqref="C59:D59">
    <cfRule type="cellIs" dxfId="2" priority="44" operator="equal">
      <formula>0</formula>
    </cfRule>
  </conditionalFormatting>
  <conditionalFormatting sqref="C65:D65">
    <cfRule type="cellIs" dxfId="2" priority="45" operator="equal">
      <formula>0</formula>
    </cfRule>
  </conditionalFormatting>
  <conditionalFormatting sqref="C71:D71">
    <cfRule type="cellIs" dxfId="2" priority="46" operator="equal">
      <formula>0</formula>
    </cfRule>
  </conditionalFormatting>
  <conditionalFormatting sqref="C77:D77">
    <cfRule type="cellIs" dxfId="2" priority="47" operator="equal">
      <formula>0</formula>
    </cfRule>
  </conditionalFormatting>
  <conditionalFormatting sqref="D83:D85">
    <cfRule type="cellIs" dxfId="2" priority="48" operator="equal">
      <formula>0</formula>
    </cfRule>
  </conditionalFormatting>
  <conditionalFormatting sqref="D89:D101">
    <cfRule type="cellIs" dxfId="2" priority="49" operator="equal">
      <formula>0</formula>
    </cfRule>
  </conditionalFormatting>
  <conditionalFormatting sqref="F5:N41">
    <cfRule type="cellIs" dxfId="2" priority="50" operator="equal">
      <formula>0</formula>
    </cfRule>
  </conditionalFormatting>
  <conditionalFormatting sqref="F47:N47">
    <cfRule type="cellIs" dxfId="2" priority="51" operator="equal">
      <formula>0</formula>
    </cfRule>
  </conditionalFormatting>
  <conditionalFormatting sqref="F53:N53">
    <cfRule type="cellIs" dxfId="2" priority="52" operator="equal">
      <formula>0</formula>
    </cfRule>
  </conditionalFormatting>
  <conditionalFormatting sqref="F59:N59">
    <cfRule type="cellIs" dxfId="2" priority="53" operator="equal">
      <formula>0</formula>
    </cfRule>
  </conditionalFormatting>
  <conditionalFormatting sqref="F65:N65">
    <cfRule type="cellIs" dxfId="2" priority="54" operator="equal">
      <formula>0</formula>
    </cfRule>
  </conditionalFormatting>
  <conditionalFormatting sqref="F71:N71">
    <cfRule type="cellIs" dxfId="2" priority="55" operator="equal">
      <formula>0</formula>
    </cfRule>
  </conditionalFormatting>
  <conditionalFormatting sqref="F77:N77">
    <cfRule type="cellIs" dxfId="2" priority="56" operator="equal">
      <formula>0</formula>
    </cfRule>
  </conditionalFormatting>
  <conditionalFormatting sqref="F83:N85">
    <cfRule type="cellIs" dxfId="2" priority="57" operator="equal">
      <formula>0</formula>
    </cfRule>
  </conditionalFormatting>
  <conditionalFormatting sqref="F89:N101">
    <cfRule type="cellIs" dxfId="2" priority="58" operator="equal">
      <formula>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2.75"/>
  <cols>
    <col customWidth="1" min="1" max="1" width="7.0"/>
    <col customWidth="1" min="2" max="2" width="40.63"/>
    <col customWidth="1" min="3" max="3" width="15.13"/>
    <col customWidth="1" min="4" max="4" width="11.63"/>
    <col customWidth="1" min="5" max="5" width="6.38"/>
    <col customWidth="1" min="6" max="6" width="6.25"/>
    <col customWidth="1" min="7" max="15" width="6.38"/>
  </cols>
  <sheetData>
    <row r="1">
      <c r="A1" s="1"/>
      <c r="B1" s="1"/>
      <c r="C1" s="1"/>
      <c r="D1" s="71" t="s">
        <v>64</v>
      </c>
      <c r="E1" s="72">
        <v>0.5</v>
      </c>
      <c r="F1" s="73">
        <f>1-$E$1</f>
        <v>0.5</v>
      </c>
      <c r="G1" s="74"/>
      <c r="H1" s="74"/>
      <c r="I1" s="74"/>
      <c r="J1" s="74"/>
      <c r="K1" s="74"/>
      <c r="L1" s="74"/>
      <c r="M1" s="74"/>
      <c r="N1" s="74"/>
      <c r="O1" s="1"/>
    </row>
    <row r="2">
      <c r="A2" s="10" t="s">
        <v>65</v>
      </c>
      <c r="B2" s="20"/>
      <c r="C2" s="10" t="s">
        <v>91</v>
      </c>
      <c r="D2" s="75" t="s">
        <v>92</v>
      </c>
      <c r="E2" s="61" t="s">
        <v>67</v>
      </c>
      <c r="F2" s="76" t="s">
        <v>68</v>
      </c>
      <c r="G2" s="77"/>
      <c r="H2" s="77"/>
      <c r="I2" s="77"/>
      <c r="J2" s="77"/>
      <c r="K2" s="77"/>
      <c r="L2" s="77"/>
      <c r="M2" s="77"/>
      <c r="N2" s="77"/>
      <c r="O2" s="20"/>
    </row>
    <row r="3" ht="1.5" customHeight="1">
      <c r="A3" s="20"/>
      <c r="B3" s="20"/>
      <c r="C3" s="20"/>
      <c r="D3" s="78"/>
      <c r="E3" s="20"/>
      <c r="F3" s="79"/>
      <c r="G3" s="77"/>
      <c r="H3" s="77"/>
      <c r="I3" s="77"/>
      <c r="J3" s="77"/>
      <c r="K3" s="77"/>
      <c r="L3" s="77"/>
      <c r="M3" s="77"/>
      <c r="N3" s="77"/>
      <c r="O3" s="20"/>
    </row>
    <row r="4">
      <c r="A4" s="80" t="str">
        <f>if(D5&gt;=3.7, " A",if(D5&gt;=3.5, " A-",if(D5&gt;=3.3, " B+",if(D5&gt;=3," B",if(D5&gt;=2.7, " B-",if(D5&gt;=2.5," C+",if(D5&gt;=2, " C",if(D5&gt;=1.7, " C-",if(D5&gt;=1.5, " D+",if(D5&gt;=1," D",if(D5&gt;=0.7, " D-",if(D5&gt;=0.5, " F+"," F"))))))))))))</f>
        <v> C</v>
      </c>
      <c r="B4" s="81" t="s">
        <v>93</v>
      </c>
      <c r="C4" s="20"/>
      <c r="D4" s="78"/>
      <c r="E4" s="20"/>
      <c r="F4" s="79"/>
      <c r="G4" s="77"/>
      <c r="H4" s="77"/>
      <c r="I4" s="77"/>
      <c r="J4" s="77"/>
      <c r="K4" s="77"/>
      <c r="L4" s="77"/>
      <c r="M4" s="77"/>
      <c r="N4" s="77"/>
      <c r="O4" s="20"/>
    </row>
    <row r="5">
      <c r="A5" s="20"/>
      <c r="B5" s="61" t="s">
        <v>69</v>
      </c>
      <c r="C5" s="62"/>
      <c r="D5" s="82">
        <f t="shared" ref="D5:E5" si="1">0.4*D6+0.3*D7+0.3*D8</f>
        <v>2.141071429</v>
      </c>
      <c r="E5" s="83">
        <f t="shared" si="1"/>
        <v>2</v>
      </c>
      <c r="F5" s="84">
        <f t="shared" ref="F5:F8" si="3">average(G5:M5)</f>
        <v>2.272857143</v>
      </c>
      <c r="G5" s="85">
        <f t="shared" ref="G5:M5" si="2">Round((G6/3+G7/3+G8/3),2)</f>
        <v>2.33</v>
      </c>
      <c r="H5" s="85">
        <f t="shared" si="2"/>
        <v>1.67</v>
      </c>
      <c r="I5" s="85">
        <f t="shared" si="2"/>
        <v>2.17</v>
      </c>
      <c r="J5" s="85">
        <f t="shared" si="2"/>
        <v>2.83</v>
      </c>
      <c r="K5" s="85">
        <f t="shared" si="2"/>
        <v>2.33</v>
      </c>
      <c r="L5" s="85">
        <f t="shared" si="2"/>
        <v>2.25</v>
      </c>
      <c r="M5" s="85">
        <f t="shared" si="2"/>
        <v>2.33</v>
      </c>
      <c r="N5" s="86"/>
      <c r="O5" s="87"/>
    </row>
    <row r="6">
      <c r="A6" s="20"/>
      <c r="B6" s="61" t="s">
        <v>94</v>
      </c>
      <c r="C6" s="17">
        <f t="shared" ref="C6:C8" si="4">round(($D$5/3+(2*D6)/3),1)</f>
        <v>2.2</v>
      </c>
      <c r="D6" s="88">
        <f t="shared" ref="D6:D8" si="5">$E$1*E6+$F$1*F6</f>
        <v>2.178571429</v>
      </c>
      <c r="E6" s="61">
        <v>2.0</v>
      </c>
      <c r="F6" s="89">
        <f t="shared" si="3"/>
        <v>2.357142857</v>
      </c>
      <c r="G6" s="90">
        <v>3.0</v>
      </c>
      <c r="H6" s="90">
        <v>2.0</v>
      </c>
      <c r="I6" s="90">
        <v>2.0</v>
      </c>
      <c r="J6" s="90">
        <v>3.0</v>
      </c>
      <c r="K6" s="90">
        <v>2.0</v>
      </c>
      <c r="L6" s="90">
        <v>2.25</v>
      </c>
      <c r="M6" s="90">
        <v>2.25</v>
      </c>
      <c r="N6" s="91"/>
      <c r="O6" s="62"/>
    </row>
    <row r="7">
      <c r="A7" s="20"/>
      <c r="B7" s="61" t="s">
        <v>95</v>
      </c>
      <c r="C7" s="17">
        <f t="shared" si="4"/>
        <v>2.2</v>
      </c>
      <c r="D7" s="88">
        <f t="shared" si="5"/>
        <v>2.160714286</v>
      </c>
      <c r="E7" s="61">
        <v>2.0</v>
      </c>
      <c r="F7" s="89">
        <f t="shared" si="3"/>
        <v>2.321428571</v>
      </c>
      <c r="G7" s="90">
        <v>2.0</v>
      </c>
      <c r="H7" s="90">
        <v>2.0</v>
      </c>
      <c r="I7" s="90">
        <v>2.0</v>
      </c>
      <c r="J7" s="90">
        <v>3.0</v>
      </c>
      <c r="K7" s="90">
        <v>3.0</v>
      </c>
      <c r="L7" s="90">
        <v>2.25</v>
      </c>
      <c r="M7" s="90">
        <v>2.0</v>
      </c>
      <c r="N7" s="91"/>
      <c r="O7" s="62"/>
    </row>
    <row r="8">
      <c r="A8" s="20"/>
      <c r="B8" s="61" t="s">
        <v>96</v>
      </c>
      <c r="C8" s="17">
        <f t="shared" si="4"/>
        <v>2.1</v>
      </c>
      <c r="D8" s="88">
        <f t="shared" si="5"/>
        <v>2.071428571</v>
      </c>
      <c r="E8" s="61">
        <v>2.0</v>
      </c>
      <c r="F8" s="89">
        <f t="shared" si="3"/>
        <v>2.142857143</v>
      </c>
      <c r="G8" s="90">
        <v>2.0</v>
      </c>
      <c r="H8" s="90">
        <v>1.0</v>
      </c>
      <c r="I8" s="90">
        <v>2.5</v>
      </c>
      <c r="J8" s="90">
        <v>2.5</v>
      </c>
      <c r="K8" s="90">
        <v>2.0</v>
      </c>
      <c r="L8" s="90">
        <v>2.25</v>
      </c>
      <c r="M8" s="90">
        <v>2.75</v>
      </c>
      <c r="N8" s="91"/>
      <c r="O8" s="62"/>
    </row>
    <row r="9">
      <c r="A9" s="20"/>
      <c r="B9" s="20"/>
      <c r="C9" s="20"/>
      <c r="D9" s="92"/>
      <c r="E9" s="62"/>
      <c r="F9" s="89"/>
      <c r="G9" s="91"/>
      <c r="H9" s="91"/>
      <c r="I9" s="91"/>
      <c r="J9" s="91"/>
      <c r="K9" s="91"/>
      <c r="L9" s="91"/>
      <c r="M9" s="91"/>
      <c r="N9" s="91"/>
      <c r="O9" s="62"/>
    </row>
    <row r="10">
      <c r="A10" s="80" t="str">
        <f>if(D11&gt;=3.7, " A",if(D11&gt;=3.5, " A-",if(D11&gt;=3.3, " B+",if(D11&gt;=3," B",if(D11&gt;=2.7, " B-",if(D11&gt;=2.5," C+",if(D11&gt;=2, " C",if(D11&gt;=1.7, " C-",if(D11&gt;=1.5, " D+",if(D11&gt;=1," D",if(D11&gt;=0.7, " D-",if(D11&gt;=0.5, " F+"," F"))))))))))))</f>
        <v> C</v>
      </c>
      <c r="B10" s="81" t="s">
        <v>97</v>
      </c>
      <c r="C10" s="94"/>
      <c r="D10" s="92"/>
      <c r="E10" s="62"/>
      <c r="F10" s="89"/>
      <c r="G10" s="91"/>
      <c r="H10" s="91"/>
      <c r="I10" s="91"/>
      <c r="J10" s="91"/>
      <c r="K10" s="91"/>
      <c r="L10" s="91"/>
      <c r="M10" s="91"/>
      <c r="N10" s="91"/>
      <c r="O10" s="62"/>
    </row>
    <row r="11">
      <c r="A11" s="20"/>
      <c r="B11" s="61" t="s">
        <v>69</v>
      </c>
      <c r="C11" s="62"/>
      <c r="D11" s="82">
        <f t="shared" ref="D11:E11" si="6">0.4*D12+0.3*D13+0.3*D14</f>
        <v>2.242857143</v>
      </c>
      <c r="E11" s="83">
        <f t="shared" si="6"/>
        <v>2</v>
      </c>
      <c r="F11" s="84">
        <f t="shared" ref="F11:F14" si="8">average(G11:M11)</f>
        <v>2.477142857</v>
      </c>
      <c r="G11" s="85">
        <f t="shared" ref="G11:M11" si="7">Round((G12/3+G13/3+G14/3),2)</f>
        <v>2</v>
      </c>
      <c r="H11" s="85">
        <f t="shared" si="7"/>
        <v>2</v>
      </c>
      <c r="I11" s="85">
        <f t="shared" si="7"/>
        <v>2.5</v>
      </c>
      <c r="J11" s="85">
        <f t="shared" si="7"/>
        <v>2.33</v>
      </c>
      <c r="K11" s="85">
        <f t="shared" si="7"/>
        <v>2.67</v>
      </c>
      <c r="L11" s="85">
        <f t="shared" si="7"/>
        <v>2.92</v>
      </c>
      <c r="M11" s="85">
        <f t="shared" si="7"/>
        <v>2.92</v>
      </c>
      <c r="N11" s="86"/>
      <c r="O11" s="87"/>
    </row>
    <row r="12">
      <c r="A12" s="20"/>
      <c r="B12" s="61" t="s">
        <v>98</v>
      </c>
      <c r="C12" s="17">
        <f t="shared" ref="C12:C14" si="9">round(($D$11/3+(2*D12)/3),1)</f>
        <v>2.3</v>
      </c>
      <c r="D12" s="88">
        <f t="shared" ref="D12:D14" si="10">$E$1*E12+$F$1*F12</f>
        <v>2.285714286</v>
      </c>
      <c r="E12" s="61">
        <v>2.0</v>
      </c>
      <c r="F12" s="89">
        <f t="shared" si="8"/>
        <v>2.571428571</v>
      </c>
      <c r="G12" s="90">
        <v>2.0</v>
      </c>
      <c r="H12" s="90">
        <v>2.0</v>
      </c>
      <c r="I12" s="90">
        <v>2.5</v>
      </c>
      <c r="J12" s="90">
        <v>2.5</v>
      </c>
      <c r="K12" s="90">
        <v>3.0</v>
      </c>
      <c r="L12" s="90">
        <v>3.25</v>
      </c>
      <c r="M12" s="90">
        <v>2.75</v>
      </c>
      <c r="N12" s="91"/>
      <c r="O12" s="62"/>
    </row>
    <row r="13">
      <c r="A13" s="20"/>
      <c r="B13" s="61" t="s">
        <v>99</v>
      </c>
      <c r="C13" s="17">
        <f t="shared" si="9"/>
        <v>2.2</v>
      </c>
      <c r="D13" s="88">
        <f t="shared" si="10"/>
        <v>2.214285714</v>
      </c>
      <c r="E13" s="61">
        <v>2.0</v>
      </c>
      <c r="F13" s="89">
        <f t="shared" si="8"/>
        <v>2.428571429</v>
      </c>
      <c r="G13" s="90">
        <v>2.0</v>
      </c>
      <c r="H13" s="90">
        <v>2.0</v>
      </c>
      <c r="I13" s="90">
        <v>2.5</v>
      </c>
      <c r="J13" s="90">
        <v>2.5</v>
      </c>
      <c r="K13" s="90">
        <v>2.5</v>
      </c>
      <c r="L13" s="90">
        <v>2.25</v>
      </c>
      <c r="M13" s="90">
        <v>3.25</v>
      </c>
      <c r="N13" s="91"/>
      <c r="O13" s="62"/>
    </row>
    <row r="14">
      <c r="A14" s="20"/>
      <c r="B14" s="61" t="s">
        <v>100</v>
      </c>
      <c r="C14" s="17">
        <f t="shared" si="9"/>
        <v>2.2</v>
      </c>
      <c r="D14" s="88">
        <f t="shared" si="10"/>
        <v>2.214285714</v>
      </c>
      <c r="E14" s="61">
        <v>2.0</v>
      </c>
      <c r="F14" s="89">
        <f t="shared" si="8"/>
        <v>2.428571429</v>
      </c>
      <c r="G14" s="90">
        <v>2.0</v>
      </c>
      <c r="H14" s="90">
        <v>2.0</v>
      </c>
      <c r="I14" s="90">
        <v>2.5</v>
      </c>
      <c r="J14" s="90">
        <v>2.0</v>
      </c>
      <c r="K14" s="90">
        <v>2.5</v>
      </c>
      <c r="L14" s="90">
        <v>3.25</v>
      </c>
      <c r="M14" s="90">
        <v>2.75</v>
      </c>
      <c r="N14" s="91"/>
      <c r="O14" s="62"/>
    </row>
    <row r="15">
      <c r="A15" s="20"/>
      <c r="B15" s="20"/>
      <c r="C15" s="20"/>
      <c r="D15" s="92"/>
      <c r="E15" s="62"/>
      <c r="F15" s="89"/>
      <c r="G15" s="91"/>
      <c r="H15" s="91"/>
      <c r="I15" s="91"/>
      <c r="J15" s="91"/>
      <c r="K15" s="91"/>
      <c r="L15" s="91"/>
      <c r="M15" s="91"/>
      <c r="N15" s="91"/>
      <c r="O15" s="62"/>
    </row>
    <row r="16">
      <c r="A16" s="80" t="str">
        <f>if(D17&gt;=3.7, " A",if(D17&gt;=3.5, " A-",if(D17&gt;=3.3, " B+",if(D17&gt;=3," B",if(D17&gt;=2.7, " B-",if(D17&gt;=2.5," C+",if(D17&gt;=2, " C",if(D17&gt;=1.7, " C-",if(D17&gt;=1.5, " D+",if(D17&gt;=1," D",if(D17&gt;=0.7, " D-",if(D17&gt;=0.5, " F+"," F"))))))))))))</f>
        <v> B</v>
      </c>
      <c r="B16" s="81" t="s">
        <v>101</v>
      </c>
      <c r="C16" s="94"/>
      <c r="D16" s="92"/>
      <c r="E16" s="62"/>
      <c r="F16" s="89"/>
      <c r="G16" s="91"/>
      <c r="H16" s="91"/>
      <c r="I16" s="91"/>
      <c r="J16" s="91"/>
      <c r="K16" s="91"/>
      <c r="L16" s="91"/>
      <c r="M16" s="91"/>
      <c r="N16" s="91"/>
      <c r="O16" s="62"/>
    </row>
    <row r="17">
      <c r="A17" s="20"/>
      <c r="B17" s="61" t="s">
        <v>69</v>
      </c>
      <c r="C17" s="62"/>
      <c r="D17" s="82">
        <f t="shared" ref="D17:E17" si="11">0.4*D18+0.3*D19+0.3*D20</f>
        <v>3.096428571</v>
      </c>
      <c r="E17" s="83">
        <f t="shared" si="11"/>
        <v>3</v>
      </c>
      <c r="F17" s="84">
        <f t="shared" ref="F17:F20" si="13">average(G17:M17)</f>
        <v>3.168571429</v>
      </c>
      <c r="G17" s="85">
        <f t="shared" ref="G17:M17" si="12">Round((G18/3+G19/3+G20/3),2)</f>
        <v>3.67</v>
      </c>
      <c r="H17" s="85">
        <f t="shared" si="12"/>
        <v>2.67</v>
      </c>
      <c r="I17" s="85">
        <f t="shared" si="12"/>
        <v>3.17</v>
      </c>
      <c r="J17" s="85">
        <f t="shared" si="12"/>
        <v>3.17</v>
      </c>
      <c r="K17" s="85">
        <f t="shared" si="12"/>
        <v>2.67</v>
      </c>
      <c r="L17" s="85">
        <f t="shared" si="12"/>
        <v>3.08</v>
      </c>
      <c r="M17" s="85">
        <f t="shared" si="12"/>
        <v>3.75</v>
      </c>
      <c r="N17" s="86"/>
      <c r="O17" s="87"/>
    </row>
    <row r="18">
      <c r="A18" s="20"/>
      <c r="B18" s="61" t="s">
        <v>102</v>
      </c>
      <c r="C18" s="17">
        <f t="shared" ref="C18:C20" si="14">round(($D$17/3+(2*D18)/3),1)</f>
        <v>3.2</v>
      </c>
      <c r="D18" s="88">
        <f t="shared" ref="D18:D20" si="15">$E$1*E18+$F$1*F18</f>
        <v>3.214285714</v>
      </c>
      <c r="E18" s="61">
        <v>3.0</v>
      </c>
      <c r="F18" s="89">
        <f t="shared" si="13"/>
        <v>3.428571429</v>
      </c>
      <c r="G18" s="90">
        <v>4.0</v>
      </c>
      <c r="H18" s="90">
        <v>3.0</v>
      </c>
      <c r="I18" s="90">
        <v>3.0</v>
      </c>
      <c r="J18" s="90">
        <v>4.0</v>
      </c>
      <c r="K18" s="90">
        <v>3.0</v>
      </c>
      <c r="L18" s="90">
        <v>3.25</v>
      </c>
      <c r="M18" s="90">
        <v>3.75</v>
      </c>
      <c r="N18" s="91"/>
      <c r="O18" s="62"/>
    </row>
    <row r="19">
      <c r="A19" s="20"/>
      <c r="B19" s="61" t="s">
        <v>103</v>
      </c>
      <c r="C19" s="17">
        <f t="shared" si="14"/>
        <v>3.2</v>
      </c>
      <c r="D19" s="88">
        <f t="shared" si="15"/>
        <v>3.178571429</v>
      </c>
      <c r="E19" s="61">
        <v>3.5</v>
      </c>
      <c r="F19" s="89">
        <f t="shared" si="13"/>
        <v>2.857142857</v>
      </c>
      <c r="G19" s="90">
        <v>3.0</v>
      </c>
      <c r="H19" s="90">
        <v>2.0</v>
      </c>
      <c r="I19" s="90">
        <v>3.0</v>
      </c>
      <c r="J19" s="90">
        <v>2.5</v>
      </c>
      <c r="K19" s="90">
        <v>3.0</v>
      </c>
      <c r="L19" s="90">
        <v>2.75</v>
      </c>
      <c r="M19" s="90">
        <v>3.75</v>
      </c>
      <c r="N19" s="91"/>
      <c r="O19" s="62"/>
    </row>
    <row r="20">
      <c r="A20" s="20"/>
      <c r="B20" s="61" t="s">
        <v>104</v>
      </c>
      <c r="C20" s="17">
        <f t="shared" si="14"/>
        <v>2.9</v>
      </c>
      <c r="D20" s="88">
        <f t="shared" si="15"/>
        <v>2.857142857</v>
      </c>
      <c r="E20" s="61">
        <v>2.5</v>
      </c>
      <c r="F20" s="89">
        <f t="shared" si="13"/>
        <v>3.214285714</v>
      </c>
      <c r="G20" s="90">
        <v>4.0</v>
      </c>
      <c r="H20" s="90">
        <v>3.0</v>
      </c>
      <c r="I20" s="90">
        <v>3.5</v>
      </c>
      <c r="J20" s="90">
        <v>3.0</v>
      </c>
      <c r="K20" s="90">
        <v>2.0</v>
      </c>
      <c r="L20" s="90">
        <v>3.25</v>
      </c>
      <c r="M20" s="90">
        <v>3.75</v>
      </c>
      <c r="N20" s="91"/>
      <c r="O20" s="62"/>
    </row>
    <row r="21">
      <c r="A21" s="20"/>
      <c r="B21" s="20"/>
      <c r="C21" s="20"/>
      <c r="D21" s="92"/>
      <c r="E21" s="62"/>
      <c r="F21" s="89"/>
      <c r="G21" s="91"/>
      <c r="H21" s="91"/>
      <c r="I21" s="91"/>
      <c r="J21" s="91"/>
      <c r="K21" s="91"/>
      <c r="L21" s="91"/>
      <c r="M21" s="91"/>
      <c r="N21" s="91"/>
      <c r="O21" s="62"/>
    </row>
    <row r="22">
      <c r="A22" s="80" t="str">
        <f>if(D23&gt;=3.7, " A",if(D23&gt;=3.5, " A-",if(D23&gt;=3.3, " B+",if(D23&gt;=3," B",if(D23&gt;=2.7, " B-",if(D23&gt;=2.5," C+",if(D23&gt;=2, " C",if(D23&gt;=1.7, " C-",if(D23&gt;=1.5, " D+",if(D23&gt;=1," D",if(D23&gt;=0.7, " D-",if(D23&gt;=0.5, " F+"," F"))))))))))))</f>
        <v> B-</v>
      </c>
      <c r="B22" s="81" t="s">
        <v>105</v>
      </c>
      <c r="C22" s="94"/>
      <c r="D22" s="92"/>
      <c r="E22" s="62"/>
      <c r="F22" s="89"/>
      <c r="G22" s="91"/>
      <c r="H22" s="91"/>
      <c r="I22" s="91"/>
      <c r="J22" s="91"/>
      <c r="K22" s="91"/>
      <c r="L22" s="91"/>
      <c r="M22" s="91"/>
      <c r="N22" s="91"/>
      <c r="O22" s="62"/>
    </row>
    <row r="23">
      <c r="A23" s="20"/>
      <c r="B23" s="61" t="s">
        <v>69</v>
      </c>
      <c r="C23" s="62"/>
      <c r="D23" s="82">
        <f t="shared" ref="D23:E23" si="16">0.4*D24+0.3*D25+0.3*D26</f>
        <v>2.801785714</v>
      </c>
      <c r="E23" s="83">
        <f t="shared" si="16"/>
        <v>2.575</v>
      </c>
      <c r="F23" s="84">
        <f t="shared" ref="F23:F26" si="18">average(G23:M23)</f>
        <v>3.022857143</v>
      </c>
      <c r="G23" s="85">
        <f t="shared" ref="G23:M23" si="17">Round((G24/3+G25/3+G26/3),2)</f>
        <v>2.67</v>
      </c>
      <c r="H23" s="85">
        <f t="shared" si="17"/>
        <v>2.33</v>
      </c>
      <c r="I23" s="85">
        <f t="shared" si="17"/>
        <v>2.83</v>
      </c>
      <c r="J23" s="85">
        <f t="shared" si="17"/>
        <v>2.83</v>
      </c>
      <c r="K23" s="85">
        <f t="shared" si="17"/>
        <v>3.17</v>
      </c>
      <c r="L23" s="85">
        <f t="shared" si="17"/>
        <v>3.75</v>
      </c>
      <c r="M23" s="85">
        <f t="shared" si="17"/>
        <v>3.58</v>
      </c>
      <c r="N23" s="86"/>
      <c r="O23" s="87"/>
    </row>
    <row r="24">
      <c r="A24" s="20"/>
      <c r="B24" s="61" t="s">
        <v>106</v>
      </c>
      <c r="C24" s="17">
        <f t="shared" ref="C24:C26" si="19">round(($D$23/3+(2*D24)/3),1)</f>
        <v>2.8</v>
      </c>
      <c r="D24" s="88">
        <f t="shared" ref="D24:D26" si="20">$E$1*E24+$F$1*F24</f>
        <v>2.785714286</v>
      </c>
      <c r="E24" s="61">
        <v>2.5</v>
      </c>
      <c r="F24" s="89">
        <f t="shared" si="18"/>
        <v>3.071428571</v>
      </c>
      <c r="G24" s="90">
        <v>3.0</v>
      </c>
      <c r="H24" s="90">
        <v>2.0</v>
      </c>
      <c r="I24" s="90">
        <v>2.5</v>
      </c>
      <c r="J24" s="90">
        <v>3.0</v>
      </c>
      <c r="K24" s="90">
        <v>3.5</v>
      </c>
      <c r="L24" s="90">
        <v>3.75</v>
      </c>
      <c r="M24" s="90">
        <v>3.75</v>
      </c>
      <c r="N24" s="91"/>
      <c r="O24" s="62"/>
    </row>
    <row r="25">
      <c r="A25" s="20"/>
      <c r="B25" s="61" t="s">
        <v>107</v>
      </c>
      <c r="C25" s="17">
        <f t="shared" si="19"/>
        <v>2.8</v>
      </c>
      <c r="D25" s="88">
        <f t="shared" si="20"/>
        <v>2.75</v>
      </c>
      <c r="E25" s="61">
        <v>2.5</v>
      </c>
      <c r="F25" s="89">
        <f t="shared" si="18"/>
        <v>3</v>
      </c>
      <c r="G25" s="90">
        <v>3.0</v>
      </c>
      <c r="H25" s="90">
        <v>3.0</v>
      </c>
      <c r="I25" s="90">
        <v>3.0</v>
      </c>
      <c r="J25" s="90">
        <v>2.0</v>
      </c>
      <c r="K25" s="90">
        <v>3.0</v>
      </c>
      <c r="L25" s="90">
        <v>3.75</v>
      </c>
      <c r="M25" s="90">
        <v>3.25</v>
      </c>
      <c r="N25" s="91"/>
      <c r="O25" s="62"/>
    </row>
    <row r="26">
      <c r="A26" s="20"/>
      <c r="B26" s="61" t="s">
        <v>108</v>
      </c>
      <c r="C26" s="17">
        <f t="shared" si="19"/>
        <v>2.9</v>
      </c>
      <c r="D26" s="88">
        <f t="shared" si="20"/>
        <v>2.875</v>
      </c>
      <c r="E26" s="61">
        <v>2.75</v>
      </c>
      <c r="F26" s="89">
        <f t="shared" si="18"/>
        <v>3</v>
      </c>
      <c r="G26" s="90">
        <v>2.0</v>
      </c>
      <c r="H26" s="90">
        <v>2.0</v>
      </c>
      <c r="I26" s="90">
        <v>3.0</v>
      </c>
      <c r="J26" s="90">
        <v>3.5</v>
      </c>
      <c r="K26" s="90">
        <v>3.0</v>
      </c>
      <c r="L26" s="90">
        <v>3.75</v>
      </c>
      <c r="M26" s="90">
        <v>3.75</v>
      </c>
      <c r="N26" s="91"/>
      <c r="O26" s="62"/>
    </row>
    <row r="27">
      <c r="A27" s="20"/>
      <c r="B27" s="20"/>
      <c r="C27" s="20"/>
      <c r="D27" s="92"/>
      <c r="E27" s="62"/>
      <c r="F27" s="89"/>
      <c r="G27" s="91"/>
      <c r="H27" s="91"/>
      <c r="I27" s="91"/>
      <c r="J27" s="91"/>
      <c r="K27" s="91"/>
      <c r="L27" s="91"/>
      <c r="M27" s="91"/>
      <c r="N27" s="91"/>
      <c r="O27" s="62"/>
    </row>
    <row r="28">
      <c r="A28" s="80" t="str">
        <f>if(D29&gt;=3.7, " A",if(D29&gt;=3.5, " A-",if(D29&gt;=3.3, " B+",if(D29&gt;=3," B",if(D29&gt;=2.7, " B-",if(D29&gt;=2.5," C+",if(D29&gt;=2, " C",if(D29&gt;=1.7, " C-",if(D29&gt;=1.5, " D+",if(D29&gt;=1," D",if(D29&gt;=0.7, " D-",if(D29&gt;=0.5, " F+"," F"))))))))))))</f>
        <v> B+</v>
      </c>
      <c r="B28" s="81" t="s">
        <v>109</v>
      </c>
      <c r="C28" s="94"/>
      <c r="D28" s="92"/>
      <c r="E28" s="62"/>
      <c r="F28" s="89"/>
      <c r="G28" s="91"/>
      <c r="H28" s="91"/>
      <c r="I28" s="91"/>
      <c r="J28" s="91"/>
      <c r="K28" s="91"/>
      <c r="L28" s="91"/>
      <c r="M28" s="91"/>
      <c r="N28" s="91"/>
      <c r="O28" s="62"/>
    </row>
    <row r="29">
      <c r="A29" s="20"/>
      <c r="B29" s="61" t="s">
        <v>110</v>
      </c>
      <c r="C29" s="95">
        <f>round(D29,1)</f>
        <v>3.4</v>
      </c>
      <c r="D29" s="82">
        <f t="shared" ref="D29:E29" si="21">0.4*D30+0.3*D31+0.3*D32</f>
        <v>3.448214286</v>
      </c>
      <c r="E29" s="83">
        <f t="shared" si="21"/>
        <v>3.125</v>
      </c>
      <c r="F29" s="84">
        <f t="shared" ref="F29:F32" si="23">average(G29:M29)</f>
        <v>3.76</v>
      </c>
      <c r="G29" s="85">
        <f t="shared" ref="G29:M29" si="22">Round((G30/3+G31/3+G32/3),2)</f>
        <v>3.33</v>
      </c>
      <c r="H29" s="85">
        <f t="shared" si="22"/>
        <v>4</v>
      </c>
      <c r="I29" s="85">
        <f t="shared" si="22"/>
        <v>3.83</v>
      </c>
      <c r="J29" s="85">
        <f t="shared" si="22"/>
        <v>3.33</v>
      </c>
      <c r="K29" s="85">
        <f t="shared" si="22"/>
        <v>3.83</v>
      </c>
      <c r="L29" s="85">
        <f t="shared" si="22"/>
        <v>4</v>
      </c>
      <c r="M29" s="85">
        <f t="shared" si="22"/>
        <v>4</v>
      </c>
      <c r="N29" s="86"/>
      <c r="O29" s="87"/>
    </row>
    <row r="30">
      <c r="A30" s="20"/>
      <c r="B30" s="61" t="s">
        <v>111</v>
      </c>
      <c r="C30" s="17">
        <f t="shared" ref="C30:C32" si="24">round(($D$29/3+(2*D30)/3),1)</f>
        <v>3.6</v>
      </c>
      <c r="D30" s="88">
        <f t="shared" ref="D30:D32" si="25">$E$1*E30+$F$1*F30</f>
        <v>3.678571429</v>
      </c>
      <c r="E30" s="61">
        <v>3.5</v>
      </c>
      <c r="F30" s="89">
        <f t="shared" si="23"/>
        <v>3.857142857</v>
      </c>
      <c r="G30" s="90">
        <v>3.0</v>
      </c>
      <c r="H30" s="90">
        <v>4.0</v>
      </c>
      <c r="I30" s="90">
        <v>4.0</v>
      </c>
      <c r="J30" s="90">
        <v>4.0</v>
      </c>
      <c r="K30" s="90">
        <v>4.0</v>
      </c>
      <c r="L30" s="90">
        <v>4.0</v>
      </c>
      <c r="M30" s="90">
        <v>4.0</v>
      </c>
      <c r="N30" s="91"/>
      <c r="O30" s="62"/>
    </row>
    <row r="31">
      <c r="A31" s="20"/>
      <c r="B31" s="61" t="s">
        <v>112</v>
      </c>
      <c r="C31" s="17">
        <f t="shared" si="24"/>
        <v>3.3</v>
      </c>
      <c r="D31" s="88">
        <f t="shared" si="25"/>
        <v>3.285714286</v>
      </c>
      <c r="E31" s="61">
        <v>3.0</v>
      </c>
      <c r="F31" s="89">
        <f t="shared" si="23"/>
        <v>3.571428571</v>
      </c>
      <c r="G31" s="90">
        <v>3.0</v>
      </c>
      <c r="H31" s="90">
        <v>4.0</v>
      </c>
      <c r="I31" s="90">
        <v>3.5</v>
      </c>
      <c r="J31" s="90">
        <v>3.0</v>
      </c>
      <c r="K31" s="90">
        <v>3.5</v>
      </c>
      <c r="L31" s="90">
        <v>4.0</v>
      </c>
      <c r="M31" s="90">
        <v>4.0</v>
      </c>
      <c r="N31" s="91"/>
      <c r="O31" s="62"/>
    </row>
    <row r="32">
      <c r="A32" s="20"/>
      <c r="B32" s="61" t="s">
        <v>113</v>
      </c>
      <c r="C32" s="17">
        <f t="shared" si="24"/>
        <v>3.4</v>
      </c>
      <c r="D32" s="88">
        <f t="shared" si="25"/>
        <v>3.303571429</v>
      </c>
      <c r="E32" s="61">
        <v>2.75</v>
      </c>
      <c r="F32" s="89">
        <f t="shared" si="23"/>
        <v>3.857142857</v>
      </c>
      <c r="G32" s="90">
        <v>4.0</v>
      </c>
      <c r="H32" s="90">
        <v>4.0</v>
      </c>
      <c r="I32" s="90">
        <v>4.0</v>
      </c>
      <c r="J32" s="90">
        <v>3.0</v>
      </c>
      <c r="K32" s="90">
        <v>4.0</v>
      </c>
      <c r="L32" s="90">
        <v>4.0</v>
      </c>
      <c r="M32" s="90">
        <v>4.0</v>
      </c>
      <c r="N32" s="91"/>
      <c r="O32" s="62"/>
    </row>
    <row r="33">
      <c r="A33" s="20"/>
      <c r="B33" s="20"/>
      <c r="C33" s="20"/>
      <c r="D33" s="92"/>
      <c r="E33" s="62"/>
      <c r="F33" s="89"/>
      <c r="G33" s="91"/>
      <c r="H33" s="91"/>
      <c r="I33" s="91"/>
      <c r="J33" s="91"/>
      <c r="K33" s="91"/>
      <c r="L33" s="91"/>
      <c r="M33" s="91"/>
      <c r="N33" s="91"/>
      <c r="O33" s="62"/>
    </row>
    <row r="34">
      <c r="A34" s="94"/>
      <c r="B34" s="94"/>
      <c r="C34" s="94"/>
      <c r="D34" s="92"/>
      <c r="E34" s="62"/>
      <c r="F34" s="89"/>
      <c r="G34" s="91"/>
      <c r="H34" s="91"/>
      <c r="I34" s="91"/>
      <c r="J34" s="91"/>
      <c r="K34" s="91"/>
      <c r="L34" s="91"/>
      <c r="M34" s="91"/>
      <c r="N34" s="91"/>
      <c r="O34" s="62"/>
    </row>
    <row r="35">
      <c r="A35" s="20"/>
      <c r="B35" s="62"/>
      <c r="C35" s="62"/>
      <c r="D35" s="82"/>
      <c r="E35" s="87"/>
      <c r="F35" s="84"/>
      <c r="G35" s="86"/>
      <c r="H35" s="86"/>
      <c r="I35" s="86"/>
      <c r="J35" s="86"/>
      <c r="K35" s="86"/>
      <c r="L35" s="86"/>
      <c r="M35" s="86"/>
      <c r="N35" s="86"/>
      <c r="O35" s="87"/>
    </row>
    <row r="36">
      <c r="A36" s="20"/>
      <c r="B36" s="62"/>
      <c r="C36" s="20"/>
      <c r="D36" s="88"/>
      <c r="E36" s="62"/>
      <c r="F36" s="89"/>
      <c r="G36" s="91"/>
      <c r="H36" s="91"/>
      <c r="I36" s="91"/>
      <c r="J36" s="91"/>
      <c r="K36" s="91"/>
      <c r="L36" s="91"/>
      <c r="M36" s="91"/>
      <c r="N36" s="91"/>
      <c r="O36" s="62"/>
    </row>
    <row r="37">
      <c r="A37" s="20"/>
      <c r="B37" s="62"/>
      <c r="C37" s="20"/>
      <c r="D37" s="88"/>
      <c r="E37" s="62"/>
      <c r="F37" s="89"/>
      <c r="G37" s="91"/>
      <c r="H37" s="91"/>
      <c r="I37" s="91"/>
      <c r="J37" s="91"/>
      <c r="K37" s="91"/>
      <c r="L37" s="91"/>
      <c r="M37" s="91"/>
      <c r="N37" s="91"/>
      <c r="O37" s="62"/>
    </row>
    <row r="38">
      <c r="A38" s="20"/>
      <c r="B38" s="62"/>
      <c r="C38" s="20"/>
      <c r="D38" s="88"/>
      <c r="E38" s="62"/>
      <c r="F38" s="89"/>
      <c r="G38" s="91"/>
      <c r="H38" s="91"/>
      <c r="I38" s="91"/>
      <c r="J38" s="91"/>
      <c r="K38" s="91"/>
      <c r="L38" s="91"/>
      <c r="M38" s="91"/>
      <c r="N38" s="91"/>
      <c r="O38" s="62"/>
    </row>
    <row r="39">
      <c r="A39" s="20"/>
      <c r="B39" s="20"/>
      <c r="C39" s="20"/>
      <c r="D39" s="92"/>
      <c r="E39" s="62"/>
      <c r="F39" s="89"/>
      <c r="G39" s="91"/>
      <c r="H39" s="91"/>
      <c r="I39" s="91"/>
      <c r="J39" s="91"/>
      <c r="K39" s="91"/>
      <c r="L39" s="91"/>
      <c r="M39" s="91"/>
      <c r="N39" s="91"/>
      <c r="O39" s="62"/>
    </row>
    <row r="40">
      <c r="A40" s="94"/>
      <c r="B40" s="94"/>
      <c r="C40" s="94"/>
      <c r="D40" s="92"/>
      <c r="E40" s="62"/>
      <c r="F40" s="89"/>
      <c r="G40" s="91"/>
      <c r="H40" s="91"/>
      <c r="I40" s="91"/>
      <c r="J40" s="91"/>
      <c r="K40" s="91"/>
      <c r="L40" s="91"/>
      <c r="M40" s="91"/>
      <c r="N40" s="91"/>
      <c r="O40" s="62"/>
    </row>
    <row r="41">
      <c r="A41" s="20"/>
      <c r="B41" s="62"/>
      <c r="C41" s="62"/>
      <c r="D41" s="82"/>
      <c r="E41" s="87"/>
      <c r="F41" s="84"/>
      <c r="G41" s="86"/>
      <c r="H41" s="86"/>
      <c r="I41" s="86"/>
      <c r="J41" s="86"/>
      <c r="K41" s="86"/>
      <c r="L41" s="86"/>
      <c r="M41" s="86"/>
      <c r="N41" s="86"/>
      <c r="O41" s="87"/>
    </row>
    <row r="42">
      <c r="A42" s="20"/>
      <c r="B42" s="62"/>
      <c r="C42" s="20"/>
      <c r="D42" s="88"/>
      <c r="E42" s="20"/>
      <c r="F42" s="89"/>
      <c r="G42" s="77"/>
      <c r="H42" s="77"/>
      <c r="I42" s="77"/>
      <c r="J42" s="77"/>
      <c r="K42" s="77"/>
      <c r="L42" s="77"/>
      <c r="M42" s="77"/>
      <c r="N42" s="77"/>
      <c r="O42" s="20"/>
    </row>
    <row r="43">
      <c r="A43" s="20"/>
      <c r="B43" s="62"/>
      <c r="C43" s="20"/>
      <c r="D43" s="88"/>
      <c r="E43" s="20"/>
      <c r="F43" s="89"/>
      <c r="G43" s="77"/>
      <c r="H43" s="77"/>
      <c r="I43" s="77"/>
      <c r="J43" s="77"/>
      <c r="K43" s="77"/>
      <c r="L43" s="77"/>
      <c r="M43" s="77"/>
      <c r="N43" s="77"/>
      <c r="O43" s="20"/>
    </row>
    <row r="44">
      <c r="A44" s="20"/>
      <c r="B44" s="62"/>
      <c r="C44" s="20"/>
      <c r="D44" s="88"/>
      <c r="E44" s="20"/>
      <c r="F44" s="89"/>
      <c r="G44" s="77"/>
      <c r="H44" s="77"/>
      <c r="I44" s="77"/>
      <c r="J44" s="77"/>
      <c r="K44" s="77"/>
      <c r="L44" s="77"/>
      <c r="M44" s="77"/>
      <c r="N44" s="77"/>
      <c r="O44" s="20"/>
    </row>
    <row r="45">
      <c r="A45" s="20"/>
      <c r="B45" s="20"/>
      <c r="C45" s="20"/>
      <c r="D45" s="92"/>
      <c r="E45" s="20"/>
      <c r="F45" s="89"/>
      <c r="G45" s="77"/>
      <c r="H45" s="77"/>
      <c r="I45" s="77"/>
      <c r="J45" s="77"/>
      <c r="K45" s="77"/>
      <c r="L45" s="77"/>
      <c r="M45" s="77"/>
      <c r="N45" s="77"/>
      <c r="O45" s="20"/>
    </row>
    <row r="46">
      <c r="A46" s="94"/>
      <c r="B46" s="94"/>
      <c r="C46" s="94"/>
      <c r="D46" s="92"/>
      <c r="E46" s="20"/>
      <c r="F46" s="89"/>
      <c r="G46" s="77"/>
      <c r="H46" s="77"/>
      <c r="I46" s="77"/>
      <c r="J46" s="77"/>
      <c r="K46" s="77"/>
      <c r="L46" s="77"/>
      <c r="M46" s="77"/>
      <c r="N46" s="77"/>
      <c r="O46" s="20"/>
    </row>
    <row r="47">
      <c r="A47" s="20"/>
      <c r="B47" s="62"/>
      <c r="C47" s="62"/>
      <c r="D47" s="82"/>
      <c r="E47" s="87"/>
      <c r="F47" s="84"/>
      <c r="G47" s="86"/>
      <c r="H47" s="86"/>
      <c r="I47" s="86"/>
      <c r="J47" s="86"/>
      <c r="K47" s="86"/>
      <c r="L47" s="86"/>
      <c r="M47" s="86"/>
      <c r="N47" s="86"/>
      <c r="O47" s="87"/>
    </row>
    <row r="48">
      <c r="A48" s="20"/>
      <c r="B48" s="62"/>
      <c r="C48" s="20"/>
      <c r="D48" s="88"/>
      <c r="E48" s="20"/>
      <c r="F48" s="89"/>
      <c r="G48" s="77"/>
      <c r="H48" s="77"/>
      <c r="I48" s="77"/>
      <c r="J48" s="77"/>
      <c r="K48" s="77"/>
      <c r="L48" s="77"/>
      <c r="M48" s="77"/>
      <c r="N48" s="77"/>
      <c r="O48" s="20"/>
    </row>
    <row r="49">
      <c r="A49" s="20"/>
      <c r="B49" s="62"/>
      <c r="C49" s="20"/>
      <c r="D49" s="88"/>
      <c r="E49" s="20"/>
      <c r="F49" s="89"/>
      <c r="G49" s="77"/>
      <c r="H49" s="77"/>
      <c r="I49" s="77"/>
      <c r="J49" s="77"/>
      <c r="K49" s="77"/>
      <c r="L49" s="77"/>
      <c r="M49" s="77"/>
      <c r="N49" s="77"/>
      <c r="O49" s="20"/>
    </row>
    <row r="50">
      <c r="A50" s="20"/>
      <c r="B50" s="62"/>
      <c r="C50" s="20"/>
      <c r="D50" s="88"/>
      <c r="E50" s="20"/>
      <c r="F50" s="89"/>
      <c r="G50" s="77"/>
      <c r="H50" s="77"/>
      <c r="I50" s="77"/>
      <c r="J50" s="77"/>
      <c r="K50" s="77"/>
      <c r="L50" s="77"/>
      <c r="M50" s="77"/>
      <c r="N50" s="77"/>
      <c r="O50" s="20"/>
    </row>
    <row r="51">
      <c r="A51" s="20"/>
      <c r="B51" s="20"/>
      <c r="C51" s="20"/>
      <c r="D51" s="92"/>
      <c r="E51" s="20"/>
      <c r="F51" s="89"/>
      <c r="G51" s="77"/>
      <c r="H51" s="77"/>
      <c r="I51" s="77"/>
      <c r="J51" s="77"/>
      <c r="K51" s="77"/>
      <c r="L51" s="77"/>
      <c r="M51" s="77"/>
      <c r="N51" s="77"/>
      <c r="O51" s="20"/>
    </row>
    <row r="52">
      <c r="A52" s="94"/>
      <c r="B52" s="94"/>
      <c r="C52" s="94"/>
      <c r="D52" s="92"/>
      <c r="E52" s="20"/>
      <c r="F52" s="89"/>
      <c r="G52" s="77"/>
      <c r="H52" s="77"/>
      <c r="I52" s="77"/>
      <c r="J52" s="77"/>
      <c r="K52" s="77"/>
      <c r="L52" s="77"/>
      <c r="M52" s="77"/>
      <c r="N52" s="77"/>
      <c r="O52" s="20"/>
    </row>
    <row r="53">
      <c r="A53" s="20"/>
      <c r="B53" s="62"/>
      <c r="C53" s="62"/>
      <c r="D53" s="82"/>
      <c r="E53" s="87"/>
      <c r="F53" s="84"/>
      <c r="G53" s="86"/>
      <c r="H53" s="86"/>
      <c r="I53" s="86"/>
      <c r="J53" s="86"/>
      <c r="K53" s="86"/>
      <c r="L53" s="86"/>
      <c r="M53" s="86"/>
      <c r="N53" s="86"/>
      <c r="O53" s="87"/>
    </row>
    <row r="54">
      <c r="A54" s="20"/>
      <c r="B54" s="62"/>
      <c r="C54" s="20"/>
      <c r="D54" s="88"/>
      <c r="E54" s="20"/>
      <c r="F54" s="89"/>
      <c r="G54" s="77"/>
      <c r="H54" s="77"/>
      <c r="I54" s="77"/>
      <c r="J54" s="77"/>
      <c r="K54" s="77"/>
      <c r="L54" s="77"/>
      <c r="M54" s="77"/>
      <c r="N54" s="77"/>
      <c r="O54" s="20"/>
    </row>
    <row r="55">
      <c r="A55" s="20"/>
      <c r="B55" s="62"/>
      <c r="C55" s="20"/>
      <c r="D55" s="88"/>
      <c r="E55" s="20"/>
      <c r="F55" s="89"/>
      <c r="G55" s="77"/>
      <c r="H55" s="77"/>
      <c r="I55" s="77"/>
      <c r="J55" s="77"/>
      <c r="K55" s="77"/>
      <c r="L55" s="77"/>
      <c r="M55" s="77"/>
      <c r="N55" s="77"/>
      <c r="O55" s="20"/>
    </row>
    <row r="56">
      <c r="A56" s="20"/>
      <c r="B56" s="62"/>
      <c r="C56" s="20"/>
      <c r="D56" s="88"/>
      <c r="E56" s="20"/>
      <c r="F56" s="89"/>
      <c r="G56" s="77"/>
      <c r="H56" s="77"/>
      <c r="I56" s="77"/>
      <c r="J56" s="77"/>
      <c r="K56" s="77"/>
      <c r="L56" s="77"/>
      <c r="M56" s="77"/>
      <c r="N56" s="77"/>
      <c r="O56" s="20"/>
    </row>
    <row r="57">
      <c r="A57" s="20"/>
      <c r="B57" s="20"/>
      <c r="C57" s="20"/>
      <c r="D57" s="92"/>
      <c r="E57" s="20"/>
      <c r="F57" s="89"/>
      <c r="G57" s="77"/>
      <c r="H57" s="77"/>
      <c r="I57" s="77"/>
      <c r="J57" s="77"/>
      <c r="K57" s="77"/>
      <c r="L57" s="77"/>
      <c r="M57" s="77"/>
      <c r="N57" s="77"/>
      <c r="O57" s="20"/>
    </row>
    <row r="58">
      <c r="A58" s="94"/>
      <c r="B58" s="94"/>
      <c r="C58" s="94"/>
      <c r="D58" s="92"/>
      <c r="E58" s="20"/>
      <c r="F58" s="89"/>
      <c r="G58" s="77"/>
      <c r="H58" s="77"/>
      <c r="I58" s="77"/>
      <c r="J58" s="77"/>
      <c r="K58" s="77"/>
      <c r="L58" s="77"/>
      <c r="M58" s="77"/>
      <c r="N58" s="77"/>
      <c r="O58" s="20"/>
    </row>
    <row r="59">
      <c r="A59" s="20"/>
      <c r="B59" s="62"/>
      <c r="C59" s="62"/>
      <c r="D59" s="82"/>
      <c r="E59" s="87"/>
      <c r="F59" s="84"/>
      <c r="G59" s="86"/>
      <c r="H59" s="86"/>
      <c r="I59" s="86"/>
      <c r="J59" s="86"/>
      <c r="K59" s="86"/>
      <c r="L59" s="86"/>
      <c r="M59" s="86"/>
      <c r="N59" s="86"/>
      <c r="O59" s="87"/>
    </row>
    <row r="60">
      <c r="A60" s="20"/>
      <c r="B60" s="62"/>
      <c r="C60" s="20"/>
      <c r="D60" s="88"/>
      <c r="E60" s="20"/>
      <c r="F60" s="89"/>
      <c r="G60" s="77"/>
      <c r="H60" s="77"/>
      <c r="I60" s="77"/>
      <c r="J60" s="77"/>
      <c r="K60" s="77"/>
      <c r="L60" s="77"/>
      <c r="M60" s="77"/>
      <c r="N60" s="77"/>
      <c r="O60" s="20"/>
    </row>
    <row r="61">
      <c r="A61" s="20"/>
      <c r="B61" s="62"/>
      <c r="C61" s="20"/>
      <c r="D61" s="88"/>
      <c r="E61" s="20"/>
      <c r="F61" s="89"/>
      <c r="G61" s="77"/>
      <c r="H61" s="77"/>
      <c r="I61" s="77"/>
      <c r="J61" s="77"/>
      <c r="K61" s="77"/>
      <c r="L61" s="77"/>
      <c r="M61" s="77"/>
      <c r="N61" s="77"/>
      <c r="O61" s="20"/>
    </row>
    <row r="62">
      <c r="A62" s="20"/>
      <c r="B62" s="62"/>
      <c r="C62" s="20"/>
      <c r="D62" s="88"/>
      <c r="E62" s="20"/>
      <c r="F62" s="89"/>
      <c r="G62" s="77"/>
      <c r="H62" s="77"/>
      <c r="I62" s="77"/>
      <c r="J62" s="77"/>
      <c r="K62" s="77"/>
      <c r="L62" s="77"/>
      <c r="M62" s="77"/>
      <c r="N62" s="77"/>
      <c r="O62" s="20"/>
    </row>
    <row r="63">
      <c r="A63" s="20"/>
      <c r="B63" s="20"/>
      <c r="C63" s="20"/>
      <c r="D63" s="92"/>
      <c r="E63" s="20"/>
      <c r="F63" s="89"/>
      <c r="G63" s="77"/>
      <c r="H63" s="77"/>
      <c r="I63" s="77"/>
      <c r="J63" s="77"/>
      <c r="K63" s="77"/>
      <c r="L63" s="77"/>
      <c r="M63" s="77"/>
      <c r="N63" s="77"/>
      <c r="O63" s="20"/>
    </row>
    <row r="64">
      <c r="A64" s="94"/>
      <c r="B64" s="94"/>
      <c r="C64" s="94"/>
      <c r="D64" s="92"/>
      <c r="E64" s="20"/>
      <c r="F64" s="89"/>
      <c r="G64" s="77"/>
      <c r="H64" s="77"/>
      <c r="I64" s="77"/>
      <c r="J64" s="77"/>
      <c r="K64" s="77"/>
      <c r="L64" s="77"/>
      <c r="M64" s="77"/>
      <c r="N64" s="77"/>
      <c r="O64" s="20"/>
    </row>
    <row r="65">
      <c r="A65" s="20"/>
      <c r="B65" s="62"/>
      <c r="C65" s="62"/>
      <c r="D65" s="82"/>
      <c r="E65" s="87"/>
      <c r="F65" s="84"/>
      <c r="G65" s="86"/>
      <c r="H65" s="86"/>
      <c r="I65" s="86"/>
      <c r="J65" s="86"/>
      <c r="K65" s="86"/>
      <c r="L65" s="86"/>
      <c r="M65" s="86"/>
      <c r="N65" s="86"/>
      <c r="O65" s="87"/>
    </row>
    <row r="66">
      <c r="A66" s="20"/>
      <c r="B66" s="62"/>
      <c r="C66" s="20"/>
      <c r="D66" s="88"/>
      <c r="E66" s="20"/>
      <c r="F66" s="89"/>
      <c r="G66" s="77"/>
      <c r="H66" s="77"/>
      <c r="I66" s="77"/>
      <c r="J66" s="77"/>
      <c r="K66" s="77"/>
      <c r="L66" s="77"/>
      <c r="M66" s="77"/>
      <c r="N66" s="77"/>
      <c r="O66" s="20"/>
    </row>
    <row r="67">
      <c r="A67" s="20"/>
      <c r="B67" s="62"/>
      <c r="C67" s="20"/>
      <c r="D67" s="88"/>
      <c r="E67" s="20"/>
      <c r="F67" s="89"/>
      <c r="G67" s="77"/>
      <c r="H67" s="77"/>
      <c r="I67" s="77"/>
      <c r="J67" s="77"/>
      <c r="K67" s="77"/>
      <c r="L67" s="77"/>
      <c r="M67" s="77"/>
      <c r="N67" s="77"/>
      <c r="O67" s="20"/>
    </row>
    <row r="68">
      <c r="A68" s="20"/>
      <c r="B68" s="62"/>
      <c r="C68" s="20"/>
      <c r="D68" s="88"/>
      <c r="E68" s="20"/>
      <c r="F68" s="89"/>
      <c r="G68" s="77"/>
      <c r="H68" s="77"/>
      <c r="I68" s="77"/>
      <c r="J68" s="77"/>
      <c r="K68" s="77"/>
      <c r="L68" s="77"/>
      <c r="M68" s="77"/>
      <c r="N68" s="77"/>
      <c r="O68" s="20"/>
    </row>
    <row r="69">
      <c r="A69" s="20"/>
      <c r="B69" s="20"/>
      <c r="C69" s="20"/>
      <c r="D69" s="92"/>
      <c r="E69" s="20"/>
      <c r="F69" s="89"/>
      <c r="G69" s="77"/>
      <c r="H69" s="77"/>
      <c r="I69" s="77"/>
      <c r="J69" s="77"/>
      <c r="K69" s="77"/>
      <c r="L69" s="77"/>
      <c r="M69" s="77"/>
      <c r="N69" s="77"/>
      <c r="O69" s="20"/>
    </row>
    <row r="70">
      <c r="A70" s="94"/>
      <c r="B70" s="94"/>
      <c r="C70" s="94"/>
      <c r="D70" s="92"/>
      <c r="E70" s="20"/>
      <c r="F70" s="89"/>
      <c r="G70" s="77"/>
      <c r="H70" s="77"/>
      <c r="I70" s="77"/>
      <c r="J70" s="77"/>
      <c r="K70" s="77"/>
      <c r="L70" s="77"/>
      <c r="M70" s="77"/>
      <c r="N70" s="77"/>
      <c r="O70" s="20"/>
    </row>
    <row r="71">
      <c r="A71" s="20"/>
      <c r="B71" s="62"/>
      <c r="C71" s="62"/>
      <c r="D71" s="82"/>
      <c r="E71" s="87"/>
      <c r="F71" s="84"/>
      <c r="G71" s="86"/>
      <c r="H71" s="86"/>
      <c r="I71" s="86"/>
      <c r="J71" s="86"/>
      <c r="K71" s="86"/>
      <c r="L71" s="86"/>
      <c r="M71" s="86"/>
      <c r="N71" s="86"/>
      <c r="O71" s="87"/>
    </row>
    <row r="72">
      <c r="A72" s="20"/>
      <c r="B72" s="62"/>
      <c r="C72" s="20"/>
      <c r="D72" s="88"/>
      <c r="E72" s="20"/>
      <c r="F72" s="89"/>
      <c r="G72" s="77"/>
      <c r="H72" s="77"/>
      <c r="I72" s="77"/>
      <c r="J72" s="77"/>
      <c r="K72" s="77"/>
      <c r="L72" s="77"/>
      <c r="M72" s="77"/>
      <c r="N72" s="77"/>
      <c r="O72" s="20"/>
    </row>
    <row r="73">
      <c r="A73" s="20"/>
      <c r="B73" s="62"/>
      <c r="C73" s="20"/>
      <c r="D73" s="88"/>
      <c r="E73" s="20"/>
      <c r="F73" s="89"/>
      <c r="G73" s="77"/>
      <c r="H73" s="77"/>
      <c r="I73" s="77"/>
      <c r="J73" s="77"/>
      <c r="K73" s="77"/>
      <c r="L73" s="77"/>
      <c r="M73" s="77"/>
      <c r="N73" s="77"/>
      <c r="O73" s="20"/>
    </row>
    <row r="74">
      <c r="A74" s="20"/>
      <c r="B74" s="62"/>
      <c r="C74" s="20"/>
      <c r="D74" s="88"/>
      <c r="E74" s="20"/>
      <c r="F74" s="89"/>
      <c r="G74" s="77"/>
      <c r="H74" s="77"/>
      <c r="I74" s="77"/>
      <c r="J74" s="77"/>
      <c r="K74" s="77"/>
      <c r="L74" s="77"/>
      <c r="M74" s="77"/>
      <c r="N74" s="77"/>
      <c r="O74" s="20"/>
    </row>
    <row r="75">
      <c r="A75" s="20"/>
      <c r="B75" s="20"/>
      <c r="C75" s="20"/>
      <c r="D75" s="92"/>
      <c r="E75" s="20"/>
      <c r="F75" s="89"/>
      <c r="G75" s="77"/>
      <c r="H75" s="77"/>
      <c r="I75" s="77"/>
      <c r="J75" s="77"/>
      <c r="K75" s="77"/>
      <c r="L75" s="77"/>
      <c r="M75" s="77"/>
      <c r="N75" s="77"/>
      <c r="O75" s="20"/>
    </row>
    <row r="76">
      <c r="A76" s="94"/>
      <c r="B76" s="94"/>
      <c r="C76" s="94"/>
      <c r="D76" s="92"/>
      <c r="E76" s="20"/>
      <c r="F76" s="89"/>
      <c r="G76" s="77"/>
      <c r="H76" s="77"/>
      <c r="I76" s="77"/>
      <c r="J76" s="77"/>
      <c r="K76" s="77"/>
      <c r="L76" s="77"/>
      <c r="M76" s="77"/>
      <c r="N76" s="77"/>
      <c r="O76" s="20"/>
    </row>
    <row r="77">
      <c r="A77" s="20"/>
      <c r="B77" s="62"/>
      <c r="C77" s="62"/>
      <c r="D77" s="82"/>
      <c r="E77" s="87"/>
      <c r="F77" s="84"/>
      <c r="G77" s="86"/>
      <c r="H77" s="86"/>
      <c r="I77" s="86"/>
      <c r="J77" s="86"/>
      <c r="K77" s="86"/>
      <c r="L77" s="86"/>
      <c r="M77" s="86"/>
      <c r="N77" s="86"/>
      <c r="O77" s="87"/>
    </row>
    <row r="78">
      <c r="A78" s="20"/>
      <c r="B78" s="62"/>
      <c r="C78" s="20"/>
      <c r="D78" s="88"/>
      <c r="E78" s="20"/>
      <c r="F78" s="89"/>
      <c r="G78" s="77"/>
      <c r="H78" s="77"/>
      <c r="I78" s="77"/>
      <c r="J78" s="77"/>
      <c r="K78" s="77"/>
      <c r="L78" s="77"/>
      <c r="M78" s="77"/>
      <c r="N78" s="77"/>
      <c r="O78" s="20"/>
    </row>
    <row r="79">
      <c r="A79" s="20"/>
      <c r="B79" s="62"/>
      <c r="C79" s="20"/>
      <c r="D79" s="88"/>
      <c r="E79" s="20"/>
      <c r="F79" s="89"/>
      <c r="G79" s="77"/>
      <c r="H79" s="77"/>
      <c r="I79" s="77"/>
      <c r="J79" s="77"/>
      <c r="K79" s="77"/>
      <c r="L79" s="77"/>
      <c r="M79" s="77"/>
      <c r="N79" s="77"/>
      <c r="O79" s="20"/>
    </row>
    <row r="80">
      <c r="A80" s="20"/>
      <c r="B80" s="62"/>
      <c r="C80" s="20"/>
      <c r="D80" s="88"/>
      <c r="E80" s="20"/>
      <c r="F80" s="89"/>
      <c r="G80" s="77"/>
      <c r="H80" s="77"/>
      <c r="I80" s="77"/>
      <c r="J80" s="77"/>
      <c r="K80" s="77"/>
      <c r="L80" s="77"/>
      <c r="M80" s="77"/>
      <c r="N80" s="77"/>
      <c r="O80" s="20"/>
    </row>
    <row r="81">
      <c r="A81" s="20"/>
      <c r="B81" s="20"/>
      <c r="C81" s="20"/>
      <c r="D81" s="92"/>
      <c r="E81" s="20"/>
      <c r="F81" s="89"/>
      <c r="G81" s="77"/>
      <c r="H81" s="77"/>
      <c r="I81" s="77"/>
      <c r="J81" s="77"/>
      <c r="K81" s="77"/>
      <c r="L81" s="77"/>
      <c r="M81" s="77"/>
      <c r="N81" s="77"/>
      <c r="O81" s="20"/>
    </row>
    <row r="82">
      <c r="A82" s="94"/>
      <c r="B82" s="94"/>
      <c r="C82" s="94"/>
      <c r="D82" s="92"/>
      <c r="E82" s="20"/>
      <c r="F82" s="89"/>
      <c r="G82" s="77"/>
      <c r="H82" s="77"/>
      <c r="I82" s="77"/>
      <c r="J82" s="77"/>
      <c r="K82" s="77"/>
      <c r="L82" s="77"/>
      <c r="M82" s="77"/>
      <c r="N82" s="77"/>
      <c r="O82" s="20"/>
    </row>
    <row r="83">
      <c r="A83" s="20"/>
      <c r="B83" s="62"/>
      <c r="C83" s="62"/>
      <c r="D83" s="82"/>
      <c r="E83" s="87"/>
      <c r="F83" s="84"/>
      <c r="G83" s="86"/>
      <c r="H83" s="86"/>
      <c r="I83" s="86"/>
      <c r="J83" s="86"/>
      <c r="K83" s="86"/>
      <c r="L83" s="86"/>
      <c r="M83" s="86"/>
      <c r="N83" s="86"/>
      <c r="O83" s="87"/>
    </row>
    <row r="84">
      <c r="A84" s="20"/>
      <c r="B84" s="62"/>
      <c r="C84" s="20"/>
      <c r="D84" s="88"/>
      <c r="E84" s="62"/>
      <c r="F84" s="89"/>
      <c r="G84" s="91"/>
      <c r="H84" s="91"/>
      <c r="I84" s="91"/>
      <c r="J84" s="91"/>
      <c r="K84" s="91"/>
      <c r="L84" s="91"/>
      <c r="M84" s="91"/>
      <c r="N84" s="91"/>
      <c r="O84" s="62"/>
    </row>
    <row r="85">
      <c r="A85" s="20"/>
      <c r="B85" s="62"/>
      <c r="C85" s="20"/>
      <c r="D85" s="88"/>
      <c r="E85" s="62"/>
      <c r="F85" s="89"/>
      <c r="G85" s="91"/>
      <c r="H85" s="91"/>
      <c r="I85" s="91"/>
      <c r="J85" s="91"/>
      <c r="K85" s="91"/>
      <c r="L85" s="91"/>
      <c r="M85" s="91"/>
      <c r="N85" s="91"/>
      <c r="O85" s="62"/>
    </row>
    <row r="86">
      <c r="A86" s="20"/>
      <c r="B86" s="62"/>
      <c r="C86" s="20"/>
      <c r="D86" s="88"/>
      <c r="E86" s="20"/>
      <c r="F86" s="89"/>
      <c r="G86" s="77"/>
      <c r="H86" s="77"/>
      <c r="I86" s="77"/>
      <c r="J86" s="77"/>
      <c r="K86" s="77"/>
      <c r="L86" s="77"/>
      <c r="M86" s="77"/>
      <c r="N86" s="77"/>
      <c r="O86" s="20"/>
    </row>
    <row r="87">
      <c r="A87" s="20"/>
      <c r="B87" s="20"/>
      <c r="C87" s="20"/>
      <c r="D87" s="92"/>
      <c r="E87" s="20"/>
      <c r="F87" s="89"/>
      <c r="G87" s="77"/>
      <c r="H87" s="77"/>
      <c r="I87" s="77"/>
      <c r="J87" s="77"/>
      <c r="K87" s="77"/>
      <c r="L87" s="77"/>
      <c r="M87" s="77"/>
      <c r="N87" s="77"/>
      <c r="O87" s="20"/>
    </row>
    <row r="88">
      <c r="A88" s="94"/>
      <c r="B88" s="94"/>
      <c r="C88" s="94"/>
      <c r="D88" s="92"/>
      <c r="E88" s="20"/>
      <c r="F88" s="89"/>
      <c r="G88" s="77"/>
      <c r="H88" s="77"/>
      <c r="I88" s="77"/>
      <c r="J88" s="77"/>
      <c r="K88" s="77"/>
      <c r="L88" s="77"/>
      <c r="M88" s="77"/>
      <c r="N88" s="77"/>
      <c r="O88" s="20"/>
    </row>
    <row r="89">
      <c r="A89" s="20"/>
      <c r="B89" s="62"/>
      <c r="C89" s="62"/>
      <c r="D89" s="82"/>
      <c r="E89" s="87"/>
      <c r="F89" s="84"/>
      <c r="G89" s="86"/>
      <c r="H89" s="86"/>
      <c r="I89" s="86"/>
      <c r="J89" s="86"/>
      <c r="K89" s="86"/>
      <c r="L89" s="86"/>
      <c r="M89" s="86"/>
      <c r="N89" s="86"/>
      <c r="O89" s="87"/>
    </row>
    <row r="90">
      <c r="A90" s="20"/>
      <c r="B90" s="62"/>
      <c r="C90" s="20"/>
      <c r="D90" s="88"/>
      <c r="E90" s="62"/>
      <c r="F90" s="89"/>
      <c r="G90" s="91"/>
      <c r="H90" s="91"/>
      <c r="I90" s="91"/>
      <c r="J90" s="91"/>
      <c r="K90" s="91"/>
      <c r="L90" s="91"/>
      <c r="M90" s="91"/>
      <c r="N90" s="91"/>
      <c r="O90" s="62"/>
    </row>
    <row r="91">
      <c r="A91" s="20"/>
      <c r="B91" s="62"/>
      <c r="C91" s="20"/>
      <c r="D91" s="88"/>
      <c r="E91" s="62"/>
      <c r="F91" s="89"/>
      <c r="G91" s="91"/>
      <c r="H91" s="91"/>
      <c r="I91" s="91"/>
      <c r="J91" s="91"/>
      <c r="K91" s="91"/>
      <c r="L91" s="91"/>
      <c r="M91" s="91"/>
      <c r="N91" s="91"/>
      <c r="O91" s="62"/>
    </row>
    <row r="92">
      <c r="A92" s="20"/>
      <c r="B92" s="62"/>
      <c r="C92" s="20"/>
      <c r="D92" s="88"/>
      <c r="E92" s="62"/>
      <c r="F92" s="89"/>
      <c r="G92" s="91"/>
      <c r="H92" s="91"/>
      <c r="I92" s="91"/>
      <c r="J92" s="91"/>
      <c r="K92" s="91"/>
      <c r="L92" s="91"/>
      <c r="M92" s="91"/>
      <c r="N92" s="91"/>
      <c r="O92" s="62"/>
    </row>
    <row r="93">
      <c r="A93" s="20"/>
      <c r="B93" s="20"/>
      <c r="C93" s="20"/>
      <c r="D93" s="92"/>
      <c r="E93" s="62"/>
      <c r="F93" s="89"/>
      <c r="G93" s="91"/>
      <c r="H93" s="91"/>
      <c r="I93" s="91"/>
      <c r="J93" s="91"/>
      <c r="K93" s="91"/>
      <c r="L93" s="91"/>
      <c r="M93" s="91"/>
      <c r="N93" s="91"/>
      <c r="O93" s="62"/>
    </row>
    <row r="94">
      <c r="A94" s="94"/>
      <c r="B94" s="94"/>
      <c r="C94" s="94"/>
      <c r="D94" s="92"/>
      <c r="E94" s="62"/>
      <c r="F94" s="89"/>
      <c r="G94" s="91"/>
      <c r="H94" s="91"/>
      <c r="I94" s="91"/>
      <c r="J94" s="91"/>
      <c r="K94" s="91"/>
      <c r="L94" s="91"/>
      <c r="M94" s="91"/>
      <c r="N94" s="91"/>
      <c r="O94" s="62"/>
    </row>
    <row r="95">
      <c r="A95" s="20"/>
      <c r="B95" s="62"/>
      <c r="C95" s="62"/>
      <c r="D95" s="82"/>
      <c r="E95" s="87"/>
      <c r="F95" s="84"/>
      <c r="G95" s="86"/>
      <c r="H95" s="86"/>
      <c r="I95" s="86"/>
      <c r="J95" s="86"/>
      <c r="K95" s="86"/>
      <c r="L95" s="86"/>
      <c r="M95" s="86"/>
      <c r="N95" s="86"/>
      <c r="O95" s="87"/>
    </row>
    <row r="96">
      <c r="A96" s="20"/>
      <c r="B96" s="62"/>
      <c r="C96" s="20"/>
      <c r="D96" s="88"/>
      <c r="E96" s="62"/>
      <c r="F96" s="89"/>
      <c r="G96" s="91"/>
      <c r="H96" s="91"/>
      <c r="I96" s="91"/>
      <c r="J96" s="91"/>
      <c r="K96" s="91"/>
      <c r="L96" s="91"/>
      <c r="M96" s="91"/>
      <c r="N96" s="91"/>
      <c r="O96" s="62"/>
    </row>
    <row r="97">
      <c r="A97" s="20"/>
      <c r="B97" s="62"/>
      <c r="C97" s="20"/>
      <c r="D97" s="88"/>
      <c r="E97" s="62"/>
      <c r="F97" s="89"/>
      <c r="G97" s="91"/>
      <c r="H97" s="91"/>
      <c r="I97" s="91"/>
      <c r="J97" s="91"/>
      <c r="K97" s="91"/>
      <c r="L97" s="91"/>
      <c r="M97" s="91"/>
      <c r="N97" s="91"/>
      <c r="O97" s="62"/>
    </row>
    <row r="98">
      <c r="A98" s="20"/>
      <c r="B98" s="62"/>
      <c r="C98" s="20"/>
      <c r="D98" s="88"/>
      <c r="E98" s="62"/>
      <c r="F98" s="89"/>
      <c r="G98" s="91"/>
      <c r="H98" s="91"/>
      <c r="I98" s="91"/>
      <c r="J98" s="91"/>
      <c r="K98" s="91"/>
      <c r="L98" s="91"/>
      <c r="M98" s="91"/>
      <c r="N98" s="91"/>
      <c r="O98" s="62"/>
    </row>
    <row r="99">
      <c r="A99" s="20"/>
      <c r="B99" s="20"/>
      <c r="C99" s="20"/>
      <c r="D99" s="92"/>
      <c r="E99" s="62"/>
      <c r="F99" s="89"/>
      <c r="G99" s="91"/>
      <c r="H99" s="91"/>
      <c r="I99" s="91"/>
      <c r="J99" s="91"/>
      <c r="K99" s="91"/>
      <c r="L99" s="91"/>
      <c r="M99" s="91"/>
      <c r="N99" s="91"/>
      <c r="O99" s="62"/>
    </row>
    <row r="100">
      <c r="A100" s="94"/>
      <c r="B100" s="94"/>
      <c r="C100" s="94"/>
      <c r="D100" s="92"/>
      <c r="E100" s="62"/>
      <c r="F100" s="89"/>
      <c r="G100" s="91"/>
      <c r="H100" s="91"/>
      <c r="I100" s="91"/>
      <c r="J100" s="91"/>
      <c r="K100" s="91"/>
      <c r="L100" s="91"/>
      <c r="M100" s="91"/>
      <c r="N100" s="91"/>
      <c r="O100" s="62"/>
    </row>
    <row r="101">
      <c r="A101" s="20"/>
      <c r="B101" s="62"/>
      <c r="C101" s="62"/>
      <c r="D101" s="82"/>
      <c r="E101" s="87"/>
      <c r="F101" s="84"/>
      <c r="G101" s="86"/>
      <c r="H101" s="86"/>
      <c r="I101" s="86"/>
      <c r="J101" s="86"/>
      <c r="K101" s="86"/>
      <c r="L101" s="86"/>
      <c r="M101" s="86"/>
      <c r="N101" s="86"/>
      <c r="O101" s="87"/>
    </row>
    <row r="102">
      <c r="A102" s="20"/>
      <c r="B102" s="62"/>
      <c r="C102" s="20"/>
      <c r="D102" s="88"/>
      <c r="E102" s="20"/>
      <c r="F102" s="89"/>
      <c r="G102" s="77"/>
      <c r="H102" s="77"/>
      <c r="I102" s="77"/>
      <c r="J102" s="77"/>
      <c r="K102" s="77"/>
      <c r="L102" s="77"/>
      <c r="M102" s="77"/>
      <c r="N102" s="77"/>
      <c r="O102" s="20"/>
    </row>
    <row r="103">
      <c r="A103" s="20"/>
      <c r="B103" s="62"/>
      <c r="C103" s="20"/>
      <c r="D103" s="88"/>
      <c r="E103" s="20"/>
      <c r="F103" s="89"/>
      <c r="G103" s="77"/>
      <c r="H103" s="77"/>
      <c r="I103" s="77"/>
      <c r="J103" s="77"/>
      <c r="K103" s="77"/>
      <c r="L103" s="77"/>
      <c r="M103" s="77"/>
      <c r="N103" s="77"/>
      <c r="O103" s="20"/>
    </row>
    <row r="104">
      <c r="A104" s="20"/>
      <c r="B104" s="62"/>
      <c r="C104" s="20"/>
      <c r="D104" s="88"/>
      <c r="E104" s="20"/>
      <c r="F104" s="89"/>
      <c r="G104" s="77"/>
      <c r="H104" s="77"/>
      <c r="I104" s="77"/>
      <c r="J104" s="77"/>
      <c r="K104" s="77"/>
      <c r="L104" s="77"/>
      <c r="M104" s="77"/>
      <c r="N104" s="77"/>
      <c r="O104" s="20"/>
    </row>
    <row r="105">
      <c r="A105" s="20"/>
      <c r="B105" s="20"/>
      <c r="C105" s="20"/>
      <c r="D105" s="92"/>
      <c r="E105" s="20"/>
      <c r="F105" s="79"/>
      <c r="G105" s="77"/>
      <c r="H105" s="77"/>
      <c r="I105" s="77"/>
      <c r="J105" s="77"/>
      <c r="K105" s="77"/>
      <c r="L105" s="77"/>
      <c r="M105" s="77"/>
      <c r="N105" s="77"/>
      <c r="O105" s="20"/>
    </row>
    <row r="106">
      <c r="A106" s="20"/>
      <c r="B106" s="20"/>
      <c r="C106" s="20"/>
      <c r="D106" s="78"/>
      <c r="E106" s="20"/>
      <c r="F106" s="79"/>
      <c r="G106" s="77"/>
      <c r="H106" s="77"/>
      <c r="I106" s="77"/>
      <c r="J106" s="77"/>
      <c r="K106" s="77"/>
      <c r="L106" s="77"/>
      <c r="M106" s="77"/>
      <c r="N106" s="77"/>
      <c r="O106" s="20"/>
    </row>
    <row r="107">
      <c r="A107" s="20"/>
      <c r="B107" s="20"/>
      <c r="C107" s="20"/>
      <c r="D107" s="78"/>
      <c r="E107" s="20"/>
      <c r="F107" s="79"/>
      <c r="G107" s="77"/>
      <c r="H107" s="77"/>
      <c r="I107" s="77"/>
      <c r="J107" s="77"/>
      <c r="K107" s="77"/>
      <c r="L107" s="77"/>
      <c r="M107" s="77"/>
      <c r="N107" s="77"/>
      <c r="O107" s="20"/>
    </row>
    <row r="108">
      <c r="A108" s="20"/>
      <c r="B108" s="20"/>
      <c r="C108" s="20"/>
      <c r="D108" s="78"/>
      <c r="E108" s="20"/>
      <c r="F108" s="79"/>
      <c r="G108" s="77"/>
      <c r="H108" s="77"/>
      <c r="I108" s="77"/>
      <c r="J108" s="77"/>
      <c r="K108" s="77"/>
      <c r="L108" s="77"/>
      <c r="M108" s="77"/>
      <c r="N108" s="77"/>
      <c r="O108" s="20"/>
    </row>
    <row r="109">
      <c r="A109" s="20"/>
      <c r="B109" s="20"/>
      <c r="C109" s="20"/>
      <c r="D109" s="78"/>
      <c r="E109" s="20"/>
      <c r="F109" s="79"/>
      <c r="G109" s="77"/>
      <c r="H109" s="77"/>
      <c r="I109" s="77"/>
      <c r="J109" s="77"/>
      <c r="K109" s="77"/>
      <c r="L109" s="77"/>
      <c r="M109" s="77"/>
      <c r="N109" s="77"/>
      <c r="O109" s="20"/>
    </row>
    <row r="110">
      <c r="A110" s="20"/>
      <c r="B110" s="20"/>
      <c r="C110" s="20"/>
      <c r="D110" s="78"/>
      <c r="E110" s="20"/>
      <c r="F110" s="79"/>
      <c r="G110" s="77"/>
      <c r="H110" s="77"/>
      <c r="I110" s="77"/>
      <c r="J110" s="77"/>
      <c r="K110" s="77"/>
      <c r="L110" s="77"/>
      <c r="M110" s="77"/>
      <c r="N110" s="77"/>
      <c r="O110" s="20"/>
    </row>
    <row r="111">
      <c r="A111" s="20"/>
      <c r="B111" s="20"/>
      <c r="C111" s="20"/>
      <c r="D111" s="78"/>
      <c r="E111" s="20"/>
      <c r="F111" s="79"/>
      <c r="G111" s="77"/>
      <c r="H111" s="77"/>
      <c r="I111" s="77"/>
      <c r="J111" s="77"/>
      <c r="K111" s="77"/>
      <c r="L111" s="77"/>
      <c r="M111" s="77"/>
      <c r="N111" s="77"/>
      <c r="O111" s="20"/>
    </row>
    <row r="112">
      <c r="A112" s="20"/>
      <c r="B112" s="20"/>
      <c r="C112" s="20"/>
      <c r="D112" s="78"/>
      <c r="E112" s="20"/>
      <c r="F112" s="79"/>
      <c r="G112" s="77"/>
      <c r="H112" s="77"/>
      <c r="I112" s="77"/>
      <c r="J112" s="77"/>
      <c r="K112" s="77"/>
      <c r="L112" s="77"/>
      <c r="M112" s="77"/>
      <c r="N112" s="77"/>
      <c r="O112" s="20"/>
    </row>
    <row r="113">
      <c r="A113" s="20"/>
      <c r="B113" s="20"/>
      <c r="C113" s="20"/>
      <c r="D113" s="78"/>
      <c r="E113" s="20"/>
      <c r="F113" s="79"/>
      <c r="G113" s="77"/>
      <c r="H113" s="77"/>
      <c r="I113" s="77"/>
      <c r="J113" s="77"/>
      <c r="K113" s="77"/>
      <c r="L113" s="77"/>
      <c r="M113" s="77"/>
      <c r="N113" s="77"/>
      <c r="O113" s="20"/>
    </row>
    <row r="114">
      <c r="A114" s="20"/>
      <c r="B114" s="20"/>
      <c r="C114" s="20"/>
      <c r="D114" s="78"/>
      <c r="E114" s="20"/>
      <c r="F114" s="79"/>
      <c r="G114" s="77"/>
      <c r="H114" s="77"/>
      <c r="I114" s="77"/>
      <c r="J114" s="77"/>
      <c r="K114" s="77"/>
      <c r="L114" s="77"/>
      <c r="M114" s="77"/>
      <c r="N114" s="77"/>
      <c r="O114" s="20"/>
    </row>
    <row r="115">
      <c r="A115" s="20"/>
      <c r="B115" s="20"/>
      <c r="C115" s="20"/>
      <c r="D115" s="78"/>
      <c r="E115" s="20"/>
      <c r="F115" s="79"/>
      <c r="G115" s="77"/>
      <c r="H115" s="77"/>
      <c r="I115" s="77"/>
      <c r="J115" s="77"/>
      <c r="K115" s="77"/>
      <c r="L115" s="77"/>
      <c r="M115" s="77"/>
      <c r="N115" s="77"/>
      <c r="O115" s="20"/>
    </row>
    <row r="116">
      <c r="A116" s="20"/>
      <c r="B116" s="20"/>
      <c r="C116" s="20"/>
      <c r="D116" s="78"/>
      <c r="E116" s="20"/>
      <c r="F116" s="79"/>
      <c r="G116" s="77"/>
      <c r="H116" s="77"/>
      <c r="I116" s="77"/>
      <c r="J116" s="77"/>
      <c r="K116" s="77"/>
      <c r="L116" s="77"/>
      <c r="M116" s="77"/>
      <c r="N116" s="77"/>
      <c r="O116" s="20"/>
    </row>
    <row r="117">
      <c r="A117" s="20"/>
      <c r="B117" s="20"/>
      <c r="C117" s="20"/>
      <c r="D117" s="78"/>
      <c r="E117" s="20"/>
      <c r="F117" s="79"/>
      <c r="G117" s="77"/>
      <c r="H117" s="77"/>
      <c r="I117" s="77"/>
      <c r="J117" s="77"/>
      <c r="K117" s="77"/>
      <c r="L117" s="77"/>
      <c r="M117" s="77"/>
      <c r="N117" s="77"/>
      <c r="O117" s="20"/>
    </row>
    <row r="118">
      <c r="A118" s="20"/>
      <c r="B118" s="20"/>
      <c r="C118" s="20"/>
      <c r="D118" s="78"/>
      <c r="E118" s="20"/>
      <c r="F118" s="79"/>
      <c r="G118" s="77"/>
      <c r="H118" s="77"/>
      <c r="I118" s="77"/>
      <c r="J118" s="77"/>
      <c r="K118" s="77"/>
      <c r="L118" s="77"/>
      <c r="M118" s="77"/>
      <c r="N118" s="77"/>
      <c r="O118" s="20"/>
    </row>
    <row r="119">
      <c r="A119" s="20"/>
      <c r="B119" s="20"/>
      <c r="C119" s="20"/>
      <c r="D119" s="78"/>
      <c r="E119" s="20"/>
      <c r="F119" s="79"/>
      <c r="G119" s="77"/>
      <c r="H119" s="77"/>
      <c r="I119" s="77"/>
      <c r="J119" s="77"/>
      <c r="K119" s="77"/>
      <c r="L119" s="77"/>
      <c r="M119" s="77"/>
      <c r="N119" s="77"/>
      <c r="O119" s="20"/>
    </row>
    <row r="120">
      <c r="A120" s="20"/>
      <c r="B120" s="20"/>
      <c r="C120" s="20"/>
      <c r="D120" s="78"/>
      <c r="E120" s="20"/>
      <c r="F120" s="79"/>
      <c r="G120" s="77"/>
      <c r="H120" s="77"/>
      <c r="I120" s="77"/>
      <c r="J120" s="77"/>
      <c r="K120" s="77"/>
      <c r="L120" s="77"/>
      <c r="M120" s="77"/>
      <c r="N120" s="77"/>
      <c r="O120" s="20"/>
    </row>
    <row r="121">
      <c r="A121" s="20"/>
      <c r="B121" s="20"/>
      <c r="C121" s="20"/>
      <c r="D121" s="78"/>
      <c r="E121" s="20"/>
      <c r="F121" s="79"/>
      <c r="G121" s="77"/>
      <c r="H121" s="77"/>
      <c r="I121" s="77"/>
      <c r="J121" s="77"/>
      <c r="K121" s="77"/>
      <c r="L121" s="77"/>
      <c r="M121" s="77"/>
      <c r="N121" s="77"/>
      <c r="O121" s="20"/>
    </row>
  </sheetData>
  <conditionalFormatting sqref="D5">
    <cfRule type="cellIs" dxfId="1" priority="1" operator="equal">
      <formula>"e"</formula>
    </cfRule>
  </conditionalFormatting>
  <conditionalFormatting sqref="D11">
    <cfRule type="cellIs" dxfId="1" priority="2" operator="equal">
      <formula>"e"</formula>
    </cfRule>
  </conditionalFormatting>
  <conditionalFormatting sqref="D17">
    <cfRule type="cellIs" dxfId="1" priority="3" operator="equal">
      <formula>"e"</formula>
    </cfRule>
  </conditionalFormatting>
  <conditionalFormatting sqref="D23">
    <cfRule type="cellIs" dxfId="1" priority="4" operator="equal">
      <formula>"e"</formula>
    </cfRule>
  </conditionalFormatting>
  <conditionalFormatting sqref="D29">
    <cfRule type="cellIs" dxfId="1" priority="5" operator="equal">
      <formula>"e"</formula>
    </cfRule>
  </conditionalFormatting>
  <conditionalFormatting sqref="D35">
    <cfRule type="cellIs" dxfId="1" priority="6" operator="equal">
      <formula>"e"</formula>
    </cfRule>
  </conditionalFormatting>
  <conditionalFormatting sqref="D41">
    <cfRule type="cellIs" dxfId="1" priority="7" operator="equal">
      <formula>"e"</formula>
    </cfRule>
  </conditionalFormatting>
  <conditionalFormatting sqref="D83">
    <cfRule type="cellIs" dxfId="1" priority="8" operator="equal">
      <formula>"e"</formula>
    </cfRule>
  </conditionalFormatting>
  <conditionalFormatting sqref="D89">
    <cfRule type="cellIs" dxfId="1" priority="9" operator="equal">
      <formula>"e"</formula>
    </cfRule>
  </conditionalFormatting>
  <conditionalFormatting sqref="D95">
    <cfRule type="cellIs" dxfId="1" priority="10" operator="equal">
      <formula>"e"</formula>
    </cfRule>
  </conditionalFormatting>
  <conditionalFormatting sqref="D101">
    <cfRule type="cellIs" dxfId="1" priority="11" operator="equal">
      <formula>"e"</formula>
    </cfRule>
  </conditionalFormatting>
  <conditionalFormatting sqref="E5:E41">
    <cfRule type="cellIs" dxfId="1" priority="12" operator="equal">
      <formula>"e"</formula>
    </cfRule>
  </conditionalFormatting>
  <conditionalFormatting sqref="D47:E47">
    <cfRule type="cellIs" dxfId="1" priority="13" operator="equal">
      <formula>"e"</formula>
    </cfRule>
  </conditionalFormatting>
  <conditionalFormatting sqref="D53:E53">
    <cfRule type="cellIs" dxfId="1" priority="14" operator="equal">
      <formula>"e"</formula>
    </cfRule>
  </conditionalFormatting>
  <conditionalFormatting sqref="D59:E59">
    <cfRule type="cellIs" dxfId="1" priority="15" operator="equal">
      <formula>"e"</formula>
    </cfRule>
  </conditionalFormatting>
  <conditionalFormatting sqref="D65:E65">
    <cfRule type="cellIs" dxfId="1" priority="16" operator="equal">
      <formula>"e"</formula>
    </cfRule>
  </conditionalFormatting>
  <conditionalFormatting sqref="D71:E71">
    <cfRule type="cellIs" dxfId="1" priority="17" operator="equal">
      <formula>"e"</formula>
    </cfRule>
  </conditionalFormatting>
  <conditionalFormatting sqref="D77:E77">
    <cfRule type="cellIs" dxfId="1" priority="18" operator="equal">
      <formula>"e"</formula>
    </cfRule>
  </conditionalFormatting>
  <conditionalFormatting sqref="E83:E85">
    <cfRule type="cellIs" dxfId="1" priority="19" operator="equal">
      <formula>"e"</formula>
    </cfRule>
  </conditionalFormatting>
  <conditionalFormatting sqref="E89:E101">
    <cfRule type="cellIs" dxfId="1" priority="20" operator="equal">
      <formula>"e"</formula>
    </cfRule>
  </conditionalFormatting>
  <conditionalFormatting sqref="G5:O41">
    <cfRule type="cellIs" dxfId="1" priority="21" operator="equal">
      <formula>"e"</formula>
    </cfRule>
  </conditionalFormatting>
  <conditionalFormatting sqref="G47:O47">
    <cfRule type="cellIs" dxfId="1" priority="22" operator="equal">
      <formula>"e"</formula>
    </cfRule>
  </conditionalFormatting>
  <conditionalFormatting sqref="G53:O53">
    <cfRule type="cellIs" dxfId="1" priority="23" operator="equal">
      <formula>"e"</formula>
    </cfRule>
  </conditionalFormatting>
  <conditionalFormatting sqref="G59:O59">
    <cfRule type="cellIs" dxfId="1" priority="24" operator="equal">
      <formula>"e"</formula>
    </cfRule>
  </conditionalFormatting>
  <conditionalFormatting sqref="G65:O65">
    <cfRule type="cellIs" dxfId="1" priority="25" operator="equal">
      <formula>"e"</formula>
    </cfRule>
  </conditionalFormatting>
  <conditionalFormatting sqref="G71:O71">
    <cfRule type="cellIs" dxfId="1" priority="26" operator="equal">
      <formula>"e"</formula>
    </cfRule>
  </conditionalFormatting>
  <conditionalFormatting sqref="G77:O77">
    <cfRule type="cellIs" dxfId="1" priority="27" operator="equal">
      <formula>"e"</formula>
    </cfRule>
  </conditionalFormatting>
  <conditionalFormatting sqref="G83:O85">
    <cfRule type="cellIs" dxfId="1" priority="28" operator="equal">
      <formula>"e"</formula>
    </cfRule>
  </conditionalFormatting>
  <conditionalFormatting sqref="G89:O101">
    <cfRule type="cellIs" dxfId="1" priority="29" operator="equal">
      <formula>"e"</formula>
    </cfRule>
  </conditionalFormatting>
  <conditionalFormatting sqref="D5">
    <cfRule type="cellIs" dxfId="2" priority="30" operator="equal">
      <formula>0</formula>
    </cfRule>
  </conditionalFormatting>
  <conditionalFormatting sqref="D11">
    <cfRule type="cellIs" dxfId="2" priority="31" operator="equal">
      <formula>0</formula>
    </cfRule>
  </conditionalFormatting>
  <conditionalFormatting sqref="D17">
    <cfRule type="cellIs" dxfId="2" priority="32" operator="equal">
      <formula>0</formula>
    </cfRule>
  </conditionalFormatting>
  <conditionalFormatting sqref="D23">
    <cfRule type="cellIs" dxfId="2" priority="33" operator="equal">
      <formula>0</formula>
    </cfRule>
  </conditionalFormatting>
  <conditionalFormatting sqref="D29">
    <cfRule type="cellIs" dxfId="2" priority="34" operator="equal">
      <formula>0</formula>
    </cfRule>
  </conditionalFormatting>
  <conditionalFormatting sqref="D35">
    <cfRule type="cellIs" dxfId="2" priority="35" operator="equal">
      <formula>0</formula>
    </cfRule>
  </conditionalFormatting>
  <conditionalFormatting sqref="D41">
    <cfRule type="cellIs" dxfId="2" priority="36" operator="equal">
      <formula>0</formula>
    </cfRule>
  </conditionalFormatting>
  <conditionalFormatting sqref="D83">
    <cfRule type="cellIs" dxfId="2" priority="37" operator="equal">
      <formula>0</formula>
    </cfRule>
  </conditionalFormatting>
  <conditionalFormatting sqref="D89">
    <cfRule type="cellIs" dxfId="2" priority="38" operator="equal">
      <formula>0</formula>
    </cfRule>
  </conditionalFormatting>
  <conditionalFormatting sqref="D95">
    <cfRule type="cellIs" dxfId="2" priority="39" operator="equal">
      <formula>0</formula>
    </cfRule>
  </conditionalFormatting>
  <conditionalFormatting sqref="D101">
    <cfRule type="cellIs" dxfId="2" priority="40" operator="equal">
      <formula>0</formula>
    </cfRule>
  </conditionalFormatting>
  <conditionalFormatting sqref="E5:E41">
    <cfRule type="cellIs" dxfId="2" priority="41" operator="equal">
      <formula>0</formula>
    </cfRule>
  </conditionalFormatting>
  <conditionalFormatting sqref="D47:E47">
    <cfRule type="cellIs" dxfId="2" priority="42" operator="equal">
      <formula>0</formula>
    </cfRule>
  </conditionalFormatting>
  <conditionalFormatting sqref="D53:E53">
    <cfRule type="cellIs" dxfId="2" priority="43" operator="equal">
      <formula>0</formula>
    </cfRule>
  </conditionalFormatting>
  <conditionalFormatting sqref="D59:E59">
    <cfRule type="cellIs" dxfId="2" priority="44" operator="equal">
      <formula>0</formula>
    </cfRule>
  </conditionalFormatting>
  <conditionalFormatting sqref="D65:E65">
    <cfRule type="cellIs" dxfId="2" priority="45" operator="equal">
      <formula>0</formula>
    </cfRule>
  </conditionalFormatting>
  <conditionalFormatting sqref="D71:E71">
    <cfRule type="cellIs" dxfId="2" priority="46" operator="equal">
      <formula>0</formula>
    </cfRule>
  </conditionalFormatting>
  <conditionalFormatting sqref="D77:E77">
    <cfRule type="cellIs" dxfId="2" priority="47" operator="equal">
      <formula>0</formula>
    </cfRule>
  </conditionalFormatting>
  <conditionalFormatting sqref="E83:E85">
    <cfRule type="cellIs" dxfId="2" priority="48" operator="equal">
      <formula>0</formula>
    </cfRule>
  </conditionalFormatting>
  <conditionalFormatting sqref="E89:E101">
    <cfRule type="cellIs" dxfId="2" priority="49" operator="equal">
      <formula>0</formula>
    </cfRule>
  </conditionalFormatting>
  <conditionalFormatting sqref="G5:O41">
    <cfRule type="cellIs" dxfId="2" priority="50" operator="equal">
      <formula>0</formula>
    </cfRule>
  </conditionalFormatting>
  <conditionalFormatting sqref="G47:O47">
    <cfRule type="cellIs" dxfId="2" priority="51" operator="equal">
      <formula>0</formula>
    </cfRule>
  </conditionalFormatting>
  <conditionalFormatting sqref="G53:O53">
    <cfRule type="cellIs" dxfId="2" priority="52" operator="equal">
      <formula>0</formula>
    </cfRule>
  </conditionalFormatting>
  <conditionalFormatting sqref="G59:O59">
    <cfRule type="cellIs" dxfId="2" priority="53" operator="equal">
      <formula>0</formula>
    </cfRule>
  </conditionalFormatting>
  <conditionalFormatting sqref="G65:O65">
    <cfRule type="cellIs" dxfId="2" priority="54" operator="equal">
      <formula>0</formula>
    </cfRule>
  </conditionalFormatting>
  <conditionalFormatting sqref="G71:O71">
    <cfRule type="cellIs" dxfId="2" priority="55" operator="equal">
      <formula>0</formula>
    </cfRule>
  </conditionalFormatting>
  <conditionalFormatting sqref="G77:O77">
    <cfRule type="cellIs" dxfId="2" priority="56" operator="equal">
      <formula>0</formula>
    </cfRule>
  </conditionalFormatting>
  <conditionalFormatting sqref="G83:O85">
    <cfRule type="cellIs" dxfId="2" priority="57" operator="equal">
      <formula>0</formula>
    </cfRule>
  </conditionalFormatting>
  <conditionalFormatting sqref="G89:O101">
    <cfRule type="cellIs" dxfId="2" priority="58" operator="equal">
      <formula>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1.88"/>
    <col customWidth="1" min="2" max="2" width="10.75"/>
    <col customWidth="1" min="3" max="3" width="7.38"/>
    <col customWidth="1" min="4" max="4" width="8.75"/>
    <col customWidth="1" min="5" max="6" width="7.75"/>
    <col customWidth="1" min="7" max="20" width="15.13"/>
  </cols>
  <sheetData>
    <row r="1">
      <c r="B1" s="96" t="s">
        <v>64</v>
      </c>
    </row>
    <row r="2">
      <c r="A2" s="97" t="s">
        <v>114</v>
      </c>
      <c r="B2" s="98">
        <v>0.67</v>
      </c>
    </row>
    <row r="3">
      <c r="A3" s="97" t="s">
        <v>115</v>
      </c>
      <c r="B3" s="99">
        <f>1-B2</f>
        <v>0.33</v>
      </c>
    </row>
    <row r="5">
      <c r="A5" s="97" t="s">
        <v>114</v>
      </c>
      <c r="B5" s="97" t="s">
        <v>64</v>
      </c>
      <c r="C5" s="97" t="s">
        <v>116</v>
      </c>
      <c r="D5" s="96" t="s">
        <v>91</v>
      </c>
      <c r="E5" s="100"/>
      <c r="F5" s="100"/>
      <c r="G5" s="100"/>
      <c r="H5" s="100"/>
      <c r="I5" s="100"/>
      <c r="J5" s="100"/>
      <c r="K5" s="100"/>
      <c r="L5" s="100"/>
      <c r="M5" s="100"/>
      <c r="N5" s="100"/>
      <c r="O5" s="100"/>
      <c r="P5" s="100"/>
      <c r="Q5" s="100"/>
      <c r="R5" s="100"/>
      <c r="S5" s="100"/>
      <c r="T5" s="100"/>
    </row>
    <row r="6">
      <c r="A6" s="97" t="s">
        <v>117</v>
      </c>
      <c r="B6" s="101">
        <f t="shared" ref="B6:B8" si="1">1/3</f>
        <v>0.3333333333</v>
      </c>
      <c r="C6" s="102">
        <v>4.0</v>
      </c>
      <c r="D6" s="101">
        <f t="shared" ref="D6:D8" si="2">$C$9*$B$3+C6*$B$2</f>
        <v>3.78</v>
      </c>
      <c r="E6" s="99" t="str">
        <f t="shared" ref="E6:E8" si="3">if(D6&gt;=3.7, " A",if(D6&gt;=3.5, " A-",if(D6&gt;=3.3, " B+",if(D6&gt;=3," B",if(D6&gt;=2.7, " B-",if(D6&gt;=2.5," C+",if(D6&gt;=2, " C",if(D6&gt;=1.7, " C-",if(D6&gt;=1.5, " D+",if(D6&gt;=1," D",if(D6&gt;=0.7, " D-",if(D6&gt;=0.5, " F+"," F"))))))))))))</f>
        <v> A</v>
      </c>
    </row>
    <row r="7">
      <c r="A7" s="97" t="s">
        <v>118</v>
      </c>
      <c r="B7" s="101">
        <f t="shared" si="1"/>
        <v>0.3333333333</v>
      </c>
      <c r="C7" s="102">
        <v>2.0</v>
      </c>
      <c r="D7" s="101">
        <f t="shared" si="2"/>
        <v>2.44</v>
      </c>
      <c r="E7" s="99" t="str">
        <f t="shared" si="3"/>
        <v> C</v>
      </c>
    </row>
    <row r="8">
      <c r="A8" s="97" t="s">
        <v>119</v>
      </c>
      <c r="B8" s="101">
        <f t="shared" si="1"/>
        <v>0.3333333333</v>
      </c>
      <c r="C8" s="102">
        <v>4.0</v>
      </c>
      <c r="D8" s="101">
        <f t="shared" si="2"/>
        <v>3.78</v>
      </c>
      <c r="E8" s="99" t="str">
        <f t="shared" si="3"/>
        <v> A</v>
      </c>
    </row>
    <row r="9">
      <c r="B9" s="103" t="s">
        <v>115</v>
      </c>
      <c r="C9" s="104">
        <f>(C6*B6)+(C7*B7)+(C8*B8)</f>
        <v>3.333333333</v>
      </c>
      <c r="D9" s="101"/>
    </row>
    <row r="10">
      <c r="D10" s="101"/>
    </row>
    <row r="11">
      <c r="D11" s="101"/>
    </row>
    <row r="12">
      <c r="A12" s="98" t="s">
        <v>120</v>
      </c>
      <c r="D12" s="101"/>
    </row>
    <row r="13">
      <c r="A13" s="98" t="s">
        <v>121</v>
      </c>
      <c r="D13" s="101"/>
    </row>
    <row r="14">
      <c r="A14" s="98" t="s">
        <v>122</v>
      </c>
      <c r="D14" s="101"/>
      <c r="G14" s="105"/>
      <c r="H14" s="106"/>
    </row>
    <row r="15">
      <c r="A15" s="98" t="s">
        <v>123</v>
      </c>
      <c r="D15" s="101"/>
      <c r="G15" s="105"/>
      <c r="H15" s="106"/>
    </row>
    <row r="16">
      <c r="A16" s="98" t="s">
        <v>124</v>
      </c>
      <c r="D16" s="101"/>
      <c r="G16" s="105"/>
      <c r="H16" s="106"/>
    </row>
    <row r="17">
      <c r="A17" s="98" t="s">
        <v>125</v>
      </c>
      <c r="D17" s="101"/>
      <c r="G17" s="105"/>
      <c r="H17" s="106"/>
    </row>
    <row r="18">
      <c r="A18" s="98" t="s">
        <v>126</v>
      </c>
      <c r="D18" s="101"/>
      <c r="G18" s="105"/>
      <c r="H18" s="106"/>
    </row>
    <row r="19">
      <c r="A19" s="98" t="s">
        <v>127</v>
      </c>
      <c r="D19" s="101"/>
      <c r="G19" s="105"/>
      <c r="H19" s="106"/>
    </row>
    <row r="20">
      <c r="A20" s="98" t="s">
        <v>128</v>
      </c>
      <c r="D20" s="101"/>
      <c r="G20" s="105"/>
      <c r="H20" s="106"/>
    </row>
    <row r="21">
      <c r="A21" s="98" t="s">
        <v>129</v>
      </c>
      <c r="D21" s="101"/>
      <c r="G21" s="105"/>
      <c r="H21" s="106"/>
    </row>
    <row r="22">
      <c r="A22" s="98" t="s">
        <v>130</v>
      </c>
      <c r="D22" s="101"/>
      <c r="G22" s="105"/>
      <c r="H22" s="106"/>
    </row>
    <row r="23">
      <c r="A23" s="98" t="s">
        <v>131</v>
      </c>
      <c r="D23" s="101"/>
      <c r="G23" s="105"/>
      <c r="H23" s="106"/>
    </row>
    <row r="24">
      <c r="A24" s="98" t="s">
        <v>132</v>
      </c>
      <c r="D24" s="101"/>
    </row>
    <row r="25">
      <c r="A25" s="98" t="s">
        <v>133</v>
      </c>
      <c r="D25" s="101"/>
    </row>
    <row r="26">
      <c r="A26" s="98" t="s">
        <v>134</v>
      </c>
      <c r="D26" s="101"/>
    </row>
    <row r="27">
      <c r="A27" s="98" t="s">
        <v>135</v>
      </c>
      <c r="D27" s="101"/>
    </row>
    <row r="28">
      <c r="A28" s="98" t="s">
        <v>136</v>
      </c>
      <c r="D28" s="101"/>
    </row>
    <row r="29">
      <c r="D29" s="101"/>
    </row>
    <row r="30">
      <c r="D30" s="101"/>
    </row>
    <row r="31">
      <c r="A31" s="106"/>
      <c r="D31" s="101"/>
    </row>
    <row r="32">
      <c r="A32" s="106"/>
      <c r="D32" s="101"/>
    </row>
    <row r="33">
      <c r="A33" s="106"/>
      <c r="D33" s="101"/>
    </row>
    <row r="34">
      <c r="D34" s="101"/>
    </row>
    <row r="35">
      <c r="D35" s="101"/>
    </row>
    <row r="36">
      <c r="D36" s="101"/>
    </row>
    <row r="37">
      <c r="D37" s="101"/>
    </row>
    <row r="38">
      <c r="D38" s="101"/>
    </row>
    <row r="39">
      <c r="D39" s="101"/>
    </row>
    <row r="40">
      <c r="D40" s="101"/>
    </row>
    <row r="41">
      <c r="D41" s="101"/>
    </row>
    <row r="42">
      <c r="D42" s="101"/>
    </row>
    <row r="43">
      <c r="D43" s="101"/>
    </row>
    <row r="44">
      <c r="D44" s="101"/>
    </row>
    <row r="45">
      <c r="D45" s="101"/>
    </row>
    <row r="46">
      <c r="D46" s="101"/>
    </row>
    <row r="47">
      <c r="D47" s="101"/>
    </row>
    <row r="48">
      <c r="D48" s="101"/>
    </row>
    <row r="49">
      <c r="D49" s="101"/>
    </row>
    <row r="50">
      <c r="D50" s="101"/>
    </row>
    <row r="51">
      <c r="D51" s="101"/>
    </row>
    <row r="52">
      <c r="D52" s="101"/>
    </row>
    <row r="53">
      <c r="D53" s="101"/>
    </row>
    <row r="54">
      <c r="D54" s="101"/>
    </row>
    <row r="55">
      <c r="D55" s="101"/>
    </row>
    <row r="56">
      <c r="D56" s="101"/>
    </row>
    <row r="57">
      <c r="D57" s="101"/>
    </row>
    <row r="58">
      <c r="D58" s="101"/>
    </row>
    <row r="59">
      <c r="D59" s="101"/>
    </row>
    <row r="60">
      <c r="D60" s="101"/>
    </row>
    <row r="61">
      <c r="D61" s="101"/>
    </row>
    <row r="62">
      <c r="D62" s="101"/>
    </row>
    <row r="63">
      <c r="D63" s="101"/>
    </row>
    <row r="64">
      <c r="D64" s="101"/>
    </row>
    <row r="65">
      <c r="D65" s="101"/>
    </row>
    <row r="66">
      <c r="D66" s="101"/>
    </row>
    <row r="67">
      <c r="D67" s="101"/>
    </row>
    <row r="68">
      <c r="D68" s="101"/>
    </row>
    <row r="69">
      <c r="D69" s="101"/>
    </row>
    <row r="70">
      <c r="D70" s="101"/>
    </row>
    <row r="71">
      <c r="D71" s="101"/>
    </row>
    <row r="72">
      <c r="D72" s="101"/>
    </row>
    <row r="73">
      <c r="D73" s="101"/>
    </row>
    <row r="74">
      <c r="D74" s="101"/>
    </row>
    <row r="75">
      <c r="D75" s="101"/>
    </row>
    <row r="76">
      <c r="D76" s="101"/>
    </row>
    <row r="77">
      <c r="D77" s="101"/>
    </row>
    <row r="78">
      <c r="D78" s="101"/>
    </row>
    <row r="79">
      <c r="D79" s="101"/>
    </row>
    <row r="80">
      <c r="D80" s="101"/>
    </row>
    <row r="81">
      <c r="D81" s="101"/>
    </row>
    <row r="82">
      <c r="D82" s="101"/>
    </row>
    <row r="83">
      <c r="D83" s="101"/>
    </row>
    <row r="84">
      <c r="D84" s="101"/>
    </row>
    <row r="85">
      <c r="D85" s="101"/>
    </row>
    <row r="86">
      <c r="D86" s="101"/>
    </row>
    <row r="87">
      <c r="D87" s="101"/>
    </row>
    <row r="88">
      <c r="D88" s="101"/>
    </row>
    <row r="89">
      <c r="D89" s="101"/>
    </row>
    <row r="90">
      <c r="D90" s="101"/>
    </row>
    <row r="91">
      <c r="D91" s="101"/>
    </row>
    <row r="92">
      <c r="D92" s="101"/>
    </row>
    <row r="93">
      <c r="D93" s="101"/>
    </row>
    <row r="94">
      <c r="D94" s="101"/>
    </row>
    <row r="95">
      <c r="D95" s="101"/>
    </row>
    <row r="96">
      <c r="D96" s="101"/>
    </row>
    <row r="97">
      <c r="D97" s="101"/>
    </row>
    <row r="98">
      <c r="D98" s="101"/>
    </row>
    <row r="99">
      <c r="D99" s="101"/>
    </row>
    <row r="100">
      <c r="D100" s="101"/>
    </row>
    <row r="101">
      <c r="D101" s="101"/>
    </row>
  </sheetData>
  <drawing r:id="rId1"/>
</worksheet>
</file>