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sonam/Downloads/"/>
    </mc:Choice>
  </mc:AlternateContent>
  <xr:revisionPtr revIDLastSave="0" documentId="13_ncr:1_{3939F1EC-735F-B348-A2C2-DC7BD807D211}" xr6:coauthVersionLast="45" xr6:coauthVersionMax="45" xr10:uidLastSave="{00000000-0000-0000-0000-000000000000}"/>
  <workbookProtection workbookPassword="CC23" lockStructure="1"/>
  <bookViews>
    <workbookView xWindow="0" yWindow="460" windowWidth="25600" windowHeight="15540" xr2:uid="{00000000-000D-0000-FFFF-FFFF00000000}"/>
  </bookViews>
  <sheets>
    <sheet name="COSRX" sheetId="1" r:id="rId1"/>
    <sheet name="Sheet1" sheetId="2" state="hidden" r:id="rId2"/>
  </sheets>
  <definedNames>
    <definedName name="_xlnm._FilterDatabase" localSheetId="0" hidden="1">COSRX!$A$8:$M$8</definedName>
    <definedName name="_xlnm._FilterDatabase" localSheetId="1" hidden="1">Sheet1!$A$19:$I$19</definedName>
    <definedName name="_xlnm.Print_Area" localSheetId="1">Sheet1!$A$1:$I$111</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97" i="2" l="1"/>
  <c r="F97" i="2"/>
  <c r="C97" i="2"/>
  <c r="G96" i="2"/>
  <c r="F96" i="2"/>
  <c r="C96" i="2"/>
  <c r="G95" i="2"/>
  <c r="F95" i="2"/>
  <c r="C95" i="2"/>
  <c r="G94" i="2"/>
  <c r="F94" i="2"/>
  <c r="C94" i="2"/>
  <c r="G93" i="2"/>
  <c r="F93" i="2"/>
  <c r="C93" i="2"/>
  <c r="G92" i="2"/>
  <c r="F92" i="2"/>
  <c r="C92" i="2"/>
  <c r="G91" i="2"/>
  <c r="F91" i="2"/>
  <c r="C91" i="2"/>
  <c r="G90" i="2"/>
  <c r="F90" i="2"/>
  <c r="C90" i="2"/>
  <c r="G89" i="2"/>
  <c r="F89" i="2"/>
  <c r="C89" i="2"/>
  <c r="F88" i="2"/>
  <c r="C88" i="2"/>
  <c r="F87" i="2"/>
  <c r="C87" i="2"/>
  <c r="F86" i="2"/>
  <c r="C86" i="2"/>
  <c r="F85" i="2"/>
  <c r="C85" i="2"/>
  <c r="F84" i="2"/>
  <c r="C84" i="2"/>
  <c r="F83" i="2"/>
  <c r="C83" i="2"/>
  <c r="F82" i="2"/>
  <c r="C82" i="2"/>
  <c r="F81" i="2"/>
  <c r="C81" i="2"/>
  <c r="F80" i="2"/>
  <c r="C80" i="2"/>
  <c r="F79" i="2"/>
  <c r="C79" i="2"/>
  <c r="F78" i="2"/>
  <c r="C78" i="2"/>
  <c r="F77" i="2"/>
  <c r="C77" i="2"/>
  <c r="F76" i="2"/>
  <c r="C76" i="2"/>
  <c r="F75" i="2"/>
  <c r="C75" i="2"/>
  <c r="F74" i="2"/>
  <c r="C74" i="2"/>
  <c r="F73" i="2"/>
  <c r="C73" i="2"/>
  <c r="F72" i="2"/>
  <c r="C72" i="2"/>
  <c r="F71" i="2"/>
  <c r="C71" i="2"/>
  <c r="F70" i="2"/>
  <c r="C70" i="2"/>
  <c r="F69" i="2"/>
  <c r="C69" i="2"/>
  <c r="F68" i="2"/>
  <c r="C68" i="2"/>
  <c r="F67" i="2"/>
  <c r="C67" i="2"/>
  <c r="F66" i="2"/>
  <c r="C66" i="2"/>
  <c r="F65" i="2"/>
  <c r="C65" i="2"/>
  <c r="F64" i="2"/>
  <c r="C64" i="2"/>
  <c r="F63" i="2"/>
  <c r="C63" i="2"/>
  <c r="F62" i="2"/>
  <c r="C62" i="2"/>
  <c r="F61" i="2"/>
  <c r="C61" i="2"/>
  <c r="F60" i="2"/>
  <c r="C60" i="2"/>
  <c r="F59" i="2"/>
  <c r="C59" i="2"/>
  <c r="F58" i="2"/>
  <c r="C58" i="2"/>
  <c r="F57" i="2"/>
  <c r="C57" i="2"/>
  <c r="F56" i="2"/>
  <c r="C56" i="2"/>
  <c r="F55" i="2"/>
  <c r="C55" i="2"/>
  <c r="F54" i="2"/>
  <c r="C54" i="2"/>
  <c r="F53" i="2"/>
  <c r="C53" i="2"/>
  <c r="F52" i="2"/>
  <c r="C52" i="2"/>
  <c r="F51" i="2"/>
  <c r="C51" i="2"/>
  <c r="F50" i="2"/>
  <c r="C50" i="2"/>
  <c r="F49" i="2"/>
  <c r="C49" i="2"/>
  <c r="F48" i="2"/>
  <c r="C48" i="2"/>
  <c r="F47" i="2"/>
  <c r="C47" i="2"/>
  <c r="F46" i="2"/>
  <c r="C46" i="2"/>
  <c r="F45" i="2"/>
  <c r="C45" i="2"/>
  <c r="F44" i="2"/>
  <c r="C44" i="2"/>
  <c r="F43" i="2"/>
  <c r="C43" i="2"/>
  <c r="F42" i="2"/>
  <c r="C42" i="2"/>
  <c r="F41" i="2"/>
  <c r="C41" i="2"/>
  <c r="F40" i="2"/>
  <c r="C40" i="2"/>
  <c r="F39" i="2"/>
  <c r="C39" i="2"/>
  <c r="F38" i="2"/>
  <c r="C38" i="2"/>
  <c r="F37" i="2"/>
  <c r="C37" i="2"/>
  <c r="F36" i="2"/>
  <c r="C36" i="2"/>
  <c r="F35" i="2"/>
  <c r="C35" i="2"/>
  <c r="F34" i="2"/>
  <c r="C34" i="2"/>
  <c r="F33" i="2"/>
  <c r="C33" i="2"/>
  <c r="F32" i="2"/>
  <c r="C32" i="2"/>
  <c r="F31" i="2"/>
  <c r="C31" i="2"/>
  <c r="F30" i="2"/>
  <c r="C30" i="2"/>
  <c r="F29" i="2"/>
  <c r="C29" i="2"/>
  <c r="F28" i="2"/>
  <c r="C28" i="2"/>
  <c r="F27" i="2"/>
  <c r="C27" i="2"/>
  <c r="F26" i="2"/>
  <c r="C26" i="2"/>
  <c r="F25" i="2"/>
  <c r="C25" i="2"/>
  <c r="F24" i="2"/>
  <c r="C24" i="2"/>
  <c r="F23" i="2"/>
  <c r="C23" i="2"/>
  <c r="F22" i="2"/>
  <c r="C22" i="2"/>
  <c r="F70" i="1"/>
  <c r="F50" i="1"/>
  <c r="G50" i="1" s="1"/>
  <c r="K50" i="1"/>
  <c r="G61" i="2" s="1"/>
  <c r="F47" i="1"/>
  <c r="G47" i="1" s="1"/>
  <c r="G49" i="1"/>
  <c r="H60" i="2" s="1"/>
  <c r="K47" i="1"/>
  <c r="G58" i="2" s="1"/>
  <c r="L47" i="1"/>
  <c r="F49" i="1"/>
  <c r="G48" i="1"/>
  <c r="K49" i="1"/>
  <c r="G60" i="2" s="1"/>
  <c r="I60" i="2" s="1"/>
  <c r="L49" i="1"/>
  <c r="H49" i="1"/>
  <c r="F48" i="1"/>
  <c r="K48" i="1"/>
  <c r="G59" i="2" s="1"/>
  <c r="H48" i="1"/>
  <c r="F51" i="1"/>
  <c r="G51" i="1" s="1"/>
  <c r="G70" i="1"/>
  <c r="H81" i="2" s="1"/>
  <c r="K51" i="1"/>
  <c r="G62" i="2" s="1"/>
  <c r="H51" i="1"/>
  <c r="F52" i="1"/>
  <c r="G52" i="1" s="1"/>
  <c r="K52" i="1"/>
  <c r="G63" i="2" s="1"/>
  <c r="F40" i="1"/>
  <c r="G40" i="1" s="1"/>
  <c r="G67" i="1"/>
  <c r="H78" i="2" s="1"/>
  <c r="K40" i="1"/>
  <c r="G51" i="2" s="1"/>
  <c r="F38" i="1"/>
  <c r="G38" i="1"/>
  <c r="H49" i="2" s="1"/>
  <c r="K38" i="1"/>
  <c r="G49" i="2" s="1"/>
  <c r="L38" i="1"/>
  <c r="F39" i="1"/>
  <c r="G39" i="1" s="1"/>
  <c r="H50" i="2" s="1"/>
  <c r="G66" i="1"/>
  <c r="H77" i="2" s="1"/>
  <c r="K39" i="1"/>
  <c r="G50" i="2" s="1"/>
  <c r="I50" i="2" s="1"/>
  <c r="L39" i="1"/>
  <c r="H39" i="1"/>
  <c r="F67" i="1"/>
  <c r="K67" i="1"/>
  <c r="G78" i="2" s="1"/>
  <c r="H67" i="1"/>
  <c r="F68" i="1"/>
  <c r="G68" i="1" s="1"/>
  <c r="H68" i="1" s="1"/>
  <c r="K68" i="1"/>
  <c r="G79" i="2" s="1"/>
  <c r="L68" i="1"/>
  <c r="F75" i="1"/>
  <c r="G75" i="1" s="1"/>
  <c r="G63" i="1"/>
  <c r="H74" i="2" s="1"/>
  <c r="P63" i="1"/>
  <c r="K75" i="1"/>
  <c r="G86" i="2" s="1"/>
  <c r="F36" i="1"/>
  <c r="G36" i="1" s="1"/>
  <c r="K36" i="1"/>
  <c r="G47" i="2" s="1"/>
  <c r="F37" i="1"/>
  <c r="G37" i="1"/>
  <c r="H48" i="2" s="1"/>
  <c r="K37" i="1"/>
  <c r="G48" i="2" s="1"/>
  <c r="L37" i="1"/>
  <c r="F77" i="1"/>
  <c r="G77" i="1" s="1"/>
  <c r="G12" i="1"/>
  <c r="H23" i="2" s="1"/>
  <c r="K77" i="1"/>
  <c r="G88" i="2" s="1"/>
  <c r="F66" i="1"/>
  <c r="G59" i="1"/>
  <c r="H70" i="2" s="1"/>
  <c r="P59" i="1"/>
  <c r="K66" i="1"/>
  <c r="G77" i="2" s="1"/>
  <c r="H66" i="1"/>
  <c r="F65" i="1"/>
  <c r="G65" i="1" s="1"/>
  <c r="K65" i="1"/>
  <c r="G76" i="2" s="1"/>
  <c r="F64" i="1"/>
  <c r="G64" i="1" s="1"/>
  <c r="K64" i="1"/>
  <c r="G75" i="2" s="1"/>
  <c r="F63" i="1"/>
  <c r="K63" i="1"/>
  <c r="G74" i="2" s="1"/>
  <c r="L63" i="1"/>
  <c r="H63" i="1"/>
  <c r="F62" i="1"/>
  <c r="G62" i="1" s="1"/>
  <c r="K62" i="1"/>
  <c r="G73" i="2" s="1"/>
  <c r="F61" i="1"/>
  <c r="G61" i="1" s="1"/>
  <c r="K61" i="1"/>
  <c r="G72" i="2" s="1"/>
  <c r="F11" i="1"/>
  <c r="G11" i="1" s="1"/>
  <c r="K11" i="1"/>
  <c r="G22" i="2" s="1"/>
  <c r="F12" i="1"/>
  <c r="P52" i="1"/>
  <c r="K12" i="1"/>
  <c r="G23" i="2" s="1"/>
  <c r="I23" i="2" s="1"/>
  <c r="K70" i="1"/>
  <c r="G81" i="2" s="1"/>
  <c r="I81" i="2" s="1"/>
  <c r="L70" i="1"/>
  <c r="F28" i="1"/>
  <c r="G28" i="1"/>
  <c r="H39" i="2" s="1"/>
  <c r="H28" i="1"/>
  <c r="K28" i="1"/>
  <c r="G39" i="2" s="1"/>
  <c r="I39" i="2" s="1"/>
  <c r="F41" i="1"/>
  <c r="G41" i="1"/>
  <c r="H52" i="2" s="1"/>
  <c r="K41" i="1"/>
  <c r="G52" i="2" s="1"/>
  <c r="I52" i="2" s="1"/>
  <c r="F42" i="1"/>
  <c r="G42" i="1"/>
  <c r="H53" i="2" s="1"/>
  <c r="K42" i="1"/>
  <c r="G53" i="2" s="1"/>
  <c r="I53" i="2" s="1"/>
  <c r="L42" i="1"/>
  <c r="F76" i="1"/>
  <c r="G76" i="1"/>
  <c r="H87" i="2" s="1"/>
  <c r="K76" i="1"/>
  <c r="G87" i="2" s="1"/>
  <c r="I87" i="2" s="1"/>
  <c r="L76" i="1"/>
  <c r="K13" i="1"/>
  <c r="G24" i="2" s="1"/>
  <c r="F60" i="1"/>
  <c r="G60" i="1" s="1"/>
  <c r="K60" i="1"/>
  <c r="G71" i="2" s="1"/>
  <c r="F59" i="1"/>
  <c r="K59" i="1"/>
  <c r="G70" i="2" s="1"/>
  <c r="I70" i="2" s="1"/>
  <c r="K58" i="1"/>
  <c r="G69" i="2" s="1"/>
  <c r="K15" i="1"/>
  <c r="G26" i="2" s="1"/>
  <c r="F53" i="1"/>
  <c r="G53" i="1" s="1"/>
  <c r="G16" i="1"/>
  <c r="H27" i="2" s="1"/>
  <c r="K53" i="1"/>
  <c r="G64" i="2" s="1"/>
  <c r="F58" i="1"/>
  <c r="G58" i="1" s="1"/>
  <c r="K54" i="1"/>
  <c r="G65" i="2" s="1"/>
  <c r="K17" i="1"/>
  <c r="G28" i="2" s="1"/>
  <c r="F27" i="1"/>
  <c r="G27" i="1"/>
  <c r="H38" i="2" s="1"/>
  <c r="K27" i="1"/>
  <c r="G38" i="2" s="1"/>
  <c r="F26" i="1"/>
  <c r="G26" i="1"/>
  <c r="H37" i="2" s="1"/>
  <c r="K26" i="1"/>
  <c r="G37" i="2" s="1"/>
  <c r="K19" i="1"/>
  <c r="G30" i="2" s="1"/>
  <c r="F25" i="1"/>
  <c r="G25" i="1"/>
  <c r="H36" i="2" s="1"/>
  <c r="K25" i="1"/>
  <c r="G36" i="2" s="1"/>
  <c r="F24" i="1"/>
  <c r="G24" i="1"/>
  <c r="H35" i="2" s="1"/>
  <c r="K24" i="1"/>
  <c r="G35" i="2" s="1"/>
  <c r="K21" i="1"/>
  <c r="G32" i="2" s="1"/>
  <c r="F30" i="1"/>
  <c r="G30" i="1"/>
  <c r="H41" i="2" s="1"/>
  <c r="K30" i="1"/>
  <c r="G41" i="2" s="1"/>
  <c r="F31" i="1"/>
  <c r="G31" i="1" s="1"/>
  <c r="K31" i="1"/>
  <c r="G42" i="2" s="1"/>
  <c r="F32" i="1"/>
  <c r="G32" i="1"/>
  <c r="H43" i="2" s="1"/>
  <c r="K32" i="1"/>
  <c r="G43" i="2" s="1"/>
  <c r="F29" i="1"/>
  <c r="G29" i="1"/>
  <c r="H40" i="2" s="1"/>
  <c r="K29" i="1"/>
  <c r="G40" i="2" s="1"/>
  <c r="F71" i="1"/>
  <c r="G71" i="1" s="1"/>
  <c r="K71" i="1"/>
  <c r="G82" i="2" s="1"/>
  <c r="F33" i="1"/>
  <c r="G33" i="1" s="1"/>
  <c r="K33" i="1"/>
  <c r="G44" i="2" s="1"/>
  <c r="F34" i="1"/>
  <c r="G34" i="1" s="1"/>
  <c r="K34" i="1"/>
  <c r="G45" i="2" s="1"/>
  <c r="F35" i="1"/>
  <c r="G35" i="1" s="1"/>
  <c r="K35" i="1"/>
  <c r="G46" i="2" s="1"/>
  <c r="F69" i="1"/>
  <c r="G69" i="1" s="1"/>
  <c r="H80" i="2" s="1"/>
  <c r="K69" i="1"/>
  <c r="G80" i="2" s="1"/>
  <c r="F73" i="1"/>
  <c r="G73" i="1" s="1"/>
  <c r="K73" i="1"/>
  <c r="G84" i="2" s="1"/>
  <c r="F72" i="1"/>
  <c r="G72" i="1" s="1"/>
  <c r="K72" i="1"/>
  <c r="G83" i="2" s="1"/>
  <c r="F74" i="1"/>
  <c r="G74" i="1" s="1"/>
  <c r="K74" i="1"/>
  <c r="G85" i="2" s="1"/>
  <c r="F16" i="1"/>
  <c r="K16" i="1"/>
  <c r="G27" i="2" s="1"/>
  <c r="I27" i="2" s="1"/>
  <c r="F20" i="1"/>
  <c r="G20" i="1" s="1"/>
  <c r="K20" i="1"/>
  <c r="G31" i="2" s="1"/>
  <c r="F21" i="1"/>
  <c r="G21" i="1" s="1"/>
  <c r="F23" i="1"/>
  <c r="G23" i="1" s="1"/>
  <c r="K23" i="1"/>
  <c r="G34" i="2" s="1"/>
  <c r="F22" i="1"/>
  <c r="G22" i="1" s="1"/>
  <c r="P38" i="1"/>
  <c r="K22" i="1"/>
  <c r="G33" i="2" s="1"/>
  <c r="F43" i="1"/>
  <c r="G43" i="1" s="1"/>
  <c r="K43" i="1"/>
  <c r="G54" i="2" s="1"/>
  <c r="F54" i="1"/>
  <c r="G54" i="1" s="1"/>
  <c r="F55" i="1"/>
  <c r="G55" i="1" s="1"/>
  <c r="K55" i="1"/>
  <c r="G66" i="2" s="1"/>
  <c r="F57" i="1"/>
  <c r="G57" i="1" s="1"/>
  <c r="K57" i="1"/>
  <c r="G68" i="2" s="1"/>
  <c r="F56" i="1"/>
  <c r="G56" i="1" s="1"/>
  <c r="K56" i="1"/>
  <c r="G67" i="2" s="1"/>
  <c r="F17" i="1"/>
  <c r="G17" i="1" s="1"/>
  <c r="F18" i="1"/>
  <c r="G18" i="1" s="1"/>
  <c r="K18" i="1"/>
  <c r="G29" i="2" s="1"/>
  <c r="F19" i="1"/>
  <c r="G19" i="1" s="1"/>
  <c r="F14" i="1"/>
  <c r="G14" i="1" s="1"/>
  <c r="K14" i="1"/>
  <c r="G25" i="2" s="1"/>
  <c r="F10" i="1"/>
  <c r="G10" i="1" s="1"/>
  <c r="K10" i="1"/>
  <c r="F9" i="1"/>
  <c r="G9" i="1"/>
  <c r="H9" i="1" s="1"/>
  <c r="K9" i="1"/>
  <c r="G20" i="2" s="1"/>
  <c r="F15" i="1"/>
  <c r="G15" i="1" s="1"/>
  <c r="F13" i="1"/>
  <c r="G13" i="1" s="1"/>
  <c r="F44" i="1"/>
  <c r="G44" i="1" s="1"/>
  <c r="K44" i="1"/>
  <c r="G55" i="2" s="1"/>
  <c r="F46" i="1"/>
  <c r="G46" i="1" s="1"/>
  <c r="K46" i="1"/>
  <c r="G57" i="2" s="1"/>
  <c r="F45" i="1"/>
  <c r="G45" i="1"/>
  <c r="H56" i="2" s="1"/>
  <c r="K45" i="1"/>
  <c r="G56" i="2" s="1"/>
  <c r="I56" i="2" s="1"/>
  <c r="G78" i="1"/>
  <c r="H89" i="2" s="1"/>
  <c r="G79" i="1"/>
  <c r="H90" i="2" s="1"/>
  <c r="I90" i="2" s="1"/>
  <c r="L79" i="1"/>
  <c r="G80" i="1"/>
  <c r="H91" i="2" s="1"/>
  <c r="I91" i="2" s="1"/>
  <c r="G81" i="1"/>
  <c r="H92" i="2" s="1"/>
  <c r="G82" i="1"/>
  <c r="H93" i="2" s="1"/>
  <c r="L82" i="1"/>
  <c r="G83" i="1"/>
  <c r="H94" i="2" s="1"/>
  <c r="I94" i="2" s="1"/>
  <c r="G84" i="1"/>
  <c r="H95" i="2" s="1"/>
  <c r="I95" i="2" s="1"/>
  <c r="P84" i="1"/>
  <c r="G85" i="1"/>
  <c r="H96" i="2" s="1"/>
  <c r="G86" i="1"/>
  <c r="H97" i="2" s="1"/>
  <c r="I97" i="2" s="1"/>
  <c r="L86" i="1"/>
  <c r="H14" i="2"/>
  <c r="A21" i="2"/>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P51" i="1"/>
  <c r="G21" i="2"/>
  <c r="G87" i="1"/>
  <c r="H87" i="1" s="1"/>
  <c r="L87" i="1"/>
  <c r="F21" i="2"/>
  <c r="C21" i="2"/>
  <c r="O4" i="1"/>
  <c r="P30" i="1"/>
  <c r="P40" i="1"/>
  <c r="P78" i="1"/>
  <c r="P79" i="1"/>
  <c r="P82" i="1"/>
  <c r="P86" i="1"/>
  <c r="H78" i="1"/>
  <c r="H81" i="1"/>
  <c r="H82" i="1"/>
  <c r="H86" i="1"/>
  <c r="B13" i="2"/>
  <c r="H13" i="2"/>
  <c r="B14" i="2"/>
  <c r="B15" i="2"/>
  <c r="B16" i="2"/>
  <c r="B17" i="2"/>
  <c r="C20" i="2"/>
  <c r="F20" i="2"/>
  <c r="P48" i="1"/>
  <c r="P42" i="1"/>
  <c r="H69" i="1"/>
  <c r="H76" i="1"/>
  <c r="P45" i="1"/>
  <c r="H32" i="1"/>
  <c r="H59" i="1"/>
  <c r="P25" i="1"/>
  <c r="H74" i="1"/>
  <c r="P39" i="1"/>
  <c r="P27" i="1"/>
  <c r="L24" i="1"/>
  <c r="L41" i="1"/>
  <c r="H41" i="1"/>
  <c r="P37" i="1"/>
  <c r="H16" i="1"/>
  <c r="L9" i="1"/>
  <c r="P49" i="1"/>
  <c r="L81" i="1"/>
  <c r="P81" i="1"/>
  <c r="H25" i="1"/>
  <c r="P80" i="1"/>
  <c r="L45" i="1"/>
  <c r="L30" i="1"/>
  <c r="P76" i="1"/>
  <c r="H45" i="1"/>
  <c r="H30" i="1"/>
  <c r="P50" i="1"/>
  <c r="P87" i="1"/>
  <c r="H70" i="1"/>
  <c r="H24" i="1"/>
  <c r="P32" i="1"/>
  <c r="L26" i="1"/>
  <c r="H26" i="1"/>
  <c r="L3" i="1"/>
  <c r="P41" i="1"/>
  <c r="L27" i="1"/>
  <c r="H20" i="2"/>
  <c r="P9" i="1"/>
  <c r="L84" i="1"/>
  <c r="H84" i="1"/>
  <c r="P47" i="1"/>
  <c r="L73" i="1"/>
  <c r="H73" i="1"/>
  <c r="P28" i="1"/>
  <c r="L32" i="1"/>
  <c r="L59" i="1"/>
  <c r="P12" i="1"/>
  <c r="H42" i="1"/>
  <c r="I99" i="2" l="1"/>
  <c r="I20" i="2"/>
  <c r="H21" i="2"/>
  <c r="L10" i="1"/>
  <c r="P10" i="1"/>
  <c r="H10" i="1"/>
  <c r="H67" i="2"/>
  <c r="P56" i="1"/>
  <c r="L56" i="1"/>
  <c r="H56" i="1"/>
  <c r="H66" i="2"/>
  <c r="P55" i="1"/>
  <c r="H55" i="1"/>
  <c r="L55" i="1"/>
  <c r="H34" i="2"/>
  <c r="P23" i="1"/>
  <c r="H23" i="1"/>
  <c r="L23" i="1"/>
  <c r="H64" i="2"/>
  <c r="P53" i="1"/>
  <c r="L53" i="1"/>
  <c r="H53" i="1"/>
  <c r="H55" i="2"/>
  <c r="L44" i="1"/>
  <c r="H44" i="1"/>
  <c r="P44" i="1"/>
  <c r="H29" i="2"/>
  <c r="L18" i="1"/>
  <c r="H18" i="1"/>
  <c r="P18" i="1"/>
  <c r="H65" i="2"/>
  <c r="L54" i="1"/>
  <c r="H54" i="1"/>
  <c r="P54" i="1"/>
  <c r="H32" i="2"/>
  <c r="L21" i="1"/>
  <c r="H21" i="1"/>
  <c r="P21" i="1"/>
  <c r="H83" i="2"/>
  <c r="P72" i="1"/>
  <c r="L72" i="1"/>
  <c r="H72" i="1"/>
  <c r="H45" i="2"/>
  <c r="H34" i="1"/>
  <c r="P34" i="1"/>
  <c r="L34" i="1"/>
  <c r="H82" i="2"/>
  <c r="P71" i="1"/>
  <c r="L71" i="1"/>
  <c r="H71" i="1"/>
  <c r="H42" i="2"/>
  <c r="P31" i="1"/>
  <c r="L31" i="1"/>
  <c r="H31" i="1"/>
  <c r="H69" i="2"/>
  <c r="H58" i="1"/>
  <c r="L58" i="1"/>
  <c r="P58" i="1"/>
  <c r="H22" i="2"/>
  <c r="L11" i="1"/>
  <c r="H11" i="1"/>
  <c r="P11" i="1"/>
  <c r="H73" i="2"/>
  <c r="L62" i="1"/>
  <c r="P62" i="1"/>
  <c r="H62" i="1"/>
  <c r="H76" i="2"/>
  <c r="P65" i="1"/>
  <c r="L65" i="1"/>
  <c r="H65" i="1"/>
  <c r="H88" i="2"/>
  <c r="H77" i="1"/>
  <c r="P77" i="1"/>
  <c r="L77" i="1"/>
  <c r="H24" i="2"/>
  <c r="L13" i="1"/>
  <c r="H13" i="1"/>
  <c r="P13" i="1"/>
  <c r="H25" i="2"/>
  <c r="P14" i="1"/>
  <c r="H14" i="1"/>
  <c r="L14" i="1"/>
  <c r="H28" i="2"/>
  <c r="H17" i="1"/>
  <c r="L17" i="1"/>
  <c r="P17" i="1"/>
  <c r="H68" i="2"/>
  <c r="L57" i="1"/>
  <c r="H57" i="1"/>
  <c r="P57" i="1"/>
  <c r="H33" i="2"/>
  <c r="P22" i="1"/>
  <c r="H22" i="1"/>
  <c r="L22" i="1"/>
  <c r="H71" i="2"/>
  <c r="L60" i="1"/>
  <c r="P60" i="1"/>
  <c r="H60" i="1"/>
  <c r="I21" i="2"/>
  <c r="H57" i="2"/>
  <c r="L46" i="1"/>
  <c r="H46" i="1"/>
  <c r="P46" i="1"/>
  <c r="H26" i="2"/>
  <c r="L15" i="1"/>
  <c r="H15" i="1"/>
  <c r="P15" i="1"/>
  <c r="H30" i="2"/>
  <c r="L19" i="1"/>
  <c r="P19" i="1"/>
  <c r="H19" i="1"/>
  <c r="H54" i="2"/>
  <c r="P43" i="1"/>
  <c r="H43" i="1"/>
  <c r="L43" i="1"/>
  <c r="H31" i="2"/>
  <c r="P20" i="1"/>
  <c r="H20" i="1"/>
  <c r="L20" i="1"/>
  <c r="H46" i="2"/>
  <c r="L35" i="1"/>
  <c r="P35" i="1"/>
  <c r="H35" i="1"/>
  <c r="H44" i="2"/>
  <c r="P33" i="1"/>
  <c r="L33" i="1"/>
  <c r="H33" i="1"/>
  <c r="H72" i="2"/>
  <c r="L61" i="1"/>
  <c r="P61" i="1"/>
  <c r="H61" i="1"/>
  <c r="H75" i="2"/>
  <c r="L64" i="1"/>
  <c r="H64" i="1"/>
  <c r="P64" i="1"/>
  <c r="H47" i="2"/>
  <c r="L36" i="1"/>
  <c r="P36" i="1"/>
  <c r="H36" i="1"/>
  <c r="H86" i="2"/>
  <c r="P75" i="1"/>
  <c r="L75" i="1"/>
  <c r="H75" i="1"/>
  <c r="I69" i="2"/>
  <c r="I71" i="2"/>
  <c r="I22" i="2"/>
  <c r="I75" i="2"/>
  <c r="I48" i="2"/>
  <c r="I49" i="2"/>
  <c r="H51" i="2"/>
  <c r="H40" i="1"/>
  <c r="H62" i="2"/>
  <c r="L51" i="1"/>
  <c r="I92" i="2"/>
  <c r="I96" i="2"/>
  <c r="I57" i="2"/>
  <c r="I29" i="2"/>
  <c r="I82" i="2"/>
  <c r="L16" i="1"/>
  <c r="H80" i="1"/>
  <c r="P29" i="1"/>
  <c r="I25" i="2"/>
  <c r="I66" i="2"/>
  <c r="I33" i="2"/>
  <c r="I31" i="2"/>
  <c r="H84" i="2"/>
  <c r="I84" i="2" s="1"/>
  <c r="P73" i="1"/>
  <c r="I46" i="2"/>
  <c r="I45" i="2"/>
  <c r="I41" i="2"/>
  <c r="H12" i="1"/>
  <c r="I74" i="2"/>
  <c r="L66" i="1"/>
  <c r="I88" i="2"/>
  <c r="L67" i="1"/>
  <c r="P67" i="1"/>
  <c r="L40" i="1"/>
  <c r="I62" i="2"/>
  <c r="L50" i="1"/>
  <c r="H50" i="1"/>
  <c r="H61" i="2"/>
  <c r="I61" i="2" s="1"/>
  <c r="I67" i="2"/>
  <c r="I34" i="2"/>
  <c r="H85" i="2"/>
  <c r="P74" i="1"/>
  <c r="I44" i="2"/>
  <c r="P85" i="1"/>
  <c r="H85" i="1"/>
  <c r="L80" i="1"/>
  <c r="L74" i="1"/>
  <c r="H29" i="1"/>
  <c r="H83" i="1"/>
  <c r="H79" i="1"/>
  <c r="P83" i="1"/>
  <c r="P26" i="1"/>
  <c r="L85" i="1"/>
  <c r="L83" i="1"/>
  <c r="L78" i="1"/>
  <c r="I54" i="2"/>
  <c r="I83" i="2"/>
  <c r="L69" i="1"/>
  <c r="L29" i="1"/>
  <c r="I43" i="2"/>
  <c r="I42" i="2"/>
  <c r="I32" i="2"/>
  <c r="L25" i="1"/>
  <c r="I30" i="2"/>
  <c r="I38" i="2"/>
  <c r="I28" i="2"/>
  <c r="I64" i="2"/>
  <c r="I24" i="2"/>
  <c r="L28" i="1"/>
  <c r="L12" i="1"/>
  <c r="M3" i="1" s="1"/>
  <c r="I73" i="2"/>
  <c r="I77" i="2"/>
  <c r="H37" i="1"/>
  <c r="I86" i="2"/>
  <c r="I78" i="2"/>
  <c r="P66" i="1"/>
  <c r="H38" i="1"/>
  <c r="I51" i="2"/>
  <c r="P69" i="1"/>
  <c r="P70" i="1"/>
  <c r="H59" i="2"/>
  <c r="I59" i="2" s="1"/>
  <c r="L48" i="1"/>
  <c r="I55" i="2"/>
  <c r="I68" i="2"/>
  <c r="I85" i="2"/>
  <c r="I80" i="2"/>
  <c r="I40" i="2"/>
  <c r="P24" i="1"/>
  <c r="I35" i="2"/>
  <c r="I36" i="2"/>
  <c r="I37" i="2"/>
  <c r="H27" i="1"/>
  <c r="I65" i="2"/>
  <c r="P16" i="1"/>
  <c r="I26" i="2"/>
  <c r="I72" i="2"/>
  <c r="I76" i="2"/>
  <c r="I47" i="2"/>
  <c r="H79" i="2"/>
  <c r="I79" i="2" s="1"/>
  <c r="P68" i="1"/>
  <c r="H63" i="2"/>
  <c r="I63" i="2" s="1"/>
  <c r="L52" i="1"/>
  <c r="H52" i="1"/>
  <c r="H47" i="1"/>
  <c r="H58" i="2"/>
  <c r="I58" i="2" s="1"/>
  <c r="I89" i="2"/>
  <c r="I93" i="2"/>
  <c r="M5" i="1" l="1"/>
  <c r="M4" i="1"/>
  <c r="I100" i="2"/>
  <c r="I101" i="2" s="1"/>
  <c r="I102" i="2" s="1"/>
  <c r="P4" i="1"/>
  <c r="P6" i="1" s="1"/>
  <c r="I103" i="2" l="1"/>
  <c r="I10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Q-DEPOT</author>
    <author>Microsoft Office User</author>
    <author>USER</author>
  </authors>
  <commentList>
    <comment ref="B3" authorId="0" shapeId="0" xr:uid="{00000000-0006-0000-0000-000001000000}">
      <text>
        <r>
          <rPr>
            <sz val="9"/>
            <rFont val="Times New Roman"/>
            <family val="1"/>
          </rPr>
          <t xml:space="preserve">Please input accurate address as it will be used as your shipping address. We won't be responsible for any problem due to incorrect shipping address.
</t>
        </r>
      </text>
    </comment>
    <comment ref="H3" authorId="0" shapeId="0" xr:uid="{00000000-0006-0000-0000-000002000000}">
      <text>
        <r>
          <rPr>
            <sz val="10"/>
            <color rgb="FF000000"/>
            <rFont val="Times New Roman"/>
            <family val="1"/>
          </rPr>
          <t>This default rate applies for orders $5000+, for smaller orders change your supply rate given on the left </t>
        </r>
        <r>
          <rPr>
            <sz val="9"/>
            <color rgb="FF000000"/>
            <rFont val="Times New Roman"/>
            <family val="1"/>
          </rPr>
          <t>.</t>
        </r>
      </text>
    </comment>
    <comment ref="M4" authorId="1" shapeId="0" xr:uid="{00000000-0006-0000-0000-000003000000}">
      <text>
        <r>
          <rPr>
            <sz val="10"/>
            <color rgb="FF000000"/>
            <rFont val="Times New Roman"/>
            <family val="1"/>
          </rPr>
          <t>KRW&gt;USD is a reference rate. Actual rate might be different. </t>
        </r>
      </text>
    </comment>
    <comment ref="C5" authorId="1" shapeId="0" xr:uid="{00000000-0006-0000-0000-000004000000}">
      <text>
        <r>
          <rPr>
            <b/>
            <sz val="11"/>
            <color indexed="81"/>
            <rFont val="Calibri"/>
            <family val="2"/>
          </rPr>
          <t xml:space="preserve">Provide for instant help and order follow ups. 
</t>
        </r>
      </text>
    </comment>
    <comment ref="J5" authorId="2" shapeId="0" xr:uid="{00000000-0006-0000-0000-000005000000}">
      <text>
        <r>
          <rPr>
            <sz val="9"/>
            <color rgb="FF000000"/>
            <rFont val="Times New Roman"/>
            <family val="1"/>
          </rPr>
          <t xml:space="preserve">Minimum order quantity is USD 500 or KRW 550,000.
</t>
        </r>
      </text>
    </comment>
    <comment ref="M5" authorId="2" shapeId="0" xr:uid="{00000000-0006-0000-0000-000006000000}">
      <text>
        <r>
          <rPr>
            <sz val="9"/>
            <rFont val="Times New Roman"/>
            <family val="1"/>
          </rPr>
          <t xml:space="preserve">Minimum order quantity is USD 500 or KRW 550,000.
</t>
        </r>
      </text>
    </comment>
    <comment ref="I8" authorId="2" shapeId="0" xr:uid="{00000000-0006-0000-0000-000007000000}">
      <text>
        <r>
          <rPr>
            <sz val="9"/>
            <color rgb="FF000000"/>
            <rFont val="Times New Roman"/>
            <family val="1"/>
          </rPr>
          <t xml:space="preserve">Box qty means number of product pcs in one box. Prices here are for one pc not for one box. Box qty could changed by brand anytime without prior notice. </t>
        </r>
      </text>
    </comment>
    <comment ref="K8" authorId="1" shapeId="0" xr:uid="{00000000-0006-0000-0000-000008000000}">
      <text>
        <r>
          <rPr>
            <b/>
            <sz val="11"/>
            <color indexed="81"/>
            <rFont val="Calibri"/>
            <family val="2"/>
          </rPr>
          <t xml:space="preserve">No. of Pcs ordered = No. of Boxes X Box Quantity
</t>
        </r>
      </text>
    </comment>
    <comment ref="C78" authorId="2" shapeId="0" xr:uid="{00000000-0006-0000-0000-000009000000}">
      <text>
        <r>
          <rPr>
            <sz val="9"/>
            <rFont val="Times New Roman"/>
            <family val="1"/>
          </rPr>
          <t xml:space="preserve">If you can't find the product(s) you are looking for, please input complete product name and volume/type or color here. We will source it for you. </t>
        </r>
      </text>
    </comment>
    <comment ref="C79" authorId="2" shapeId="0" xr:uid="{00000000-0006-0000-0000-00000A000000}">
      <text>
        <r>
          <rPr>
            <sz val="9"/>
            <rFont val="Times New Roman"/>
            <family val="1"/>
          </rPr>
          <t xml:space="preserve">If you can't find the product(s) you are looking for, please input complete product name and volume/type or color here. We will source it for you. </t>
        </r>
      </text>
    </comment>
    <comment ref="C80" authorId="2" shapeId="0" xr:uid="{00000000-0006-0000-0000-00000B000000}">
      <text>
        <r>
          <rPr>
            <sz val="9"/>
            <rFont val="Times New Roman"/>
            <family val="1"/>
          </rPr>
          <t xml:space="preserve">If you can't find the product(s) you are looking for, please input complete product name and volume/type or color here. We will source it for you. </t>
        </r>
      </text>
    </comment>
    <comment ref="C81" authorId="2" shapeId="0" xr:uid="{00000000-0006-0000-0000-00000C000000}">
      <text>
        <r>
          <rPr>
            <sz val="9"/>
            <rFont val="Times New Roman"/>
            <family val="1"/>
          </rPr>
          <t xml:space="preserve">If you can't find the product(s) you are looking for, please input complete product name and volume/type or color here. We will source it for you. </t>
        </r>
      </text>
    </comment>
    <comment ref="C82" authorId="2" shapeId="0" xr:uid="{00000000-0006-0000-0000-00000D000000}">
      <text>
        <r>
          <rPr>
            <sz val="9"/>
            <rFont val="Times New Roman"/>
            <family val="1"/>
          </rPr>
          <t xml:space="preserve">If you can't find the product(s) you are looking for, please input complete product name and volume/type or color here. We will source it for you. </t>
        </r>
      </text>
    </comment>
    <comment ref="C83" authorId="2" shapeId="0" xr:uid="{00000000-0006-0000-0000-00000E000000}">
      <text>
        <r>
          <rPr>
            <sz val="9"/>
            <rFont val="Times New Roman"/>
            <family val="1"/>
          </rPr>
          <t xml:space="preserve">If you can't find the product(s) you are looking for, please input complete product name and volume/type or color here. We will source it for you. </t>
        </r>
      </text>
    </comment>
    <comment ref="C84" authorId="2" shapeId="0" xr:uid="{00000000-0006-0000-0000-00000F000000}">
      <text>
        <r>
          <rPr>
            <sz val="9"/>
            <rFont val="Times New Roman"/>
            <family val="1"/>
          </rPr>
          <t xml:space="preserve">If you can't find the product(s) you are looking for, please input complete product name and volume/type or color here. We will source it for you. </t>
        </r>
      </text>
    </comment>
    <comment ref="C85" authorId="2" shapeId="0" xr:uid="{00000000-0006-0000-0000-000010000000}">
      <text>
        <r>
          <rPr>
            <sz val="9"/>
            <rFont val="Times New Roman"/>
            <family val="1"/>
          </rPr>
          <t xml:space="preserve">If you can't find the product(s) you are looking for, please input complete product name and volume/type or color here. We will source it for you. </t>
        </r>
      </text>
    </comment>
    <comment ref="C86" authorId="2" shapeId="0" xr:uid="{00000000-0006-0000-0000-000011000000}">
      <text>
        <r>
          <rPr>
            <sz val="9"/>
            <rFont val="Times New Roman"/>
            <family val="1"/>
          </rPr>
          <t xml:space="preserve">If you can't find the product(s) you are looking for, please input complete product name and volume/type or color here. We will source it for you. </t>
        </r>
      </text>
    </comment>
    <comment ref="C87" authorId="2" shapeId="0" xr:uid="{00000000-0006-0000-0000-000012000000}">
      <text>
        <r>
          <rPr>
            <sz val="9"/>
            <rFont val="Times New Roman"/>
            <family val="1"/>
          </rPr>
          <t xml:space="preserve">If you can't find the product(s) you are looking for, please input complete product name and volume/type or color here. We will source it for you.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kingsoft</author>
  </authors>
  <commentList>
    <comment ref="A1" authorId="0" shapeId="0" xr:uid="{00000000-0006-0000-0100-000001000000}">
      <text>
        <r>
          <rPr>
            <sz val="9"/>
            <rFont val="Times New Roman"/>
            <family val="1"/>
          </rPr>
          <t>kingsoft:
Insert your company logo here.</t>
        </r>
      </text>
    </comment>
  </commentList>
</comments>
</file>

<file path=xl/sharedStrings.xml><?xml version="1.0" encoding="utf-8"?>
<sst xmlns="http://schemas.openxmlformats.org/spreadsheetml/2006/main" count="387" uniqueCount="244">
  <si>
    <t>COSRX Order list</t>
  </si>
  <si>
    <t>Prepared by: www.q-depot.com</t>
  </si>
  <si>
    <t>Supplier Use Only</t>
  </si>
  <si>
    <t xml:space="preserve">Name : </t>
  </si>
  <si>
    <t>Order Number :</t>
  </si>
  <si>
    <t>Total amount based on wholesale price</t>
  </si>
  <si>
    <t>Total Supplied Q'ty</t>
  </si>
  <si>
    <t xml:space="preserve">Address : </t>
  </si>
  <si>
    <t>Your supply rate</t>
  </si>
  <si>
    <t xml:space="preserve">Postal code : </t>
  </si>
  <si>
    <t>Phone number :</t>
  </si>
  <si>
    <t>Email :</t>
  </si>
  <si>
    <t>Minimum Order Quantity Met?</t>
  </si>
  <si>
    <t>Deposit amount</t>
  </si>
  <si>
    <t>Balance</t>
  </si>
  <si>
    <t>NOTE: fill ONLY yellow highlighted cells</t>
  </si>
  <si>
    <t>Exchange Rate KRW to Your Currency</t>
  </si>
  <si>
    <t>Korean name</t>
  </si>
  <si>
    <t>English Name</t>
  </si>
  <si>
    <t>Capacity</t>
  </si>
  <si>
    <t>Retail Price KRW</t>
  </si>
  <si>
    <t>Supply rate</t>
  </si>
  <si>
    <t>Wholesale (KRW)</t>
  </si>
  <si>
    <t xml:space="preserve"> Wholesale Price in your currency </t>
  </si>
  <si>
    <t>Box Quantity</t>
  </si>
  <si>
    <t>Order Amount KRW</t>
  </si>
  <si>
    <t>Remarks</t>
  </si>
  <si>
    <t>Total Supplied Qty</t>
  </si>
  <si>
    <t>Amount Based on Wholesale Value</t>
  </si>
  <si>
    <t>1ea</t>
  </si>
  <si>
    <t>150ml</t>
  </si>
  <si>
    <t>100ml</t>
  </si>
  <si>
    <t>20ml</t>
  </si>
  <si>
    <t>50ml</t>
  </si>
  <si>
    <t>30ml</t>
  </si>
  <si>
    <t>-</t>
  </si>
  <si>
    <t>SQ&amp;I Holdings Ltd.</t>
  </si>
  <si>
    <t>9/F, 966, Mujin-Daero, Seo-Gu,</t>
  </si>
  <si>
    <t>GwangJu-City, Korea.</t>
  </si>
  <si>
    <r>
      <t>Tel:</t>
    </r>
    <r>
      <rPr>
        <b/>
        <sz val="8"/>
        <rFont val="Verdana"/>
        <family val="2"/>
      </rPr>
      <t xml:space="preserve"> </t>
    </r>
    <r>
      <rPr>
        <sz val="8"/>
        <rFont val="Verdana"/>
        <family val="2"/>
      </rPr>
      <t>+8270-7678 7172 | E-mail: wholesale@q-depot.com</t>
    </r>
  </si>
  <si>
    <t>Invoice</t>
  </si>
  <si>
    <t>Name:</t>
  </si>
  <si>
    <t>Date:</t>
  </si>
  <si>
    <t>Adress:</t>
  </si>
  <si>
    <t>Postal Code:</t>
  </si>
  <si>
    <t>Email:</t>
  </si>
  <si>
    <t>Phone:</t>
  </si>
  <si>
    <t>Item</t>
  </si>
  <si>
    <t>Brand</t>
  </si>
  <si>
    <t>Product Name</t>
  </si>
  <si>
    <t>Size</t>
  </si>
  <si>
    <t>Qty.</t>
  </si>
  <si>
    <t>Unit Price (KRW)</t>
  </si>
  <si>
    <t>Amount (KRW)</t>
  </si>
  <si>
    <t>COSRX</t>
  </si>
  <si>
    <t>Total Quantity</t>
  </si>
  <si>
    <t>Country of origin:</t>
  </si>
  <si>
    <t>South Korea</t>
  </si>
  <si>
    <t>Total KRW</t>
  </si>
  <si>
    <t>Shipping terms:</t>
  </si>
  <si>
    <t>Ex-factory</t>
  </si>
  <si>
    <t>Total USD</t>
  </si>
  <si>
    <t>HS Code</t>
  </si>
  <si>
    <t>3304.99.9000</t>
  </si>
  <si>
    <t>50% Deposit USD</t>
  </si>
  <si>
    <t>50% Deposit HKD</t>
  </si>
  <si>
    <t>Prepared and checked by:</t>
  </si>
  <si>
    <t>Shipping Fee</t>
  </si>
  <si>
    <t>Balance USD</t>
  </si>
  <si>
    <t>Queenie - Wholesale Manager</t>
  </si>
  <si>
    <t xml:space="preserve">Error and omissions must be reported before making the deposit. </t>
  </si>
  <si>
    <t xml:space="preserve"> Whatsapp/Viber/Line/WeChat:</t>
  </si>
  <si>
    <t>Input No. Of Boxes</t>
  </si>
  <si>
    <t>No. of Pcs You Ordered</t>
  </si>
  <si>
    <t>12s/pack</t>
  </si>
  <si>
    <t>70 Pads</t>
  </si>
  <si>
    <t>60 patches</t>
  </si>
  <si>
    <t>[코스알엑스] 3단 디스 코팩</t>
  </si>
  <si>
    <t>[코스알엑스] 갈락토미세스 95 톤 밸런싱 에센스</t>
  </si>
  <si>
    <t>[코스알엑스] 갈락토미세스 알코올-프리 토너</t>
  </si>
  <si>
    <t>[코스알엑스] 꿀잠팩[튜브]</t>
  </si>
  <si>
    <t>50g</t>
  </si>
  <si>
    <t>[코스알엑스] 네츄럴 바하 스킨 리터닝 에멀젼</t>
  </si>
  <si>
    <t>[코스알엑스] 네츄럴 바하 스킨 리터닝 에이솔</t>
  </si>
  <si>
    <t>[코스알엑스] 라이트 핏 리얼 워터 토너 투 크림</t>
  </si>
  <si>
    <t>130ml</t>
  </si>
  <si>
    <t>[코스알엑스] 멜라14 화이트 앰플</t>
  </si>
  <si>
    <t>[코스알엑스] 바하 블랙헤드 파워 리퀴드[해외용]</t>
  </si>
  <si>
    <t>[코스알엑스] 밸런시움 컴포트 세라마이드 크림</t>
  </si>
  <si>
    <t>80g</t>
  </si>
  <si>
    <t>[코스알엑스] 센텔라 블래미쉬 앰플</t>
  </si>
  <si>
    <t>[코스알엑스] 센텔라 블래미쉬 크림</t>
  </si>
  <si>
    <t>[코스알엑스] 센텔라 워터 알코올-프리 토너</t>
  </si>
  <si>
    <t>[코스알엑스] 아크네 핌플 마스터 패치</t>
  </si>
  <si>
    <t>[코스알엑스] 아하 7 화이트헤드 파워 리퀴드</t>
  </si>
  <si>
    <t>[코스알엑스] 아하/바하 클래리파잉 트리트먼트 토너</t>
  </si>
  <si>
    <t>[코스알엑스] 알로에 베라 오일-프리 모이스춰 크림</t>
  </si>
  <si>
    <t>[코스알엑스] 알로에 수딩 선 크림 SPF50+ PA+++</t>
  </si>
  <si>
    <t>[코스알엑스] 약산성 굿모닝 젤 클렌저</t>
  </si>
  <si>
    <t>[코스알엑스] 약산성 바하 오버 나이트 마스크</t>
  </si>
  <si>
    <t>75ml</t>
  </si>
  <si>
    <t>[코스알엑스] 약산성 퍼스트 클렌징 밀크 젤</t>
  </si>
  <si>
    <t>[코스알엑스] 어드벤스드 스네일 92 올인원 크림</t>
  </si>
  <si>
    <t>[코스알엑스] 어드벤스드 스네일 96 뮤신 파워 에센스</t>
  </si>
  <si>
    <t>[코스알엑스] 오일-프리 울트라 모이스쳐라이징 로션</t>
  </si>
  <si>
    <t>[코스알엑스] 원스텝 오리지널 클리어 키트</t>
  </si>
  <si>
    <t>[코스알엑스] 쿨링 아쿠아 페이셜 미스트</t>
  </si>
  <si>
    <t>80ml</t>
  </si>
  <si>
    <t>[코스알엑스] 클리어 핏 마스터 패치</t>
  </si>
  <si>
    <t>[코스알엑스] 투인원 포어리스 파워 리퀴드</t>
  </si>
  <si>
    <t>[코스알엑스] 파하 모이스쳐 리뉴얼 파워 크림</t>
  </si>
  <si>
    <t>[코스알엑스] 허니 세라마이드 풀 모이스쳐 크림</t>
  </si>
  <si>
    <t>[코스알엑스] 히아루론산 인텐시브 크림</t>
  </si>
  <si>
    <t>[코스알엑스] 히아루론산 하이드라 파워 에센스</t>
  </si>
  <si>
    <t>$500+ = 65%</t>
  </si>
  <si>
    <t>$1,000+ = 64%</t>
  </si>
  <si>
    <t>$2,000+ = 63%</t>
  </si>
  <si>
    <t>$5,000+ = 61%</t>
  </si>
  <si>
    <t>[코스알엑스] 에이씨 컬렉션 블레미쉬 스팟 클리어링 세럼</t>
  </si>
  <si>
    <t>40ml</t>
  </si>
  <si>
    <t>[코스알엑스] 에이씨 컬렉션 카밍 폼 클렌저</t>
  </si>
  <si>
    <t>[코스알엑스] 에이씨 컬렉션 카밍 리퀴드 인텐시브</t>
  </si>
  <si>
    <t>120ml</t>
  </si>
  <si>
    <t>[코스알엑스] 에이씨 컬렉션 카밍 리퀴드 마일드</t>
  </si>
  <si>
    <t>[코스알엑스] 에이씨 컬렉션 얼티메이트 스팟 크림</t>
  </si>
  <si>
    <t>30g</t>
  </si>
  <si>
    <t>[코스알엑스] 하이드리움 그린티 아쿠아 수딩 젤 크림</t>
  </si>
  <si>
    <t>[코스알엑스] 하이드리움 센텔라 아쿠아 수딩 앰플</t>
  </si>
  <si>
    <t>[코스알엑스] 약산성 센텔라 클렌징 파우더</t>
  </si>
  <si>
    <t>0.4g*30ea</t>
  </si>
  <si>
    <t>[코스알엑스] 하이드리움 모이스처 파워 인리치드 크림</t>
  </si>
  <si>
    <t>[코스알엑스] 살리실산 데일리 젠틀 클렌저</t>
  </si>
  <si>
    <t>[코스알엑스] 쉴드 핏 올 그린 컴포트 선</t>
  </si>
  <si>
    <t>35ml</t>
  </si>
  <si>
    <t>[코스알엑스] 쉴드 핏 스네일 에센스 선</t>
  </si>
  <si>
    <t>[코스알엑스] 하이드리움 트리플 히알루로닉 모이스처 앰플</t>
  </si>
  <si>
    <t>Cooling Aqua Facial Mist</t>
  </si>
  <si>
    <t>Low pH PHA Barrier Mist</t>
  </si>
  <si>
    <t>15g</t>
  </si>
  <si>
    <t>One Step Original Clear Kit</t>
  </si>
  <si>
    <t>AC Collection Acne Patch</t>
  </si>
  <si>
    <t>AC Collection Blemish Spot Clearing Serum</t>
  </si>
  <si>
    <t>AC Collection Calming Foam Cleanser</t>
  </si>
  <si>
    <t>AC Collection Calming Liquid Intensive</t>
  </si>
  <si>
    <t>AC Collection Calming Liquid Mild</t>
  </si>
  <si>
    <t>AC Collection Ultimate Spot Cream</t>
  </si>
  <si>
    <t>Acne Pimple Master Patch</t>
  </si>
  <si>
    <t>Advanced Snail 92 All in one Cream</t>
  </si>
  <si>
    <t>Advanced Snail 96 Mucin Power Essence</t>
  </si>
  <si>
    <t>AHA 7 Whitehead Power Liquid</t>
  </si>
  <si>
    <t>AHA/BHA Clarifying Treatment Toner</t>
  </si>
  <si>
    <t>Aloe Soothing Sun Cream SPF50 PA+++</t>
  </si>
  <si>
    <t>Aloe Vera Oli-free Moisture Cream</t>
  </si>
  <si>
    <t>Balancium Comfort Ceramide Cream</t>
  </si>
  <si>
    <t>BHA Blackhead Power Liquid</t>
  </si>
  <si>
    <t>Blackhead Remover Mr.RX Kit</t>
  </si>
  <si>
    <t>Blackhead Silk Finger Ball</t>
  </si>
  <si>
    <t>Centella Blemish Ampule</t>
  </si>
  <si>
    <t>Centella Blemish Cream</t>
  </si>
  <si>
    <t>Centella Water Alcohol-Free Toner</t>
  </si>
  <si>
    <t>Clear Fit Master Patch</t>
  </si>
  <si>
    <t>Galactomyces 95 Whitening Power Essence</t>
  </si>
  <si>
    <t>Galactomyces Alcohol-Free Toner</t>
  </si>
  <si>
    <t>Good Morning Low-pH Cleanser</t>
  </si>
  <si>
    <t>Honey Ceramide Full Moisture Cream</t>
  </si>
  <si>
    <t>Hyaluronic Acid Hydra Power Essence</t>
  </si>
  <si>
    <t>Hyaluronic Acid Intensive Cream</t>
  </si>
  <si>
    <t>Hydrium Centella Aqua Soothing Ampoule</t>
  </si>
  <si>
    <t>Hydrogel Very Simple Pack</t>
  </si>
  <si>
    <t>Light Fit Real Water Toner To Cream</t>
  </si>
  <si>
    <t>Low pH BHA Overnight Mask</t>
  </si>
  <si>
    <t>Low pH Centella Cleansing Powder</t>
  </si>
  <si>
    <t>Low pH First Cleansing Milk Gel</t>
  </si>
  <si>
    <t>Mela 14 White Ampule</t>
  </si>
  <si>
    <t>Natural BHA Skin Returning A-Sol</t>
  </si>
  <si>
    <t>Natural BHA Skin Returning Emulsion</t>
  </si>
  <si>
    <t>Oil Free Ultra Moisturizing Lotion</t>
  </si>
  <si>
    <t>One Step Green Hero Calming Pad</t>
  </si>
  <si>
    <t>One Step Moisture Up Kit</t>
  </si>
  <si>
    <t>One Step Moisture Up Pad</t>
  </si>
  <si>
    <t>One Step Original Clear Pad</t>
  </si>
  <si>
    <t>PHA Moisture Renewal Power Cream</t>
  </si>
  <si>
    <t>Salicylic Acid Daily Gentle Cleanger</t>
  </si>
  <si>
    <t>Shield fit All Green Comfort Sun</t>
  </si>
  <si>
    <t>Shield fit Snail Essence Sun</t>
  </si>
  <si>
    <t>Two in One Poreless Power Liquid</t>
  </si>
  <si>
    <t>Ultimate Moisturizing Honey Overnight Mask</t>
  </si>
  <si>
    <t>Wholesale Total</t>
  </si>
  <si>
    <t>How to order?</t>
  </si>
  <si>
    <t>Watch Now</t>
  </si>
  <si>
    <t>Order No.:</t>
  </si>
  <si>
    <t>Barcode</t>
  </si>
  <si>
    <t>[소도구] 알엑스 스튜디오 스탠다드 패드케이스</t>
  </si>
  <si>
    <t>[코스알엑스] 밸런시움 비파이브 디판테놀 크림</t>
  </si>
  <si>
    <t>[코스알엑스] 밸런시움 비파이브 디판테놀 앰플</t>
  </si>
  <si>
    <t>[코스알엑스] 블래미쉬 커버 쿠션 [21호 브라이트]</t>
  </si>
  <si>
    <t>[코스알엑스] 블래미쉬 커버 쿠션 [23호 네츄럴]</t>
  </si>
  <si>
    <t>[코스알엑스] 블래미쉬 커버 쿠션 [27호 딥 베이지]</t>
  </si>
  <si>
    <t>[코스알엑스] 블랙헤드 실크 핑거볼 (컵)</t>
  </si>
  <si>
    <t>[코스알엑스] 순면 100% 퓨어 화장솜</t>
  </si>
  <si>
    <t>[코스알엑스] 실키 터치 스킨팩 화장솜</t>
  </si>
  <si>
    <t>[코스알엑스] 약산성 파하 베리어 미스트</t>
  </si>
  <si>
    <t>[코스알엑스] 어드벤스드 스네일 펩타이드 아이 크림</t>
  </si>
  <si>
    <t>[코스알엑스] 에이씨 컬렉션 라이트웨이트 수딩 모이스처라이저</t>
  </si>
  <si>
    <t>[코스알엑스] 에이씨 컬렉션 아크네 패치 (파우치)</t>
  </si>
  <si>
    <t>[코스알엑스] 원스텝 그린 히어로 카밍 패드(NEW)</t>
  </si>
  <si>
    <t>[코스알엑스] 원스텝 모이스쳐 업 키트</t>
  </si>
  <si>
    <t>[코스알엑스] 원스텝 모이스쳐 업 패드(NEW)</t>
  </si>
  <si>
    <t>[코스알엑스] 원스텝 오리지널 클리어 패드(NEW)</t>
  </si>
  <si>
    <t>[코스알엑스] 찹쌀쫀쫀팩[튜브]</t>
  </si>
  <si>
    <t>[코스알엑스] 퍼펙트 세범 센텔라 미네랄 파우더</t>
  </si>
  <si>
    <t>[코스알엑스] 풀핏 프로폴리스 라이트 앰플</t>
  </si>
  <si>
    <t>[코스알엑스] 풀핏 프로폴리스 시너지 토너</t>
  </si>
  <si>
    <t>[코스알엑스] 풀핏 프로폴리스 라이트 크림</t>
  </si>
  <si>
    <t>[코스알엑스] 하이드로겔 베리 심플 팩</t>
  </si>
  <si>
    <t>[코스알엑스] 하이드리움 워터리 토너</t>
  </si>
  <si>
    <t>10ml*2</t>
  </si>
  <si>
    <t>80pads</t>
  </si>
  <si>
    <t>25ml</t>
  </si>
  <si>
    <t>5g</t>
  </si>
  <si>
    <t>280ml</t>
  </si>
  <si>
    <t>65ml</t>
  </si>
  <si>
    <t>Discontinued</t>
  </si>
  <si>
    <t>Design Changed</t>
  </si>
  <si>
    <t>AC Collection Lightweight Soothing Moisturizer</t>
  </si>
  <si>
    <t>Advanced Snail Peptide Eye Cream</t>
  </si>
  <si>
    <t>Balancium B5 D-panthenol Ampoule</t>
  </si>
  <si>
    <t>Balancium B5 D-Panthenol Cream</t>
  </si>
  <si>
    <t>Blemish Cover Cushion SPF47 PA++ [21 Bright Beige]</t>
  </si>
  <si>
    <t>Blemish Cover Cushion SPF47 PA++ [23 Natural Beige]</t>
  </si>
  <si>
    <t>Blemish Cover Cushion SPF47 PA++ [27 Deep Beige]</t>
  </si>
  <si>
    <t>Full Fit  Propolis Synergy Toner</t>
  </si>
  <si>
    <t>Full Fit Propolis Light Ampoule</t>
  </si>
  <si>
    <t>Full Fit Propolis Light Cream</t>
  </si>
  <si>
    <t>Hydrium Green tea Aqua Soothing Gel Cream</t>
  </si>
  <si>
    <t>Hydrium Moisture Power Enriched Cream</t>
  </si>
  <si>
    <t>Hydrium Triple Hyaluronic Moisture Ampoule</t>
  </si>
  <si>
    <t>Hydrium Watery Toner</t>
  </si>
  <si>
    <t>Perfect sebum centella mineral powder</t>
  </si>
  <si>
    <t>Pure 100% Cotton Rounds</t>
  </si>
  <si>
    <t xml:space="preserve">RX Studio Standard Pad Case </t>
  </si>
  <si>
    <t>Silky Touch Skin Pack Cotton</t>
  </si>
  <si>
    <t>Ultimate Nourishing Rice Spa Overnight Mask</t>
  </si>
  <si>
    <r>
      <t xml:space="preserve">Updated: </t>
    </r>
    <r>
      <rPr>
        <sz val="10"/>
        <rFont val="Calibri"/>
        <family val="2"/>
      </rPr>
      <t>May 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</si>
</sst>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quot;$&quot;* #,##0.00_);_(&quot;$&quot;* \(#,##0.00\);_(&quot;$&quot;* &quot;-&quot;??_);_(@_)"/>
    <numFmt numFmtId="165" formatCode="_ * #,##0_ ;_ * \-#,##0_ ;_ * &quot;-&quot;_ ;_ @_ "/>
    <numFmt numFmtId="166" formatCode="_ * #,##0.00_ ;_ * \-#,##0.00_ ;_ * &quot;-&quot;??_ ;_ @_ "/>
    <numFmt numFmtId="167" formatCode="_-&quot;₩&quot;* #,##0_-;\-&quot;₩&quot;* #,##0_-;_-&quot;₩&quot;* &quot;-&quot;_-;_-@_-"/>
    <numFmt numFmtId="168" formatCode="[$-409]dd/mmm/yy;@"/>
    <numFmt numFmtId="169" formatCode="0_);[Red]\(0\)"/>
    <numFmt numFmtId="170" formatCode="&quot;$&quot;#,##0.00_ ;[Red]\(&quot;$&quot;#,##0.00\)"/>
    <numFmt numFmtId="171" formatCode="[$KRW]\ #,##0.00_);[Red]\([$KRW]\ #,##0.00\)"/>
    <numFmt numFmtId="172" formatCode="###0;###0"/>
    <numFmt numFmtId="173" formatCode="[$CNY]\ #,##0.00"/>
    <numFmt numFmtId="174" formatCode="[$HKD]\ #,##0.00"/>
    <numFmt numFmtId="175" formatCode="_-* #,##0_-;\-* #,##0_-;_-* &quot;-&quot;_-;_-@_-"/>
  </numFmts>
  <fonts count="53">
    <font>
      <sz val="10"/>
      <color indexed="8"/>
      <name val="Times New Roman"/>
      <family val="1"/>
    </font>
    <font>
      <sz val="10"/>
      <color indexed="8"/>
      <name val="Verdana"/>
      <family val="2"/>
    </font>
    <font>
      <b/>
      <sz val="10"/>
      <color indexed="8"/>
      <name val="Verdana"/>
      <family val="2"/>
    </font>
    <font>
      <b/>
      <sz val="14"/>
      <color indexed="8"/>
      <name val="Verdana"/>
      <family val="2"/>
    </font>
    <font>
      <sz val="11"/>
      <color indexed="8"/>
      <name val="맑은 고딕"/>
      <family val="2"/>
    </font>
    <font>
      <b/>
      <sz val="12"/>
      <color indexed="8"/>
      <name val="Verdana"/>
      <family val="2"/>
    </font>
    <font>
      <sz val="8"/>
      <color indexed="8"/>
      <name val="Verdana"/>
      <family val="2"/>
    </font>
    <font>
      <i/>
      <sz val="22"/>
      <color indexed="8"/>
      <name val="Verdana"/>
      <family val="2"/>
    </font>
    <font>
      <u/>
      <sz val="8"/>
      <color indexed="12"/>
      <name val="Verdana"/>
      <family val="2"/>
    </font>
    <font>
      <b/>
      <sz val="8"/>
      <color indexed="8"/>
      <name val="Verdana"/>
      <family val="2"/>
    </font>
    <font>
      <sz val="8"/>
      <name val="Verdana"/>
      <family val="2"/>
    </font>
    <font>
      <sz val="8"/>
      <color indexed="23"/>
      <name val="Verdana"/>
      <family val="2"/>
    </font>
    <font>
      <b/>
      <u/>
      <sz val="18"/>
      <color indexed="10"/>
      <name val="Calibri"/>
      <family val="2"/>
    </font>
    <font>
      <b/>
      <sz val="10"/>
      <name val="Calibri"/>
      <family val="2"/>
    </font>
    <font>
      <b/>
      <sz val="10"/>
      <color indexed="8"/>
      <name val="Calibri"/>
      <family val="2"/>
    </font>
    <font>
      <sz val="10"/>
      <color indexed="8"/>
      <name val="Calibri"/>
      <family val="2"/>
    </font>
    <font>
      <sz val="12"/>
      <color indexed="10"/>
      <name val="Calibri"/>
      <family val="2"/>
    </font>
    <font>
      <b/>
      <sz val="10"/>
      <color indexed="10"/>
      <name val="Calibri"/>
      <family val="2"/>
    </font>
    <font>
      <sz val="10"/>
      <name val="Calibri"/>
      <family val="2"/>
    </font>
    <font>
      <sz val="11"/>
      <name val="Calibri"/>
      <family val="2"/>
    </font>
    <font>
      <sz val="10"/>
      <name val="BatangChe"/>
      <family val="3"/>
    </font>
    <font>
      <u/>
      <sz val="11"/>
      <name val="Calibri"/>
      <family val="2"/>
    </font>
    <font>
      <b/>
      <u/>
      <sz val="20"/>
      <name val="Calibri"/>
      <family val="2"/>
    </font>
    <font>
      <sz val="10"/>
      <name val="Times New Roman"/>
      <family val="1"/>
    </font>
    <font>
      <u/>
      <sz val="11"/>
      <color indexed="12"/>
      <name val="Calibri"/>
      <family val="2"/>
    </font>
    <font>
      <sz val="11"/>
      <color indexed="8"/>
      <name val="Calibri"/>
      <family val="2"/>
    </font>
    <font>
      <b/>
      <sz val="8"/>
      <name val="Verdana"/>
      <family val="2"/>
    </font>
    <font>
      <sz val="9"/>
      <name val="Times New Roman"/>
      <family val="1"/>
    </font>
    <font>
      <sz val="11"/>
      <color indexed="8"/>
      <name val="Calibri"/>
      <family val="2"/>
      <scheme val="minor"/>
    </font>
    <font>
      <sz val="11"/>
      <color theme="1"/>
      <name val="Calibri"/>
      <family val="2"/>
      <scheme val="minor"/>
    </font>
    <font>
      <sz val="8"/>
      <color rgb="FF000000"/>
      <name val="Verdana"/>
      <family val="2"/>
    </font>
    <font>
      <sz val="10"/>
      <color indexed="8"/>
      <name val="Times New Roman"/>
      <family val="1"/>
    </font>
    <font>
      <u/>
      <sz val="11"/>
      <color rgb="FF800080"/>
      <name val="Calibri"/>
      <family val="2"/>
      <scheme val="minor"/>
    </font>
    <font>
      <b/>
      <sz val="10"/>
      <name val="Calibri"/>
      <family val="2"/>
      <scheme val="minor"/>
    </font>
    <font>
      <b/>
      <sz val="16"/>
      <color rgb="FFFF0000"/>
      <name val="Calibri"/>
      <family val="2"/>
      <scheme val="minor"/>
    </font>
    <font>
      <b/>
      <sz val="10"/>
      <color theme="1"/>
      <name val="Calibri"/>
      <family val="2"/>
      <scheme val="minor"/>
    </font>
    <font>
      <b/>
      <sz val="12"/>
      <color rgb="FFFF0000"/>
      <name val="Calibri"/>
      <family val="2"/>
      <scheme val="minor"/>
    </font>
    <font>
      <u/>
      <sz val="12"/>
      <name val="Calibri"/>
      <family val="2"/>
      <scheme val="minor"/>
    </font>
    <font>
      <b/>
      <sz val="10"/>
      <color rgb="FFFF0000"/>
      <name val="Calibri"/>
      <family val="2"/>
      <scheme val="minor"/>
    </font>
    <font>
      <b/>
      <sz val="14"/>
      <color theme="0"/>
      <name val="Calibri"/>
      <family val="2"/>
      <scheme val="minor"/>
    </font>
    <font>
      <sz val="10"/>
      <color theme="1"/>
      <name val="Calibri"/>
      <family val="2"/>
      <scheme val="minor"/>
    </font>
    <font>
      <sz val="8"/>
      <name val="Times New Roman"/>
      <family val="1"/>
    </font>
    <font>
      <b/>
      <sz val="13"/>
      <color theme="1"/>
      <name val="Calibri"/>
      <family val="2"/>
      <scheme val="minor"/>
    </font>
    <font>
      <b/>
      <sz val="11"/>
      <color indexed="81"/>
      <name val="Calibri"/>
      <family val="2"/>
    </font>
    <font>
      <u/>
      <sz val="10"/>
      <color theme="11"/>
      <name val="Times New Roman"/>
      <family val="1"/>
    </font>
    <font>
      <b/>
      <sz val="10"/>
      <color theme="0"/>
      <name val="Calibri"/>
      <family val="2"/>
    </font>
    <font>
      <b/>
      <sz val="11"/>
      <color rgb="FFFF0000"/>
      <name val="Calibri"/>
      <family val="2"/>
    </font>
    <font>
      <sz val="10"/>
      <color rgb="FFFF0000"/>
      <name val="Calibri"/>
      <family val="2"/>
    </font>
    <font>
      <sz val="11"/>
      <color rgb="FFFF0000"/>
      <name val="Calibri"/>
      <family val="2"/>
    </font>
    <font>
      <sz val="10"/>
      <color rgb="FFFF0000"/>
      <name val="BatangChe"/>
      <family val="3"/>
    </font>
    <font>
      <sz val="9"/>
      <color rgb="FF000000"/>
      <name val="Times New Roman"/>
      <family val="1"/>
    </font>
    <font>
      <sz val="10"/>
      <color rgb="FF000000"/>
      <name val="Times New Roman"/>
      <family val="1"/>
    </font>
    <font>
      <sz val="10"/>
      <color rgb="FF000000"/>
      <name val="Calibri"/>
      <family val="2"/>
    </font>
  </fonts>
  <fills count="12">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00"/>
        <bgColor rgb="FF000000"/>
      </patternFill>
    </fill>
  </fills>
  <borders count="60">
    <border>
      <left/>
      <right/>
      <top/>
      <bottom/>
      <diagonal/>
    </border>
    <border>
      <left/>
      <right/>
      <top/>
      <bottom style="hair">
        <color indexed="55"/>
      </bottom>
      <diagonal/>
    </border>
    <border>
      <left/>
      <right/>
      <top style="hair">
        <color indexed="55"/>
      </top>
      <bottom style="hair">
        <color indexed="55"/>
      </bottom>
      <diagonal/>
    </border>
    <border>
      <left style="thin">
        <color auto="1"/>
      </left>
      <right style="thin">
        <color indexed="8"/>
      </right>
      <top style="thin">
        <color auto="1"/>
      </top>
      <bottom/>
      <diagonal/>
    </border>
    <border>
      <left style="thin">
        <color indexed="8"/>
      </left>
      <right style="thin">
        <color indexed="8"/>
      </right>
      <top style="thin">
        <color auto="1"/>
      </top>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style="thin">
        <color auto="1"/>
      </left>
      <right style="thin">
        <color indexed="8"/>
      </right>
      <top style="thin">
        <color auto="1"/>
      </top>
      <bottom style="hair">
        <color indexed="8"/>
      </bottom>
      <diagonal/>
    </border>
    <border>
      <left style="thin">
        <color indexed="8"/>
      </left>
      <right style="thin">
        <color indexed="8"/>
      </right>
      <top style="thin">
        <color auto="1"/>
      </top>
      <bottom style="hair">
        <color indexed="8"/>
      </bottom>
      <diagonal/>
    </border>
    <border>
      <left style="thin">
        <color auto="1"/>
      </left>
      <right style="thin">
        <color indexed="8"/>
      </right>
      <top style="hair">
        <color indexed="8"/>
      </top>
      <bottom style="hair">
        <color indexed="8"/>
      </bottom>
      <diagonal/>
    </border>
    <border>
      <left style="thin">
        <color indexed="8"/>
      </left>
      <right style="thin">
        <color indexed="8"/>
      </right>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auto="1"/>
      </right>
      <top style="thin">
        <color auto="1"/>
      </top>
      <bottom/>
      <diagonal/>
    </border>
    <border>
      <left style="thin">
        <color indexed="8"/>
      </left>
      <right style="thin">
        <color auto="1"/>
      </right>
      <top style="thin">
        <color auto="1"/>
      </top>
      <bottom style="hair">
        <color indexed="8"/>
      </bottom>
      <diagonal/>
    </border>
    <border>
      <left style="thin">
        <color indexed="8"/>
      </left>
      <right style="thin">
        <color auto="1"/>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style="thin">
        <color indexed="8"/>
      </left>
      <right/>
      <top/>
      <bottom style="thin">
        <color auto="1"/>
      </bottom>
      <diagonal/>
    </border>
    <border>
      <left style="thin">
        <color indexed="8"/>
      </left>
      <right/>
      <top/>
      <bottom style="hair">
        <color indexed="8"/>
      </bottom>
      <diagonal/>
    </border>
    <border>
      <left/>
      <right/>
      <top/>
      <bottom style="hair">
        <color indexed="8"/>
      </bottom>
      <diagonal/>
    </border>
    <border>
      <left style="thin">
        <color indexed="8"/>
      </left>
      <right/>
      <top style="hair">
        <color indexed="8"/>
      </top>
      <bottom/>
      <diagonal/>
    </border>
    <border>
      <left/>
      <right/>
      <top style="hair">
        <color indexed="8"/>
      </top>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indexed="8"/>
      </left>
      <right style="thin">
        <color auto="1"/>
      </right>
      <top/>
      <bottom style="thin">
        <color auto="1"/>
      </bottom>
      <diagonal/>
    </border>
    <border>
      <left style="thin">
        <color indexed="8"/>
      </left>
      <right style="thin">
        <color indexed="8"/>
      </right>
      <top style="hair">
        <color auto="1"/>
      </top>
      <bottom style="hair">
        <color auto="1"/>
      </bottom>
      <diagonal/>
    </border>
    <border>
      <left style="thin">
        <color indexed="8"/>
      </left>
      <right style="thin">
        <color indexed="8"/>
      </right>
      <top style="hair">
        <color auto="1"/>
      </top>
      <bottom style="thin">
        <color indexed="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double">
        <color auto="1"/>
      </top>
      <bottom style="double">
        <color auto="1"/>
      </bottom>
      <diagonal/>
    </border>
    <border>
      <left style="thin">
        <color auto="1"/>
      </left>
      <right style="medium">
        <color auto="1"/>
      </right>
      <top style="double">
        <color auto="1"/>
      </top>
      <bottom style="double">
        <color auto="1"/>
      </bottom>
      <diagonal/>
    </border>
    <border>
      <left style="medium">
        <color auto="1"/>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right/>
      <top/>
      <bottom style="hair">
        <color theme="0" tint="-0.249977111117893"/>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s>
  <cellStyleXfs count="25">
    <xf numFmtId="0" fontId="0" fillId="0" borderId="0">
      <alignment vertical="center"/>
    </xf>
    <xf numFmtId="165" fontId="25" fillId="0" borderId="0" applyBorder="0" applyProtection="0">
      <alignment vertical="center"/>
    </xf>
    <xf numFmtId="0" fontId="31" fillId="0" borderId="0" applyNumberFormat="0" applyBorder="0" applyProtection="0">
      <alignment vertical="center"/>
    </xf>
    <xf numFmtId="0" fontId="24" fillId="0" borderId="0" applyNumberFormat="0" applyBorder="0" applyProtection="0">
      <alignment vertical="center"/>
    </xf>
    <xf numFmtId="9" fontId="28" fillId="0" borderId="0" applyFont="0" applyFill="0" applyBorder="0" applyAlignment="0" applyProtection="0"/>
    <xf numFmtId="165" fontId="31" fillId="0" borderId="0" applyFont="0" applyFill="0" applyBorder="0" applyAlignment="0" applyProtection="0">
      <alignment vertical="center"/>
    </xf>
    <xf numFmtId="0" fontId="31" fillId="0" borderId="0" applyNumberFormat="0" applyBorder="0" applyAlignment="0" applyProtection="0">
      <alignment vertical="center"/>
    </xf>
    <xf numFmtId="0" fontId="4" fillId="0" borderId="0">
      <alignment vertical="center"/>
    </xf>
    <xf numFmtId="0" fontId="25" fillId="0" borderId="0">
      <alignment vertical="center"/>
    </xf>
    <xf numFmtId="0" fontId="25" fillId="0" borderId="0">
      <alignment vertical="center"/>
    </xf>
    <xf numFmtId="167" fontId="25" fillId="0" borderId="0" applyBorder="0" applyProtection="0">
      <alignment vertical="center"/>
    </xf>
    <xf numFmtId="0" fontId="25" fillId="0" borderId="0">
      <alignment vertical="center"/>
    </xf>
    <xf numFmtId="0" fontId="25" fillId="0" borderId="0">
      <alignment vertical="center"/>
    </xf>
    <xf numFmtId="0" fontId="25" fillId="0" borderId="0" applyNumberFormat="0" applyBorder="0" applyProtection="0">
      <alignment vertical="center"/>
    </xf>
    <xf numFmtId="0" fontId="29" fillId="0" borderId="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cellStyleXfs>
  <cellXfs count="209">
    <xf numFmtId="0" fontId="0" fillId="0" borderId="0" xfId="0">
      <alignment vertical="center"/>
    </xf>
    <xf numFmtId="0" fontId="1" fillId="0" borderId="0" xfId="0" applyFont="1" applyFill="1" applyAlignment="1">
      <alignment vertical="center"/>
    </xf>
    <xf numFmtId="0" fontId="2" fillId="0" borderId="0" xfId="0" applyFont="1" applyFill="1" applyAlignment="1">
      <alignment horizontal="center" vertical="center" wrapText="1"/>
    </xf>
    <xf numFmtId="0" fontId="1" fillId="0" borderId="0" xfId="0" applyFont="1" applyFill="1">
      <alignment vertical="center"/>
    </xf>
    <xf numFmtId="0" fontId="3" fillId="0" borderId="0" xfId="0" applyFont="1" applyFill="1" applyAlignment="1">
      <alignment horizontal="center" vertical="center"/>
    </xf>
    <xf numFmtId="0" fontId="4" fillId="0" borderId="0" xfId="0" applyFont="1" applyFill="1" applyAlignment="1">
      <alignment vertical="center"/>
    </xf>
    <xf numFmtId="0" fontId="6" fillId="0" borderId="0" xfId="0" applyFont="1" applyFill="1" applyAlignment="1">
      <alignment horizontal="left" vertical="center"/>
    </xf>
    <xf numFmtId="0" fontId="6" fillId="0" borderId="0" xfId="0" applyFont="1" applyFill="1" applyAlignment="1">
      <alignment horizontal="center" vertical="center"/>
    </xf>
    <xf numFmtId="0" fontId="30" fillId="0" borderId="0" xfId="0" applyFont="1" applyFill="1" applyAlignment="1">
      <alignment horizontal="left" vertical="center"/>
    </xf>
    <xf numFmtId="0" fontId="7" fillId="0" borderId="0" xfId="0" applyFont="1" applyFill="1" applyAlignment="1">
      <alignment horizontal="center" vertical="center"/>
    </xf>
    <xf numFmtId="0" fontId="6" fillId="0" borderId="0" xfId="0" applyFont="1" applyFill="1">
      <alignment vertical="center"/>
    </xf>
    <xf numFmtId="168" fontId="6" fillId="0" borderId="1" xfId="0" applyNumberFormat="1" applyFont="1" applyFill="1" applyBorder="1" applyAlignment="1">
      <alignment horizontal="left" vertical="center"/>
    </xf>
    <xf numFmtId="0" fontId="6" fillId="0" borderId="2" xfId="0" applyFont="1" applyFill="1" applyBorder="1" applyAlignment="1">
      <alignment horizontal="left" vertical="center" wrapText="1"/>
    </xf>
    <xf numFmtId="0" fontId="6" fillId="0" borderId="2" xfId="0" applyFont="1" applyFill="1" applyBorder="1">
      <alignment vertical="center"/>
    </xf>
    <xf numFmtId="0" fontId="9" fillId="0" borderId="0" xfId="0" applyFont="1" applyFill="1" applyAlignment="1">
      <alignment horizontal="center" vertical="center"/>
    </xf>
    <xf numFmtId="0" fontId="9" fillId="4" borderId="3" xfId="0" applyFont="1" applyFill="1" applyBorder="1" applyAlignment="1">
      <alignment horizontal="center" vertical="center" wrapText="1"/>
    </xf>
    <xf numFmtId="0" fontId="9" fillId="4" borderId="4" xfId="0" applyFont="1" applyFill="1" applyBorder="1" applyAlignment="1">
      <alignment vertical="center" wrapText="1"/>
    </xf>
    <xf numFmtId="0" fontId="9" fillId="4" borderId="4" xfId="0" applyFont="1" applyFill="1" applyBorder="1" applyAlignment="1">
      <alignment horizontal="center" vertical="center" wrapText="1"/>
    </xf>
    <xf numFmtId="169" fontId="6" fillId="0" borderId="8" xfId="0" applyNumberFormat="1" applyFont="1" applyFill="1" applyBorder="1" applyAlignment="1">
      <alignment horizontal="center" vertical="center"/>
    </xf>
    <xf numFmtId="169" fontId="6" fillId="0" borderId="9" xfId="0" applyNumberFormat="1" applyFont="1" applyFill="1" applyBorder="1" applyAlignment="1">
      <alignment horizontal="left" vertical="center"/>
    </xf>
    <xf numFmtId="0" fontId="6" fillId="0" borderId="9" xfId="0" applyFont="1" applyFill="1" applyBorder="1" applyAlignment="1">
      <alignment horizontal="center" vertical="center" wrapText="1"/>
    </xf>
    <xf numFmtId="169" fontId="6" fillId="0" borderId="9" xfId="0" applyNumberFormat="1" applyFont="1" applyFill="1" applyBorder="1" applyAlignment="1">
      <alignment horizontal="center" vertical="center"/>
    </xf>
    <xf numFmtId="167" fontId="6" fillId="0" borderId="9" xfId="0" applyNumberFormat="1" applyFont="1" applyFill="1" applyBorder="1">
      <alignment vertical="center"/>
    </xf>
    <xf numFmtId="169" fontId="6" fillId="0" borderId="10" xfId="0" applyNumberFormat="1" applyFont="1" applyFill="1" applyBorder="1" applyAlignment="1">
      <alignment horizontal="center" vertical="center"/>
    </xf>
    <xf numFmtId="169" fontId="6" fillId="0" borderId="11" xfId="0" applyNumberFormat="1" applyFont="1" applyFill="1" applyBorder="1" applyAlignment="1">
      <alignment horizontal="left" vertical="center"/>
    </xf>
    <xf numFmtId="0" fontId="6" fillId="0" borderId="12"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167" fontId="6" fillId="0" borderId="17" xfId="0" applyNumberFormat="1" applyFont="1" applyFill="1" applyBorder="1">
      <alignment vertical="center"/>
    </xf>
    <xf numFmtId="167" fontId="6" fillId="0" borderId="18" xfId="0" applyNumberFormat="1" applyFont="1" applyFill="1" applyBorder="1">
      <alignment vertical="center"/>
    </xf>
    <xf numFmtId="169" fontId="6" fillId="0" borderId="19" xfId="0" applyNumberFormat="1" applyFont="1" applyFill="1" applyBorder="1" applyAlignment="1">
      <alignment horizontal="center" vertical="center"/>
    </xf>
    <xf numFmtId="169" fontId="6" fillId="0" borderId="20" xfId="0" applyNumberFormat="1" applyFont="1" applyFill="1" applyBorder="1" applyAlignment="1">
      <alignment horizontal="left" vertical="center"/>
    </xf>
    <xf numFmtId="0" fontId="6" fillId="0" borderId="20" xfId="0" applyFont="1" applyFill="1" applyBorder="1" applyAlignment="1">
      <alignment horizontal="left" vertical="center" wrapText="1"/>
    </xf>
    <xf numFmtId="0" fontId="6" fillId="0" borderId="20" xfId="0" applyFont="1" applyFill="1" applyBorder="1" applyAlignment="1">
      <alignment horizontal="center" vertical="center" wrapText="1"/>
    </xf>
    <xf numFmtId="169" fontId="6" fillId="0" borderId="21" xfId="0" applyNumberFormat="1" applyFont="1" applyFill="1" applyBorder="1" applyAlignment="1">
      <alignment horizontal="center" vertical="center"/>
    </xf>
    <xf numFmtId="167" fontId="6" fillId="0" borderId="20" xfId="0" applyNumberFormat="1" applyFont="1" applyFill="1" applyBorder="1">
      <alignment vertical="center"/>
    </xf>
    <xf numFmtId="169" fontId="6" fillId="0" borderId="0" xfId="0" applyNumberFormat="1" applyFont="1" applyFill="1" applyAlignment="1">
      <alignment horizontal="center" vertical="center"/>
    </xf>
    <xf numFmtId="0" fontId="6" fillId="0" borderId="0" xfId="0" applyFont="1" applyFill="1" applyAlignment="1">
      <alignment horizontal="center" vertical="center" wrapText="1"/>
    </xf>
    <xf numFmtId="0" fontId="10" fillId="0" borderId="52" xfId="0" applyNumberFormat="1" applyFont="1" applyFill="1" applyBorder="1" applyAlignment="1" applyProtection="1">
      <alignment horizontal="left" vertical="center"/>
    </xf>
    <xf numFmtId="0" fontId="6" fillId="0" borderId="0" xfId="0" applyFont="1" applyFill="1" applyAlignment="1">
      <alignment vertical="center"/>
    </xf>
    <xf numFmtId="0" fontId="9" fillId="0" borderId="13" xfId="0" applyFont="1" applyFill="1" applyBorder="1" applyAlignment="1">
      <alignment horizontal="left" vertical="center"/>
    </xf>
    <xf numFmtId="10" fontId="6" fillId="0" borderId="14" xfId="0" applyNumberFormat="1" applyFont="1" applyFill="1" applyBorder="1" applyAlignment="1">
      <alignment vertical="center"/>
    </xf>
    <xf numFmtId="0" fontId="1" fillId="0" borderId="0" xfId="0" applyFont="1" applyFill="1" applyAlignment="1">
      <alignment horizontal="left" vertical="center"/>
    </xf>
    <xf numFmtId="0" fontId="9" fillId="0" borderId="24" xfId="0" applyFont="1" applyFill="1" applyBorder="1" applyAlignment="1">
      <alignment horizontal="left" vertical="center"/>
    </xf>
    <xf numFmtId="0" fontId="9" fillId="0" borderId="25" xfId="0" applyFont="1" applyFill="1" applyBorder="1" applyAlignment="1">
      <alignment horizontal="left" vertical="center"/>
    </xf>
    <xf numFmtId="0" fontId="9" fillId="0" borderId="0" xfId="0" applyFont="1" applyFill="1" applyAlignment="1">
      <alignment horizontal="left" vertical="center"/>
    </xf>
    <xf numFmtId="0" fontId="1" fillId="0" borderId="6" xfId="0" applyFont="1" applyFill="1" applyBorder="1">
      <alignment vertical="center"/>
    </xf>
    <xf numFmtId="0" fontId="11" fillId="0" borderId="0" xfId="0" applyFont="1" applyFill="1" applyAlignment="1">
      <alignment horizontal="center" vertical="center"/>
    </xf>
    <xf numFmtId="167" fontId="6" fillId="0" borderId="28" xfId="0" applyNumberFormat="1" applyFont="1" applyFill="1" applyBorder="1">
      <alignment vertical="center"/>
    </xf>
    <xf numFmtId="1" fontId="6" fillId="0" borderId="11" xfId="0" applyNumberFormat="1" applyFont="1" applyFill="1" applyBorder="1" applyAlignment="1">
      <alignment vertical="center"/>
    </xf>
    <xf numFmtId="167" fontId="6" fillId="0" borderId="11" xfId="0" applyNumberFormat="1" applyFont="1" applyFill="1" applyBorder="1" applyAlignment="1">
      <alignment vertical="center"/>
    </xf>
    <xf numFmtId="164" fontId="6" fillId="0" borderId="12" xfId="0" applyNumberFormat="1" applyFont="1" applyFill="1" applyBorder="1" applyAlignment="1">
      <alignment vertical="center"/>
    </xf>
    <xf numFmtId="164" fontId="6" fillId="0" borderId="30" xfId="0" applyNumberFormat="1" applyFont="1" applyFill="1" applyBorder="1" applyAlignment="1">
      <alignment vertical="center"/>
    </xf>
    <xf numFmtId="170" fontId="6" fillId="0" borderId="0" xfId="0" applyNumberFormat="1" applyFont="1" applyFill="1" applyAlignment="1">
      <alignment vertical="center"/>
    </xf>
    <xf numFmtId="170" fontId="6" fillId="0" borderId="0" xfId="0" applyNumberFormat="1" applyFont="1" applyFill="1">
      <alignment vertical="center"/>
    </xf>
    <xf numFmtId="0" fontId="0" fillId="0" borderId="0" xfId="6" applyFont="1" applyFill="1" applyAlignment="1">
      <alignment horizontal="left" vertical="top"/>
    </xf>
    <xf numFmtId="0" fontId="31" fillId="5" borderId="0" xfId="6" applyFont="1" applyFill="1" applyAlignment="1">
      <alignment horizontal="left" vertical="top"/>
    </xf>
    <xf numFmtId="0" fontId="0" fillId="0" borderId="0" xfId="6" applyFont="1" applyFill="1" applyAlignment="1">
      <alignment horizontal="center" vertical="top"/>
    </xf>
    <xf numFmtId="0" fontId="32" fillId="5" borderId="0" xfId="3" applyNumberFormat="1" applyFont="1" applyFill="1" applyBorder="1" applyAlignment="1" applyProtection="1">
      <alignment vertical="center" wrapText="1"/>
      <protection locked="0"/>
    </xf>
    <xf numFmtId="49" fontId="14" fillId="0" borderId="31" xfId="13" applyNumberFormat="1" applyFont="1" applyFill="1" applyBorder="1" applyAlignment="1" applyProtection="1">
      <alignment horizontal="right" vertical="center" wrapText="1"/>
      <protection locked="0"/>
    </xf>
    <xf numFmtId="49" fontId="15" fillId="2" borderId="32" xfId="13" applyNumberFormat="1" applyFont="1" applyFill="1" applyBorder="1" applyAlignment="1" applyProtection="1">
      <alignment horizontal="left" vertical="center" wrapText="1"/>
      <protection locked="0"/>
    </xf>
    <xf numFmtId="49" fontId="14" fillId="0" borderId="32" xfId="13" applyNumberFormat="1" applyFont="1" applyFill="1" applyBorder="1" applyAlignment="1" applyProtection="1">
      <alignment horizontal="right" vertical="center" wrapText="1"/>
      <protection locked="0"/>
    </xf>
    <xf numFmtId="49" fontId="14" fillId="0" borderId="33" xfId="13" applyNumberFormat="1" applyFont="1" applyFill="1" applyBorder="1" applyAlignment="1" applyProtection="1">
      <alignment horizontal="center" vertical="center" wrapText="1"/>
      <protection locked="0"/>
    </xf>
    <xf numFmtId="0" fontId="31" fillId="5" borderId="0" xfId="6" applyFont="1" applyFill="1" applyAlignment="1">
      <alignment horizontal="center" vertical="top"/>
    </xf>
    <xf numFmtId="9" fontId="16" fillId="5" borderId="0" xfId="2" applyNumberFormat="1" applyFont="1" applyFill="1" applyAlignment="1">
      <alignment vertical="center" wrapText="1"/>
    </xf>
    <xf numFmtId="49" fontId="14" fillId="0" borderId="34" xfId="13" applyNumberFormat="1" applyFont="1" applyFill="1" applyBorder="1" applyAlignment="1" applyProtection="1">
      <alignment horizontal="right" vertical="center" wrapText="1"/>
      <protection locked="0"/>
    </xf>
    <xf numFmtId="0" fontId="33" fillId="5" borderId="0" xfId="13" applyNumberFormat="1" applyFont="1" applyFill="1" applyBorder="1" applyAlignment="1" applyProtection="1">
      <alignment horizontal="right" vertical="center" wrapText="1"/>
    </xf>
    <xf numFmtId="9" fontId="34" fillId="6" borderId="35" xfId="13" applyNumberFormat="1" applyFont="1" applyFill="1" applyBorder="1" applyAlignment="1" applyProtection="1">
      <alignment horizontal="center" vertical="center"/>
      <protection locked="0"/>
    </xf>
    <xf numFmtId="49" fontId="14" fillId="0" borderId="35" xfId="13" applyNumberFormat="1" applyFont="1" applyFill="1" applyBorder="1" applyAlignment="1" applyProtection="1">
      <alignment horizontal="right" vertical="center" wrapText="1"/>
      <protection locked="0"/>
    </xf>
    <xf numFmtId="171" fontId="15" fillId="5" borderId="0" xfId="2" applyNumberFormat="1" applyFont="1" applyFill="1" applyAlignment="1">
      <alignment vertical="center" wrapText="1"/>
    </xf>
    <xf numFmtId="49" fontId="14" fillId="0" borderId="37" xfId="13" applyNumberFormat="1" applyFont="1" applyFill="1" applyBorder="1" applyAlignment="1" applyProtection="1">
      <alignment horizontal="right" vertical="center" wrapText="1"/>
      <protection locked="0"/>
    </xf>
    <xf numFmtId="49" fontId="15" fillId="2" borderId="38" xfId="13" applyNumberFormat="1" applyFont="1" applyFill="1" applyBorder="1" applyAlignment="1" applyProtection="1">
      <alignment horizontal="left" vertical="center" wrapText="1"/>
      <protection locked="0"/>
    </xf>
    <xf numFmtId="49" fontId="14" fillId="5" borderId="38" xfId="13" applyNumberFormat="1" applyFont="1" applyFill="1" applyBorder="1" applyAlignment="1" applyProtection="1">
      <alignment horizontal="right" vertical="center" wrapText="1"/>
      <protection locked="0"/>
    </xf>
    <xf numFmtId="49" fontId="14" fillId="0" borderId="0" xfId="13" applyNumberFormat="1" applyFont="1" applyFill="1" applyAlignment="1">
      <alignment horizontal="center" vertical="center" wrapText="1"/>
    </xf>
    <xf numFmtId="49" fontId="14" fillId="0" borderId="0" xfId="13" applyNumberFormat="1" applyFont="1" applyFill="1" applyAlignment="1">
      <alignment horizontal="left" vertical="center" wrapText="1"/>
    </xf>
    <xf numFmtId="49" fontId="15" fillId="5" borderId="0" xfId="13" applyNumberFormat="1" applyFont="1" applyFill="1" applyAlignment="1">
      <alignment horizontal="left" vertical="center" wrapText="1"/>
    </xf>
    <xf numFmtId="49" fontId="14" fillId="5" borderId="0" xfId="13" applyNumberFormat="1" applyFont="1" applyFill="1" applyAlignment="1">
      <alignment horizontal="right" vertical="center" wrapText="1"/>
    </xf>
    <xf numFmtId="0" fontId="14" fillId="5" borderId="0" xfId="13" applyFont="1" applyFill="1" applyAlignment="1">
      <alignment vertical="center" wrapText="1"/>
    </xf>
    <xf numFmtId="0" fontId="36" fillId="6" borderId="40" xfId="13" applyNumberFormat="1" applyFont="1" applyFill="1" applyBorder="1" applyAlignment="1" applyProtection="1">
      <alignment horizontal="center" vertical="center"/>
      <protection locked="0"/>
    </xf>
    <xf numFmtId="0" fontId="14" fillId="8" borderId="35" xfId="6" applyFont="1" applyFill="1" applyBorder="1" applyAlignment="1">
      <alignment horizontal="center" vertical="center" wrapText="1"/>
    </xf>
    <xf numFmtId="0" fontId="14" fillId="8" borderId="35" xfId="6" applyFont="1" applyFill="1" applyBorder="1" applyAlignment="1">
      <alignment horizontal="left" vertical="center" wrapText="1"/>
    </xf>
    <xf numFmtId="0" fontId="14" fillId="8" borderId="35" xfId="6" applyFont="1" applyFill="1" applyBorder="1" applyAlignment="1">
      <alignment horizontal="center" vertical="center" wrapText="1"/>
    </xf>
    <xf numFmtId="0" fontId="14" fillId="9" borderId="35" xfId="6" applyFont="1" applyFill="1" applyBorder="1" applyAlignment="1">
      <alignment horizontal="center" vertical="center" wrapText="1"/>
    </xf>
    <xf numFmtId="172" fontId="15" fillId="0" borderId="35" xfId="6" applyNumberFormat="1" applyFont="1" applyFill="1" applyBorder="1" applyAlignment="1" applyProtection="1">
      <alignment horizontal="center" vertical="center" wrapText="1"/>
      <protection locked="0"/>
    </xf>
    <xf numFmtId="172" fontId="18" fillId="0" borderId="35" xfId="6" applyNumberFormat="1" applyFont="1" applyFill="1" applyBorder="1" applyAlignment="1" applyProtection="1">
      <alignment horizontal="left" vertical="center" wrapText="1"/>
      <protection locked="0"/>
    </xf>
    <xf numFmtId="0" fontId="19" fillId="0" borderId="35" xfId="3" applyFont="1" applyFill="1" applyBorder="1" applyAlignment="1" applyProtection="1">
      <alignment vertical="center" wrapText="1"/>
      <protection locked="0"/>
    </xf>
    <xf numFmtId="0" fontId="18" fillId="0" borderId="35" xfId="6" applyNumberFormat="1" applyFont="1" applyFill="1" applyBorder="1" applyAlignment="1" applyProtection="1">
      <alignment horizontal="center" vertical="center" wrapText="1"/>
      <protection locked="0"/>
    </xf>
    <xf numFmtId="167" fontId="18" fillId="0" borderId="35" xfId="6" applyNumberFormat="1" applyFont="1" applyFill="1" applyBorder="1" applyAlignment="1">
      <alignment horizontal="center" vertical="center" wrapText="1"/>
    </xf>
    <xf numFmtId="9" fontId="18" fillId="0" borderId="35" xfId="2" applyNumberFormat="1" applyFont="1" applyFill="1" applyBorder="1" applyAlignment="1">
      <alignment horizontal="center" vertical="center" wrapText="1"/>
    </xf>
    <xf numFmtId="4" fontId="18" fillId="0" borderId="35" xfId="6" applyNumberFormat="1" applyFont="1" applyFill="1" applyBorder="1" applyAlignment="1">
      <alignment horizontal="center" vertical="center" wrapText="1"/>
    </xf>
    <xf numFmtId="172" fontId="20" fillId="0" borderId="35" xfId="6" applyNumberFormat="1" applyFont="1" applyFill="1" applyBorder="1" applyAlignment="1" applyProtection="1">
      <alignment horizontal="left" vertical="center" wrapText="1"/>
      <protection locked="0"/>
    </xf>
    <xf numFmtId="0" fontId="18" fillId="0" borderId="35" xfId="6" applyFont="1" applyFill="1" applyBorder="1" applyAlignment="1" applyProtection="1">
      <alignment horizontal="left" vertical="top" wrapText="1"/>
      <protection locked="0"/>
    </xf>
    <xf numFmtId="0" fontId="18" fillId="0" borderId="35" xfId="6" applyNumberFormat="1" applyFont="1" applyFill="1" applyBorder="1" applyAlignment="1" applyProtection="1">
      <alignment horizontal="center" vertical="top"/>
      <protection locked="0"/>
    </xf>
    <xf numFmtId="9" fontId="18" fillId="0" borderId="35" xfId="6" applyNumberFormat="1" applyFont="1" applyFill="1" applyBorder="1" applyAlignment="1">
      <alignment horizontal="center" vertical="center"/>
    </xf>
    <xf numFmtId="0" fontId="15" fillId="6" borderId="35" xfId="6" applyFont="1" applyFill="1" applyBorder="1" applyAlignment="1" applyProtection="1">
      <alignment horizontal="left" vertical="top"/>
      <protection locked="0"/>
    </xf>
    <xf numFmtId="0" fontId="15" fillId="6" borderId="35" xfId="6" applyNumberFormat="1" applyFont="1" applyFill="1" applyBorder="1" applyAlignment="1" applyProtection="1">
      <alignment horizontal="left" vertical="top"/>
      <protection locked="0"/>
    </xf>
    <xf numFmtId="0" fontId="15" fillId="0" borderId="35" xfId="6" applyNumberFormat="1" applyFont="1" applyFill="1" applyBorder="1" applyAlignment="1" applyProtection="1">
      <alignment horizontal="left" vertical="top"/>
      <protection locked="0"/>
    </xf>
    <xf numFmtId="167" fontId="15" fillId="0" borderId="35" xfId="6" applyNumberFormat="1" applyFont="1" applyFill="1" applyBorder="1" applyAlignment="1">
      <alignment horizontal="center" vertical="center" wrapText="1"/>
    </xf>
    <xf numFmtId="9" fontId="15" fillId="0" borderId="35" xfId="6" applyNumberFormat="1" applyFont="1" applyFill="1" applyBorder="1" applyAlignment="1">
      <alignment horizontal="center" vertical="center"/>
    </xf>
    <xf numFmtId="4" fontId="15" fillId="0" borderId="35" xfId="6" applyNumberFormat="1" applyFont="1" applyFill="1" applyBorder="1" applyAlignment="1">
      <alignment horizontal="center" vertical="center" wrapText="1"/>
    </xf>
    <xf numFmtId="0" fontId="31" fillId="6" borderId="35" xfId="6" applyFont="1" applyFill="1" applyBorder="1" applyAlignment="1" applyProtection="1">
      <alignment horizontal="left" vertical="top"/>
      <protection locked="0"/>
    </xf>
    <xf numFmtId="0" fontId="15" fillId="6" borderId="35" xfId="6" applyFont="1" applyFill="1" applyBorder="1" applyAlignment="1" applyProtection="1">
      <alignment horizontal="left" vertical="center"/>
      <protection locked="0"/>
    </xf>
    <xf numFmtId="0" fontId="15" fillId="0" borderId="35" xfId="6" applyFont="1" applyFill="1" applyBorder="1" applyAlignment="1" applyProtection="1">
      <alignment horizontal="center" vertical="center"/>
      <protection locked="0"/>
    </xf>
    <xf numFmtId="0" fontId="31" fillId="5" borderId="0" xfId="6" applyFont="1" applyFill="1" applyAlignment="1">
      <alignment horizontal="center" vertical="top"/>
    </xf>
    <xf numFmtId="0" fontId="21" fillId="0" borderId="0" xfId="3" applyFont="1" applyFill="1" applyAlignment="1">
      <alignment vertical="center" wrapText="1"/>
    </xf>
    <xf numFmtId="0" fontId="23" fillId="5" borderId="0" xfId="6" applyFont="1" applyFill="1" applyAlignment="1">
      <alignment horizontal="left" vertical="top"/>
    </xf>
    <xf numFmtId="175" fontId="38" fillId="0" borderId="45" xfId="1" applyNumberFormat="1" applyFont="1" applyFill="1" applyBorder="1" applyAlignment="1" applyProtection="1">
      <alignment vertical="center"/>
    </xf>
    <xf numFmtId="167" fontId="38" fillId="5" borderId="46" xfId="1" applyNumberFormat="1" applyFont="1" applyFill="1" applyBorder="1" applyAlignment="1" applyProtection="1">
      <alignment vertical="center"/>
    </xf>
    <xf numFmtId="175" fontId="13" fillId="0" borderId="47" xfId="5" applyNumberFormat="1" applyFont="1" applyFill="1" applyBorder="1" applyAlignment="1" applyProtection="1">
      <alignment vertical="center"/>
    </xf>
    <xf numFmtId="167" fontId="13" fillId="0" borderId="48" xfId="5" applyNumberFormat="1" applyFont="1" applyFill="1" applyBorder="1" applyAlignment="1" applyProtection="1">
      <alignment vertical="center"/>
    </xf>
    <xf numFmtId="175" fontId="39" fillId="10" borderId="49" xfId="1" applyNumberFormat="1" applyFont="1" applyFill="1" applyBorder="1" applyAlignment="1" applyProtection="1">
      <alignment horizontal="center" vertical="center"/>
    </xf>
    <xf numFmtId="0" fontId="18" fillId="0" borderId="34" xfId="12" applyFont="1" applyFill="1" applyBorder="1" applyProtection="1">
      <alignment vertical="center"/>
    </xf>
    <xf numFmtId="167" fontId="18" fillId="0" borderId="36" xfId="12" applyNumberFormat="1" applyFont="1" applyFill="1" applyBorder="1" applyProtection="1">
      <alignment vertical="center"/>
    </xf>
    <xf numFmtId="175" fontId="13" fillId="5" borderId="0" xfId="1" applyNumberFormat="1" applyFont="1" applyFill="1" applyAlignment="1">
      <alignment vertical="center"/>
    </xf>
    <xf numFmtId="0" fontId="23" fillId="0" borderId="0" xfId="6" applyFont="1" applyFill="1" applyAlignment="1">
      <alignment horizontal="left" vertical="top"/>
    </xf>
    <xf numFmtId="0" fontId="18" fillId="0" borderId="37" xfId="12" applyFont="1" applyFill="1" applyBorder="1" applyProtection="1">
      <alignment vertical="center"/>
    </xf>
    <xf numFmtId="167" fontId="18" fillId="0" borderId="39" xfId="12" applyNumberFormat="1" applyFont="1" applyFill="1" applyBorder="1" applyProtection="1">
      <alignment vertical="center"/>
    </xf>
    <xf numFmtId="0" fontId="40" fillId="5" borderId="0" xfId="6" applyNumberFormat="1" applyFont="1" applyFill="1" applyBorder="1" applyAlignment="1" applyProtection="1">
      <alignment horizontal="center" vertical="center" wrapText="1"/>
    </xf>
    <xf numFmtId="0" fontId="32" fillId="5" borderId="0" xfId="3" applyNumberFormat="1" applyFont="1" applyFill="1" applyBorder="1" applyAlignment="1" applyProtection="1">
      <alignment horizontal="center" vertical="center" wrapText="1"/>
      <protection locked="0"/>
    </xf>
    <xf numFmtId="0" fontId="15" fillId="5" borderId="0" xfId="6" applyFont="1" applyFill="1" applyAlignment="1">
      <alignment horizontal="left" vertical="top"/>
    </xf>
    <xf numFmtId="0" fontId="14" fillId="9" borderId="35" xfId="8" applyFont="1" applyFill="1" applyBorder="1" applyAlignment="1" applyProtection="1">
      <alignment horizontal="center" vertical="center" wrapText="1"/>
    </xf>
    <xf numFmtId="0" fontId="14" fillId="0" borderId="0" xfId="8" applyFont="1" applyFill="1" applyAlignment="1" applyProtection="1">
      <alignment horizontal="center" vertical="center" wrapText="1"/>
    </xf>
    <xf numFmtId="0" fontId="14" fillId="3" borderId="50" xfId="8" applyNumberFormat="1" applyFont="1" applyFill="1" applyBorder="1" applyAlignment="1" applyProtection="1">
      <alignment horizontal="center" vertical="center" wrapText="1"/>
    </xf>
    <xf numFmtId="0" fontId="14" fillId="3" borderId="51" xfId="8" applyNumberFormat="1" applyFont="1" applyFill="1" applyBorder="1" applyAlignment="1" applyProtection="1">
      <alignment horizontal="center" vertical="center" wrapText="1"/>
    </xf>
    <xf numFmtId="172" fontId="18" fillId="0" borderId="35" xfId="6" applyNumberFormat="1" applyFont="1" applyFill="1" applyBorder="1" applyAlignment="1">
      <alignment horizontal="center" vertical="center" wrapText="1"/>
    </xf>
    <xf numFmtId="0" fontId="18" fillId="2" borderId="35" xfId="6" applyFont="1" applyFill="1" applyBorder="1" applyAlignment="1" applyProtection="1">
      <alignment horizontal="center" vertical="center"/>
      <protection locked="0"/>
    </xf>
    <xf numFmtId="0" fontId="15" fillId="2" borderId="31" xfId="9" applyFont="1" applyFill="1" applyBorder="1" applyProtection="1">
      <alignment vertical="center"/>
      <protection locked="0"/>
    </xf>
    <xf numFmtId="167" fontId="15" fillId="0" borderId="33" xfId="9" applyNumberFormat="1" applyFont="1" applyFill="1" applyBorder="1" applyProtection="1">
      <alignment vertical="center"/>
    </xf>
    <xf numFmtId="175" fontId="15" fillId="2" borderId="34" xfId="9" applyNumberFormat="1" applyFont="1" applyFill="1" applyBorder="1" applyProtection="1">
      <alignment vertical="center"/>
      <protection locked="0"/>
    </xf>
    <xf numFmtId="167" fontId="15" fillId="0" borderId="36" xfId="9" applyNumberFormat="1" applyFont="1" applyFill="1" applyBorder="1" applyProtection="1">
      <alignment vertical="center"/>
    </xf>
    <xf numFmtId="0" fontId="18" fillId="0" borderId="35" xfId="6" applyFont="1" applyFill="1" applyBorder="1" applyAlignment="1">
      <alignment horizontal="center" vertical="center"/>
    </xf>
    <xf numFmtId="0" fontId="18" fillId="0" borderId="35" xfId="6" applyFont="1" applyFill="1" applyBorder="1" applyAlignment="1">
      <alignment horizontal="center" vertical="center" wrapText="1"/>
    </xf>
    <xf numFmtId="0" fontId="0" fillId="5" borderId="0" xfId="0" applyFill="1">
      <alignment vertical="center"/>
    </xf>
    <xf numFmtId="0" fontId="15" fillId="0" borderId="35" xfId="6" applyFont="1" applyFill="1" applyBorder="1" applyAlignment="1">
      <alignment horizontal="center" vertical="center"/>
    </xf>
    <xf numFmtId="0" fontId="15" fillId="2" borderId="35" xfId="6" applyFont="1" applyFill="1" applyBorder="1" applyAlignment="1" applyProtection="1">
      <alignment horizontal="center" vertical="center"/>
      <protection locked="0"/>
    </xf>
    <xf numFmtId="0" fontId="15" fillId="0" borderId="35" xfId="6" applyFont="1" applyFill="1" applyBorder="1" applyAlignment="1" applyProtection="1">
      <alignment horizontal="left" vertical="top"/>
      <protection locked="0"/>
    </xf>
    <xf numFmtId="0" fontId="31" fillId="0" borderId="0" xfId="6" applyFont="1" applyFill="1" applyAlignment="1">
      <alignment horizontal="left" vertical="top"/>
    </xf>
    <xf numFmtId="175" fontId="13" fillId="0" borderId="0" xfId="1" applyNumberFormat="1" applyFont="1" applyFill="1" applyAlignment="1">
      <alignment vertical="center"/>
    </xf>
    <xf numFmtId="0" fontId="45" fillId="10" borderId="35" xfId="6" applyFont="1" applyFill="1" applyBorder="1" applyAlignment="1">
      <alignment horizontal="center" vertical="center" wrapText="1"/>
    </xf>
    <xf numFmtId="0" fontId="18" fillId="0" borderId="35" xfId="6" applyFont="1" applyFill="1" applyBorder="1" applyAlignment="1" applyProtection="1">
      <alignment horizontal="center" vertical="center"/>
    </xf>
    <xf numFmtId="167" fontId="18" fillId="0" borderId="35" xfId="6" applyNumberFormat="1" applyFont="1" applyFill="1" applyBorder="1" applyAlignment="1" applyProtection="1">
      <alignment horizontal="center" vertical="center" wrapText="1"/>
    </xf>
    <xf numFmtId="0" fontId="15" fillId="0" borderId="35" xfId="6" applyFont="1" applyFill="1" applyBorder="1" applyAlignment="1" applyProtection="1">
      <alignment horizontal="center" vertical="center"/>
    </xf>
    <xf numFmtId="49" fontId="15" fillId="2" borderId="35" xfId="13" applyNumberFormat="1" applyFont="1" applyFill="1" applyBorder="1" applyAlignment="1" applyProtection="1">
      <alignment horizontal="left" vertical="center" wrapText="1"/>
      <protection locked="0"/>
    </xf>
    <xf numFmtId="49" fontId="15" fillId="2" borderId="36" xfId="13" applyNumberFormat="1" applyFont="1" applyFill="1" applyBorder="1" applyAlignment="1" applyProtection="1">
      <alignment horizontal="center" vertical="center" wrapText="1"/>
      <protection locked="0"/>
    </xf>
    <xf numFmtId="0" fontId="46" fillId="0" borderId="35" xfId="6" applyNumberFormat="1" applyFont="1" applyFill="1" applyBorder="1" applyAlignment="1" applyProtection="1">
      <alignment horizontal="left" vertical="top" wrapText="1"/>
      <protection locked="0"/>
    </xf>
    <xf numFmtId="49" fontId="15" fillId="2" borderId="39" xfId="13" applyNumberFormat="1" applyFont="1" applyFill="1" applyBorder="1" applyAlignment="1" applyProtection="1">
      <alignment horizontal="center" vertical="center" wrapText="1"/>
      <protection locked="0"/>
    </xf>
    <xf numFmtId="0" fontId="20" fillId="0" borderId="35" xfId="6" applyFont="1" applyFill="1" applyBorder="1" applyAlignment="1" applyProtection="1">
      <alignment horizontal="left" vertical="top" wrapText="1"/>
      <protection locked="0"/>
    </xf>
    <xf numFmtId="0" fontId="13" fillId="5" borderId="0" xfId="13" applyFont="1" applyFill="1" applyAlignment="1">
      <alignment vertical="center" wrapText="1"/>
    </xf>
    <xf numFmtId="0" fontId="13" fillId="5" borderId="0" xfId="13" applyFont="1" applyFill="1" applyAlignment="1">
      <alignment horizontal="right" vertical="center" wrapText="1"/>
    </xf>
    <xf numFmtId="9" fontId="15" fillId="5" borderId="40" xfId="2" applyNumberFormat="1" applyFont="1" applyFill="1" applyBorder="1" applyAlignment="1">
      <alignment horizontal="center" vertical="center" wrapText="1"/>
    </xf>
    <xf numFmtId="9" fontId="15" fillId="5" borderId="54" xfId="2" applyNumberFormat="1" applyFont="1" applyFill="1" applyBorder="1" applyAlignment="1">
      <alignment horizontal="center" vertical="center" wrapText="1"/>
    </xf>
    <xf numFmtId="9" fontId="15" fillId="5" borderId="49" xfId="2" applyNumberFormat="1" applyFont="1" applyFill="1" applyBorder="1" applyAlignment="1">
      <alignment horizontal="center" vertical="center" wrapText="1"/>
    </xf>
    <xf numFmtId="173" fontId="33" fillId="0" borderId="55" xfId="13" applyNumberFormat="1" applyFont="1" applyFill="1" applyBorder="1" applyAlignment="1" applyProtection="1">
      <alignment horizontal="center" vertical="center" wrapText="1"/>
    </xf>
    <xf numFmtId="174" fontId="33" fillId="0" borderId="42" xfId="13" applyNumberFormat="1" applyFont="1" applyFill="1" applyBorder="1" applyAlignment="1" applyProtection="1">
      <alignment horizontal="center" vertical="center" wrapText="1"/>
    </xf>
    <xf numFmtId="172" fontId="47" fillId="0" borderId="35" xfId="6" applyNumberFormat="1" applyFont="1" applyFill="1" applyBorder="1" applyAlignment="1" applyProtection="1">
      <alignment horizontal="left" vertical="center" wrapText="1"/>
      <protection locked="0"/>
    </xf>
    <xf numFmtId="0" fontId="48" fillId="0" borderId="35" xfId="3" applyFont="1" applyFill="1" applyBorder="1" applyAlignment="1" applyProtection="1">
      <alignment vertical="center" wrapText="1"/>
      <protection locked="0"/>
    </xf>
    <xf numFmtId="0" fontId="47" fillId="0" borderId="35" xfId="6" applyNumberFormat="1" applyFont="1" applyFill="1" applyBorder="1" applyAlignment="1" applyProtection="1">
      <alignment horizontal="center" vertical="center" wrapText="1"/>
      <protection locked="0"/>
    </xf>
    <xf numFmtId="167" fontId="47" fillId="0" borderId="35" xfId="6" applyNumberFormat="1" applyFont="1" applyFill="1" applyBorder="1" applyAlignment="1">
      <alignment horizontal="center" vertical="center" wrapText="1"/>
    </xf>
    <xf numFmtId="172" fontId="49" fillId="0" borderId="35" xfId="6" applyNumberFormat="1" applyFont="1" applyFill="1" applyBorder="1" applyAlignment="1" applyProtection="1">
      <alignment horizontal="left" vertical="center" wrapText="1"/>
      <protection locked="0"/>
    </xf>
    <xf numFmtId="0" fontId="46" fillId="0" borderId="35" xfId="6" applyNumberFormat="1" applyFont="1" applyFill="1" applyBorder="1" applyAlignment="1" applyProtection="1">
      <alignment vertical="center" wrapText="1"/>
      <protection locked="0"/>
    </xf>
    <xf numFmtId="164" fontId="38" fillId="5" borderId="46" xfId="1" applyNumberFormat="1" applyFont="1" applyFill="1" applyBorder="1" applyAlignment="1" applyProtection="1">
      <alignment vertical="center"/>
    </xf>
    <xf numFmtId="0" fontId="42" fillId="5" borderId="0" xfId="13" applyFont="1" applyFill="1" applyProtection="1">
      <alignment vertical="center"/>
    </xf>
    <xf numFmtId="0" fontId="24" fillId="5" borderId="0" xfId="3" applyNumberFormat="1" applyFill="1" applyBorder="1" applyAlignment="1" applyProtection="1">
      <alignment vertical="center" wrapText="1"/>
      <protection locked="0"/>
    </xf>
    <xf numFmtId="49" fontId="6" fillId="0" borderId="2" xfId="0" applyNumberFormat="1" applyFont="1" applyFill="1" applyBorder="1">
      <alignment vertical="center"/>
    </xf>
    <xf numFmtId="164" fontId="6" fillId="6" borderId="12" xfId="0" applyNumberFormat="1" applyFont="1" applyFill="1" applyBorder="1" applyAlignment="1">
      <alignment vertical="center"/>
    </xf>
    <xf numFmtId="166" fontId="6" fillId="6" borderId="29" xfId="0" applyNumberFormat="1" applyFont="1" applyFill="1" applyBorder="1" applyAlignment="1">
      <alignment vertical="center"/>
    </xf>
    <xf numFmtId="10" fontId="18" fillId="0" borderId="35" xfId="2" applyNumberFormat="1" applyFont="1" applyFill="1" applyBorder="1" applyAlignment="1">
      <alignment horizontal="center" vertical="center" wrapText="1"/>
    </xf>
    <xf numFmtId="172" fontId="47" fillId="0" borderId="35" xfId="6" applyNumberFormat="1" applyFont="1" applyFill="1" applyBorder="1" applyAlignment="1" applyProtection="1">
      <alignment horizontal="center" vertical="center" wrapText="1"/>
      <protection locked="0"/>
    </xf>
    <xf numFmtId="0" fontId="47" fillId="0" borderId="35" xfId="6" applyFont="1" applyFill="1" applyBorder="1" applyAlignment="1" applyProtection="1">
      <alignment horizontal="left" vertical="top" wrapText="1"/>
      <protection locked="0"/>
    </xf>
    <xf numFmtId="0" fontId="47" fillId="0" borderId="35" xfId="6" applyNumberFormat="1" applyFont="1" applyFill="1" applyBorder="1" applyAlignment="1" applyProtection="1">
      <alignment horizontal="center" vertical="top"/>
      <protection locked="0"/>
    </xf>
    <xf numFmtId="172" fontId="18" fillId="0" borderId="35" xfId="6" applyNumberFormat="1" applyFont="1" applyFill="1" applyBorder="1" applyAlignment="1" applyProtection="1">
      <alignment horizontal="center" vertical="center" wrapText="1"/>
      <protection locked="0"/>
    </xf>
    <xf numFmtId="0" fontId="46" fillId="0" borderId="35" xfId="6" applyNumberFormat="1" applyFont="1" applyFill="1" applyBorder="1" applyAlignment="1" applyProtection="1">
      <alignment horizontal="left" vertical="center" wrapText="1"/>
      <protection locked="0"/>
    </xf>
    <xf numFmtId="175" fontId="33" fillId="5" borderId="0" xfId="1" applyNumberFormat="1" applyFont="1" applyFill="1" applyBorder="1" applyAlignment="1" applyProtection="1">
      <alignment horizontal="right" vertical="center"/>
    </xf>
    <xf numFmtId="175" fontId="33" fillId="5" borderId="53" xfId="1" applyNumberFormat="1" applyFont="1" applyFill="1" applyBorder="1" applyAlignment="1" applyProtection="1">
      <alignment horizontal="right" vertical="center"/>
    </xf>
    <xf numFmtId="0" fontId="17" fillId="5" borderId="0" xfId="0" applyFont="1" applyFill="1" applyAlignment="1">
      <alignment horizontal="left" vertical="center"/>
    </xf>
    <xf numFmtId="0" fontId="35" fillId="7" borderId="20" xfId="13" applyNumberFormat="1" applyFont="1" applyFill="1" applyBorder="1" applyAlignment="1" applyProtection="1">
      <alignment horizontal="right" vertical="center"/>
    </xf>
    <xf numFmtId="0" fontId="35" fillId="7" borderId="56" xfId="13" applyNumberFormat="1" applyFont="1" applyFill="1" applyBorder="1" applyAlignment="1" applyProtection="1">
      <alignment horizontal="right" vertical="center"/>
    </xf>
    <xf numFmtId="173" fontId="13" fillId="0" borderId="41" xfId="12" applyNumberFormat="1" applyFont="1" applyFill="1" applyBorder="1" applyAlignment="1" applyProtection="1">
      <alignment horizontal="center" vertical="center" wrapText="1"/>
    </xf>
    <xf numFmtId="173" fontId="13" fillId="0" borderId="43" xfId="12" applyNumberFormat="1" applyFont="1" applyFill="1" applyBorder="1" applyAlignment="1" applyProtection="1">
      <alignment horizontal="center" vertical="center" wrapText="1"/>
    </xf>
    <xf numFmtId="0" fontId="12" fillId="5" borderId="0" xfId="13" applyFont="1" applyFill="1" applyAlignment="1">
      <alignment horizontal="center" vertical="center" wrapText="1"/>
    </xf>
    <xf numFmtId="0" fontId="37" fillId="0" borderId="0" xfId="3" applyNumberFormat="1" applyFont="1" applyFill="1" applyBorder="1" applyAlignment="1" applyProtection="1">
      <alignment horizontal="right" vertical="center" wrapText="1"/>
    </xf>
    <xf numFmtId="0" fontId="22" fillId="0" borderId="0" xfId="12" applyFont="1" applyFill="1" applyBorder="1" applyAlignment="1" applyProtection="1">
      <alignment horizontal="center" vertical="center" wrapText="1"/>
    </xf>
    <xf numFmtId="49" fontId="52" fillId="11" borderId="57" xfId="0" applyNumberFormat="1" applyFont="1" applyFill="1" applyBorder="1" applyAlignment="1" applyProtection="1">
      <alignment horizontal="left" vertical="center" wrapText="1"/>
      <protection locked="0"/>
    </xf>
    <xf numFmtId="49" fontId="52" fillId="11" borderId="58" xfId="0" applyNumberFormat="1" applyFont="1" applyFill="1" applyBorder="1" applyAlignment="1" applyProtection="1">
      <alignment horizontal="left" vertical="center" wrapText="1"/>
      <protection locked="0"/>
    </xf>
    <xf numFmtId="49" fontId="52" fillId="11" borderId="59" xfId="0" applyNumberFormat="1" applyFont="1" applyFill="1" applyBorder="1" applyAlignment="1" applyProtection="1">
      <alignment horizontal="left" vertical="center" wrapText="1"/>
      <protection locked="0"/>
    </xf>
    <xf numFmtId="174" fontId="13" fillId="0" borderId="42" xfId="12" applyNumberFormat="1" applyFont="1" applyFill="1" applyBorder="1" applyAlignment="1" applyProtection="1">
      <alignment horizontal="center" vertical="center" wrapText="1"/>
    </xf>
    <xf numFmtId="174" fontId="13" fillId="0" borderId="44" xfId="12" applyNumberFormat="1" applyFont="1" applyFill="1" applyBorder="1" applyAlignment="1" applyProtection="1">
      <alignment horizontal="center" vertical="center" wrapText="1"/>
    </xf>
    <xf numFmtId="0" fontId="9" fillId="6" borderId="13" xfId="0" applyFont="1" applyFill="1" applyBorder="1" applyAlignment="1">
      <alignment horizontal="left" vertical="center"/>
    </xf>
    <xf numFmtId="0" fontId="9" fillId="6" borderId="14" xfId="0" applyFont="1" applyFill="1" applyBorder="1" applyAlignment="1">
      <alignment horizontal="left" vertical="center"/>
    </xf>
    <xf numFmtId="0" fontId="1" fillId="0" borderId="0" xfId="0" applyFont="1" applyFill="1" applyAlignment="1">
      <alignment horizontal="left" vertical="center"/>
    </xf>
    <xf numFmtId="0" fontId="9" fillId="0" borderId="26" xfId="0" applyFont="1" applyFill="1" applyBorder="1" applyAlignment="1">
      <alignment horizontal="left" vertical="center"/>
    </xf>
    <xf numFmtId="0" fontId="9" fillId="0" borderId="27" xfId="0" applyFont="1" applyFill="1" applyBorder="1" applyAlignment="1">
      <alignment horizontal="left" vertical="center"/>
    </xf>
    <xf numFmtId="0" fontId="11" fillId="0" borderId="0" xfId="0" applyFont="1" applyFill="1" applyAlignment="1">
      <alignment horizontal="center" vertical="center"/>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0" fontId="3" fillId="0" borderId="0" xfId="0" applyFont="1" applyFill="1" applyAlignment="1">
      <alignment horizontal="center" vertical="center"/>
    </xf>
    <xf numFmtId="0" fontId="9" fillId="0" borderId="22" xfId="0" applyFont="1" applyFill="1" applyBorder="1" applyAlignment="1">
      <alignment horizontal="left" vertical="center"/>
    </xf>
    <xf numFmtId="0" fontId="9" fillId="0" borderId="23" xfId="0" applyFont="1" applyFill="1" applyBorder="1" applyAlignment="1">
      <alignment horizontal="left" vertical="center"/>
    </xf>
    <xf numFmtId="0" fontId="10" fillId="0" borderId="0" xfId="0" applyFont="1" applyFill="1" applyBorder="1" applyAlignment="1" applyProtection="1">
      <alignment horizontal="left" vertical="center"/>
    </xf>
    <xf numFmtId="0" fontId="6" fillId="0" borderId="9" xfId="0" applyFont="1" applyFill="1" applyBorder="1" applyAlignment="1">
      <alignment horizontal="left" vertical="center" wrapText="1"/>
    </xf>
    <xf numFmtId="0" fontId="6"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5" fillId="0" borderId="0" xfId="0" applyFont="1" applyFill="1" applyAlignment="1">
      <alignment vertical="center"/>
    </xf>
    <xf numFmtId="0" fontId="7" fillId="0" borderId="0" xfId="0" applyFont="1" applyFill="1" applyAlignment="1">
      <alignment horizontal="center" vertical="center"/>
    </xf>
    <xf numFmtId="0" fontId="6" fillId="0" borderId="1" xfId="0" applyFont="1" applyFill="1" applyBorder="1" applyAlignment="1">
      <alignment horizontal="left" vertical="center" wrapText="1"/>
    </xf>
    <xf numFmtId="0" fontId="8" fillId="0" borderId="2" xfId="3" applyFont="1" applyFill="1" applyBorder="1" applyAlignment="1">
      <alignment horizontal="left" vertical="center" wrapText="1"/>
    </xf>
    <xf numFmtId="0" fontId="9" fillId="0" borderId="0" xfId="0" applyFont="1" applyFill="1" applyAlignment="1">
      <alignment horizontal="center" vertical="center"/>
    </xf>
  </cellXfs>
  <cellStyles count="25">
    <cellStyle name="Comma [0]" xfId="1" builtinId="6"/>
    <cellStyle name="Comma[0]_COSRX" xfId="5" xr:uid="{00000000-0005-0000-0000-000001000000}"/>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Hyperlink" xfId="3" builtinId="8"/>
    <cellStyle name="Normal" xfId="0" builtinId="0"/>
    <cellStyle name="Percent" xfId="2" builtinId="5"/>
    <cellStyle name="백분율 2" xfId="4" xr:uid="{00000000-0005-0000-0000-00000F000000}"/>
    <cellStyle name="통화 [0] 2" xfId="10" xr:uid="{00000000-0005-0000-0000-000010000000}"/>
    <cellStyle name="표준" xfId="6" xr:uid="{00000000-0005-0000-0000-000011000000}"/>
    <cellStyle name="표준 2" xfId="13" xr:uid="{00000000-0005-0000-0000-000012000000}"/>
    <cellStyle name="표준 2_COSRX" xfId="12" xr:uid="{00000000-0005-0000-0000-000013000000}"/>
    <cellStyle name="표준 2_COSRX_1" xfId="8" xr:uid="{00000000-0005-0000-0000-000014000000}"/>
    <cellStyle name="표준 2_COSRX_2" xfId="9" xr:uid="{00000000-0005-0000-0000-000015000000}"/>
    <cellStyle name="표준 5 2 10" xfId="7" xr:uid="{00000000-0005-0000-0000-000016000000}"/>
    <cellStyle name="표준_COSRX" xfId="11" xr:uid="{00000000-0005-0000-0000-000017000000}"/>
    <cellStyle name="常规" xfId="14" xr:uid="{00000000-0005-0000-0000-000018000000}"/>
  </cellStyles>
  <dxfs count="2">
    <dxf>
      <font>
        <b/>
        <i val="0"/>
        <condense val="0"/>
        <extend val="0"/>
        <sz val="10"/>
        <color indexed="10"/>
      </font>
    </dxf>
    <dxf>
      <font>
        <b/>
        <i val="0"/>
        <condense val="0"/>
        <extend val="0"/>
        <sz val="10"/>
        <color indexed="10"/>
      </font>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36195</xdr:colOff>
      <xdr:row>10</xdr:row>
      <xdr:rowOff>101601</xdr:rowOff>
    </xdr:from>
    <xdr:to>
      <xdr:col>6</xdr:col>
      <xdr:colOff>127000</xdr:colOff>
      <xdr:row>10</xdr:row>
      <xdr:rowOff>103505</xdr:rowOff>
    </xdr:to>
    <xdr:sp macro="" textlink="">
      <xdr:nvSpPr>
        <xdr:cNvPr id="2" name="Line 4">
          <a:extLst>
            <a:ext uri="{FF2B5EF4-FFF2-40B4-BE49-F238E27FC236}">
              <a16:creationId xmlns:a16="http://schemas.microsoft.com/office/drawing/2014/main" id="{00000000-0008-0000-0100-000002000000}"/>
            </a:ext>
          </a:extLst>
        </xdr:cNvPr>
        <xdr:cNvSpPr/>
      </xdr:nvSpPr>
      <xdr:spPr>
        <a:xfrm flipV="1">
          <a:off x="36195" y="2006601"/>
          <a:ext cx="4002405" cy="1904"/>
        </a:xfrm>
        <a:prstGeom prst="line">
          <a:avLst/>
        </a:prstGeom>
        <a:ln w="38100" cap="flat" cmpd="dbl">
          <a:solidFill>
            <a:srgbClr val="F06C9B"/>
          </a:solidFill>
          <a:prstDash val="solid"/>
          <a:headEnd type="none" w="med" len="med"/>
          <a:tailEnd type="none" w="med" len="med"/>
        </a:ln>
      </xdr:spPr>
      <xdr:txBody>
        <a:bodyPr vertOverflow="clip" vert="horz" wrap="square" anchor="t" anchorCtr="0" upright="1"/>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Arial" pitchFamily="7" charset="0"/>
              <a:ea typeface="Arial" pitchFamily="7" charset="0"/>
              <a:cs typeface="Arial" pitchFamily="7" charset="0"/>
              <a:sym typeface="Arial" pitchFamily="7" charset="0"/>
            </a:rPr>
            <a:t>Auto Date: This cell automatically displays today's date.</a:t>
          </a:r>
        </a:p>
      </xdr:txBody>
    </xdr:sp>
    <xdr:clientData/>
  </xdr:twoCellAnchor>
  <xdr:twoCellAnchor editAs="oneCell">
    <xdr:from>
      <xdr:col>0</xdr:col>
      <xdr:colOff>12700</xdr:colOff>
      <xdr:row>0</xdr:row>
      <xdr:rowOff>139700</xdr:rowOff>
    </xdr:from>
    <xdr:to>
      <xdr:col>3</xdr:col>
      <xdr:colOff>190500</xdr:colOff>
      <xdr:row>3</xdr:row>
      <xdr:rowOff>63500</xdr:rowOff>
    </xdr:to>
    <xdr:pic>
      <xdr:nvPicPr>
        <xdr:cNvPr id="2460" name="Picture 1">
          <a:extLst>
            <a:ext uri="{FF2B5EF4-FFF2-40B4-BE49-F238E27FC236}">
              <a16:creationId xmlns:a16="http://schemas.microsoft.com/office/drawing/2014/main" id="{00000000-0008-0000-0100-00009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139700"/>
          <a:ext cx="2298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635001</xdr:colOff>
      <xdr:row>10</xdr:row>
      <xdr:rowOff>114300</xdr:rowOff>
    </xdr:from>
    <xdr:to>
      <xdr:col>9</xdr:col>
      <xdr:colOff>10129</xdr:colOff>
      <xdr:row>10</xdr:row>
      <xdr:rowOff>115570</xdr:rowOff>
    </xdr:to>
    <xdr:sp macro="" textlink="">
      <xdr:nvSpPr>
        <xdr:cNvPr id="3" name="Line 4">
          <a:extLst>
            <a:ext uri="{FF2B5EF4-FFF2-40B4-BE49-F238E27FC236}">
              <a16:creationId xmlns:a16="http://schemas.microsoft.com/office/drawing/2014/main" id="{00000000-0008-0000-0100-000003000000}"/>
            </a:ext>
          </a:extLst>
        </xdr:cNvPr>
        <xdr:cNvSpPr/>
      </xdr:nvSpPr>
      <xdr:spPr>
        <a:xfrm>
          <a:off x="5257801" y="2019300"/>
          <a:ext cx="975328" cy="1270"/>
        </a:xfrm>
        <a:prstGeom prst="line">
          <a:avLst/>
        </a:prstGeom>
        <a:ln w="38100" cap="flat" cmpd="dbl">
          <a:solidFill>
            <a:srgbClr val="F06C9B"/>
          </a:solidFill>
          <a:prstDash val="solid"/>
          <a:headEnd type="none" w="med" len="med"/>
          <a:tailEnd type="none" w="med" len="med"/>
        </a:ln>
      </xdr:spPr>
      <xdr:txBody>
        <a:bodyPr vertOverflow="clip" vert="horz" wrap="square" anchor="t" anchorCtr="0"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Arial" pitchFamily="7" charset="0"/>
              <a:ea typeface="Arial" pitchFamily="7" charset="0"/>
              <a:cs typeface="Arial" pitchFamily="7" charset="0"/>
              <a:sym typeface="Arial" pitchFamily="7" charset="0"/>
            </a:rPr>
            <a:t>Auto Date: This cell automatically displays today's date.</a:t>
          </a:r>
        </a:p>
      </xdr:txBody>
    </xdr:sp>
    <xdr:clientData/>
  </xdr:twoCellAnchor>
  <xdr:twoCellAnchor editAs="oneCell">
    <xdr:from>
      <xdr:col>0</xdr:col>
      <xdr:colOff>114300</xdr:colOff>
      <xdr:row>104</xdr:row>
      <xdr:rowOff>139700</xdr:rowOff>
    </xdr:from>
    <xdr:to>
      <xdr:col>2</xdr:col>
      <xdr:colOff>457200</xdr:colOff>
      <xdr:row>109</xdr:row>
      <xdr:rowOff>0</xdr:rowOff>
    </xdr:to>
    <xdr:pic>
      <xdr:nvPicPr>
        <xdr:cNvPr id="2462" name="Picture 3" descr="Signature-transparent-min">
          <a:extLst>
            <a:ext uri="{FF2B5EF4-FFF2-40B4-BE49-F238E27FC236}">
              <a16:creationId xmlns:a16="http://schemas.microsoft.com/office/drawing/2014/main" id="{00000000-0008-0000-0100-00009E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20929600"/>
          <a:ext cx="1524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youtu.be/-3yf1Jj2Rr8" TargetMode="External"/><Relationship Id="rId1" Type="http://schemas.openxmlformats.org/officeDocument/2006/relationships/hyperlink" Target="http://www.q-depot.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7"/>
  <sheetViews>
    <sheetView tabSelected="1" topLeftCell="A11" zoomScaleSheetLayoutView="100" workbookViewId="0">
      <selection activeCell="H18" sqref="H18"/>
    </sheetView>
  </sheetViews>
  <sheetFormatPr baseColWidth="10" defaultColWidth="9" defaultRowHeight="13"/>
  <cols>
    <col min="1" max="1" width="16.59765625" style="57" customWidth="1"/>
    <col min="2" max="2" width="28.796875" style="55" customWidth="1"/>
    <col min="3" max="3" width="39.3984375" style="55" customWidth="1"/>
    <col min="4" max="4" width="18.796875" style="55" customWidth="1"/>
    <col min="5" max="5" width="14.19921875" style="57" customWidth="1"/>
    <col min="6" max="6" width="13.19921875" style="55" customWidth="1"/>
    <col min="7" max="7" width="16.59765625" style="55" customWidth="1"/>
    <col min="8" max="8" width="14.796875" style="55" customWidth="1"/>
    <col min="9" max="9" width="9.796875" style="55" customWidth="1"/>
    <col min="10" max="10" width="14" style="55" customWidth="1"/>
    <col min="11" max="11" width="13" style="55" customWidth="1"/>
    <col min="12" max="12" width="18.59765625" style="55" customWidth="1"/>
    <col min="13" max="13" width="19.19921875" style="55" customWidth="1"/>
    <col min="14" max="14" width="9.19921875" style="55" hidden="1" customWidth="1"/>
    <col min="15" max="15" width="15.3984375" style="55" hidden="1" customWidth="1"/>
    <col min="16" max="16" width="20.3984375" style="55" hidden="1" customWidth="1"/>
    <col min="17" max="20" width="9" style="56" customWidth="1"/>
    <col min="21" max="16384" width="9" style="55"/>
  </cols>
  <sheetData>
    <row r="1" spans="1:18" ht="29" customHeight="1" thickBot="1">
      <c r="A1" s="179" t="s">
        <v>0</v>
      </c>
      <c r="B1" s="179"/>
      <c r="C1" s="179"/>
      <c r="D1" s="148" t="s">
        <v>243</v>
      </c>
      <c r="E1" s="147"/>
      <c r="F1" s="56"/>
      <c r="G1" s="161" t="s">
        <v>188</v>
      </c>
      <c r="H1" s="162" t="s">
        <v>189</v>
      </c>
      <c r="I1" s="58"/>
      <c r="J1" s="180" t="s">
        <v>1</v>
      </c>
      <c r="K1" s="180"/>
      <c r="L1" s="180"/>
      <c r="M1" s="180"/>
      <c r="N1" s="104"/>
      <c r="O1" s="181" t="s">
        <v>2</v>
      </c>
      <c r="P1" s="181"/>
      <c r="Q1" s="105"/>
      <c r="R1" s="105"/>
    </row>
    <row r="2" spans="1:18" ht="29" customHeight="1" thickBot="1">
      <c r="A2" s="59" t="s">
        <v>3</v>
      </c>
      <c r="B2" s="60"/>
      <c r="C2" s="61" t="s">
        <v>4</v>
      </c>
      <c r="D2" s="62"/>
      <c r="E2" s="63"/>
      <c r="F2" s="149" t="s">
        <v>114</v>
      </c>
      <c r="G2" s="64"/>
      <c r="H2" s="56"/>
      <c r="I2" s="56"/>
      <c r="J2" s="56"/>
      <c r="K2" s="75"/>
      <c r="L2" s="152" t="s">
        <v>55</v>
      </c>
      <c r="M2" s="153" t="s">
        <v>187</v>
      </c>
      <c r="O2" s="177" t="s">
        <v>6</v>
      </c>
      <c r="P2" s="185" t="s">
        <v>5</v>
      </c>
      <c r="Q2" s="105"/>
      <c r="R2" s="105"/>
    </row>
    <row r="3" spans="1:18" ht="26" customHeight="1" thickTop="1" thickBot="1">
      <c r="A3" s="65" t="s">
        <v>7</v>
      </c>
      <c r="B3" s="182"/>
      <c r="C3" s="183"/>
      <c r="D3" s="184"/>
      <c r="E3" s="63"/>
      <c r="F3" s="150" t="s">
        <v>115</v>
      </c>
      <c r="G3" s="66" t="s">
        <v>8</v>
      </c>
      <c r="H3" s="67">
        <v>0.61</v>
      </c>
      <c r="I3" s="56"/>
      <c r="J3" s="56"/>
      <c r="K3" s="75"/>
      <c r="L3" s="106">
        <f>SUM(K8:K86)</f>
        <v>0</v>
      </c>
      <c r="M3" s="107">
        <f>SUM(L8:L86)</f>
        <v>0</v>
      </c>
      <c r="O3" s="178"/>
      <c r="P3" s="186"/>
      <c r="Q3" s="105"/>
      <c r="R3" s="105"/>
    </row>
    <row r="4" spans="1:18" ht="25" customHeight="1" thickTop="1" thickBot="1">
      <c r="A4" s="65" t="s">
        <v>9</v>
      </c>
      <c r="B4" s="142"/>
      <c r="C4" s="68" t="s">
        <v>10</v>
      </c>
      <c r="D4" s="143"/>
      <c r="E4" s="63"/>
      <c r="F4" s="150" t="s">
        <v>116</v>
      </c>
      <c r="G4" s="56"/>
      <c r="H4" s="56"/>
      <c r="J4" s="56"/>
      <c r="K4" s="75"/>
      <c r="L4" s="106"/>
      <c r="M4" s="160">
        <f>M3/1050</f>
        <v>0</v>
      </c>
      <c r="O4" s="108">
        <f>SUM(O9:O2452)</f>
        <v>0</v>
      </c>
      <c r="P4" s="109">
        <f>SUM(P9:P2452)</f>
        <v>0</v>
      </c>
      <c r="Q4" s="105"/>
      <c r="R4" s="105"/>
    </row>
    <row r="5" spans="1:18" ht="25" customHeight="1" thickBot="1">
      <c r="A5" s="70" t="s">
        <v>11</v>
      </c>
      <c r="B5" s="71"/>
      <c r="C5" s="72" t="s">
        <v>71</v>
      </c>
      <c r="D5" s="145"/>
      <c r="E5" s="63"/>
      <c r="F5" s="151" t="s">
        <v>117</v>
      </c>
      <c r="G5" s="56"/>
      <c r="H5" s="56"/>
      <c r="I5" s="56"/>
      <c r="J5" s="172" t="s">
        <v>12</v>
      </c>
      <c r="K5" s="172"/>
      <c r="L5" s="173"/>
      <c r="M5" s="110" t="str">
        <f>IF(M3&gt;570000,"YES","NO")</f>
        <v>NO</v>
      </c>
      <c r="O5" s="111" t="s">
        <v>13</v>
      </c>
      <c r="P5" s="112"/>
      <c r="Q5" s="105"/>
      <c r="R5" s="105"/>
    </row>
    <row r="6" spans="1:18" ht="21" customHeight="1" thickBot="1">
      <c r="A6" s="73"/>
      <c r="B6" s="74"/>
      <c r="C6" s="75"/>
      <c r="D6" s="76"/>
      <c r="E6" s="63"/>
      <c r="F6" s="77"/>
      <c r="G6" s="56"/>
      <c r="H6" s="56"/>
      <c r="I6" s="69"/>
      <c r="J6" s="113"/>
      <c r="K6" s="137"/>
      <c r="L6" s="113"/>
      <c r="M6" s="105"/>
      <c r="N6" s="114"/>
      <c r="O6" s="115" t="s">
        <v>14</v>
      </c>
      <c r="P6" s="116">
        <f>P4-P5</f>
        <v>0</v>
      </c>
      <c r="Q6" s="105"/>
      <c r="R6" s="105"/>
    </row>
    <row r="7" spans="1:18" ht="31" customHeight="1" thickBot="1">
      <c r="A7" s="174" t="s">
        <v>15</v>
      </c>
      <c r="B7" s="174"/>
      <c r="C7" s="174"/>
      <c r="D7" s="174"/>
      <c r="E7" s="175" t="s">
        <v>16</v>
      </c>
      <c r="F7" s="175"/>
      <c r="G7" s="176"/>
      <c r="H7" s="78">
        <v>6.2E-2</v>
      </c>
      <c r="I7" s="117"/>
      <c r="J7" s="118"/>
      <c r="K7" s="119"/>
      <c r="L7" s="119"/>
      <c r="M7" s="119"/>
    </row>
    <row r="8" spans="1:18" ht="42" customHeight="1" thickBot="1">
      <c r="A8" s="79" t="s">
        <v>191</v>
      </c>
      <c r="B8" s="80" t="s">
        <v>17</v>
      </c>
      <c r="C8" s="80" t="s">
        <v>18</v>
      </c>
      <c r="D8" s="81" t="s">
        <v>19</v>
      </c>
      <c r="E8" s="81" t="s">
        <v>20</v>
      </c>
      <c r="F8" s="81" t="s">
        <v>21</v>
      </c>
      <c r="G8" s="81" t="s">
        <v>22</v>
      </c>
      <c r="H8" s="82" t="s">
        <v>23</v>
      </c>
      <c r="I8" s="81" t="s">
        <v>24</v>
      </c>
      <c r="J8" s="138" t="s">
        <v>72</v>
      </c>
      <c r="K8" s="81" t="s">
        <v>73</v>
      </c>
      <c r="L8" s="81" t="s">
        <v>25</v>
      </c>
      <c r="M8" s="120" t="s">
        <v>26</v>
      </c>
      <c r="N8" s="121"/>
      <c r="O8" s="122" t="s">
        <v>27</v>
      </c>
      <c r="P8" s="123" t="s">
        <v>28</v>
      </c>
    </row>
    <row r="9" spans="1:18" ht="46" customHeight="1">
      <c r="A9" s="167">
        <v>9807273000591</v>
      </c>
      <c r="B9" s="154" t="s">
        <v>204</v>
      </c>
      <c r="C9" s="155" t="s">
        <v>140</v>
      </c>
      <c r="D9" s="156" t="s">
        <v>29</v>
      </c>
      <c r="E9" s="157">
        <v>5500</v>
      </c>
      <c r="F9" s="88">
        <f t="shared" ref="F9:F40" si="0">$H$3</f>
        <v>0.61</v>
      </c>
      <c r="G9" s="87">
        <f t="shared" ref="G9:G40" si="1">E9*F9</f>
        <v>3355</v>
      </c>
      <c r="H9" s="89">
        <f t="shared" ref="H9:H40" si="2">G9*$H$7</f>
        <v>208.01</v>
      </c>
      <c r="I9" s="124">
        <v>400</v>
      </c>
      <c r="J9" s="125"/>
      <c r="K9" s="139">
        <f t="shared" ref="K9:K40" si="3">J9*I9</f>
        <v>0</v>
      </c>
      <c r="L9" s="140">
        <f t="shared" ref="L9:L40" si="4">G9*K9</f>
        <v>0</v>
      </c>
      <c r="M9" s="171" t="s">
        <v>223</v>
      </c>
      <c r="O9" s="126"/>
      <c r="P9" s="127">
        <f t="shared" ref="P9:P47" si="5">O9*G9</f>
        <v>0</v>
      </c>
    </row>
    <row r="10" spans="1:18" ht="46" customHeight="1">
      <c r="A10" s="170">
        <v>9807273000514</v>
      </c>
      <c r="B10" s="84" t="s">
        <v>118</v>
      </c>
      <c r="C10" s="85" t="s">
        <v>141</v>
      </c>
      <c r="D10" s="86" t="s">
        <v>119</v>
      </c>
      <c r="E10" s="87">
        <v>25000</v>
      </c>
      <c r="F10" s="88">
        <f t="shared" si="0"/>
        <v>0.61</v>
      </c>
      <c r="G10" s="87">
        <f t="shared" si="1"/>
        <v>15250</v>
      </c>
      <c r="H10" s="89">
        <f t="shared" si="2"/>
        <v>945.5</v>
      </c>
      <c r="I10" s="124">
        <v>35</v>
      </c>
      <c r="J10" s="125"/>
      <c r="K10" s="139">
        <f t="shared" si="3"/>
        <v>0</v>
      </c>
      <c r="L10" s="140">
        <f t="shared" si="4"/>
        <v>0</v>
      </c>
      <c r="M10" s="144"/>
      <c r="O10" s="128"/>
      <c r="P10" s="129">
        <f t="shared" si="5"/>
        <v>0</v>
      </c>
    </row>
    <row r="11" spans="1:18" ht="46" customHeight="1">
      <c r="A11" s="170">
        <v>9807273000503</v>
      </c>
      <c r="B11" s="84" t="s">
        <v>120</v>
      </c>
      <c r="C11" s="85" t="s">
        <v>142</v>
      </c>
      <c r="D11" s="86" t="s">
        <v>30</v>
      </c>
      <c r="E11" s="87">
        <v>13000</v>
      </c>
      <c r="F11" s="88">
        <f t="shared" si="0"/>
        <v>0.61</v>
      </c>
      <c r="G11" s="87">
        <f t="shared" si="1"/>
        <v>7930</v>
      </c>
      <c r="H11" s="89">
        <f t="shared" si="2"/>
        <v>491.65999999999997</v>
      </c>
      <c r="I11" s="124">
        <v>50</v>
      </c>
      <c r="J11" s="125"/>
      <c r="K11" s="139">
        <f t="shared" si="3"/>
        <v>0</v>
      </c>
      <c r="L11" s="140">
        <f t="shared" si="4"/>
        <v>0</v>
      </c>
      <c r="M11" s="159"/>
      <c r="O11" s="128"/>
      <c r="P11" s="129">
        <f t="shared" ref="P11:P17" si="6">O11*G11</f>
        <v>0</v>
      </c>
    </row>
    <row r="12" spans="1:18" ht="46" customHeight="1">
      <c r="A12" s="170">
        <v>9807273000501</v>
      </c>
      <c r="B12" s="84" t="s">
        <v>121</v>
      </c>
      <c r="C12" s="85" t="s">
        <v>143</v>
      </c>
      <c r="D12" s="86" t="s">
        <v>122</v>
      </c>
      <c r="E12" s="87">
        <v>22000</v>
      </c>
      <c r="F12" s="88">
        <f t="shared" si="0"/>
        <v>0.61</v>
      </c>
      <c r="G12" s="87">
        <f t="shared" si="1"/>
        <v>13420</v>
      </c>
      <c r="H12" s="89">
        <f t="shared" si="2"/>
        <v>832.04</v>
      </c>
      <c r="I12" s="124">
        <v>60</v>
      </c>
      <c r="J12" s="125"/>
      <c r="K12" s="139">
        <f t="shared" si="3"/>
        <v>0</v>
      </c>
      <c r="L12" s="140">
        <f t="shared" si="4"/>
        <v>0</v>
      </c>
      <c r="M12" s="159"/>
      <c r="O12" s="128"/>
      <c r="P12" s="129">
        <f t="shared" si="6"/>
        <v>0</v>
      </c>
    </row>
    <row r="13" spans="1:18" ht="46" customHeight="1">
      <c r="A13" s="170">
        <v>9807273000500</v>
      </c>
      <c r="B13" s="84" t="s">
        <v>123</v>
      </c>
      <c r="C13" s="85" t="s">
        <v>144</v>
      </c>
      <c r="D13" s="86" t="s">
        <v>122</v>
      </c>
      <c r="E13" s="87">
        <v>22000</v>
      </c>
      <c r="F13" s="88">
        <f t="shared" si="0"/>
        <v>0.61</v>
      </c>
      <c r="G13" s="87">
        <f t="shared" si="1"/>
        <v>13420</v>
      </c>
      <c r="H13" s="89">
        <f t="shared" si="2"/>
        <v>832.04</v>
      </c>
      <c r="I13" s="124">
        <v>60</v>
      </c>
      <c r="J13" s="125"/>
      <c r="K13" s="139">
        <f t="shared" si="3"/>
        <v>0</v>
      </c>
      <c r="L13" s="140">
        <f t="shared" si="4"/>
        <v>0</v>
      </c>
      <c r="M13" s="159"/>
      <c r="O13" s="128"/>
      <c r="P13" s="129">
        <f t="shared" si="6"/>
        <v>0</v>
      </c>
    </row>
    <row r="14" spans="1:18" ht="46" customHeight="1">
      <c r="A14" s="170">
        <v>9807273000546</v>
      </c>
      <c r="B14" s="84" t="s">
        <v>203</v>
      </c>
      <c r="C14" s="85" t="s">
        <v>224</v>
      </c>
      <c r="D14" s="86" t="s">
        <v>107</v>
      </c>
      <c r="E14" s="87">
        <v>18000</v>
      </c>
      <c r="F14" s="88">
        <f t="shared" si="0"/>
        <v>0.61</v>
      </c>
      <c r="G14" s="87">
        <f t="shared" si="1"/>
        <v>10980</v>
      </c>
      <c r="H14" s="89">
        <f t="shared" si="2"/>
        <v>680.76</v>
      </c>
      <c r="I14" s="124">
        <v>81</v>
      </c>
      <c r="J14" s="125"/>
      <c r="K14" s="139">
        <f t="shared" si="3"/>
        <v>0</v>
      </c>
      <c r="L14" s="140">
        <f t="shared" si="4"/>
        <v>0</v>
      </c>
      <c r="M14" s="144"/>
      <c r="O14" s="128"/>
      <c r="P14" s="129">
        <f t="shared" si="6"/>
        <v>0</v>
      </c>
    </row>
    <row r="15" spans="1:18" ht="46" customHeight="1">
      <c r="A15" s="170">
        <v>9807273000502</v>
      </c>
      <c r="B15" s="90" t="s">
        <v>124</v>
      </c>
      <c r="C15" s="85" t="s">
        <v>145</v>
      </c>
      <c r="D15" s="86" t="s">
        <v>125</v>
      </c>
      <c r="E15" s="87">
        <v>20000</v>
      </c>
      <c r="F15" s="88">
        <f t="shared" si="0"/>
        <v>0.61</v>
      </c>
      <c r="G15" s="87">
        <f t="shared" si="1"/>
        <v>12200</v>
      </c>
      <c r="H15" s="89">
        <f t="shared" si="2"/>
        <v>756.4</v>
      </c>
      <c r="I15" s="124">
        <v>70</v>
      </c>
      <c r="J15" s="125"/>
      <c r="K15" s="139">
        <f t="shared" si="3"/>
        <v>0</v>
      </c>
      <c r="L15" s="140">
        <f t="shared" si="4"/>
        <v>0</v>
      </c>
      <c r="M15" s="144"/>
      <c r="O15" s="128"/>
      <c r="P15" s="129">
        <f t="shared" si="6"/>
        <v>0</v>
      </c>
    </row>
    <row r="16" spans="1:18" ht="46" customHeight="1">
      <c r="A16" s="170">
        <v>9807273000228</v>
      </c>
      <c r="B16" s="84" t="s">
        <v>93</v>
      </c>
      <c r="C16" s="85" t="s">
        <v>146</v>
      </c>
      <c r="D16" s="86" t="s">
        <v>29</v>
      </c>
      <c r="E16" s="87">
        <v>3500</v>
      </c>
      <c r="F16" s="88">
        <f t="shared" si="0"/>
        <v>0.61</v>
      </c>
      <c r="G16" s="87">
        <f t="shared" si="1"/>
        <v>2135</v>
      </c>
      <c r="H16" s="89">
        <f t="shared" si="2"/>
        <v>132.37</v>
      </c>
      <c r="I16" s="124">
        <v>1500</v>
      </c>
      <c r="J16" s="125"/>
      <c r="K16" s="139">
        <f t="shared" si="3"/>
        <v>0</v>
      </c>
      <c r="L16" s="140">
        <f t="shared" si="4"/>
        <v>0</v>
      </c>
      <c r="M16" s="159"/>
      <c r="O16" s="128"/>
      <c r="P16" s="129">
        <f t="shared" si="6"/>
        <v>0</v>
      </c>
    </row>
    <row r="17" spans="1:16" ht="46" customHeight="1">
      <c r="A17" s="170">
        <v>9807273000223</v>
      </c>
      <c r="B17" s="84" t="s">
        <v>102</v>
      </c>
      <c r="C17" s="85" t="s">
        <v>147</v>
      </c>
      <c r="D17" s="86" t="s">
        <v>31</v>
      </c>
      <c r="E17" s="87">
        <v>19000</v>
      </c>
      <c r="F17" s="88">
        <f t="shared" si="0"/>
        <v>0.61</v>
      </c>
      <c r="G17" s="87">
        <f t="shared" si="1"/>
        <v>11590</v>
      </c>
      <c r="H17" s="89">
        <f t="shared" si="2"/>
        <v>718.58</v>
      </c>
      <c r="I17" s="124">
        <v>60</v>
      </c>
      <c r="J17" s="125"/>
      <c r="K17" s="139">
        <f t="shared" si="3"/>
        <v>0</v>
      </c>
      <c r="L17" s="140">
        <f t="shared" si="4"/>
        <v>0</v>
      </c>
      <c r="M17" s="144"/>
      <c r="O17" s="128"/>
      <c r="P17" s="129">
        <f t="shared" si="6"/>
        <v>0</v>
      </c>
    </row>
    <row r="18" spans="1:16" ht="46" customHeight="1">
      <c r="A18" s="170">
        <v>9807273000217</v>
      </c>
      <c r="B18" s="90" t="s">
        <v>103</v>
      </c>
      <c r="C18" s="85" t="s">
        <v>148</v>
      </c>
      <c r="D18" s="86" t="s">
        <v>31</v>
      </c>
      <c r="E18" s="87">
        <v>16800</v>
      </c>
      <c r="F18" s="88">
        <f t="shared" si="0"/>
        <v>0.61</v>
      </c>
      <c r="G18" s="87">
        <f t="shared" si="1"/>
        <v>10248</v>
      </c>
      <c r="H18" s="89">
        <f t="shared" si="2"/>
        <v>635.37599999999998</v>
      </c>
      <c r="I18" s="124">
        <v>60</v>
      </c>
      <c r="J18" s="125"/>
      <c r="K18" s="139">
        <f t="shared" si="3"/>
        <v>0</v>
      </c>
      <c r="L18" s="140">
        <f t="shared" si="4"/>
        <v>0</v>
      </c>
      <c r="M18" s="144"/>
      <c r="O18" s="128"/>
      <c r="P18" s="129">
        <f t="shared" si="5"/>
        <v>0</v>
      </c>
    </row>
    <row r="19" spans="1:16" ht="46" customHeight="1">
      <c r="A19" s="170">
        <v>9807273000561</v>
      </c>
      <c r="B19" s="90" t="s">
        <v>202</v>
      </c>
      <c r="C19" s="85" t="s">
        <v>225</v>
      </c>
      <c r="D19" s="86" t="s">
        <v>218</v>
      </c>
      <c r="E19" s="87">
        <v>25000</v>
      </c>
      <c r="F19" s="88">
        <f t="shared" si="0"/>
        <v>0.61</v>
      </c>
      <c r="G19" s="87">
        <f t="shared" si="1"/>
        <v>15250</v>
      </c>
      <c r="H19" s="89">
        <f t="shared" si="2"/>
        <v>945.5</v>
      </c>
      <c r="I19" s="124">
        <v>80</v>
      </c>
      <c r="J19" s="125"/>
      <c r="K19" s="139">
        <f t="shared" si="3"/>
        <v>0</v>
      </c>
      <c r="L19" s="140">
        <f t="shared" si="4"/>
        <v>0</v>
      </c>
      <c r="M19" s="159"/>
      <c r="O19" s="128"/>
      <c r="P19" s="129">
        <f t="shared" si="5"/>
        <v>0</v>
      </c>
    </row>
    <row r="20" spans="1:16" ht="46" customHeight="1">
      <c r="A20" s="170">
        <v>9807273000219</v>
      </c>
      <c r="B20" s="84" t="s">
        <v>94</v>
      </c>
      <c r="C20" s="85" t="s">
        <v>149</v>
      </c>
      <c r="D20" s="86" t="s">
        <v>31</v>
      </c>
      <c r="E20" s="87">
        <v>15600</v>
      </c>
      <c r="F20" s="88">
        <f t="shared" si="0"/>
        <v>0.61</v>
      </c>
      <c r="G20" s="87">
        <f t="shared" si="1"/>
        <v>9516</v>
      </c>
      <c r="H20" s="89">
        <f t="shared" si="2"/>
        <v>589.99199999999996</v>
      </c>
      <c r="I20" s="124">
        <v>60</v>
      </c>
      <c r="J20" s="125"/>
      <c r="K20" s="139">
        <f t="shared" si="3"/>
        <v>0</v>
      </c>
      <c r="L20" s="140">
        <f t="shared" si="4"/>
        <v>0</v>
      </c>
      <c r="M20" s="144"/>
      <c r="O20" s="128"/>
      <c r="P20" s="129">
        <f t="shared" si="5"/>
        <v>0</v>
      </c>
    </row>
    <row r="21" spans="1:16" ht="46" customHeight="1">
      <c r="A21" s="170">
        <v>9807273000212</v>
      </c>
      <c r="B21" s="84" t="s">
        <v>95</v>
      </c>
      <c r="C21" s="85" t="s">
        <v>150</v>
      </c>
      <c r="D21" s="86" t="s">
        <v>30</v>
      </c>
      <c r="E21" s="87">
        <v>12600</v>
      </c>
      <c r="F21" s="88">
        <f t="shared" si="0"/>
        <v>0.61</v>
      </c>
      <c r="G21" s="87">
        <f t="shared" si="1"/>
        <v>7686</v>
      </c>
      <c r="H21" s="89">
        <f t="shared" si="2"/>
        <v>476.53199999999998</v>
      </c>
      <c r="I21" s="124">
        <v>60</v>
      </c>
      <c r="J21" s="125"/>
      <c r="K21" s="139">
        <f t="shared" si="3"/>
        <v>0</v>
      </c>
      <c r="L21" s="140">
        <f t="shared" si="4"/>
        <v>0</v>
      </c>
      <c r="M21" s="159"/>
      <c r="O21" s="128"/>
      <c r="P21" s="129">
        <f t="shared" si="5"/>
        <v>0</v>
      </c>
    </row>
    <row r="22" spans="1:16" ht="46" customHeight="1">
      <c r="A22" s="170">
        <v>9807273000225</v>
      </c>
      <c r="B22" s="91" t="s">
        <v>97</v>
      </c>
      <c r="C22" s="85" t="s">
        <v>151</v>
      </c>
      <c r="D22" s="92" t="s">
        <v>33</v>
      </c>
      <c r="E22" s="87">
        <v>12800</v>
      </c>
      <c r="F22" s="93">
        <f t="shared" si="0"/>
        <v>0.61</v>
      </c>
      <c r="G22" s="87">
        <f t="shared" si="1"/>
        <v>7808</v>
      </c>
      <c r="H22" s="89">
        <f t="shared" si="2"/>
        <v>484.096</v>
      </c>
      <c r="I22" s="130">
        <v>96</v>
      </c>
      <c r="J22" s="125"/>
      <c r="K22" s="139">
        <f t="shared" si="3"/>
        <v>0</v>
      </c>
      <c r="L22" s="140">
        <f t="shared" si="4"/>
        <v>0</v>
      </c>
      <c r="M22" s="144"/>
      <c r="O22" s="128"/>
      <c r="P22" s="129">
        <f t="shared" si="5"/>
        <v>0</v>
      </c>
    </row>
    <row r="23" spans="1:16" ht="46" customHeight="1">
      <c r="A23" s="167">
        <v>9807273000222</v>
      </c>
      <c r="B23" s="154" t="s">
        <v>96</v>
      </c>
      <c r="C23" s="155" t="s">
        <v>152</v>
      </c>
      <c r="D23" s="156" t="s">
        <v>31</v>
      </c>
      <c r="E23" s="157">
        <v>16500</v>
      </c>
      <c r="F23" s="88">
        <f t="shared" si="0"/>
        <v>0.61</v>
      </c>
      <c r="G23" s="87">
        <f t="shared" si="1"/>
        <v>10065</v>
      </c>
      <c r="H23" s="89">
        <f t="shared" si="2"/>
        <v>624.03</v>
      </c>
      <c r="I23" s="124">
        <v>60</v>
      </c>
      <c r="J23" s="125"/>
      <c r="K23" s="139">
        <f t="shared" si="3"/>
        <v>0</v>
      </c>
      <c r="L23" s="140">
        <f t="shared" si="4"/>
        <v>0</v>
      </c>
      <c r="M23" s="171" t="s">
        <v>222</v>
      </c>
      <c r="O23" s="128"/>
      <c r="P23" s="129">
        <f t="shared" si="5"/>
        <v>0</v>
      </c>
    </row>
    <row r="24" spans="1:16" ht="46" customHeight="1">
      <c r="A24" s="83">
        <v>9807273000545</v>
      </c>
      <c r="B24" s="84" t="s">
        <v>194</v>
      </c>
      <c r="C24" s="85" t="s">
        <v>226</v>
      </c>
      <c r="D24" s="86" t="s">
        <v>216</v>
      </c>
      <c r="E24" s="87">
        <v>32000</v>
      </c>
      <c r="F24" s="88">
        <f t="shared" si="0"/>
        <v>0.61</v>
      </c>
      <c r="G24" s="87">
        <f t="shared" si="1"/>
        <v>19520</v>
      </c>
      <c r="H24" s="89">
        <f t="shared" si="2"/>
        <v>1210.24</v>
      </c>
      <c r="I24" s="124">
        <v>30</v>
      </c>
      <c r="J24" s="125"/>
      <c r="K24" s="139">
        <f t="shared" si="3"/>
        <v>0</v>
      </c>
      <c r="L24" s="140">
        <f t="shared" si="4"/>
        <v>0</v>
      </c>
      <c r="M24" s="171"/>
      <c r="O24" s="128"/>
      <c r="P24" s="129">
        <f t="shared" si="5"/>
        <v>0</v>
      </c>
    </row>
    <row r="25" spans="1:16" ht="46" customHeight="1">
      <c r="A25" s="83">
        <v>9807273000535</v>
      </c>
      <c r="B25" s="84" t="s">
        <v>193</v>
      </c>
      <c r="C25" s="85" t="s">
        <v>227</v>
      </c>
      <c r="D25" s="86" t="s">
        <v>33</v>
      </c>
      <c r="E25" s="87">
        <v>25000</v>
      </c>
      <c r="F25" s="88">
        <f t="shared" si="0"/>
        <v>0.61</v>
      </c>
      <c r="G25" s="87">
        <f t="shared" si="1"/>
        <v>15250</v>
      </c>
      <c r="H25" s="89">
        <f t="shared" si="2"/>
        <v>945.5</v>
      </c>
      <c r="I25" s="124">
        <v>48</v>
      </c>
      <c r="J25" s="125"/>
      <c r="K25" s="139">
        <f t="shared" si="3"/>
        <v>0</v>
      </c>
      <c r="L25" s="140">
        <f t="shared" si="4"/>
        <v>0</v>
      </c>
      <c r="M25" s="171"/>
      <c r="O25" s="128"/>
      <c r="P25" s="129">
        <f t="shared" si="5"/>
        <v>0</v>
      </c>
    </row>
    <row r="26" spans="1:16" ht="46" customHeight="1">
      <c r="A26" s="83">
        <v>9807273000451</v>
      </c>
      <c r="B26" s="84" t="s">
        <v>88</v>
      </c>
      <c r="C26" s="85" t="s">
        <v>153</v>
      </c>
      <c r="D26" s="86" t="s">
        <v>89</v>
      </c>
      <c r="E26" s="87">
        <v>23000</v>
      </c>
      <c r="F26" s="88">
        <f t="shared" si="0"/>
        <v>0.61</v>
      </c>
      <c r="G26" s="87">
        <f t="shared" si="1"/>
        <v>14030</v>
      </c>
      <c r="H26" s="89">
        <f t="shared" si="2"/>
        <v>869.86</v>
      </c>
      <c r="I26" s="124">
        <v>36</v>
      </c>
      <c r="J26" s="125"/>
      <c r="K26" s="139">
        <f t="shared" si="3"/>
        <v>0</v>
      </c>
      <c r="L26" s="140">
        <f t="shared" si="4"/>
        <v>0</v>
      </c>
      <c r="M26" s="171"/>
      <c r="O26" s="128"/>
      <c r="P26" s="129">
        <f t="shared" si="5"/>
        <v>0</v>
      </c>
    </row>
    <row r="27" spans="1:16" ht="46" customHeight="1">
      <c r="A27" s="83">
        <v>9807273000221</v>
      </c>
      <c r="B27" s="90" t="s">
        <v>87</v>
      </c>
      <c r="C27" s="85" t="s">
        <v>154</v>
      </c>
      <c r="D27" s="86" t="s">
        <v>31</v>
      </c>
      <c r="E27" s="87">
        <v>18500</v>
      </c>
      <c r="F27" s="88">
        <f t="shared" si="0"/>
        <v>0.61</v>
      </c>
      <c r="G27" s="87">
        <f t="shared" si="1"/>
        <v>11285</v>
      </c>
      <c r="H27" s="89">
        <f t="shared" si="2"/>
        <v>699.67</v>
      </c>
      <c r="I27" s="124">
        <v>60</v>
      </c>
      <c r="J27" s="125"/>
      <c r="K27" s="139">
        <f t="shared" si="3"/>
        <v>0</v>
      </c>
      <c r="L27" s="140">
        <f t="shared" si="4"/>
        <v>0</v>
      </c>
      <c r="M27" s="171"/>
      <c r="O27" s="128"/>
      <c r="P27" s="129">
        <f t="shared" si="5"/>
        <v>0</v>
      </c>
    </row>
    <row r="28" spans="1:16" ht="46" customHeight="1">
      <c r="A28" s="83">
        <v>9807273000437</v>
      </c>
      <c r="B28" s="90" t="s">
        <v>77</v>
      </c>
      <c r="C28" s="85" t="s">
        <v>155</v>
      </c>
      <c r="D28" s="86" t="s">
        <v>29</v>
      </c>
      <c r="E28" s="87">
        <v>4000</v>
      </c>
      <c r="F28" s="88">
        <f t="shared" si="0"/>
        <v>0.61</v>
      </c>
      <c r="G28" s="87">
        <f t="shared" si="1"/>
        <v>2440</v>
      </c>
      <c r="H28" s="89">
        <f t="shared" si="2"/>
        <v>151.28</v>
      </c>
      <c r="I28" s="124">
        <v>600</v>
      </c>
      <c r="J28" s="125"/>
      <c r="K28" s="139">
        <f t="shared" si="3"/>
        <v>0</v>
      </c>
      <c r="L28" s="140">
        <f t="shared" si="4"/>
        <v>0</v>
      </c>
      <c r="M28" s="171"/>
      <c r="O28" s="128"/>
      <c r="P28" s="129">
        <f t="shared" si="5"/>
        <v>0</v>
      </c>
    </row>
    <row r="29" spans="1:16" ht="46" customHeight="1">
      <c r="A29" s="170">
        <v>9807273000518</v>
      </c>
      <c r="B29" s="84" t="s">
        <v>198</v>
      </c>
      <c r="C29" s="85" t="s">
        <v>156</v>
      </c>
      <c r="D29" s="86" t="s">
        <v>74</v>
      </c>
      <c r="E29" s="87">
        <v>12000</v>
      </c>
      <c r="F29" s="88">
        <f t="shared" si="0"/>
        <v>0.61</v>
      </c>
      <c r="G29" s="87">
        <f t="shared" si="1"/>
        <v>7320</v>
      </c>
      <c r="H29" s="89">
        <f t="shared" si="2"/>
        <v>453.84</v>
      </c>
      <c r="I29" s="124">
        <v>48</v>
      </c>
      <c r="J29" s="125"/>
      <c r="K29" s="139">
        <f t="shared" si="3"/>
        <v>0</v>
      </c>
      <c r="L29" s="140">
        <f t="shared" si="4"/>
        <v>0</v>
      </c>
      <c r="M29" s="159"/>
      <c r="O29" s="128"/>
      <c r="P29" s="129">
        <f t="shared" si="5"/>
        <v>0</v>
      </c>
    </row>
    <row r="30" spans="1:16" ht="46" customHeight="1">
      <c r="A30" s="83">
        <v>9807273000448</v>
      </c>
      <c r="B30" s="84" t="s">
        <v>195</v>
      </c>
      <c r="C30" s="85" t="s">
        <v>228</v>
      </c>
      <c r="D30" s="86" t="s">
        <v>138</v>
      </c>
      <c r="E30" s="87">
        <v>24000</v>
      </c>
      <c r="F30" s="88">
        <f t="shared" si="0"/>
        <v>0.61</v>
      </c>
      <c r="G30" s="87">
        <f t="shared" si="1"/>
        <v>14640</v>
      </c>
      <c r="H30" s="89">
        <f t="shared" si="2"/>
        <v>907.68</v>
      </c>
      <c r="I30" s="124">
        <v>90</v>
      </c>
      <c r="J30" s="125"/>
      <c r="K30" s="139">
        <f t="shared" si="3"/>
        <v>0</v>
      </c>
      <c r="L30" s="140">
        <f t="shared" si="4"/>
        <v>0</v>
      </c>
      <c r="M30" s="171"/>
      <c r="O30" s="128"/>
      <c r="P30" s="129">
        <f t="shared" si="5"/>
        <v>0</v>
      </c>
    </row>
    <row r="31" spans="1:16" ht="46" customHeight="1">
      <c r="A31" s="83">
        <v>9807273000449</v>
      </c>
      <c r="B31" s="84" t="s">
        <v>196</v>
      </c>
      <c r="C31" s="85" t="s">
        <v>229</v>
      </c>
      <c r="D31" s="86" t="s">
        <v>138</v>
      </c>
      <c r="E31" s="87">
        <v>24000</v>
      </c>
      <c r="F31" s="88">
        <f t="shared" si="0"/>
        <v>0.61</v>
      </c>
      <c r="G31" s="87">
        <f t="shared" si="1"/>
        <v>14640</v>
      </c>
      <c r="H31" s="89">
        <f t="shared" si="2"/>
        <v>907.68</v>
      </c>
      <c r="I31" s="124">
        <v>90</v>
      </c>
      <c r="J31" s="125"/>
      <c r="K31" s="139">
        <f t="shared" si="3"/>
        <v>0</v>
      </c>
      <c r="L31" s="140">
        <f t="shared" si="4"/>
        <v>0</v>
      </c>
      <c r="M31" s="171"/>
      <c r="O31" s="128"/>
      <c r="P31" s="129">
        <f t="shared" si="5"/>
        <v>0</v>
      </c>
    </row>
    <row r="32" spans="1:16" ht="46" customHeight="1">
      <c r="A32" s="170">
        <v>9807273000450</v>
      </c>
      <c r="B32" s="90" t="s">
        <v>197</v>
      </c>
      <c r="C32" s="85" t="s">
        <v>230</v>
      </c>
      <c r="D32" s="86" t="s">
        <v>138</v>
      </c>
      <c r="E32" s="87">
        <v>24000</v>
      </c>
      <c r="F32" s="88">
        <f t="shared" si="0"/>
        <v>0.61</v>
      </c>
      <c r="G32" s="87">
        <f t="shared" si="1"/>
        <v>14640</v>
      </c>
      <c r="H32" s="89">
        <f t="shared" si="2"/>
        <v>907.68</v>
      </c>
      <c r="I32" s="124">
        <v>90</v>
      </c>
      <c r="J32" s="125"/>
      <c r="K32" s="139">
        <f t="shared" si="3"/>
        <v>0</v>
      </c>
      <c r="L32" s="140">
        <f t="shared" si="4"/>
        <v>0</v>
      </c>
      <c r="M32" s="171"/>
      <c r="O32" s="128"/>
      <c r="P32" s="129">
        <f t="shared" si="5"/>
        <v>0</v>
      </c>
    </row>
    <row r="33" spans="1:16" ht="46" customHeight="1">
      <c r="A33" s="170">
        <v>9807273000237</v>
      </c>
      <c r="B33" s="84" t="s">
        <v>90</v>
      </c>
      <c r="C33" s="85" t="s">
        <v>157</v>
      </c>
      <c r="D33" s="86" t="s">
        <v>32</v>
      </c>
      <c r="E33" s="87">
        <v>23500</v>
      </c>
      <c r="F33" s="88">
        <f t="shared" si="0"/>
        <v>0.61</v>
      </c>
      <c r="G33" s="87">
        <f t="shared" si="1"/>
        <v>14335</v>
      </c>
      <c r="H33" s="89">
        <f t="shared" si="2"/>
        <v>888.77</v>
      </c>
      <c r="I33" s="124">
        <v>35</v>
      </c>
      <c r="J33" s="125"/>
      <c r="K33" s="139">
        <f t="shared" si="3"/>
        <v>0</v>
      </c>
      <c r="L33" s="140">
        <f t="shared" si="4"/>
        <v>0</v>
      </c>
      <c r="M33" s="171"/>
      <c r="O33" s="128"/>
      <c r="P33" s="129">
        <f t="shared" si="5"/>
        <v>0</v>
      </c>
    </row>
    <row r="34" spans="1:16" ht="46" customHeight="1">
      <c r="A34" s="170">
        <v>9807273000240</v>
      </c>
      <c r="B34" s="84" t="s">
        <v>91</v>
      </c>
      <c r="C34" s="85" t="s">
        <v>158</v>
      </c>
      <c r="D34" s="86" t="s">
        <v>34</v>
      </c>
      <c r="E34" s="87">
        <v>18000</v>
      </c>
      <c r="F34" s="88">
        <f t="shared" si="0"/>
        <v>0.61</v>
      </c>
      <c r="G34" s="87">
        <f t="shared" si="1"/>
        <v>10980</v>
      </c>
      <c r="H34" s="89">
        <f t="shared" si="2"/>
        <v>680.76</v>
      </c>
      <c r="I34" s="124">
        <v>72</v>
      </c>
      <c r="J34" s="125"/>
      <c r="K34" s="139">
        <f t="shared" si="3"/>
        <v>0</v>
      </c>
      <c r="L34" s="140">
        <f t="shared" si="4"/>
        <v>0</v>
      </c>
      <c r="M34" s="159"/>
      <c r="O34" s="128"/>
      <c r="P34" s="129">
        <f t="shared" si="5"/>
        <v>0</v>
      </c>
    </row>
    <row r="35" spans="1:16" ht="46" customHeight="1">
      <c r="A35" s="170">
        <v>9807273000213</v>
      </c>
      <c r="B35" s="84" t="s">
        <v>92</v>
      </c>
      <c r="C35" s="85" t="s">
        <v>159</v>
      </c>
      <c r="D35" s="86" t="s">
        <v>30</v>
      </c>
      <c r="E35" s="87">
        <v>12600</v>
      </c>
      <c r="F35" s="88">
        <f t="shared" si="0"/>
        <v>0.61</v>
      </c>
      <c r="G35" s="87">
        <f t="shared" si="1"/>
        <v>7686</v>
      </c>
      <c r="H35" s="89">
        <f t="shared" si="2"/>
        <v>476.53199999999998</v>
      </c>
      <c r="I35" s="124">
        <v>60</v>
      </c>
      <c r="J35" s="125"/>
      <c r="K35" s="139">
        <f t="shared" si="3"/>
        <v>0</v>
      </c>
      <c r="L35" s="140">
        <f t="shared" si="4"/>
        <v>0</v>
      </c>
      <c r="M35" s="171"/>
      <c r="O35" s="128"/>
      <c r="P35" s="129">
        <f t="shared" si="5"/>
        <v>0</v>
      </c>
    </row>
    <row r="36" spans="1:16" ht="46" customHeight="1">
      <c r="A36" s="170">
        <v>9807273000418</v>
      </c>
      <c r="B36" s="84" t="s">
        <v>108</v>
      </c>
      <c r="C36" s="85" t="s">
        <v>160</v>
      </c>
      <c r="D36" s="86" t="s">
        <v>29</v>
      </c>
      <c r="E36" s="87">
        <v>3500</v>
      </c>
      <c r="F36" s="88">
        <f t="shared" si="0"/>
        <v>0.61</v>
      </c>
      <c r="G36" s="87">
        <f t="shared" si="1"/>
        <v>2135</v>
      </c>
      <c r="H36" s="89">
        <f t="shared" si="2"/>
        <v>132.37</v>
      </c>
      <c r="I36" s="124">
        <v>1500</v>
      </c>
      <c r="J36" s="125"/>
      <c r="K36" s="139">
        <f t="shared" si="3"/>
        <v>0</v>
      </c>
      <c r="L36" s="140">
        <f t="shared" si="4"/>
        <v>0</v>
      </c>
      <c r="M36" s="159"/>
      <c r="O36" s="128"/>
      <c r="P36" s="129">
        <f t="shared" si="5"/>
        <v>0</v>
      </c>
    </row>
    <row r="37" spans="1:16" ht="46" customHeight="1">
      <c r="A37" s="167">
        <v>9807273000443</v>
      </c>
      <c r="B37" s="154" t="s">
        <v>106</v>
      </c>
      <c r="C37" s="155" t="s">
        <v>136</v>
      </c>
      <c r="D37" s="156" t="s">
        <v>107</v>
      </c>
      <c r="E37" s="157">
        <v>12000</v>
      </c>
      <c r="F37" s="88">
        <f t="shared" si="0"/>
        <v>0.61</v>
      </c>
      <c r="G37" s="87">
        <f t="shared" si="1"/>
        <v>7320</v>
      </c>
      <c r="H37" s="89">
        <f t="shared" si="2"/>
        <v>453.84</v>
      </c>
      <c r="I37" s="124">
        <v>60</v>
      </c>
      <c r="J37" s="125"/>
      <c r="K37" s="139">
        <f t="shared" si="3"/>
        <v>0</v>
      </c>
      <c r="L37" s="140">
        <f t="shared" si="4"/>
        <v>0</v>
      </c>
      <c r="M37" s="159" t="s">
        <v>222</v>
      </c>
      <c r="O37" s="128"/>
      <c r="P37" s="129">
        <f t="shared" si="5"/>
        <v>0</v>
      </c>
    </row>
    <row r="38" spans="1:16" ht="46" customHeight="1">
      <c r="A38" s="167">
        <v>9807273000549</v>
      </c>
      <c r="B38" s="154" t="s">
        <v>212</v>
      </c>
      <c r="C38" s="155" t="s">
        <v>231</v>
      </c>
      <c r="D38" s="156" t="s">
        <v>220</v>
      </c>
      <c r="E38" s="157">
        <v>22000</v>
      </c>
      <c r="F38" s="88">
        <f t="shared" si="0"/>
        <v>0.61</v>
      </c>
      <c r="G38" s="87">
        <f t="shared" si="1"/>
        <v>13420</v>
      </c>
      <c r="H38" s="89">
        <f t="shared" si="2"/>
        <v>832.04</v>
      </c>
      <c r="I38" s="124">
        <v>40</v>
      </c>
      <c r="J38" s="125"/>
      <c r="K38" s="139">
        <f t="shared" si="3"/>
        <v>0</v>
      </c>
      <c r="L38" s="140">
        <f t="shared" si="4"/>
        <v>0</v>
      </c>
      <c r="M38" s="159" t="s">
        <v>222</v>
      </c>
      <c r="O38" s="128"/>
      <c r="P38" s="129">
        <f t="shared" si="5"/>
        <v>0</v>
      </c>
    </row>
    <row r="39" spans="1:16" ht="46" customHeight="1">
      <c r="A39" s="170">
        <v>9807273000547</v>
      </c>
      <c r="B39" s="84" t="s">
        <v>211</v>
      </c>
      <c r="C39" s="85" t="s">
        <v>232</v>
      </c>
      <c r="D39" s="86" t="s">
        <v>34</v>
      </c>
      <c r="E39" s="87">
        <v>23500</v>
      </c>
      <c r="F39" s="88">
        <f t="shared" si="0"/>
        <v>0.61</v>
      </c>
      <c r="G39" s="87">
        <f t="shared" si="1"/>
        <v>14335</v>
      </c>
      <c r="H39" s="89">
        <f t="shared" si="2"/>
        <v>888.77</v>
      </c>
      <c r="I39" s="124">
        <v>42</v>
      </c>
      <c r="J39" s="125"/>
      <c r="K39" s="139">
        <f t="shared" si="3"/>
        <v>0</v>
      </c>
      <c r="L39" s="140">
        <f t="shared" si="4"/>
        <v>0</v>
      </c>
      <c r="M39" s="159"/>
      <c r="O39" s="128"/>
      <c r="P39" s="129">
        <f t="shared" si="5"/>
        <v>0</v>
      </c>
    </row>
    <row r="40" spans="1:16" ht="46" customHeight="1">
      <c r="A40" s="170">
        <v>9807273000550</v>
      </c>
      <c r="B40" s="84" t="s">
        <v>213</v>
      </c>
      <c r="C40" s="85" t="s">
        <v>233</v>
      </c>
      <c r="D40" s="86" t="s">
        <v>221</v>
      </c>
      <c r="E40" s="87">
        <v>28000</v>
      </c>
      <c r="F40" s="88">
        <f t="shared" si="0"/>
        <v>0.61</v>
      </c>
      <c r="G40" s="87">
        <f t="shared" si="1"/>
        <v>17080</v>
      </c>
      <c r="H40" s="89">
        <f t="shared" si="2"/>
        <v>1058.96</v>
      </c>
      <c r="I40" s="124">
        <v>72</v>
      </c>
      <c r="J40" s="125"/>
      <c r="K40" s="139">
        <f t="shared" si="3"/>
        <v>0</v>
      </c>
      <c r="L40" s="140">
        <f t="shared" si="4"/>
        <v>0</v>
      </c>
      <c r="M40" s="159"/>
      <c r="O40" s="128"/>
      <c r="P40" s="129">
        <f t="shared" si="5"/>
        <v>0</v>
      </c>
    </row>
    <row r="41" spans="1:16" ht="46" customHeight="1">
      <c r="A41" s="83">
        <v>9807273000423</v>
      </c>
      <c r="B41" s="90" t="s">
        <v>78</v>
      </c>
      <c r="C41" s="85" t="s">
        <v>161</v>
      </c>
      <c r="D41" s="86" t="s">
        <v>31</v>
      </c>
      <c r="E41" s="87">
        <v>18500</v>
      </c>
      <c r="F41" s="88">
        <f t="shared" ref="F41:F69" si="7">$H$3</f>
        <v>0.61</v>
      </c>
      <c r="G41" s="87">
        <f t="shared" ref="G41:G72" si="8">E41*F41</f>
        <v>11285</v>
      </c>
      <c r="H41" s="89">
        <f t="shared" ref="H41:H72" si="9">G41*$H$7</f>
        <v>699.67</v>
      </c>
      <c r="I41" s="124">
        <v>60</v>
      </c>
      <c r="J41" s="125"/>
      <c r="K41" s="139">
        <f t="shared" ref="K41:K72" si="10">J41*I41</f>
        <v>0</v>
      </c>
      <c r="L41" s="140">
        <f t="shared" ref="L41:L72" si="11">G41*K41</f>
        <v>0</v>
      </c>
      <c r="M41" s="171"/>
      <c r="O41" s="128"/>
      <c r="P41" s="129">
        <f t="shared" si="5"/>
        <v>0</v>
      </c>
    </row>
    <row r="42" spans="1:16" ht="46" customHeight="1">
      <c r="A42" s="167">
        <v>9807273000214</v>
      </c>
      <c r="B42" s="158" t="s">
        <v>79</v>
      </c>
      <c r="C42" s="155" t="s">
        <v>162</v>
      </c>
      <c r="D42" s="156" t="s">
        <v>30</v>
      </c>
      <c r="E42" s="157">
        <v>12600</v>
      </c>
      <c r="F42" s="88">
        <f t="shared" si="7"/>
        <v>0.61</v>
      </c>
      <c r="G42" s="87">
        <f t="shared" si="8"/>
        <v>7686</v>
      </c>
      <c r="H42" s="89">
        <f t="shared" si="9"/>
        <v>476.53199999999998</v>
      </c>
      <c r="I42" s="124">
        <v>60</v>
      </c>
      <c r="J42" s="125"/>
      <c r="K42" s="139">
        <f t="shared" si="10"/>
        <v>0</v>
      </c>
      <c r="L42" s="140">
        <f t="shared" si="11"/>
        <v>0</v>
      </c>
      <c r="M42" s="171" t="s">
        <v>222</v>
      </c>
      <c r="O42" s="128"/>
      <c r="P42" s="129">
        <f t="shared" si="5"/>
        <v>0</v>
      </c>
    </row>
    <row r="43" spans="1:16" ht="46" customHeight="1">
      <c r="A43" s="170">
        <v>9807273000343</v>
      </c>
      <c r="B43" s="91" t="s">
        <v>98</v>
      </c>
      <c r="C43" s="85" t="s">
        <v>163</v>
      </c>
      <c r="D43" s="92" t="s">
        <v>30</v>
      </c>
      <c r="E43" s="87">
        <v>9900</v>
      </c>
      <c r="F43" s="93">
        <f t="shared" si="7"/>
        <v>0.61</v>
      </c>
      <c r="G43" s="87">
        <f t="shared" si="8"/>
        <v>6039</v>
      </c>
      <c r="H43" s="89">
        <f t="shared" si="9"/>
        <v>374.41800000000001</v>
      </c>
      <c r="I43" s="130">
        <v>42</v>
      </c>
      <c r="J43" s="125"/>
      <c r="K43" s="139">
        <f t="shared" si="10"/>
        <v>0</v>
      </c>
      <c r="L43" s="140">
        <f t="shared" si="11"/>
        <v>0</v>
      </c>
      <c r="M43" s="171"/>
      <c r="O43" s="128"/>
      <c r="P43" s="129">
        <f t="shared" si="5"/>
        <v>0</v>
      </c>
    </row>
    <row r="44" spans="1:16" ht="46" customHeight="1">
      <c r="A44" s="167">
        <v>9807273000241</v>
      </c>
      <c r="B44" s="154" t="s">
        <v>111</v>
      </c>
      <c r="C44" s="155" t="s">
        <v>164</v>
      </c>
      <c r="D44" s="156" t="s">
        <v>33</v>
      </c>
      <c r="E44" s="157">
        <v>23000</v>
      </c>
      <c r="F44" s="88">
        <f t="shared" si="7"/>
        <v>0.61</v>
      </c>
      <c r="G44" s="87">
        <f t="shared" si="8"/>
        <v>14030</v>
      </c>
      <c r="H44" s="89">
        <f t="shared" si="9"/>
        <v>869.86</v>
      </c>
      <c r="I44" s="124">
        <v>60</v>
      </c>
      <c r="J44" s="125"/>
      <c r="K44" s="139">
        <f t="shared" si="10"/>
        <v>0</v>
      </c>
      <c r="L44" s="140">
        <f t="shared" si="11"/>
        <v>0</v>
      </c>
      <c r="M44" s="159" t="s">
        <v>222</v>
      </c>
      <c r="O44" s="128"/>
      <c r="P44" s="129">
        <f t="shared" si="5"/>
        <v>0</v>
      </c>
    </row>
    <row r="45" spans="1:16" ht="46" customHeight="1">
      <c r="A45" s="170">
        <v>9807273000216</v>
      </c>
      <c r="B45" s="84" t="s">
        <v>113</v>
      </c>
      <c r="C45" s="85" t="s">
        <v>165</v>
      </c>
      <c r="D45" s="86" t="s">
        <v>31</v>
      </c>
      <c r="E45" s="87">
        <v>18500</v>
      </c>
      <c r="F45" s="88">
        <f t="shared" si="7"/>
        <v>0.61</v>
      </c>
      <c r="G45" s="87">
        <f t="shared" si="8"/>
        <v>11285</v>
      </c>
      <c r="H45" s="89">
        <f t="shared" si="9"/>
        <v>699.67</v>
      </c>
      <c r="I45" s="131">
        <v>60</v>
      </c>
      <c r="J45" s="125"/>
      <c r="K45" s="139">
        <f t="shared" si="10"/>
        <v>0</v>
      </c>
      <c r="L45" s="140">
        <f t="shared" si="11"/>
        <v>0</v>
      </c>
      <c r="M45" s="171"/>
      <c r="O45" s="128"/>
      <c r="P45" s="129">
        <f t="shared" si="5"/>
        <v>0</v>
      </c>
    </row>
    <row r="46" spans="1:16" ht="46" customHeight="1">
      <c r="A46" s="170">
        <v>9807273000224</v>
      </c>
      <c r="B46" s="84" t="s">
        <v>112</v>
      </c>
      <c r="C46" s="85" t="s">
        <v>166</v>
      </c>
      <c r="D46" s="86" t="s">
        <v>31</v>
      </c>
      <c r="E46" s="87">
        <v>19500</v>
      </c>
      <c r="F46" s="88">
        <f t="shared" si="7"/>
        <v>0.61</v>
      </c>
      <c r="G46" s="87">
        <f t="shared" si="8"/>
        <v>11895</v>
      </c>
      <c r="H46" s="89">
        <f t="shared" si="9"/>
        <v>737.49</v>
      </c>
      <c r="I46" s="124">
        <v>60</v>
      </c>
      <c r="J46" s="125"/>
      <c r="K46" s="139">
        <f t="shared" si="10"/>
        <v>0</v>
      </c>
      <c r="L46" s="140">
        <f t="shared" si="11"/>
        <v>0</v>
      </c>
      <c r="M46" s="159"/>
      <c r="O46" s="128"/>
      <c r="P46" s="129">
        <f t="shared" si="5"/>
        <v>0</v>
      </c>
    </row>
    <row r="47" spans="1:16" ht="46" customHeight="1">
      <c r="A47" s="170">
        <v>9807273000521</v>
      </c>
      <c r="B47" s="84" t="s">
        <v>127</v>
      </c>
      <c r="C47" s="85" t="s">
        <v>167</v>
      </c>
      <c r="D47" s="86" t="s">
        <v>119</v>
      </c>
      <c r="E47" s="87">
        <v>24000</v>
      </c>
      <c r="F47" s="88">
        <f t="shared" si="7"/>
        <v>0.61</v>
      </c>
      <c r="G47" s="87">
        <f t="shared" si="8"/>
        <v>14640</v>
      </c>
      <c r="H47" s="89">
        <f t="shared" si="9"/>
        <v>907.68</v>
      </c>
      <c r="I47" s="124">
        <v>70</v>
      </c>
      <c r="J47" s="125"/>
      <c r="K47" s="139">
        <f t="shared" si="10"/>
        <v>0</v>
      </c>
      <c r="L47" s="140">
        <f t="shared" si="11"/>
        <v>0</v>
      </c>
      <c r="M47" s="159"/>
      <c r="O47" s="128"/>
      <c r="P47" s="129">
        <f t="shared" si="5"/>
        <v>0</v>
      </c>
    </row>
    <row r="48" spans="1:16" ht="46" customHeight="1">
      <c r="A48" s="170">
        <v>9807273000523</v>
      </c>
      <c r="B48" s="84" t="s">
        <v>126</v>
      </c>
      <c r="C48" s="85" t="s">
        <v>234</v>
      </c>
      <c r="D48" s="86" t="s">
        <v>33</v>
      </c>
      <c r="E48" s="87">
        <v>23000</v>
      </c>
      <c r="F48" s="88">
        <f t="shared" si="7"/>
        <v>0.61</v>
      </c>
      <c r="G48" s="87">
        <f t="shared" si="8"/>
        <v>14030</v>
      </c>
      <c r="H48" s="89">
        <f t="shared" si="9"/>
        <v>869.86</v>
      </c>
      <c r="I48" s="124">
        <v>96</v>
      </c>
      <c r="J48" s="125"/>
      <c r="K48" s="139">
        <f t="shared" si="10"/>
        <v>0</v>
      </c>
      <c r="L48" s="140">
        <f t="shared" si="11"/>
        <v>0</v>
      </c>
      <c r="M48" s="159"/>
      <c r="O48" s="128"/>
      <c r="P48" s="129">
        <f t="shared" ref="P48:P87" si="12">O48*G48</f>
        <v>0</v>
      </c>
    </row>
    <row r="49" spans="1:20" ht="46" customHeight="1">
      <c r="A49" s="170">
        <v>9807273000524</v>
      </c>
      <c r="B49" s="84" t="s">
        <v>130</v>
      </c>
      <c r="C49" s="85" t="s">
        <v>235</v>
      </c>
      <c r="D49" s="86" t="s">
        <v>33</v>
      </c>
      <c r="E49" s="87">
        <v>23000</v>
      </c>
      <c r="F49" s="88">
        <f t="shared" si="7"/>
        <v>0.61</v>
      </c>
      <c r="G49" s="87">
        <f t="shared" si="8"/>
        <v>14030</v>
      </c>
      <c r="H49" s="89">
        <f t="shared" si="9"/>
        <v>869.86</v>
      </c>
      <c r="I49" s="124">
        <v>96</v>
      </c>
      <c r="J49" s="125"/>
      <c r="K49" s="139">
        <f t="shared" si="10"/>
        <v>0</v>
      </c>
      <c r="L49" s="140">
        <f t="shared" si="11"/>
        <v>0</v>
      </c>
      <c r="M49" s="159"/>
      <c r="O49" s="128"/>
      <c r="P49" s="129">
        <f t="shared" si="12"/>
        <v>0</v>
      </c>
    </row>
    <row r="50" spans="1:20" customFormat="1" ht="46" customHeight="1">
      <c r="A50" s="170">
        <v>9807273000522</v>
      </c>
      <c r="B50" s="84" t="s">
        <v>135</v>
      </c>
      <c r="C50" s="85" t="s">
        <v>236</v>
      </c>
      <c r="D50" s="86" t="s">
        <v>119</v>
      </c>
      <c r="E50" s="87">
        <v>24000</v>
      </c>
      <c r="F50" s="88">
        <f t="shared" si="7"/>
        <v>0.61</v>
      </c>
      <c r="G50" s="87">
        <f t="shared" si="8"/>
        <v>14640</v>
      </c>
      <c r="H50" s="89">
        <f t="shared" si="9"/>
        <v>907.68</v>
      </c>
      <c r="I50" s="124">
        <v>70</v>
      </c>
      <c r="J50" s="125"/>
      <c r="K50" s="139">
        <f t="shared" si="10"/>
        <v>0</v>
      </c>
      <c r="L50" s="140">
        <f t="shared" si="11"/>
        <v>0</v>
      </c>
      <c r="M50" s="159"/>
      <c r="O50" s="128"/>
      <c r="P50" s="129">
        <f t="shared" si="12"/>
        <v>0</v>
      </c>
      <c r="Q50" s="132"/>
      <c r="R50" s="132"/>
      <c r="S50" s="132"/>
      <c r="T50" s="132"/>
    </row>
    <row r="51" spans="1:20" customFormat="1" ht="46" customHeight="1">
      <c r="A51" s="167">
        <v>9807273000580</v>
      </c>
      <c r="B51" s="154" t="s">
        <v>215</v>
      </c>
      <c r="C51" s="155" t="s">
        <v>237</v>
      </c>
      <c r="D51" s="156" t="s">
        <v>220</v>
      </c>
      <c r="E51" s="157">
        <v>22000</v>
      </c>
      <c r="F51" s="88">
        <f t="shared" si="7"/>
        <v>0.61</v>
      </c>
      <c r="G51" s="87">
        <f t="shared" si="8"/>
        <v>13420</v>
      </c>
      <c r="H51" s="89">
        <f t="shared" si="9"/>
        <v>832.04</v>
      </c>
      <c r="I51" s="124">
        <v>40</v>
      </c>
      <c r="J51" s="125"/>
      <c r="K51" s="139">
        <f t="shared" si="10"/>
        <v>0</v>
      </c>
      <c r="L51" s="140">
        <f t="shared" si="11"/>
        <v>0</v>
      </c>
      <c r="M51" s="159" t="s">
        <v>222</v>
      </c>
      <c r="O51" s="128"/>
      <c r="P51" s="129">
        <f t="shared" ref="P51:P77" si="13">O51*G51</f>
        <v>0</v>
      </c>
      <c r="Q51" s="132"/>
      <c r="R51" s="132"/>
      <c r="S51" s="132"/>
      <c r="T51" s="132"/>
    </row>
    <row r="52" spans="1:20" customFormat="1" ht="46" customHeight="1">
      <c r="A52" s="170">
        <v>9807273000441</v>
      </c>
      <c r="B52" s="84" t="s">
        <v>214</v>
      </c>
      <c r="C52" s="85" t="s">
        <v>168</v>
      </c>
      <c r="D52" s="86" t="s">
        <v>76</v>
      </c>
      <c r="E52" s="87">
        <v>22000</v>
      </c>
      <c r="F52" s="88">
        <f t="shared" si="7"/>
        <v>0.61</v>
      </c>
      <c r="G52" s="87">
        <f t="shared" si="8"/>
        <v>13420</v>
      </c>
      <c r="H52" s="89">
        <f t="shared" si="9"/>
        <v>832.04</v>
      </c>
      <c r="I52" s="124">
        <v>45</v>
      </c>
      <c r="J52" s="125"/>
      <c r="K52" s="139">
        <f t="shared" si="10"/>
        <v>0</v>
      </c>
      <c r="L52" s="140">
        <f t="shared" si="11"/>
        <v>0</v>
      </c>
      <c r="M52" s="159"/>
      <c r="O52" s="128"/>
      <c r="P52" s="129">
        <f t="shared" ref="P52:P74" si="14">O52*G52</f>
        <v>0</v>
      </c>
      <c r="Q52" s="132"/>
      <c r="R52" s="132"/>
      <c r="S52" s="132"/>
      <c r="T52" s="132"/>
    </row>
    <row r="53" spans="1:20" customFormat="1" ht="46" customHeight="1">
      <c r="A53" s="83">
        <v>9807273000497</v>
      </c>
      <c r="B53" s="90" t="s">
        <v>84</v>
      </c>
      <c r="C53" s="85" t="s">
        <v>169</v>
      </c>
      <c r="D53" s="86" t="s">
        <v>85</v>
      </c>
      <c r="E53" s="87">
        <v>19000</v>
      </c>
      <c r="F53" s="88">
        <f t="shared" si="7"/>
        <v>0.61</v>
      </c>
      <c r="G53" s="87">
        <f t="shared" si="8"/>
        <v>11590</v>
      </c>
      <c r="H53" s="89">
        <f t="shared" si="9"/>
        <v>718.58</v>
      </c>
      <c r="I53" s="124">
        <v>40</v>
      </c>
      <c r="J53" s="125"/>
      <c r="K53" s="139">
        <f t="shared" si="10"/>
        <v>0</v>
      </c>
      <c r="L53" s="140">
        <f t="shared" si="11"/>
        <v>0</v>
      </c>
      <c r="M53" s="171"/>
      <c r="O53" s="128"/>
      <c r="P53" s="129">
        <f t="shared" si="14"/>
        <v>0</v>
      </c>
      <c r="Q53" s="132"/>
      <c r="R53" s="132"/>
      <c r="S53" s="132"/>
      <c r="T53" s="132"/>
    </row>
    <row r="54" spans="1:20" customFormat="1" ht="46" customHeight="1">
      <c r="A54" s="167">
        <v>9807273000432</v>
      </c>
      <c r="B54" s="168" t="s">
        <v>99</v>
      </c>
      <c r="C54" s="155" t="s">
        <v>170</v>
      </c>
      <c r="D54" s="169" t="s">
        <v>33</v>
      </c>
      <c r="E54" s="157">
        <v>18000</v>
      </c>
      <c r="F54" s="93">
        <f t="shared" si="7"/>
        <v>0.61</v>
      </c>
      <c r="G54" s="87">
        <f t="shared" si="8"/>
        <v>10980</v>
      </c>
      <c r="H54" s="89">
        <f t="shared" si="9"/>
        <v>680.76</v>
      </c>
      <c r="I54" s="130">
        <v>77</v>
      </c>
      <c r="J54" s="125"/>
      <c r="K54" s="139">
        <f t="shared" si="10"/>
        <v>0</v>
      </c>
      <c r="L54" s="140">
        <f t="shared" si="11"/>
        <v>0</v>
      </c>
      <c r="M54" s="171" t="s">
        <v>222</v>
      </c>
      <c r="O54" s="128"/>
      <c r="P54" s="129">
        <f t="shared" si="14"/>
        <v>0</v>
      </c>
      <c r="Q54" s="132"/>
      <c r="R54" s="132"/>
      <c r="S54" s="132"/>
      <c r="T54" s="132"/>
    </row>
    <row r="55" spans="1:20" customFormat="1" ht="46" customHeight="1">
      <c r="A55" s="170">
        <v>9807273000519</v>
      </c>
      <c r="B55" s="84" t="s">
        <v>128</v>
      </c>
      <c r="C55" s="85" t="s">
        <v>171</v>
      </c>
      <c r="D55" s="86" t="s">
        <v>129</v>
      </c>
      <c r="E55" s="87">
        <v>16000</v>
      </c>
      <c r="F55" s="88">
        <f t="shared" si="7"/>
        <v>0.61</v>
      </c>
      <c r="G55" s="87">
        <f t="shared" si="8"/>
        <v>9760</v>
      </c>
      <c r="H55" s="89">
        <f t="shared" si="9"/>
        <v>605.12</v>
      </c>
      <c r="I55" s="124">
        <v>100</v>
      </c>
      <c r="J55" s="125"/>
      <c r="K55" s="139">
        <f t="shared" si="10"/>
        <v>0</v>
      </c>
      <c r="L55" s="140">
        <f t="shared" si="11"/>
        <v>0</v>
      </c>
      <c r="M55" s="159"/>
      <c r="O55" s="128"/>
      <c r="P55" s="129">
        <f t="shared" si="14"/>
        <v>0</v>
      </c>
      <c r="Q55" s="132"/>
      <c r="R55" s="132"/>
      <c r="S55" s="132"/>
      <c r="T55" s="132"/>
    </row>
    <row r="56" spans="1:20" customFormat="1" ht="46" customHeight="1">
      <c r="A56" s="167">
        <v>9807273000446</v>
      </c>
      <c r="B56" s="168" t="s">
        <v>101</v>
      </c>
      <c r="C56" s="155" t="s">
        <v>172</v>
      </c>
      <c r="D56" s="169" t="s">
        <v>30</v>
      </c>
      <c r="E56" s="157">
        <v>17000</v>
      </c>
      <c r="F56" s="93">
        <f t="shared" si="7"/>
        <v>0.61</v>
      </c>
      <c r="G56" s="87">
        <f t="shared" si="8"/>
        <v>10370</v>
      </c>
      <c r="H56" s="89">
        <f t="shared" si="9"/>
        <v>642.93999999999994</v>
      </c>
      <c r="I56" s="130">
        <v>42</v>
      </c>
      <c r="J56" s="125"/>
      <c r="K56" s="139">
        <f t="shared" si="10"/>
        <v>0</v>
      </c>
      <c r="L56" s="140">
        <f t="shared" si="11"/>
        <v>0</v>
      </c>
      <c r="M56" s="171" t="s">
        <v>222</v>
      </c>
      <c r="O56" s="128"/>
      <c r="P56" s="129">
        <f t="shared" si="14"/>
        <v>0</v>
      </c>
      <c r="Q56" s="132"/>
      <c r="R56" s="132"/>
      <c r="S56" s="132"/>
      <c r="T56" s="132"/>
    </row>
    <row r="57" spans="1:20" customFormat="1" ht="46" customHeight="1">
      <c r="A57" s="170">
        <v>9807273000427</v>
      </c>
      <c r="B57" s="146" t="s">
        <v>201</v>
      </c>
      <c r="C57" s="85" t="s">
        <v>137</v>
      </c>
      <c r="D57" s="92" t="s">
        <v>100</v>
      </c>
      <c r="E57" s="87">
        <v>18000</v>
      </c>
      <c r="F57" s="93">
        <f t="shared" si="7"/>
        <v>0.61</v>
      </c>
      <c r="G57" s="87">
        <f t="shared" si="8"/>
        <v>10980</v>
      </c>
      <c r="H57" s="89">
        <f t="shared" si="9"/>
        <v>680.76</v>
      </c>
      <c r="I57" s="130">
        <v>84</v>
      </c>
      <c r="J57" s="125"/>
      <c r="K57" s="139">
        <f t="shared" si="10"/>
        <v>0</v>
      </c>
      <c r="L57" s="140">
        <f t="shared" si="11"/>
        <v>0</v>
      </c>
      <c r="M57" s="171"/>
      <c r="O57" s="128"/>
      <c r="P57" s="129">
        <f t="shared" si="14"/>
        <v>0</v>
      </c>
      <c r="Q57" s="132"/>
      <c r="R57" s="132"/>
      <c r="S57" s="132"/>
      <c r="T57" s="132"/>
    </row>
    <row r="58" spans="1:20" customFormat="1" ht="46" customHeight="1">
      <c r="A58" s="167">
        <v>9807273000238</v>
      </c>
      <c r="B58" s="158" t="s">
        <v>86</v>
      </c>
      <c r="C58" s="155" t="s">
        <v>173</v>
      </c>
      <c r="D58" s="156" t="s">
        <v>32</v>
      </c>
      <c r="E58" s="157">
        <v>25000</v>
      </c>
      <c r="F58" s="88">
        <f t="shared" si="7"/>
        <v>0.61</v>
      </c>
      <c r="G58" s="87">
        <f t="shared" si="8"/>
        <v>15250</v>
      </c>
      <c r="H58" s="89">
        <f t="shared" si="9"/>
        <v>945.5</v>
      </c>
      <c r="I58" s="124">
        <v>35</v>
      </c>
      <c r="J58" s="125"/>
      <c r="K58" s="139">
        <f t="shared" si="10"/>
        <v>0</v>
      </c>
      <c r="L58" s="140">
        <f t="shared" si="11"/>
        <v>0</v>
      </c>
      <c r="M58" s="171" t="s">
        <v>222</v>
      </c>
      <c r="O58" s="128"/>
      <c r="P58" s="129">
        <f t="shared" si="14"/>
        <v>0</v>
      </c>
      <c r="Q58" s="132"/>
      <c r="R58" s="132"/>
      <c r="S58" s="132"/>
      <c r="T58" s="132"/>
    </row>
    <row r="59" spans="1:20" customFormat="1" ht="46" customHeight="1">
      <c r="A59" s="167">
        <v>9807273000211</v>
      </c>
      <c r="B59" s="158" t="s">
        <v>83</v>
      </c>
      <c r="C59" s="155" t="s">
        <v>174</v>
      </c>
      <c r="D59" s="156" t="s">
        <v>31</v>
      </c>
      <c r="E59" s="157">
        <v>14800</v>
      </c>
      <c r="F59" s="88">
        <f t="shared" si="7"/>
        <v>0.61</v>
      </c>
      <c r="G59" s="87">
        <f t="shared" si="8"/>
        <v>9028</v>
      </c>
      <c r="H59" s="89">
        <f t="shared" si="9"/>
        <v>559.73599999999999</v>
      </c>
      <c r="I59" s="124">
        <v>60</v>
      </c>
      <c r="J59" s="125"/>
      <c r="K59" s="139">
        <f t="shared" si="10"/>
        <v>0</v>
      </c>
      <c r="L59" s="140">
        <f t="shared" si="11"/>
        <v>0</v>
      </c>
      <c r="M59" s="171" t="s">
        <v>222</v>
      </c>
      <c r="O59" s="128"/>
      <c r="P59" s="129">
        <f t="shared" si="14"/>
        <v>0</v>
      </c>
      <c r="Q59" s="132"/>
      <c r="R59" s="132"/>
      <c r="S59" s="132"/>
      <c r="T59" s="132"/>
    </row>
    <row r="60" spans="1:20" customFormat="1" ht="46" customHeight="1">
      <c r="A60" s="83">
        <v>9807273000233</v>
      </c>
      <c r="B60" s="90" t="s">
        <v>82</v>
      </c>
      <c r="C60" s="85" t="s">
        <v>175</v>
      </c>
      <c r="D60" s="86" t="s">
        <v>31</v>
      </c>
      <c r="E60" s="87">
        <v>15800</v>
      </c>
      <c r="F60" s="88">
        <f t="shared" si="7"/>
        <v>0.61</v>
      </c>
      <c r="G60" s="87">
        <f t="shared" si="8"/>
        <v>9638</v>
      </c>
      <c r="H60" s="89">
        <f t="shared" si="9"/>
        <v>597.55600000000004</v>
      </c>
      <c r="I60" s="124">
        <v>60</v>
      </c>
      <c r="J60" s="125"/>
      <c r="K60" s="139">
        <f t="shared" si="10"/>
        <v>0</v>
      </c>
      <c r="L60" s="140">
        <f t="shared" si="11"/>
        <v>0</v>
      </c>
      <c r="M60" s="171"/>
      <c r="O60" s="128"/>
      <c r="P60" s="129">
        <f t="shared" si="14"/>
        <v>0</v>
      </c>
      <c r="Q60" s="132"/>
      <c r="R60" s="132"/>
      <c r="S60" s="132"/>
      <c r="T60" s="132"/>
    </row>
    <row r="61" spans="1:20" customFormat="1" ht="46" customHeight="1">
      <c r="A61" s="170">
        <v>9807273000354</v>
      </c>
      <c r="B61" s="84" t="s">
        <v>104</v>
      </c>
      <c r="C61" s="85" t="s">
        <v>176</v>
      </c>
      <c r="D61" s="86" t="s">
        <v>31</v>
      </c>
      <c r="E61" s="87">
        <v>19000</v>
      </c>
      <c r="F61" s="88">
        <f t="shared" si="7"/>
        <v>0.61</v>
      </c>
      <c r="G61" s="87">
        <f t="shared" si="8"/>
        <v>11590</v>
      </c>
      <c r="H61" s="89">
        <f t="shared" si="9"/>
        <v>718.58</v>
      </c>
      <c r="I61" s="124">
        <v>60</v>
      </c>
      <c r="J61" s="125"/>
      <c r="K61" s="139">
        <f t="shared" si="10"/>
        <v>0</v>
      </c>
      <c r="L61" s="140">
        <f t="shared" si="11"/>
        <v>0</v>
      </c>
      <c r="M61" s="159"/>
      <c r="O61" s="128"/>
      <c r="P61" s="129">
        <f t="shared" si="14"/>
        <v>0</v>
      </c>
      <c r="Q61" s="132"/>
      <c r="R61" s="132"/>
      <c r="S61" s="132"/>
      <c r="T61" s="132"/>
    </row>
    <row r="62" spans="1:20" customFormat="1" ht="46" customHeight="1">
      <c r="A62" s="167">
        <v>9807273000541</v>
      </c>
      <c r="B62" s="154" t="s">
        <v>205</v>
      </c>
      <c r="C62" s="155" t="s">
        <v>177</v>
      </c>
      <c r="D62" s="156" t="s">
        <v>75</v>
      </c>
      <c r="E62" s="157">
        <v>17500</v>
      </c>
      <c r="F62" s="88">
        <f t="shared" si="7"/>
        <v>0.61</v>
      </c>
      <c r="G62" s="87">
        <f t="shared" si="8"/>
        <v>10675</v>
      </c>
      <c r="H62" s="89">
        <f t="shared" si="9"/>
        <v>661.85</v>
      </c>
      <c r="I62" s="124">
        <v>45</v>
      </c>
      <c r="J62" s="125"/>
      <c r="K62" s="139">
        <f t="shared" si="10"/>
        <v>0</v>
      </c>
      <c r="L62" s="140">
        <f t="shared" si="11"/>
        <v>0</v>
      </c>
      <c r="M62" s="159" t="s">
        <v>223</v>
      </c>
      <c r="O62" s="128"/>
      <c r="P62" s="129">
        <f t="shared" si="14"/>
        <v>0</v>
      </c>
      <c r="Q62" s="132"/>
      <c r="R62" s="132"/>
      <c r="S62" s="132"/>
      <c r="T62" s="132"/>
    </row>
    <row r="63" spans="1:20" customFormat="1" ht="46" customHeight="1">
      <c r="A63" s="170">
        <v>9807273000407</v>
      </c>
      <c r="B63" s="84" t="s">
        <v>206</v>
      </c>
      <c r="C63" s="85" t="s">
        <v>178</v>
      </c>
      <c r="D63" s="86" t="s">
        <v>29</v>
      </c>
      <c r="E63" s="87">
        <v>4000</v>
      </c>
      <c r="F63" s="88">
        <f t="shared" si="7"/>
        <v>0.61</v>
      </c>
      <c r="G63" s="87">
        <f t="shared" si="8"/>
        <v>2440</v>
      </c>
      <c r="H63" s="89">
        <f t="shared" si="9"/>
        <v>151.28</v>
      </c>
      <c r="I63" s="124">
        <v>400</v>
      </c>
      <c r="J63" s="125"/>
      <c r="K63" s="139">
        <f t="shared" si="10"/>
        <v>0</v>
      </c>
      <c r="L63" s="140">
        <f t="shared" si="11"/>
        <v>0</v>
      </c>
      <c r="M63" s="159"/>
      <c r="O63" s="128"/>
      <c r="P63" s="129">
        <f t="shared" si="14"/>
        <v>0</v>
      </c>
      <c r="Q63" s="132"/>
      <c r="R63" s="132"/>
      <c r="S63" s="132"/>
      <c r="T63" s="132"/>
    </row>
    <row r="64" spans="1:20" customFormat="1" ht="46" customHeight="1">
      <c r="A64" s="167">
        <v>9807273000540</v>
      </c>
      <c r="B64" s="154" t="s">
        <v>207</v>
      </c>
      <c r="C64" s="155" t="s">
        <v>179</v>
      </c>
      <c r="D64" s="156" t="s">
        <v>75</v>
      </c>
      <c r="E64" s="157">
        <v>17500</v>
      </c>
      <c r="F64" s="88">
        <f t="shared" si="7"/>
        <v>0.61</v>
      </c>
      <c r="G64" s="87">
        <f t="shared" si="8"/>
        <v>10675</v>
      </c>
      <c r="H64" s="89">
        <f t="shared" si="9"/>
        <v>661.85</v>
      </c>
      <c r="I64" s="124">
        <v>45</v>
      </c>
      <c r="J64" s="125"/>
      <c r="K64" s="139">
        <f t="shared" si="10"/>
        <v>0</v>
      </c>
      <c r="L64" s="140">
        <f t="shared" si="11"/>
        <v>0</v>
      </c>
      <c r="M64" s="159" t="s">
        <v>223</v>
      </c>
      <c r="O64" s="128"/>
      <c r="P64" s="129">
        <f t="shared" si="14"/>
        <v>0</v>
      </c>
      <c r="Q64" s="132"/>
      <c r="R64" s="132"/>
      <c r="S64" s="132"/>
      <c r="T64" s="132"/>
    </row>
    <row r="65" spans="1:20" customFormat="1" ht="46" customHeight="1">
      <c r="A65" s="170">
        <v>9807273000425</v>
      </c>
      <c r="B65" s="84" t="s">
        <v>105</v>
      </c>
      <c r="C65" s="85" t="s">
        <v>139</v>
      </c>
      <c r="D65" s="86" t="s">
        <v>29</v>
      </c>
      <c r="E65" s="87">
        <v>4000</v>
      </c>
      <c r="F65" s="88">
        <f t="shared" si="7"/>
        <v>0.61</v>
      </c>
      <c r="G65" s="87">
        <f t="shared" si="8"/>
        <v>2440</v>
      </c>
      <c r="H65" s="89">
        <f t="shared" si="9"/>
        <v>151.28</v>
      </c>
      <c r="I65" s="124">
        <v>400</v>
      </c>
      <c r="J65" s="125"/>
      <c r="K65" s="139">
        <f t="shared" si="10"/>
        <v>0</v>
      </c>
      <c r="L65" s="140">
        <f t="shared" si="11"/>
        <v>0</v>
      </c>
      <c r="M65" s="159"/>
      <c r="O65" s="128"/>
      <c r="P65" s="129">
        <f t="shared" si="14"/>
        <v>0</v>
      </c>
      <c r="Q65" s="132"/>
      <c r="R65" s="132"/>
      <c r="S65" s="132"/>
      <c r="T65" s="132"/>
    </row>
    <row r="66" spans="1:20" customFormat="1" ht="46" customHeight="1">
      <c r="A66" s="167">
        <v>9807273000529</v>
      </c>
      <c r="B66" s="154" t="s">
        <v>208</v>
      </c>
      <c r="C66" s="155" t="s">
        <v>180</v>
      </c>
      <c r="D66" s="156" t="s">
        <v>75</v>
      </c>
      <c r="E66" s="157">
        <v>17500</v>
      </c>
      <c r="F66" s="88">
        <f t="shared" si="7"/>
        <v>0.61</v>
      </c>
      <c r="G66" s="87">
        <f t="shared" si="8"/>
        <v>10675</v>
      </c>
      <c r="H66" s="89">
        <f t="shared" si="9"/>
        <v>661.85</v>
      </c>
      <c r="I66" s="124">
        <v>45</v>
      </c>
      <c r="J66" s="125"/>
      <c r="K66" s="139">
        <f t="shared" si="10"/>
        <v>0</v>
      </c>
      <c r="L66" s="140">
        <f t="shared" si="11"/>
        <v>0</v>
      </c>
      <c r="M66" s="159" t="s">
        <v>223</v>
      </c>
      <c r="O66" s="128"/>
      <c r="P66" s="129">
        <f t="shared" si="14"/>
        <v>0</v>
      </c>
      <c r="Q66" s="132"/>
      <c r="R66" s="132"/>
      <c r="S66" s="132"/>
      <c r="T66" s="132"/>
    </row>
    <row r="67" spans="1:20" customFormat="1" ht="46" customHeight="1">
      <c r="A67" s="170">
        <v>9807273000479</v>
      </c>
      <c r="B67" s="84" t="s">
        <v>210</v>
      </c>
      <c r="C67" s="85" t="s">
        <v>238</v>
      </c>
      <c r="D67" s="86" t="s">
        <v>219</v>
      </c>
      <c r="E67" s="87">
        <v>8000</v>
      </c>
      <c r="F67" s="88">
        <f t="shared" si="7"/>
        <v>0.61</v>
      </c>
      <c r="G67" s="87">
        <f t="shared" si="8"/>
        <v>4880</v>
      </c>
      <c r="H67" s="89">
        <f t="shared" si="9"/>
        <v>302.56</v>
      </c>
      <c r="I67" s="124">
        <v>150</v>
      </c>
      <c r="J67" s="125"/>
      <c r="K67" s="139">
        <f t="shared" si="10"/>
        <v>0</v>
      </c>
      <c r="L67" s="140">
        <f t="shared" si="11"/>
        <v>0</v>
      </c>
      <c r="M67" s="159"/>
      <c r="O67" s="128"/>
      <c r="P67" s="129">
        <f t="shared" si="14"/>
        <v>0</v>
      </c>
      <c r="Q67" s="132"/>
      <c r="R67" s="132"/>
      <c r="S67" s="132"/>
      <c r="T67" s="132"/>
    </row>
    <row r="68" spans="1:20" customFormat="1" ht="46" customHeight="1">
      <c r="A68" s="167">
        <v>9807273000387</v>
      </c>
      <c r="B68" s="154" t="s">
        <v>110</v>
      </c>
      <c r="C68" s="155" t="s">
        <v>181</v>
      </c>
      <c r="D68" s="156" t="s">
        <v>33</v>
      </c>
      <c r="E68" s="157">
        <v>23000</v>
      </c>
      <c r="F68" s="88">
        <f t="shared" si="7"/>
        <v>0.61</v>
      </c>
      <c r="G68" s="87">
        <f t="shared" si="8"/>
        <v>14030</v>
      </c>
      <c r="H68" s="89">
        <f t="shared" si="9"/>
        <v>869.86</v>
      </c>
      <c r="I68" s="124">
        <v>60</v>
      </c>
      <c r="J68" s="125"/>
      <c r="K68" s="139">
        <f t="shared" si="10"/>
        <v>0</v>
      </c>
      <c r="L68" s="140">
        <f t="shared" si="11"/>
        <v>0</v>
      </c>
      <c r="M68" s="159" t="s">
        <v>222</v>
      </c>
      <c r="O68" s="128"/>
      <c r="P68" s="129">
        <f t="shared" si="14"/>
        <v>0</v>
      </c>
      <c r="Q68" s="132"/>
      <c r="R68" s="132"/>
      <c r="S68" s="132"/>
      <c r="T68" s="132"/>
    </row>
    <row r="69" spans="1:20" customFormat="1" ht="46" customHeight="1">
      <c r="A69" s="170">
        <v>9807273000525</v>
      </c>
      <c r="B69" s="84" t="s">
        <v>199</v>
      </c>
      <c r="C69" s="85" t="s">
        <v>239</v>
      </c>
      <c r="D69" s="86" t="s">
        <v>217</v>
      </c>
      <c r="E69" s="87">
        <v>8500</v>
      </c>
      <c r="F69" s="88">
        <f t="shared" si="7"/>
        <v>0.61</v>
      </c>
      <c r="G69" s="87">
        <f t="shared" si="8"/>
        <v>5185</v>
      </c>
      <c r="H69" s="89">
        <f t="shared" si="9"/>
        <v>321.46999999999997</v>
      </c>
      <c r="I69" s="124">
        <v>40</v>
      </c>
      <c r="J69" s="125"/>
      <c r="K69" s="139">
        <f t="shared" si="10"/>
        <v>0</v>
      </c>
      <c r="L69" s="140">
        <f t="shared" si="11"/>
        <v>0</v>
      </c>
      <c r="M69" s="171"/>
      <c r="O69" s="128"/>
      <c r="P69" s="129">
        <f t="shared" si="14"/>
        <v>0</v>
      </c>
      <c r="Q69" s="132"/>
      <c r="R69" s="132"/>
      <c r="S69" s="132"/>
      <c r="T69" s="132"/>
    </row>
    <row r="70" spans="1:20" customFormat="1" ht="46" customHeight="1">
      <c r="A70" s="83">
        <v>9807273000568</v>
      </c>
      <c r="B70" s="84" t="s">
        <v>192</v>
      </c>
      <c r="C70" s="85" t="s">
        <v>240</v>
      </c>
      <c r="D70" s="86" t="s">
        <v>29</v>
      </c>
      <c r="E70" s="87">
        <v>5000</v>
      </c>
      <c r="F70" s="166">
        <f>$H$3+10%</f>
        <v>0.71</v>
      </c>
      <c r="G70" s="87">
        <f t="shared" si="8"/>
        <v>3550</v>
      </c>
      <c r="H70" s="89">
        <f t="shared" si="9"/>
        <v>220.1</v>
      </c>
      <c r="I70" s="124">
        <v>108</v>
      </c>
      <c r="J70" s="125"/>
      <c r="K70" s="139">
        <f t="shared" si="10"/>
        <v>0</v>
      </c>
      <c r="L70" s="140">
        <f t="shared" si="11"/>
        <v>0</v>
      </c>
      <c r="M70" s="171"/>
      <c r="O70" s="128"/>
      <c r="P70" s="129">
        <f t="shared" si="14"/>
        <v>0</v>
      </c>
      <c r="Q70" s="132"/>
      <c r="R70" s="132"/>
      <c r="S70" s="132"/>
      <c r="T70" s="132"/>
    </row>
    <row r="71" spans="1:20" customFormat="1" ht="46" customHeight="1">
      <c r="A71" s="170">
        <v>9807273000399</v>
      </c>
      <c r="B71" s="84" t="s">
        <v>131</v>
      </c>
      <c r="C71" s="85" t="s">
        <v>182</v>
      </c>
      <c r="D71" s="86" t="s">
        <v>30</v>
      </c>
      <c r="E71" s="87">
        <v>9900</v>
      </c>
      <c r="F71" s="88">
        <f t="shared" ref="F71:F77" si="15">$H$3</f>
        <v>0.61</v>
      </c>
      <c r="G71" s="87">
        <f t="shared" si="8"/>
        <v>6039</v>
      </c>
      <c r="H71" s="89">
        <f t="shared" si="9"/>
        <v>374.41800000000001</v>
      </c>
      <c r="I71" s="124">
        <v>60</v>
      </c>
      <c r="J71" s="125"/>
      <c r="K71" s="139">
        <f t="shared" si="10"/>
        <v>0</v>
      </c>
      <c r="L71" s="140">
        <f t="shared" si="11"/>
        <v>0</v>
      </c>
      <c r="M71" s="171"/>
      <c r="O71" s="128"/>
      <c r="P71" s="129">
        <f t="shared" si="14"/>
        <v>0</v>
      </c>
      <c r="Q71" s="132"/>
      <c r="R71" s="132"/>
      <c r="S71" s="132"/>
      <c r="T71" s="132"/>
    </row>
    <row r="72" spans="1:20" customFormat="1" ht="46" customHeight="1">
      <c r="A72" s="170">
        <v>9807273000513</v>
      </c>
      <c r="B72" s="91" t="s">
        <v>132</v>
      </c>
      <c r="C72" s="85" t="s">
        <v>183</v>
      </c>
      <c r="D72" s="92" t="s">
        <v>133</v>
      </c>
      <c r="E72" s="87">
        <v>15000</v>
      </c>
      <c r="F72" s="93">
        <f t="shared" si="15"/>
        <v>0.61</v>
      </c>
      <c r="G72" s="87">
        <f t="shared" si="8"/>
        <v>9150</v>
      </c>
      <c r="H72" s="89">
        <f t="shared" si="9"/>
        <v>567.29999999999995</v>
      </c>
      <c r="I72" s="130">
        <v>100</v>
      </c>
      <c r="J72" s="125"/>
      <c r="K72" s="139">
        <f t="shared" si="10"/>
        <v>0</v>
      </c>
      <c r="L72" s="140">
        <f t="shared" si="11"/>
        <v>0</v>
      </c>
      <c r="M72" s="171"/>
      <c r="O72" s="128"/>
      <c r="P72" s="129">
        <f t="shared" si="14"/>
        <v>0</v>
      </c>
      <c r="Q72" s="132"/>
      <c r="R72" s="132"/>
      <c r="S72" s="132"/>
      <c r="T72" s="132"/>
    </row>
    <row r="73" spans="1:20" customFormat="1" ht="46" customHeight="1">
      <c r="A73" s="170">
        <v>9807273000512</v>
      </c>
      <c r="B73" s="84" t="s">
        <v>134</v>
      </c>
      <c r="C73" s="85" t="s">
        <v>184</v>
      </c>
      <c r="D73" s="86" t="s">
        <v>133</v>
      </c>
      <c r="E73" s="87">
        <v>15000</v>
      </c>
      <c r="F73" s="88">
        <f t="shared" si="15"/>
        <v>0.61</v>
      </c>
      <c r="G73" s="87">
        <f t="shared" ref="G73:G104" si="16">E73*F73</f>
        <v>9150</v>
      </c>
      <c r="H73" s="89">
        <f t="shared" ref="H73:H104" si="17">G73*$H$7</f>
        <v>567.29999999999995</v>
      </c>
      <c r="I73" s="124">
        <v>100</v>
      </c>
      <c r="J73" s="125"/>
      <c r="K73" s="139">
        <f t="shared" ref="K73:K104" si="18">J73*I73</f>
        <v>0</v>
      </c>
      <c r="L73" s="140">
        <f t="shared" ref="L73:L104" si="19">G73*K73</f>
        <v>0</v>
      </c>
      <c r="M73" s="171"/>
      <c r="O73" s="128"/>
      <c r="P73" s="129">
        <f t="shared" si="14"/>
        <v>0</v>
      </c>
      <c r="Q73" s="132"/>
      <c r="R73" s="132"/>
      <c r="S73" s="132"/>
      <c r="T73" s="132"/>
    </row>
    <row r="74" spans="1:20" customFormat="1" ht="46" customHeight="1">
      <c r="A74" s="170">
        <v>9807273000526</v>
      </c>
      <c r="B74" s="84" t="s">
        <v>200</v>
      </c>
      <c r="C74" s="85" t="s">
        <v>241</v>
      </c>
      <c r="D74" s="86" t="s">
        <v>217</v>
      </c>
      <c r="E74" s="87">
        <v>8500</v>
      </c>
      <c r="F74" s="88">
        <f t="shared" si="15"/>
        <v>0.61</v>
      </c>
      <c r="G74" s="87">
        <f t="shared" si="16"/>
        <v>5185</v>
      </c>
      <c r="H74" s="89">
        <f t="shared" si="17"/>
        <v>321.46999999999997</v>
      </c>
      <c r="I74" s="124">
        <v>40</v>
      </c>
      <c r="J74" s="125"/>
      <c r="K74" s="139">
        <f t="shared" si="18"/>
        <v>0</v>
      </c>
      <c r="L74" s="140">
        <f t="shared" si="19"/>
        <v>0</v>
      </c>
      <c r="M74" s="159"/>
      <c r="O74" s="128"/>
      <c r="P74" s="129">
        <f t="shared" si="14"/>
        <v>0</v>
      </c>
      <c r="Q74" s="132"/>
      <c r="R74" s="132"/>
      <c r="S74" s="132"/>
      <c r="T74" s="132"/>
    </row>
    <row r="75" spans="1:20" customFormat="1" ht="46" customHeight="1">
      <c r="A75" s="170">
        <v>9807273000438</v>
      </c>
      <c r="B75" s="84" t="s">
        <v>109</v>
      </c>
      <c r="C75" s="85" t="s">
        <v>185</v>
      </c>
      <c r="D75" s="86" t="s">
        <v>31</v>
      </c>
      <c r="E75" s="87">
        <v>19000</v>
      </c>
      <c r="F75" s="88">
        <f t="shared" si="15"/>
        <v>0.61</v>
      </c>
      <c r="G75" s="87">
        <f t="shared" si="16"/>
        <v>11590</v>
      </c>
      <c r="H75" s="89">
        <f t="shared" si="17"/>
        <v>718.58</v>
      </c>
      <c r="I75" s="124">
        <v>60</v>
      </c>
      <c r="J75" s="125"/>
      <c r="K75" s="139">
        <f t="shared" si="18"/>
        <v>0</v>
      </c>
      <c r="L75" s="140">
        <f t="shared" si="19"/>
        <v>0</v>
      </c>
      <c r="M75" s="159"/>
      <c r="O75" s="128"/>
      <c r="P75" s="129">
        <f t="shared" si="13"/>
        <v>0</v>
      </c>
      <c r="Q75" s="132"/>
      <c r="R75" s="132"/>
      <c r="S75" s="132"/>
      <c r="T75" s="132"/>
    </row>
    <row r="76" spans="1:20" customFormat="1" ht="46" customHeight="1">
      <c r="A76" s="83">
        <v>9807273000376</v>
      </c>
      <c r="B76" s="90" t="s">
        <v>80</v>
      </c>
      <c r="C76" s="85" t="s">
        <v>186</v>
      </c>
      <c r="D76" s="86" t="s">
        <v>81</v>
      </c>
      <c r="E76" s="87">
        <v>16000</v>
      </c>
      <c r="F76" s="88">
        <f t="shared" si="15"/>
        <v>0.61</v>
      </c>
      <c r="G76" s="87">
        <f t="shared" si="16"/>
        <v>9760</v>
      </c>
      <c r="H76" s="89">
        <f t="shared" si="17"/>
        <v>605.12</v>
      </c>
      <c r="I76" s="124">
        <v>88</v>
      </c>
      <c r="J76" s="125"/>
      <c r="K76" s="139">
        <f t="shared" si="18"/>
        <v>0</v>
      </c>
      <c r="L76" s="140">
        <f t="shared" si="19"/>
        <v>0</v>
      </c>
      <c r="M76" s="144"/>
      <c r="O76" s="128"/>
      <c r="P76" s="129">
        <f t="shared" si="13"/>
        <v>0</v>
      </c>
      <c r="Q76" s="132"/>
      <c r="R76" s="132"/>
      <c r="S76" s="132"/>
      <c r="T76" s="132"/>
    </row>
    <row r="77" spans="1:20" customFormat="1" ht="46" customHeight="1">
      <c r="A77" s="170">
        <v>9807273000377</v>
      </c>
      <c r="B77" s="84" t="s">
        <v>209</v>
      </c>
      <c r="C77" s="85" t="s">
        <v>242</v>
      </c>
      <c r="D77" s="86" t="s">
        <v>81</v>
      </c>
      <c r="E77" s="87">
        <v>16000</v>
      </c>
      <c r="F77" s="88">
        <f t="shared" si="15"/>
        <v>0.61</v>
      </c>
      <c r="G77" s="87">
        <f t="shared" si="16"/>
        <v>9760</v>
      </c>
      <c r="H77" s="89">
        <f t="shared" si="17"/>
        <v>605.12</v>
      </c>
      <c r="I77" s="124">
        <v>88</v>
      </c>
      <c r="J77" s="125"/>
      <c r="K77" s="139">
        <f t="shared" si="18"/>
        <v>0</v>
      </c>
      <c r="L77" s="140">
        <f t="shared" si="19"/>
        <v>0</v>
      </c>
      <c r="M77" s="159"/>
      <c r="O77" s="128"/>
      <c r="P77" s="129">
        <f t="shared" si="13"/>
        <v>0</v>
      </c>
      <c r="Q77" s="132"/>
      <c r="R77" s="132"/>
      <c r="S77" s="132"/>
      <c r="T77" s="132"/>
    </row>
    <row r="78" spans="1:20" customFormat="1" ht="28" customHeight="1">
      <c r="A78" s="83"/>
      <c r="B78" s="94"/>
      <c r="C78" s="95"/>
      <c r="D78" s="96"/>
      <c r="E78" s="97"/>
      <c r="F78" s="98"/>
      <c r="G78" s="97">
        <f t="shared" ref="G78:G87" si="20">E78*F78</f>
        <v>0</v>
      </c>
      <c r="H78" s="99">
        <f t="shared" ref="H78:H87" si="21">G78*$H$7</f>
        <v>0</v>
      </c>
      <c r="I78" s="133" t="s">
        <v>35</v>
      </c>
      <c r="J78" s="134"/>
      <c r="K78" s="141"/>
      <c r="L78" s="140">
        <f t="shared" ref="L78:L87" si="22">G78*K78</f>
        <v>0</v>
      </c>
      <c r="M78" s="135"/>
      <c r="O78" s="128"/>
      <c r="P78" s="129">
        <f t="shared" si="12"/>
        <v>0</v>
      </c>
      <c r="Q78" s="132"/>
      <c r="R78" s="132"/>
      <c r="S78" s="132"/>
      <c r="T78" s="132"/>
    </row>
    <row r="79" spans="1:20" customFormat="1" ht="28" customHeight="1">
      <c r="A79" s="83"/>
      <c r="B79" s="94"/>
      <c r="C79" s="95"/>
      <c r="D79" s="96"/>
      <c r="E79" s="97"/>
      <c r="F79" s="98"/>
      <c r="G79" s="97">
        <f t="shared" si="20"/>
        <v>0</v>
      </c>
      <c r="H79" s="99">
        <f t="shared" si="21"/>
        <v>0</v>
      </c>
      <c r="I79" s="133" t="s">
        <v>35</v>
      </c>
      <c r="J79" s="134"/>
      <c r="K79" s="141"/>
      <c r="L79" s="140">
        <f t="shared" si="22"/>
        <v>0</v>
      </c>
      <c r="M79" s="135"/>
      <c r="O79" s="128"/>
      <c r="P79" s="129">
        <f t="shared" si="12"/>
        <v>0</v>
      </c>
      <c r="Q79" s="132"/>
      <c r="R79" s="132"/>
      <c r="S79" s="132"/>
      <c r="T79" s="132"/>
    </row>
    <row r="80" spans="1:20" customFormat="1" ht="28" customHeight="1">
      <c r="A80" s="83"/>
      <c r="B80" s="94"/>
      <c r="C80" s="95"/>
      <c r="D80" s="96"/>
      <c r="E80" s="97"/>
      <c r="F80" s="98"/>
      <c r="G80" s="97">
        <f t="shared" si="20"/>
        <v>0</v>
      </c>
      <c r="H80" s="99">
        <f t="shared" si="21"/>
        <v>0</v>
      </c>
      <c r="I80" s="133" t="s">
        <v>35</v>
      </c>
      <c r="J80" s="134"/>
      <c r="K80" s="141"/>
      <c r="L80" s="140">
        <f>G80*K80</f>
        <v>0</v>
      </c>
      <c r="M80" s="135"/>
      <c r="O80" s="128"/>
      <c r="P80" s="129">
        <f t="shared" si="12"/>
        <v>0</v>
      </c>
      <c r="Q80" s="132"/>
      <c r="R80" s="132"/>
      <c r="S80" s="132"/>
      <c r="T80" s="132"/>
    </row>
    <row r="81" spans="1:20" customFormat="1" ht="28" customHeight="1">
      <c r="A81" s="83"/>
      <c r="B81" s="94"/>
      <c r="C81" s="95"/>
      <c r="D81" s="96"/>
      <c r="E81" s="97"/>
      <c r="F81" s="98"/>
      <c r="G81" s="97">
        <f t="shared" si="20"/>
        <v>0</v>
      </c>
      <c r="H81" s="99">
        <f t="shared" si="21"/>
        <v>0</v>
      </c>
      <c r="I81" s="133" t="s">
        <v>35</v>
      </c>
      <c r="J81" s="134"/>
      <c r="K81" s="141"/>
      <c r="L81" s="140">
        <f t="shared" si="22"/>
        <v>0</v>
      </c>
      <c r="M81" s="135"/>
      <c r="O81" s="128"/>
      <c r="P81" s="129">
        <f t="shared" si="12"/>
        <v>0</v>
      </c>
      <c r="Q81" s="132"/>
      <c r="R81" s="132"/>
      <c r="S81" s="132"/>
      <c r="T81" s="132"/>
    </row>
    <row r="82" spans="1:20" customFormat="1" ht="28" customHeight="1">
      <c r="A82" s="83"/>
      <c r="B82" s="94"/>
      <c r="C82" s="95"/>
      <c r="D82" s="96"/>
      <c r="E82" s="97"/>
      <c r="F82" s="98"/>
      <c r="G82" s="97">
        <f t="shared" si="20"/>
        <v>0</v>
      </c>
      <c r="H82" s="99">
        <f t="shared" si="21"/>
        <v>0</v>
      </c>
      <c r="I82" s="133" t="s">
        <v>35</v>
      </c>
      <c r="J82" s="134"/>
      <c r="K82" s="141"/>
      <c r="L82" s="140">
        <f t="shared" si="22"/>
        <v>0</v>
      </c>
      <c r="M82" s="135"/>
      <c r="O82" s="128"/>
      <c r="P82" s="129">
        <f t="shared" si="12"/>
        <v>0</v>
      </c>
      <c r="Q82" s="132"/>
      <c r="R82" s="132"/>
      <c r="S82" s="132"/>
      <c r="T82" s="132"/>
    </row>
    <row r="83" spans="1:20" customFormat="1" ht="28" customHeight="1">
      <c r="A83" s="83"/>
      <c r="B83" s="94"/>
      <c r="C83" s="95"/>
      <c r="D83" s="96"/>
      <c r="E83" s="97"/>
      <c r="F83" s="98"/>
      <c r="G83" s="97">
        <f t="shared" si="20"/>
        <v>0</v>
      </c>
      <c r="H83" s="99">
        <f t="shared" si="21"/>
        <v>0</v>
      </c>
      <c r="I83" s="133" t="s">
        <v>35</v>
      </c>
      <c r="J83" s="134"/>
      <c r="K83" s="141"/>
      <c r="L83" s="140">
        <f t="shared" si="22"/>
        <v>0</v>
      </c>
      <c r="M83" s="135"/>
      <c r="O83" s="128"/>
      <c r="P83" s="129">
        <f t="shared" si="12"/>
        <v>0</v>
      </c>
      <c r="Q83" s="132"/>
      <c r="R83" s="132"/>
      <c r="S83" s="132"/>
      <c r="T83" s="132"/>
    </row>
    <row r="84" spans="1:20" customFormat="1" ht="28" customHeight="1">
      <c r="A84" s="83"/>
      <c r="B84" s="94"/>
      <c r="C84" s="95"/>
      <c r="D84" s="96"/>
      <c r="E84" s="97"/>
      <c r="F84" s="98"/>
      <c r="G84" s="97">
        <f t="shared" si="20"/>
        <v>0</v>
      </c>
      <c r="H84" s="99">
        <f t="shared" si="21"/>
        <v>0</v>
      </c>
      <c r="I84" s="133" t="s">
        <v>35</v>
      </c>
      <c r="J84" s="134"/>
      <c r="K84" s="141"/>
      <c r="L84" s="140">
        <f t="shared" si="22"/>
        <v>0</v>
      </c>
      <c r="M84" s="135"/>
      <c r="O84" s="128"/>
      <c r="P84" s="129">
        <f t="shared" si="12"/>
        <v>0</v>
      </c>
      <c r="Q84" s="132"/>
      <c r="R84" s="132"/>
      <c r="S84" s="132"/>
      <c r="T84" s="132"/>
    </row>
    <row r="85" spans="1:20" customFormat="1" ht="28" customHeight="1">
      <c r="A85" s="83"/>
      <c r="B85" s="94"/>
      <c r="C85" s="95"/>
      <c r="D85" s="96"/>
      <c r="E85" s="97"/>
      <c r="F85" s="98"/>
      <c r="G85" s="97">
        <f t="shared" si="20"/>
        <v>0</v>
      </c>
      <c r="H85" s="99">
        <f t="shared" si="21"/>
        <v>0</v>
      </c>
      <c r="I85" s="133" t="s">
        <v>35</v>
      </c>
      <c r="J85" s="134"/>
      <c r="K85" s="141"/>
      <c r="L85" s="140">
        <f t="shared" si="22"/>
        <v>0</v>
      </c>
      <c r="M85" s="135"/>
      <c r="O85" s="128"/>
      <c r="P85" s="129">
        <f t="shared" si="12"/>
        <v>0</v>
      </c>
      <c r="Q85" s="132"/>
      <c r="R85" s="132"/>
      <c r="S85" s="132"/>
      <c r="T85" s="132"/>
    </row>
    <row r="86" spans="1:20" customFormat="1" ht="28" customHeight="1">
      <c r="A86" s="83"/>
      <c r="B86" s="94"/>
      <c r="C86" s="95"/>
      <c r="D86" s="96"/>
      <c r="E86" s="97"/>
      <c r="F86" s="98"/>
      <c r="G86" s="97">
        <f t="shared" si="20"/>
        <v>0</v>
      </c>
      <c r="H86" s="99">
        <f t="shared" si="21"/>
        <v>0</v>
      </c>
      <c r="I86" s="133" t="s">
        <v>35</v>
      </c>
      <c r="J86" s="134"/>
      <c r="K86" s="141"/>
      <c r="L86" s="140">
        <f t="shared" si="22"/>
        <v>0</v>
      </c>
      <c r="M86" s="135"/>
      <c r="O86" s="128"/>
      <c r="P86" s="129">
        <f t="shared" si="12"/>
        <v>0</v>
      </c>
      <c r="Q86" s="132"/>
      <c r="R86" s="132"/>
      <c r="S86" s="132"/>
      <c r="T86" s="132"/>
    </row>
    <row r="87" spans="1:20" ht="28" customHeight="1">
      <c r="A87" s="83"/>
      <c r="B87" s="100"/>
      <c r="C87" s="101"/>
      <c r="D87" s="102"/>
      <c r="E87" s="97"/>
      <c r="F87" s="98"/>
      <c r="G87" s="97">
        <f t="shared" si="20"/>
        <v>0</v>
      </c>
      <c r="H87" s="99">
        <f t="shared" si="21"/>
        <v>0</v>
      </c>
      <c r="I87" s="133" t="s">
        <v>35</v>
      </c>
      <c r="J87" s="134"/>
      <c r="K87" s="141"/>
      <c r="L87" s="140">
        <f t="shared" si="22"/>
        <v>0</v>
      </c>
      <c r="M87" s="135"/>
      <c r="O87" s="128"/>
      <c r="P87" s="129">
        <f t="shared" si="12"/>
        <v>0</v>
      </c>
    </row>
    <row r="88" spans="1:20" s="56" customFormat="1">
      <c r="A88" s="103"/>
      <c r="E88" s="63"/>
      <c r="K88" s="136"/>
    </row>
    <row r="89" spans="1:20" s="56" customFormat="1">
      <c r="A89" s="103"/>
      <c r="E89" s="63"/>
      <c r="K89" s="136"/>
    </row>
    <row r="90" spans="1:20" s="56" customFormat="1">
      <c r="A90" s="103"/>
      <c r="E90" s="63"/>
      <c r="K90" s="136"/>
    </row>
    <row r="91" spans="1:20" s="56" customFormat="1">
      <c r="A91" s="103"/>
      <c r="E91" s="63"/>
      <c r="K91" s="136"/>
    </row>
    <row r="92" spans="1:20" s="56" customFormat="1">
      <c r="A92" s="103"/>
      <c r="E92" s="63"/>
      <c r="K92" s="136"/>
    </row>
    <row r="93" spans="1:20" s="56" customFormat="1">
      <c r="A93" s="103"/>
      <c r="E93" s="63"/>
      <c r="K93" s="136"/>
    </row>
    <row r="94" spans="1:20" s="56" customFormat="1">
      <c r="A94" s="103"/>
      <c r="E94" s="63"/>
      <c r="K94" s="136"/>
    </row>
    <row r="95" spans="1:20" s="56" customFormat="1">
      <c r="A95" s="103"/>
      <c r="E95" s="63"/>
      <c r="K95" s="136"/>
    </row>
    <row r="96" spans="1:20" s="56" customFormat="1">
      <c r="A96" s="103"/>
      <c r="E96" s="63"/>
      <c r="K96" s="136"/>
    </row>
    <row r="97" spans="1:11" s="56" customFormat="1">
      <c r="A97" s="103"/>
      <c r="E97" s="63"/>
      <c r="K97" s="136"/>
    </row>
    <row r="98" spans="1:11" s="56" customFormat="1">
      <c r="A98" s="103"/>
      <c r="E98" s="63"/>
      <c r="K98" s="136"/>
    </row>
    <row r="99" spans="1:11" s="56" customFormat="1">
      <c r="A99" s="103"/>
      <c r="E99" s="63"/>
      <c r="K99" s="136"/>
    </row>
    <row r="100" spans="1:11" s="56" customFormat="1">
      <c r="A100" s="103"/>
      <c r="E100" s="63"/>
      <c r="K100" s="136"/>
    </row>
    <row r="101" spans="1:11" s="56" customFormat="1">
      <c r="A101" s="103"/>
      <c r="E101" s="63"/>
      <c r="K101" s="136"/>
    </row>
    <row r="102" spans="1:11" s="56" customFormat="1">
      <c r="A102" s="103"/>
      <c r="E102" s="63"/>
      <c r="K102" s="136"/>
    </row>
    <row r="103" spans="1:11" s="56" customFormat="1">
      <c r="A103" s="103"/>
      <c r="E103" s="63"/>
      <c r="K103" s="136"/>
    </row>
    <row r="104" spans="1:11" s="56" customFormat="1">
      <c r="A104" s="103"/>
      <c r="E104" s="63"/>
      <c r="K104" s="136"/>
    </row>
    <row r="105" spans="1:11" s="56" customFormat="1">
      <c r="A105" s="103"/>
      <c r="E105" s="63"/>
      <c r="K105" s="136"/>
    </row>
    <row r="106" spans="1:11" s="56" customFormat="1">
      <c r="A106" s="103"/>
      <c r="E106" s="63"/>
      <c r="K106" s="136"/>
    </row>
    <row r="107" spans="1:11" s="56" customFormat="1">
      <c r="A107" s="103"/>
      <c r="E107" s="63"/>
      <c r="K107" s="136"/>
    </row>
  </sheetData>
  <sheetProtection password="CC23" sheet="1" objects="1" scenarios="1" sort="0" autoFilter="0"/>
  <autoFilter ref="A8:M8" xr:uid="{00000000-0009-0000-0000-000000000000}"/>
  <sortState xmlns:xlrd2="http://schemas.microsoft.com/office/spreadsheetml/2017/richdata2" ref="A9:M77">
    <sortCondition ref="C9:C77"/>
  </sortState>
  <mergeCells count="9">
    <mergeCell ref="J5:L5"/>
    <mergeCell ref="A7:D7"/>
    <mergeCell ref="E7:G7"/>
    <mergeCell ref="O2:O3"/>
    <mergeCell ref="A1:C1"/>
    <mergeCell ref="J1:M1"/>
    <mergeCell ref="O1:P1"/>
    <mergeCell ref="B3:D3"/>
    <mergeCell ref="P2:P3"/>
  </mergeCells>
  <conditionalFormatting sqref="N9:N49">
    <cfRule type="cellIs" dxfId="1" priority="1" stopIfTrue="1" operator="equal">
      <formula>0</formula>
    </cfRule>
    <cfRule type="cellIs" dxfId="0" priority="2" stopIfTrue="1" operator="equal">
      <formula>0</formula>
    </cfRule>
  </conditionalFormatting>
  <dataValidations count="3">
    <dataValidation type="list" allowBlank="1" showInputMessage="1" showErrorMessage="1" promptTitle="How to write remarks?" prompt="Select Out of stock or Discontinue from dropdown menu or input text for change in box qty, retail price or supply rate. " sqref="N9:N49" xr:uid="{00000000-0002-0000-0000-000000000000}"/>
    <dataValidation allowBlank="1" showInputMessage="1" showErrorMessage="1" promptTitle="Minimum Box Quantity" prompt="Please input quantity according to the box quantity on your left column. If assume box quantity is 10, please input its multiplies, like 10, 20, 30 ... so on. Thanks!" sqref="J9:K87" xr:uid="{00000000-0002-0000-0000-000001000000}"/>
    <dataValidation allowBlank="1" showInputMessage="1" showErrorMessage="1" sqref="M6:M65566" xr:uid="{00000000-0002-0000-0000-000002000000}"/>
  </dataValidations>
  <hyperlinks>
    <hyperlink ref="J1:L1" r:id="rId1" display="Prepared by: www.q-depot.com" xr:uid="{00000000-0004-0000-0000-000000000000}"/>
    <hyperlink ref="H1" r:id="rId2" xr:uid="{00000000-0004-0000-0000-000001000000}"/>
  </hyperlinks>
  <pageMargins left="0.7" right="0.7" top="0.75" bottom="0.75" header="0.3" footer="0.3"/>
  <pageSetup orientation="portrait" copies="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115"/>
  <sheetViews>
    <sheetView view="pageBreakPreview" workbookViewId="0">
      <selection activeCell="I111" sqref="A1:I111"/>
    </sheetView>
  </sheetViews>
  <sheetFormatPr baseColWidth="10" defaultColWidth="12" defaultRowHeight="13"/>
  <cols>
    <col min="1" max="1" width="11.19921875" style="1" customWidth="1"/>
    <col min="2" max="2" width="7.3984375" style="1" customWidth="1"/>
    <col min="3" max="3" width="14.796875" style="1" customWidth="1"/>
    <col min="4" max="4" width="15" style="1" customWidth="1"/>
    <col min="5" max="5" width="7" style="1" customWidth="1"/>
    <col min="6" max="6" width="8" style="1" customWidth="1"/>
    <col min="7" max="7" width="11.19921875" style="1" customWidth="1"/>
    <col min="8" max="8" width="13.19921875" style="1" customWidth="1"/>
    <col min="9" max="9" width="14" style="1" customWidth="1"/>
    <col min="10" max="10" width="16.19921875" style="1" customWidth="1"/>
    <col min="11" max="16384" width="12" style="1"/>
  </cols>
  <sheetData>
    <row r="1" spans="1:10" ht="18" customHeight="1">
      <c r="A1" s="195"/>
      <c r="B1" s="195"/>
      <c r="C1" s="195"/>
      <c r="D1" s="195"/>
      <c r="E1" s="195"/>
      <c r="F1" s="4"/>
      <c r="G1" s="4"/>
      <c r="H1" s="4"/>
      <c r="I1" s="4"/>
      <c r="J1" s="4"/>
    </row>
    <row r="2" spans="1:10" ht="15" customHeight="1">
      <c r="A2" s="195"/>
      <c r="B2" s="195"/>
      <c r="C2" s="195"/>
      <c r="D2" s="195"/>
      <c r="E2" s="195"/>
      <c r="F2" s="5"/>
      <c r="G2" s="5"/>
      <c r="H2" s="5"/>
      <c r="I2" s="5"/>
      <c r="J2" s="5"/>
    </row>
    <row r="3" spans="1:10" ht="15" customHeight="1">
      <c r="A3" s="195"/>
      <c r="B3" s="195"/>
      <c r="C3" s="195"/>
      <c r="D3" s="195"/>
      <c r="E3" s="195"/>
      <c r="F3" s="5"/>
      <c r="G3" s="5"/>
      <c r="H3" s="5"/>
      <c r="I3" s="5"/>
      <c r="J3" s="5"/>
    </row>
    <row r="4" spans="1:10" ht="15" customHeight="1">
      <c r="A4" s="195"/>
      <c r="B4" s="195"/>
      <c r="C4" s="195"/>
      <c r="D4" s="195"/>
      <c r="E4" s="195"/>
      <c r="F4" s="5"/>
      <c r="G4" s="5"/>
      <c r="H4" s="5"/>
      <c r="I4" s="5"/>
      <c r="J4" s="5"/>
    </row>
    <row r="5" spans="1:10" ht="15" customHeight="1">
      <c r="A5" s="4"/>
      <c r="B5" s="4"/>
      <c r="C5" s="4"/>
      <c r="D5" s="4"/>
      <c r="E5" s="4"/>
      <c r="F5" s="5"/>
      <c r="G5" s="5"/>
      <c r="H5" s="5"/>
      <c r="I5" s="5"/>
      <c r="J5" s="5"/>
    </row>
    <row r="6" spans="1:10" ht="15" customHeight="1">
      <c r="A6" s="204" t="s">
        <v>36</v>
      </c>
      <c r="B6" s="204"/>
      <c r="C6" s="204"/>
      <c r="D6" s="204"/>
      <c r="E6" s="204"/>
      <c r="F6" s="5"/>
      <c r="G6" s="5"/>
      <c r="H6" s="5"/>
      <c r="I6" s="5"/>
      <c r="J6" s="5"/>
    </row>
    <row r="7" spans="1:10" ht="15" customHeight="1">
      <c r="A7" s="6" t="s">
        <v>37</v>
      </c>
      <c r="D7" s="6"/>
      <c r="E7" s="7"/>
      <c r="F7" s="5"/>
      <c r="G7" s="5"/>
      <c r="H7" s="5"/>
      <c r="I7" s="5"/>
      <c r="J7" s="5"/>
    </row>
    <row r="8" spans="1:10" ht="15" customHeight="1">
      <c r="A8" s="6" t="s">
        <v>38</v>
      </c>
      <c r="D8" s="6"/>
      <c r="E8" s="7"/>
      <c r="F8" s="5"/>
      <c r="G8" s="5"/>
      <c r="H8" s="5"/>
      <c r="I8" s="5"/>
      <c r="J8" s="5"/>
    </row>
    <row r="9" spans="1:10" ht="15" customHeight="1">
      <c r="A9" s="8" t="s">
        <v>39</v>
      </c>
      <c r="E9" s="7"/>
    </row>
    <row r="10" spans="1:10" ht="12.75" customHeight="1">
      <c r="A10" s="6"/>
      <c r="E10" s="7"/>
      <c r="F10" s="5"/>
      <c r="G10" s="5"/>
      <c r="H10" s="5"/>
      <c r="I10" s="5"/>
      <c r="J10" s="5"/>
    </row>
    <row r="11" spans="1:10" ht="24" customHeight="1">
      <c r="D11" s="7"/>
      <c r="E11" s="7"/>
      <c r="G11" s="205" t="s">
        <v>40</v>
      </c>
      <c r="H11" s="205"/>
      <c r="I11" s="9"/>
    </row>
    <row r="12" spans="1:10" ht="12.75" customHeight="1">
      <c r="A12" s="3"/>
      <c r="B12" s="3"/>
      <c r="C12" s="3"/>
      <c r="D12" s="3"/>
      <c r="E12" s="3"/>
      <c r="F12" s="3"/>
      <c r="G12" s="3"/>
      <c r="H12" s="3"/>
      <c r="I12" s="3"/>
    </row>
    <row r="13" spans="1:10" ht="12.75" customHeight="1">
      <c r="A13" s="10" t="s">
        <v>41</v>
      </c>
      <c r="B13" s="206">
        <f>COSRX!B2</f>
        <v>0</v>
      </c>
      <c r="C13" s="206"/>
      <c r="D13" s="206"/>
      <c r="G13" s="10" t="s">
        <v>42</v>
      </c>
      <c r="H13" s="11">
        <f ca="1">TODAY()</f>
        <v>44018</v>
      </c>
      <c r="I13" s="11"/>
    </row>
    <row r="14" spans="1:10" ht="18" customHeight="1">
      <c r="A14" s="10" t="s">
        <v>43</v>
      </c>
      <c r="B14" s="200">
        <f>COSRX!B3</f>
        <v>0</v>
      </c>
      <c r="C14" s="200"/>
      <c r="D14" s="200"/>
      <c r="G14" s="10" t="s">
        <v>190</v>
      </c>
      <c r="H14" s="163">
        <f>COSRX!D2</f>
        <v>0</v>
      </c>
      <c r="I14" s="13"/>
    </row>
    <row r="15" spans="1:10" ht="15" customHeight="1">
      <c r="A15" s="10" t="s">
        <v>44</v>
      </c>
      <c r="B15" s="12">
        <f>COSRX!B4</f>
        <v>0</v>
      </c>
      <c r="C15" s="12"/>
      <c r="D15" s="12"/>
      <c r="H15" s="10"/>
      <c r="I15" s="10"/>
      <c r="J15" s="10"/>
    </row>
    <row r="16" spans="1:10" ht="12.75" customHeight="1">
      <c r="A16" s="10" t="s">
        <v>45</v>
      </c>
      <c r="B16" s="207">
        <f>COSRX!B5</f>
        <v>0</v>
      </c>
      <c r="C16" s="207"/>
      <c r="D16" s="200"/>
      <c r="E16" s="3"/>
      <c r="F16" s="3"/>
      <c r="G16" s="3"/>
      <c r="H16" s="208"/>
      <c r="I16" s="208"/>
      <c r="J16" s="14"/>
    </row>
    <row r="17" spans="1:10" ht="12.75" customHeight="1">
      <c r="A17" s="10" t="s">
        <v>46</v>
      </c>
      <c r="B17" s="200">
        <f>COSRX!D4</f>
        <v>0</v>
      </c>
      <c r="C17" s="200"/>
      <c r="D17" s="200"/>
      <c r="E17" s="3"/>
      <c r="F17" s="3"/>
      <c r="G17" s="3"/>
      <c r="H17" s="3"/>
      <c r="I17" s="5"/>
      <c r="J17" s="5"/>
    </row>
    <row r="18" spans="1:10" ht="17.25" customHeight="1">
      <c r="A18" s="3"/>
      <c r="B18" s="3"/>
      <c r="C18" s="3"/>
      <c r="D18" s="3"/>
      <c r="E18" s="3"/>
      <c r="F18" s="3"/>
      <c r="G18" s="3"/>
      <c r="H18" s="3"/>
      <c r="I18" s="5"/>
      <c r="J18" s="5"/>
    </row>
    <row r="19" spans="1:10" s="2" customFormat="1" ht="30" customHeight="1">
      <c r="A19" s="15" t="s">
        <v>47</v>
      </c>
      <c r="B19" s="16" t="s">
        <v>48</v>
      </c>
      <c r="C19" s="201" t="s">
        <v>49</v>
      </c>
      <c r="D19" s="202"/>
      <c r="E19" s="203"/>
      <c r="F19" s="17" t="s">
        <v>50</v>
      </c>
      <c r="G19" s="17" t="s">
        <v>51</v>
      </c>
      <c r="H19" s="17" t="s">
        <v>52</v>
      </c>
      <c r="I19" s="27" t="s">
        <v>53</v>
      </c>
    </row>
    <row r="20" spans="1:10" ht="27" customHeight="1">
      <c r="A20" s="18">
        <v>1</v>
      </c>
      <c r="B20" s="19" t="s">
        <v>54</v>
      </c>
      <c r="C20" s="199" t="str">
        <f>COSRX!C9</f>
        <v>AC Collection Acne Patch</v>
      </c>
      <c r="D20" s="199"/>
      <c r="E20" s="199"/>
      <c r="F20" s="20" t="str">
        <f>COSRX!D9</f>
        <v>1ea</v>
      </c>
      <c r="G20" s="21">
        <f>COSRX!K9</f>
        <v>0</v>
      </c>
      <c r="H20" s="22">
        <f>COSRX!G9</f>
        <v>3355</v>
      </c>
      <c r="I20" s="28">
        <f t="shared" ref="I20" si="0">(G20*H20)</f>
        <v>0</v>
      </c>
    </row>
    <row r="21" spans="1:10" ht="27" customHeight="1">
      <c r="A21" s="23">
        <f>A20+1</f>
        <v>2</v>
      </c>
      <c r="B21" s="24" t="s">
        <v>54</v>
      </c>
      <c r="C21" s="199" t="str">
        <f>COSRX!C10</f>
        <v>AC Collection Blemish Spot Clearing Serum</v>
      </c>
      <c r="D21" s="199"/>
      <c r="E21" s="199"/>
      <c r="F21" s="25" t="str">
        <f>COSRX!D10</f>
        <v>40ml</v>
      </c>
      <c r="G21" s="21">
        <f>COSRX!K10</f>
        <v>0</v>
      </c>
      <c r="H21" s="22">
        <f>COSRX!G10</f>
        <v>15250</v>
      </c>
      <c r="I21" s="29">
        <f t="shared" ref="I21" si="1">(G21*H21)</f>
        <v>0</v>
      </c>
    </row>
    <row r="22" spans="1:10" ht="27" customHeight="1">
      <c r="A22" s="23">
        <f t="shared" ref="A22:A85" si="2">A21+1</f>
        <v>3</v>
      </c>
      <c r="B22" s="24" t="s">
        <v>54</v>
      </c>
      <c r="C22" s="199" t="str">
        <f>COSRX!C11</f>
        <v>AC Collection Calming Foam Cleanser</v>
      </c>
      <c r="D22" s="199"/>
      <c r="E22" s="199"/>
      <c r="F22" s="25" t="str">
        <f>COSRX!D11</f>
        <v>150ml</v>
      </c>
      <c r="G22" s="21">
        <f>COSRX!K11</f>
        <v>0</v>
      </c>
      <c r="H22" s="22">
        <f>COSRX!G11</f>
        <v>7930</v>
      </c>
      <c r="I22" s="29">
        <f t="shared" ref="I22:I85" si="3">(G22*H22)</f>
        <v>0</v>
      </c>
    </row>
    <row r="23" spans="1:10" ht="27" customHeight="1">
      <c r="A23" s="23">
        <f t="shared" si="2"/>
        <v>4</v>
      </c>
      <c r="B23" s="24" t="s">
        <v>54</v>
      </c>
      <c r="C23" s="199" t="str">
        <f>COSRX!C12</f>
        <v>AC Collection Calming Liquid Intensive</v>
      </c>
      <c r="D23" s="199"/>
      <c r="E23" s="199"/>
      <c r="F23" s="25" t="str">
        <f>COSRX!D12</f>
        <v>120ml</v>
      </c>
      <c r="G23" s="21">
        <f>COSRX!K12</f>
        <v>0</v>
      </c>
      <c r="H23" s="22">
        <f>COSRX!G12</f>
        <v>13420</v>
      </c>
      <c r="I23" s="29">
        <f t="shared" si="3"/>
        <v>0</v>
      </c>
    </row>
    <row r="24" spans="1:10" ht="27" customHeight="1">
      <c r="A24" s="23">
        <f t="shared" si="2"/>
        <v>5</v>
      </c>
      <c r="B24" s="24" t="s">
        <v>54</v>
      </c>
      <c r="C24" s="199" t="str">
        <f>COSRX!C13</f>
        <v>AC Collection Calming Liquid Mild</v>
      </c>
      <c r="D24" s="199"/>
      <c r="E24" s="199"/>
      <c r="F24" s="25" t="str">
        <f>COSRX!D13</f>
        <v>120ml</v>
      </c>
      <c r="G24" s="21">
        <f>COSRX!K13</f>
        <v>0</v>
      </c>
      <c r="H24" s="22">
        <f>COSRX!G13</f>
        <v>13420</v>
      </c>
      <c r="I24" s="29">
        <f t="shared" si="3"/>
        <v>0</v>
      </c>
    </row>
    <row r="25" spans="1:10" ht="27" customHeight="1">
      <c r="A25" s="23">
        <f t="shared" si="2"/>
        <v>6</v>
      </c>
      <c r="B25" s="24" t="s">
        <v>54</v>
      </c>
      <c r="C25" s="199" t="str">
        <f>COSRX!C14</f>
        <v>AC Collection Lightweight Soothing Moisturizer</v>
      </c>
      <c r="D25" s="199"/>
      <c r="E25" s="199"/>
      <c r="F25" s="25" t="str">
        <f>COSRX!D14</f>
        <v>80ml</v>
      </c>
      <c r="G25" s="21">
        <f>COSRX!K14</f>
        <v>0</v>
      </c>
      <c r="H25" s="22">
        <f>COSRX!G14</f>
        <v>10980</v>
      </c>
      <c r="I25" s="29">
        <f t="shared" si="3"/>
        <v>0</v>
      </c>
    </row>
    <row r="26" spans="1:10" ht="27" customHeight="1">
      <c r="A26" s="23">
        <f t="shared" si="2"/>
        <v>7</v>
      </c>
      <c r="B26" s="24" t="s">
        <v>54</v>
      </c>
      <c r="C26" s="199" t="str">
        <f>COSRX!C15</f>
        <v>AC Collection Ultimate Spot Cream</v>
      </c>
      <c r="D26" s="199"/>
      <c r="E26" s="199"/>
      <c r="F26" s="25" t="str">
        <f>COSRX!D15</f>
        <v>30g</v>
      </c>
      <c r="G26" s="21">
        <f>COSRX!K15</f>
        <v>0</v>
      </c>
      <c r="H26" s="22">
        <f>COSRX!G15</f>
        <v>12200</v>
      </c>
      <c r="I26" s="29">
        <f t="shared" si="3"/>
        <v>0</v>
      </c>
    </row>
    <row r="27" spans="1:10" ht="27" customHeight="1">
      <c r="A27" s="23">
        <f t="shared" si="2"/>
        <v>8</v>
      </c>
      <c r="B27" s="24" t="s">
        <v>54</v>
      </c>
      <c r="C27" s="199" t="str">
        <f>COSRX!C16</f>
        <v>Acne Pimple Master Patch</v>
      </c>
      <c r="D27" s="199"/>
      <c r="E27" s="199"/>
      <c r="F27" s="25" t="str">
        <f>COSRX!D16</f>
        <v>1ea</v>
      </c>
      <c r="G27" s="21">
        <f>COSRX!K16</f>
        <v>0</v>
      </c>
      <c r="H27" s="22">
        <f>COSRX!G16</f>
        <v>2135</v>
      </c>
      <c r="I27" s="29">
        <f t="shared" si="3"/>
        <v>0</v>
      </c>
    </row>
    <row r="28" spans="1:10" ht="27" customHeight="1">
      <c r="A28" s="23">
        <f t="shared" si="2"/>
        <v>9</v>
      </c>
      <c r="B28" s="24" t="s">
        <v>54</v>
      </c>
      <c r="C28" s="199" t="str">
        <f>COSRX!C17</f>
        <v>Advanced Snail 92 All in one Cream</v>
      </c>
      <c r="D28" s="199"/>
      <c r="E28" s="199"/>
      <c r="F28" s="25" t="str">
        <f>COSRX!D17</f>
        <v>100ml</v>
      </c>
      <c r="G28" s="21">
        <f>COSRX!K17</f>
        <v>0</v>
      </c>
      <c r="H28" s="22">
        <f>COSRX!G17</f>
        <v>11590</v>
      </c>
      <c r="I28" s="29">
        <f t="shared" si="3"/>
        <v>0</v>
      </c>
    </row>
    <row r="29" spans="1:10" ht="27" customHeight="1">
      <c r="A29" s="23">
        <f t="shared" si="2"/>
        <v>10</v>
      </c>
      <c r="B29" s="24" t="s">
        <v>54</v>
      </c>
      <c r="C29" s="199" t="str">
        <f>COSRX!C18</f>
        <v>Advanced Snail 96 Mucin Power Essence</v>
      </c>
      <c r="D29" s="199"/>
      <c r="E29" s="199"/>
      <c r="F29" s="25" t="str">
        <f>COSRX!D18</f>
        <v>100ml</v>
      </c>
      <c r="G29" s="21">
        <f>COSRX!K18</f>
        <v>0</v>
      </c>
      <c r="H29" s="22">
        <f>COSRX!G18</f>
        <v>10248</v>
      </c>
      <c r="I29" s="29">
        <f t="shared" si="3"/>
        <v>0</v>
      </c>
    </row>
    <row r="30" spans="1:10" ht="27" customHeight="1">
      <c r="A30" s="23">
        <f t="shared" si="2"/>
        <v>11</v>
      </c>
      <c r="B30" s="24" t="s">
        <v>54</v>
      </c>
      <c r="C30" s="199" t="str">
        <f>COSRX!C19</f>
        <v>Advanced Snail Peptide Eye Cream</v>
      </c>
      <c r="D30" s="199"/>
      <c r="E30" s="199"/>
      <c r="F30" s="25" t="str">
        <f>COSRX!D19</f>
        <v>25ml</v>
      </c>
      <c r="G30" s="21">
        <f>COSRX!K19</f>
        <v>0</v>
      </c>
      <c r="H30" s="22">
        <f>COSRX!G19</f>
        <v>15250</v>
      </c>
      <c r="I30" s="29">
        <f t="shared" si="3"/>
        <v>0</v>
      </c>
    </row>
    <row r="31" spans="1:10" ht="27" customHeight="1">
      <c r="A31" s="23">
        <f t="shared" si="2"/>
        <v>12</v>
      </c>
      <c r="B31" s="24" t="s">
        <v>54</v>
      </c>
      <c r="C31" s="199" t="str">
        <f>COSRX!C20</f>
        <v>AHA 7 Whitehead Power Liquid</v>
      </c>
      <c r="D31" s="199"/>
      <c r="E31" s="199"/>
      <c r="F31" s="25" t="str">
        <f>COSRX!D20</f>
        <v>100ml</v>
      </c>
      <c r="G31" s="21">
        <f>COSRX!K20</f>
        <v>0</v>
      </c>
      <c r="H31" s="22">
        <f>COSRX!G20</f>
        <v>9516</v>
      </c>
      <c r="I31" s="29">
        <f t="shared" si="3"/>
        <v>0</v>
      </c>
    </row>
    <row r="32" spans="1:10" ht="27" customHeight="1">
      <c r="A32" s="23">
        <f t="shared" si="2"/>
        <v>13</v>
      </c>
      <c r="B32" s="24" t="s">
        <v>54</v>
      </c>
      <c r="C32" s="199" t="str">
        <f>COSRX!C21</f>
        <v>AHA/BHA Clarifying Treatment Toner</v>
      </c>
      <c r="D32" s="199"/>
      <c r="E32" s="199"/>
      <c r="F32" s="25" t="str">
        <f>COSRX!D21</f>
        <v>150ml</v>
      </c>
      <c r="G32" s="21">
        <f>COSRX!K21</f>
        <v>0</v>
      </c>
      <c r="H32" s="22">
        <f>COSRX!G21</f>
        <v>7686</v>
      </c>
      <c r="I32" s="29">
        <f t="shared" si="3"/>
        <v>0</v>
      </c>
    </row>
    <row r="33" spans="1:9" ht="27" customHeight="1">
      <c r="A33" s="23">
        <f t="shared" si="2"/>
        <v>14</v>
      </c>
      <c r="B33" s="24" t="s">
        <v>54</v>
      </c>
      <c r="C33" s="199" t="str">
        <f>COSRX!C22</f>
        <v>Aloe Soothing Sun Cream SPF50 PA+++</v>
      </c>
      <c r="D33" s="199"/>
      <c r="E33" s="199"/>
      <c r="F33" s="25" t="str">
        <f>COSRX!D22</f>
        <v>50ml</v>
      </c>
      <c r="G33" s="21">
        <f>COSRX!K22</f>
        <v>0</v>
      </c>
      <c r="H33" s="22">
        <f>COSRX!G22</f>
        <v>7808</v>
      </c>
      <c r="I33" s="29">
        <f t="shared" si="3"/>
        <v>0</v>
      </c>
    </row>
    <row r="34" spans="1:9" ht="27" customHeight="1">
      <c r="A34" s="23">
        <f t="shared" si="2"/>
        <v>15</v>
      </c>
      <c r="B34" s="24" t="s">
        <v>54</v>
      </c>
      <c r="C34" s="199" t="str">
        <f>COSRX!C23</f>
        <v>Aloe Vera Oli-free Moisture Cream</v>
      </c>
      <c r="D34" s="199"/>
      <c r="E34" s="199"/>
      <c r="F34" s="25" t="str">
        <f>COSRX!D23</f>
        <v>100ml</v>
      </c>
      <c r="G34" s="21">
        <f>COSRX!K23</f>
        <v>0</v>
      </c>
      <c r="H34" s="22">
        <f>COSRX!G23</f>
        <v>10065</v>
      </c>
      <c r="I34" s="29">
        <f t="shared" si="3"/>
        <v>0</v>
      </c>
    </row>
    <row r="35" spans="1:9" ht="27" customHeight="1">
      <c r="A35" s="23">
        <f t="shared" si="2"/>
        <v>16</v>
      </c>
      <c r="B35" s="24" t="s">
        <v>54</v>
      </c>
      <c r="C35" s="199" t="str">
        <f>COSRX!C24</f>
        <v>Balancium B5 D-panthenol Ampoule</v>
      </c>
      <c r="D35" s="199"/>
      <c r="E35" s="199"/>
      <c r="F35" s="25" t="str">
        <f>COSRX!D24</f>
        <v>10ml*2</v>
      </c>
      <c r="G35" s="21">
        <f>COSRX!K24</f>
        <v>0</v>
      </c>
      <c r="H35" s="22">
        <f>COSRX!G24</f>
        <v>19520</v>
      </c>
      <c r="I35" s="29">
        <f t="shared" si="3"/>
        <v>0</v>
      </c>
    </row>
    <row r="36" spans="1:9" ht="27" customHeight="1">
      <c r="A36" s="23">
        <f t="shared" si="2"/>
        <v>17</v>
      </c>
      <c r="B36" s="24" t="s">
        <v>54</v>
      </c>
      <c r="C36" s="199" t="str">
        <f>COSRX!C25</f>
        <v>Balancium B5 D-Panthenol Cream</v>
      </c>
      <c r="D36" s="199"/>
      <c r="E36" s="199"/>
      <c r="F36" s="25" t="str">
        <f>COSRX!D25</f>
        <v>50ml</v>
      </c>
      <c r="G36" s="21">
        <f>COSRX!K25</f>
        <v>0</v>
      </c>
      <c r="H36" s="22">
        <f>COSRX!G25</f>
        <v>15250</v>
      </c>
      <c r="I36" s="29">
        <f t="shared" si="3"/>
        <v>0</v>
      </c>
    </row>
    <row r="37" spans="1:9" ht="27" customHeight="1">
      <c r="A37" s="23">
        <f t="shared" si="2"/>
        <v>18</v>
      </c>
      <c r="B37" s="24" t="s">
        <v>54</v>
      </c>
      <c r="C37" s="199" t="str">
        <f>COSRX!C26</f>
        <v>Balancium Comfort Ceramide Cream</v>
      </c>
      <c r="D37" s="199"/>
      <c r="E37" s="199"/>
      <c r="F37" s="25" t="str">
        <f>COSRX!D26</f>
        <v>80g</v>
      </c>
      <c r="G37" s="21">
        <f>COSRX!K26</f>
        <v>0</v>
      </c>
      <c r="H37" s="22">
        <f>COSRX!G26</f>
        <v>14030</v>
      </c>
      <c r="I37" s="29">
        <f t="shared" si="3"/>
        <v>0</v>
      </c>
    </row>
    <row r="38" spans="1:9" ht="27" customHeight="1">
      <c r="A38" s="23">
        <f t="shared" si="2"/>
        <v>19</v>
      </c>
      <c r="B38" s="24" t="s">
        <v>54</v>
      </c>
      <c r="C38" s="199" t="str">
        <f>COSRX!C27</f>
        <v>BHA Blackhead Power Liquid</v>
      </c>
      <c r="D38" s="199"/>
      <c r="E38" s="199"/>
      <c r="F38" s="25" t="str">
        <f>COSRX!D27</f>
        <v>100ml</v>
      </c>
      <c r="G38" s="21">
        <f>COSRX!K27</f>
        <v>0</v>
      </c>
      <c r="H38" s="22">
        <f>COSRX!G27</f>
        <v>11285</v>
      </c>
      <c r="I38" s="29">
        <f t="shared" si="3"/>
        <v>0</v>
      </c>
    </row>
    <row r="39" spans="1:9" ht="27" customHeight="1">
      <c r="A39" s="23">
        <f t="shared" si="2"/>
        <v>20</v>
      </c>
      <c r="B39" s="24" t="s">
        <v>54</v>
      </c>
      <c r="C39" s="199" t="str">
        <f>COSRX!C28</f>
        <v>Blackhead Remover Mr.RX Kit</v>
      </c>
      <c r="D39" s="199"/>
      <c r="E39" s="199"/>
      <c r="F39" s="25" t="str">
        <f>COSRX!D28</f>
        <v>1ea</v>
      </c>
      <c r="G39" s="21">
        <f>COSRX!K28</f>
        <v>0</v>
      </c>
      <c r="H39" s="22">
        <f>COSRX!G28</f>
        <v>2440</v>
      </c>
      <c r="I39" s="29">
        <f t="shared" si="3"/>
        <v>0</v>
      </c>
    </row>
    <row r="40" spans="1:9" ht="27" customHeight="1">
      <c r="A40" s="23">
        <f t="shared" si="2"/>
        <v>21</v>
      </c>
      <c r="B40" s="24" t="s">
        <v>54</v>
      </c>
      <c r="C40" s="199" t="str">
        <f>COSRX!C29</f>
        <v>Blackhead Silk Finger Ball</v>
      </c>
      <c r="D40" s="199"/>
      <c r="E40" s="199"/>
      <c r="F40" s="25" t="str">
        <f>COSRX!D29</f>
        <v>12s/pack</v>
      </c>
      <c r="G40" s="21">
        <f>COSRX!K29</f>
        <v>0</v>
      </c>
      <c r="H40" s="22">
        <f>COSRX!G29</f>
        <v>7320</v>
      </c>
      <c r="I40" s="29">
        <f t="shared" si="3"/>
        <v>0</v>
      </c>
    </row>
    <row r="41" spans="1:9" ht="27" customHeight="1">
      <c r="A41" s="23">
        <f t="shared" si="2"/>
        <v>22</v>
      </c>
      <c r="B41" s="24" t="s">
        <v>54</v>
      </c>
      <c r="C41" s="199" t="str">
        <f>COSRX!C30</f>
        <v>Blemish Cover Cushion SPF47 PA++ [21 Bright Beige]</v>
      </c>
      <c r="D41" s="199"/>
      <c r="E41" s="199"/>
      <c r="F41" s="25" t="str">
        <f>COSRX!D30</f>
        <v>15g</v>
      </c>
      <c r="G41" s="21">
        <f>COSRX!K30</f>
        <v>0</v>
      </c>
      <c r="H41" s="22">
        <f>COSRX!G30</f>
        <v>14640</v>
      </c>
      <c r="I41" s="29">
        <f t="shared" si="3"/>
        <v>0</v>
      </c>
    </row>
    <row r="42" spans="1:9" ht="27" customHeight="1">
      <c r="A42" s="23">
        <f t="shared" si="2"/>
        <v>23</v>
      </c>
      <c r="B42" s="24" t="s">
        <v>54</v>
      </c>
      <c r="C42" s="199" t="str">
        <f>COSRX!C31</f>
        <v>Blemish Cover Cushion SPF47 PA++ [23 Natural Beige]</v>
      </c>
      <c r="D42" s="199"/>
      <c r="E42" s="199"/>
      <c r="F42" s="25" t="str">
        <f>COSRX!D31</f>
        <v>15g</v>
      </c>
      <c r="G42" s="21">
        <f>COSRX!K31</f>
        <v>0</v>
      </c>
      <c r="H42" s="22">
        <f>COSRX!G31</f>
        <v>14640</v>
      </c>
      <c r="I42" s="29">
        <f t="shared" si="3"/>
        <v>0</v>
      </c>
    </row>
    <row r="43" spans="1:9" ht="27" customHeight="1">
      <c r="A43" s="23">
        <f t="shared" si="2"/>
        <v>24</v>
      </c>
      <c r="B43" s="24" t="s">
        <v>54</v>
      </c>
      <c r="C43" s="199" t="str">
        <f>COSRX!C32</f>
        <v>Blemish Cover Cushion SPF47 PA++ [27 Deep Beige]</v>
      </c>
      <c r="D43" s="199"/>
      <c r="E43" s="199"/>
      <c r="F43" s="25" t="str">
        <f>COSRX!D32</f>
        <v>15g</v>
      </c>
      <c r="G43" s="21">
        <f>COSRX!K32</f>
        <v>0</v>
      </c>
      <c r="H43" s="22">
        <f>COSRX!G32</f>
        <v>14640</v>
      </c>
      <c r="I43" s="29">
        <f t="shared" si="3"/>
        <v>0</v>
      </c>
    </row>
    <row r="44" spans="1:9" ht="27" customHeight="1">
      <c r="A44" s="23">
        <f t="shared" si="2"/>
        <v>25</v>
      </c>
      <c r="B44" s="24" t="s">
        <v>54</v>
      </c>
      <c r="C44" s="199" t="str">
        <f>COSRX!C33</f>
        <v>Centella Blemish Ampule</v>
      </c>
      <c r="D44" s="199"/>
      <c r="E44" s="199"/>
      <c r="F44" s="25" t="str">
        <f>COSRX!D33</f>
        <v>20ml</v>
      </c>
      <c r="G44" s="21">
        <f>COSRX!K33</f>
        <v>0</v>
      </c>
      <c r="H44" s="22">
        <f>COSRX!G33</f>
        <v>14335</v>
      </c>
      <c r="I44" s="29">
        <f t="shared" si="3"/>
        <v>0</v>
      </c>
    </row>
    <row r="45" spans="1:9" ht="27" customHeight="1">
      <c r="A45" s="23">
        <f t="shared" si="2"/>
        <v>26</v>
      </c>
      <c r="B45" s="24" t="s">
        <v>54</v>
      </c>
      <c r="C45" s="199" t="str">
        <f>COSRX!C34</f>
        <v>Centella Blemish Cream</v>
      </c>
      <c r="D45" s="199"/>
      <c r="E45" s="199"/>
      <c r="F45" s="25" t="str">
        <f>COSRX!D34</f>
        <v>30ml</v>
      </c>
      <c r="G45" s="21">
        <f>COSRX!K34</f>
        <v>0</v>
      </c>
      <c r="H45" s="22">
        <f>COSRX!G34</f>
        <v>10980</v>
      </c>
      <c r="I45" s="29">
        <f t="shared" si="3"/>
        <v>0</v>
      </c>
    </row>
    <row r="46" spans="1:9" ht="27" customHeight="1">
      <c r="A46" s="23">
        <f t="shared" si="2"/>
        <v>27</v>
      </c>
      <c r="B46" s="24" t="s">
        <v>54</v>
      </c>
      <c r="C46" s="199" t="str">
        <f>COSRX!C35</f>
        <v>Centella Water Alcohol-Free Toner</v>
      </c>
      <c r="D46" s="199"/>
      <c r="E46" s="199"/>
      <c r="F46" s="25" t="str">
        <f>COSRX!D35</f>
        <v>150ml</v>
      </c>
      <c r="G46" s="21">
        <f>COSRX!K35</f>
        <v>0</v>
      </c>
      <c r="H46" s="22">
        <f>COSRX!G35</f>
        <v>7686</v>
      </c>
      <c r="I46" s="29">
        <f t="shared" si="3"/>
        <v>0</v>
      </c>
    </row>
    <row r="47" spans="1:9" ht="27" customHeight="1">
      <c r="A47" s="23">
        <f t="shared" si="2"/>
        <v>28</v>
      </c>
      <c r="B47" s="24" t="s">
        <v>54</v>
      </c>
      <c r="C47" s="199" t="str">
        <f>COSRX!C36</f>
        <v>Clear Fit Master Patch</v>
      </c>
      <c r="D47" s="199"/>
      <c r="E47" s="199"/>
      <c r="F47" s="25" t="str">
        <f>COSRX!D36</f>
        <v>1ea</v>
      </c>
      <c r="G47" s="21">
        <f>COSRX!K36</f>
        <v>0</v>
      </c>
      <c r="H47" s="22">
        <f>COSRX!G36</f>
        <v>2135</v>
      </c>
      <c r="I47" s="29">
        <f t="shared" si="3"/>
        <v>0</v>
      </c>
    </row>
    <row r="48" spans="1:9" ht="27" customHeight="1">
      <c r="A48" s="23">
        <f t="shared" si="2"/>
        <v>29</v>
      </c>
      <c r="B48" s="24" t="s">
        <v>54</v>
      </c>
      <c r="C48" s="199" t="str">
        <f>COSRX!C37</f>
        <v>Cooling Aqua Facial Mist</v>
      </c>
      <c r="D48" s="199"/>
      <c r="E48" s="199"/>
      <c r="F48" s="25" t="str">
        <f>COSRX!D37</f>
        <v>80ml</v>
      </c>
      <c r="G48" s="21">
        <f>COSRX!K37</f>
        <v>0</v>
      </c>
      <c r="H48" s="22">
        <f>COSRX!G37</f>
        <v>7320</v>
      </c>
      <c r="I48" s="29">
        <f t="shared" si="3"/>
        <v>0</v>
      </c>
    </row>
    <row r="49" spans="1:9" ht="27" customHeight="1">
      <c r="A49" s="23">
        <f t="shared" si="2"/>
        <v>30</v>
      </c>
      <c r="B49" s="24" t="s">
        <v>54</v>
      </c>
      <c r="C49" s="199" t="str">
        <f>COSRX!C38</f>
        <v>Full Fit  Propolis Synergy Toner</v>
      </c>
      <c r="D49" s="199"/>
      <c r="E49" s="199"/>
      <c r="F49" s="25" t="str">
        <f>COSRX!D38</f>
        <v>280ml</v>
      </c>
      <c r="G49" s="21">
        <f>COSRX!K38</f>
        <v>0</v>
      </c>
      <c r="H49" s="22">
        <f>COSRX!G38</f>
        <v>13420</v>
      </c>
      <c r="I49" s="29">
        <f t="shared" si="3"/>
        <v>0</v>
      </c>
    </row>
    <row r="50" spans="1:9" ht="27" customHeight="1">
      <c r="A50" s="23">
        <f t="shared" si="2"/>
        <v>31</v>
      </c>
      <c r="B50" s="24" t="s">
        <v>54</v>
      </c>
      <c r="C50" s="199" t="str">
        <f>COSRX!C39</f>
        <v>Full Fit Propolis Light Ampoule</v>
      </c>
      <c r="D50" s="199"/>
      <c r="E50" s="199"/>
      <c r="F50" s="25" t="str">
        <f>COSRX!D39</f>
        <v>30ml</v>
      </c>
      <c r="G50" s="21">
        <f>COSRX!K39</f>
        <v>0</v>
      </c>
      <c r="H50" s="22">
        <f>COSRX!G39</f>
        <v>14335</v>
      </c>
      <c r="I50" s="29">
        <f t="shared" si="3"/>
        <v>0</v>
      </c>
    </row>
    <row r="51" spans="1:9" ht="27" customHeight="1">
      <c r="A51" s="23">
        <f t="shared" si="2"/>
        <v>32</v>
      </c>
      <c r="B51" s="24" t="s">
        <v>54</v>
      </c>
      <c r="C51" s="199" t="str">
        <f>COSRX!C40</f>
        <v>Full Fit Propolis Light Cream</v>
      </c>
      <c r="D51" s="199"/>
      <c r="E51" s="199"/>
      <c r="F51" s="25" t="str">
        <f>COSRX!D40</f>
        <v>65ml</v>
      </c>
      <c r="G51" s="21">
        <f>COSRX!K40</f>
        <v>0</v>
      </c>
      <c r="H51" s="22">
        <f>COSRX!G40</f>
        <v>17080</v>
      </c>
      <c r="I51" s="29">
        <f t="shared" si="3"/>
        <v>0</v>
      </c>
    </row>
    <row r="52" spans="1:9" ht="27" customHeight="1">
      <c r="A52" s="23">
        <f t="shared" si="2"/>
        <v>33</v>
      </c>
      <c r="B52" s="24" t="s">
        <v>54</v>
      </c>
      <c r="C52" s="199" t="str">
        <f>COSRX!C41</f>
        <v>Galactomyces 95 Whitening Power Essence</v>
      </c>
      <c r="D52" s="199"/>
      <c r="E52" s="199"/>
      <c r="F52" s="25" t="str">
        <f>COSRX!D41</f>
        <v>100ml</v>
      </c>
      <c r="G52" s="21">
        <f>COSRX!K41</f>
        <v>0</v>
      </c>
      <c r="H52" s="22">
        <f>COSRX!G41</f>
        <v>11285</v>
      </c>
      <c r="I52" s="29">
        <f t="shared" si="3"/>
        <v>0</v>
      </c>
    </row>
    <row r="53" spans="1:9" ht="27" customHeight="1">
      <c r="A53" s="23">
        <f t="shared" si="2"/>
        <v>34</v>
      </c>
      <c r="B53" s="24" t="s">
        <v>54</v>
      </c>
      <c r="C53" s="199" t="str">
        <f>COSRX!C42</f>
        <v>Galactomyces Alcohol-Free Toner</v>
      </c>
      <c r="D53" s="199"/>
      <c r="E53" s="199"/>
      <c r="F53" s="25" t="str">
        <f>COSRX!D42</f>
        <v>150ml</v>
      </c>
      <c r="G53" s="21">
        <f>COSRX!K42</f>
        <v>0</v>
      </c>
      <c r="H53" s="22">
        <f>COSRX!G42</f>
        <v>7686</v>
      </c>
      <c r="I53" s="29">
        <f t="shared" si="3"/>
        <v>0</v>
      </c>
    </row>
    <row r="54" spans="1:9" ht="27" customHeight="1">
      <c r="A54" s="23">
        <f t="shared" si="2"/>
        <v>35</v>
      </c>
      <c r="B54" s="24" t="s">
        <v>54</v>
      </c>
      <c r="C54" s="199" t="str">
        <f>COSRX!C43</f>
        <v>Good Morning Low-pH Cleanser</v>
      </c>
      <c r="D54" s="199"/>
      <c r="E54" s="199"/>
      <c r="F54" s="25" t="str">
        <f>COSRX!D43</f>
        <v>150ml</v>
      </c>
      <c r="G54" s="21">
        <f>COSRX!K43</f>
        <v>0</v>
      </c>
      <c r="H54" s="22">
        <f>COSRX!G43</f>
        <v>6039</v>
      </c>
      <c r="I54" s="29">
        <f t="shared" si="3"/>
        <v>0</v>
      </c>
    </row>
    <row r="55" spans="1:9" ht="27" customHeight="1">
      <c r="A55" s="23">
        <f t="shared" si="2"/>
        <v>36</v>
      </c>
      <c r="B55" s="24" t="s">
        <v>54</v>
      </c>
      <c r="C55" s="199" t="str">
        <f>COSRX!C44</f>
        <v>Honey Ceramide Full Moisture Cream</v>
      </c>
      <c r="D55" s="199"/>
      <c r="E55" s="199"/>
      <c r="F55" s="25" t="str">
        <f>COSRX!D44</f>
        <v>50ml</v>
      </c>
      <c r="G55" s="21">
        <f>COSRX!K44</f>
        <v>0</v>
      </c>
      <c r="H55" s="22">
        <f>COSRX!G44</f>
        <v>14030</v>
      </c>
      <c r="I55" s="29">
        <f t="shared" si="3"/>
        <v>0</v>
      </c>
    </row>
    <row r="56" spans="1:9" ht="27" customHeight="1">
      <c r="A56" s="23">
        <f t="shared" si="2"/>
        <v>37</v>
      </c>
      <c r="B56" s="24" t="s">
        <v>54</v>
      </c>
      <c r="C56" s="199" t="str">
        <f>COSRX!C45</f>
        <v>Hyaluronic Acid Hydra Power Essence</v>
      </c>
      <c r="D56" s="199"/>
      <c r="E56" s="199"/>
      <c r="F56" s="25" t="str">
        <f>COSRX!D45</f>
        <v>100ml</v>
      </c>
      <c r="G56" s="21">
        <f>COSRX!K45</f>
        <v>0</v>
      </c>
      <c r="H56" s="22">
        <f>COSRX!G45</f>
        <v>11285</v>
      </c>
      <c r="I56" s="29">
        <f t="shared" si="3"/>
        <v>0</v>
      </c>
    </row>
    <row r="57" spans="1:9" ht="27" customHeight="1">
      <c r="A57" s="23">
        <f t="shared" si="2"/>
        <v>38</v>
      </c>
      <c r="B57" s="24" t="s">
        <v>54</v>
      </c>
      <c r="C57" s="199" t="str">
        <f>COSRX!C46</f>
        <v>Hyaluronic Acid Intensive Cream</v>
      </c>
      <c r="D57" s="199"/>
      <c r="E57" s="199"/>
      <c r="F57" s="25" t="str">
        <f>COSRX!D46</f>
        <v>100ml</v>
      </c>
      <c r="G57" s="21">
        <f>COSRX!K46</f>
        <v>0</v>
      </c>
      <c r="H57" s="22">
        <f>COSRX!G46</f>
        <v>11895</v>
      </c>
      <c r="I57" s="29">
        <f t="shared" si="3"/>
        <v>0</v>
      </c>
    </row>
    <row r="58" spans="1:9" ht="27" customHeight="1">
      <c r="A58" s="23">
        <f t="shared" si="2"/>
        <v>39</v>
      </c>
      <c r="B58" s="24" t="s">
        <v>54</v>
      </c>
      <c r="C58" s="199" t="str">
        <f>COSRX!C47</f>
        <v>Hydrium Centella Aqua Soothing Ampoule</v>
      </c>
      <c r="D58" s="199"/>
      <c r="E58" s="199"/>
      <c r="F58" s="25" t="str">
        <f>COSRX!D47</f>
        <v>40ml</v>
      </c>
      <c r="G58" s="21">
        <f>COSRX!K47</f>
        <v>0</v>
      </c>
      <c r="H58" s="22">
        <f>COSRX!G47</f>
        <v>14640</v>
      </c>
      <c r="I58" s="29">
        <f t="shared" si="3"/>
        <v>0</v>
      </c>
    </row>
    <row r="59" spans="1:9" ht="27" customHeight="1">
      <c r="A59" s="23">
        <f t="shared" si="2"/>
        <v>40</v>
      </c>
      <c r="B59" s="24" t="s">
        <v>54</v>
      </c>
      <c r="C59" s="199" t="str">
        <f>COSRX!C48</f>
        <v>Hydrium Green tea Aqua Soothing Gel Cream</v>
      </c>
      <c r="D59" s="199"/>
      <c r="E59" s="199"/>
      <c r="F59" s="25" t="str">
        <f>COSRX!D48</f>
        <v>50ml</v>
      </c>
      <c r="G59" s="21">
        <f>COSRX!K48</f>
        <v>0</v>
      </c>
      <c r="H59" s="22">
        <f>COSRX!G48</f>
        <v>14030</v>
      </c>
      <c r="I59" s="29">
        <f t="shared" si="3"/>
        <v>0</v>
      </c>
    </row>
    <row r="60" spans="1:9" ht="27" customHeight="1">
      <c r="A60" s="23">
        <f t="shared" si="2"/>
        <v>41</v>
      </c>
      <c r="B60" s="24" t="s">
        <v>54</v>
      </c>
      <c r="C60" s="199" t="str">
        <f>COSRX!C49</f>
        <v>Hydrium Moisture Power Enriched Cream</v>
      </c>
      <c r="D60" s="199"/>
      <c r="E60" s="199"/>
      <c r="F60" s="25" t="str">
        <f>COSRX!D49</f>
        <v>50ml</v>
      </c>
      <c r="G60" s="21">
        <f>COSRX!K49</f>
        <v>0</v>
      </c>
      <c r="H60" s="22">
        <f>COSRX!G49</f>
        <v>14030</v>
      </c>
      <c r="I60" s="29">
        <f t="shared" si="3"/>
        <v>0</v>
      </c>
    </row>
    <row r="61" spans="1:9" ht="27" customHeight="1">
      <c r="A61" s="23">
        <f t="shared" si="2"/>
        <v>42</v>
      </c>
      <c r="B61" s="24" t="s">
        <v>54</v>
      </c>
      <c r="C61" s="199" t="str">
        <f>COSRX!C50</f>
        <v>Hydrium Triple Hyaluronic Moisture Ampoule</v>
      </c>
      <c r="D61" s="199"/>
      <c r="E61" s="199"/>
      <c r="F61" s="25" t="str">
        <f>COSRX!D50</f>
        <v>40ml</v>
      </c>
      <c r="G61" s="21">
        <f>COSRX!K50</f>
        <v>0</v>
      </c>
      <c r="H61" s="22">
        <f>COSRX!G50</f>
        <v>14640</v>
      </c>
      <c r="I61" s="29">
        <f t="shared" si="3"/>
        <v>0</v>
      </c>
    </row>
    <row r="62" spans="1:9" ht="27" customHeight="1">
      <c r="A62" s="23">
        <f t="shared" si="2"/>
        <v>43</v>
      </c>
      <c r="B62" s="24" t="s">
        <v>54</v>
      </c>
      <c r="C62" s="199" t="str">
        <f>COSRX!C51</f>
        <v>Hydrium Watery Toner</v>
      </c>
      <c r="D62" s="199"/>
      <c r="E62" s="199"/>
      <c r="F62" s="25" t="str">
        <f>COSRX!D51</f>
        <v>280ml</v>
      </c>
      <c r="G62" s="21">
        <f>COSRX!K51</f>
        <v>0</v>
      </c>
      <c r="H62" s="22">
        <f>COSRX!G51</f>
        <v>13420</v>
      </c>
      <c r="I62" s="29">
        <f t="shared" si="3"/>
        <v>0</v>
      </c>
    </row>
    <row r="63" spans="1:9" ht="27" customHeight="1">
      <c r="A63" s="23">
        <f t="shared" si="2"/>
        <v>44</v>
      </c>
      <c r="B63" s="24" t="s">
        <v>54</v>
      </c>
      <c r="C63" s="199" t="str">
        <f>COSRX!C52</f>
        <v>Hydrogel Very Simple Pack</v>
      </c>
      <c r="D63" s="199"/>
      <c r="E63" s="199"/>
      <c r="F63" s="25" t="str">
        <f>COSRX!D52</f>
        <v>60 patches</v>
      </c>
      <c r="G63" s="21">
        <f>COSRX!K52</f>
        <v>0</v>
      </c>
      <c r="H63" s="22">
        <f>COSRX!G52</f>
        <v>13420</v>
      </c>
      <c r="I63" s="29">
        <f t="shared" si="3"/>
        <v>0</v>
      </c>
    </row>
    <row r="64" spans="1:9" ht="27" customHeight="1">
      <c r="A64" s="23">
        <f t="shared" si="2"/>
        <v>45</v>
      </c>
      <c r="B64" s="24" t="s">
        <v>54</v>
      </c>
      <c r="C64" s="199" t="str">
        <f>COSRX!C53</f>
        <v>Light Fit Real Water Toner To Cream</v>
      </c>
      <c r="D64" s="199"/>
      <c r="E64" s="199"/>
      <c r="F64" s="25" t="str">
        <f>COSRX!D53</f>
        <v>130ml</v>
      </c>
      <c r="G64" s="21">
        <f>COSRX!K53</f>
        <v>0</v>
      </c>
      <c r="H64" s="22">
        <f>COSRX!G53</f>
        <v>11590</v>
      </c>
      <c r="I64" s="29">
        <f t="shared" si="3"/>
        <v>0</v>
      </c>
    </row>
    <row r="65" spans="1:9" ht="27" customHeight="1">
      <c r="A65" s="23">
        <f t="shared" si="2"/>
        <v>46</v>
      </c>
      <c r="B65" s="24" t="s">
        <v>54</v>
      </c>
      <c r="C65" s="199" t="str">
        <f>COSRX!C54</f>
        <v>Low pH BHA Overnight Mask</v>
      </c>
      <c r="D65" s="199"/>
      <c r="E65" s="199"/>
      <c r="F65" s="25" t="str">
        <f>COSRX!D54</f>
        <v>50ml</v>
      </c>
      <c r="G65" s="21">
        <f>COSRX!K54</f>
        <v>0</v>
      </c>
      <c r="H65" s="22">
        <f>COSRX!G54</f>
        <v>10980</v>
      </c>
      <c r="I65" s="29">
        <f t="shared" si="3"/>
        <v>0</v>
      </c>
    </row>
    <row r="66" spans="1:9" ht="27" customHeight="1">
      <c r="A66" s="23">
        <f t="shared" si="2"/>
        <v>47</v>
      </c>
      <c r="B66" s="24" t="s">
        <v>54</v>
      </c>
      <c r="C66" s="199" t="str">
        <f>COSRX!C55</f>
        <v>Low pH Centella Cleansing Powder</v>
      </c>
      <c r="D66" s="199"/>
      <c r="E66" s="199"/>
      <c r="F66" s="25" t="str">
        <f>COSRX!D55</f>
        <v>0.4g*30ea</v>
      </c>
      <c r="G66" s="21">
        <f>COSRX!K55</f>
        <v>0</v>
      </c>
      <c r="H66" s="22">
        <f>COSRX!G55</f>
        <v>9760</v>
      </c>
      <c r="I66" s="29">
        <f t="shared" si="3"/>
        <v>0</v>
      </c>
    </row>
    <row r="67" spans="1:9" ht="27" customHeight="1">
      <c r="A67" s="23">
        <f t="shared" si="2"/>
        <v>48</v>
      </c>
      <c r="B67" s="24" t="s">
        <v>54</v>
      </c>
      <c r="C67" s="199" t="str">
        <f>COSRX!C56</f>
        <v>Low pH First Cleansing Milk Gel</v>
      </c>
      <c r="D67" s="199"/>
      <c r="E67" s="199"/>
      <c r="F67" s="25" t="str">
        <f>COSRX!D56</f>
        <v>150ml</v>
      </c>
      <c r="G67" s="21">
        <f>COSRX!K56</f>
        <v>0</v>
      </c>
      <c r="H67" s="22">
        <f>COSRX!G56</f>
        <v>10370</v>
      </c>
      <c r="I67" s="29">
        <f t="shared" si="3"/>
        <v>0</v>
      </c>
    </row>
    <row r="68" spans="1:9" ht="27" customHeight="1">
      <c r="A68" s="23">
        <f t="shared" si="2"/>
        <v>49</v>
      </c>
      <c r="B68" s="24" t="s">
        <v>54</v>
      </c>
      <c r="C68" s="199" t="str">
        <f>COSRX!C57</f>
        <v>Low pH PHA Barrier Mist</v>
      </c>
      <c r="D68" s="199"/>
      <c r="E68" s="199"/>
      <c r="F68" s="25" t="str">
        <f>COSRX!D57</f>
        <v>75ml</v>
      </c>
      <c r="G68" s="21">
        <f>COSRX!K57</f>
        <v>0</v>
      </c>
      <c r="H68" s="22">
        <f>COSRX!G57</f>
        <v>10980</v>
      </c>
      <c r="I68" s="29">
        <f t="shared" si="3"/>
        <v>0</v>
      </c>
    </row>
    <row r="69" spans="1:9" ht="27" customHeight="1">
      <c r="A69" s="23">
        <f t="shared" si="2"/>
        <v>50</v>
      </c>
      <c r="B69" s="24" t="s">
        <v>54</v>
      </c>
      <c r="C69" s="199" t="str">
        <f>COSRX!C58</f>
        <v>Mela 14 White Ampule</v>
      </c>
      <c r="D69" s="199"/>
      <c r="E69" s="199"/>
      <c r="F69" s="25" t="str">
        <f>COSRX!D58</f>
        <v>20ml</v>
      </c>
      <c r="G69" s="21">
        <f>COSRX!K58</f>
        <v>0</v>
      </c>
      <c r="H69" s="22">
        <f>COSRX!G58</f>
        <v>15250</v>
      </c>
      <c r="I69" s="29">
        <f t="shared" si="3"/>
        <v>0</v>
      </c>
    </row>
    <row r="70" spans="1:9" ht="27" customHeight="1">
      <c r="A70" s="23">
        <f t="shared" si="2"/>
        <v>51</v>
      </c>
      <c r="B70" s="24" t="s">
        <v>54</v>
      </c>
      <c r="C70" s="199" t="str">
        <f>COSRX!C59</f>
        <v>Natural BHA Skin Returning A-Sol</v>
      </c>
      <c r="D70" s="199"/>
      <c r="E70" s="199"/>
      <c r="F70" s="25" t="str">
        <f>COSRX!D59</f>
        <v>100ml</v>
      </c>
      <c r="G70" s="21">
        <f>COSRX!K59</f>
        <v>0</v>
      </c>
      <c r="H70" s="22">
        <f>COSRX!G59</f>
        <v>9028</v>
      </c>
      <c r="I70" s="29">
        <f t="shared" si="3"/>
        <v>0</v>
      </c>
    </row>
    <row r="71" spans="1:9" ht="27" customHeight="1">
      <c r="A71" s="23">
        <f t="shared" si="2"/>
        <v>52</v>
      </c>
      <c r="B71" s="24" t="s">
        <v>54</v>
      </c>
      <c r="C71" s="199" t="str">
        <f>COSRX!C60</f>
        <v>Natural BHA Skin Returning Emulsion</v>
      </c>
      <c r="D71" s="199"/>
      <c r="E71" s="199"/>
      <c r="F71" s="25" t="str">
        <f>COSRX!D60</f>
        <v>100ml</v>
      </c>
      <c r="G71" s="21">
        <f>COSRX!K60</f>
        <v>0</v>
      </c>
      <c r="H71" s="22">
        <f>COSRX!G60</f>
        <v>9638</v>
      </c>
      <c r="I71" s="29">
        <f t="shared" si="3"/>
        <v>0</v>
      </c>
    </row>
    <row r="72" spans="1:9" ht="27" customHeight="1">
      <c r="A72" s="23">
        <f t="shared" si="2"/>
        <v>53</v>
      </c>
      <c r="B72" s="24" t="s">
        <v>54</v>
      </c>
      <c r="C72" s="199" t="str">
        <f>COSRX!C61</f>
        <v>Oil Free Ultra Moisturizing Lotion</v>
      </c>
      <c r="D72" s="199"/>
      <c r="E72" s="199"/>
      <c r="F72" s="25" t="str">
        <f>COSRX!D61</f>
        <v>100ml</v>
      </c>
      <c r="G72" s="21">
        <f>COSRX!K61</f>
        <v>0</v>
      </c>
      <c r="H72" s="22">
        <f>COSRX!G61</f>
        <v>11590</v>
      </c>
      <c r="I72" s="29">
        <f t="shared" si="3"/>
        <v>0</v>
      </c>
    </row>
    <row r="73" spans="1:9" ht="27" customHeight="1">
      <c r="A73" s="23">
        <f t="shared" si="2"/>
        <v>54</v>
      </c>
      <c r="B73" s="24" t="s">
        <v>54</v>
      </c>
      <c r="C73" s="199" t="str">
        <f>COSRX!C62</f>
        <v>One Step Green Hero Calming Pad</v>
      </c>
      <c r="D73" s="199"/>
      <c r="E73" s="199"/>
      <c r="F73" s="25" t="str">
        <f>COSRX!D62</f>
        <v>70 Pads</v>
      </c>
      <c r="G73" s="21">
        <f>COSRX!K62</f>
        <v>0</v>
      </c>
      <c r="H73" s="22">
        <f>COSRX!G62</f>
        <v>10675</v>
      </c>
      <c r="I73" s="29">
        <f t="shared" si="3"/>
        <v>0</v>
      </c>
    </row>
    <row r="74" spans="1:9" ht="27" customHeight="1">
      <c r="A74" s="23">
        <f t="shared" si="2"/>
        <v>55</v>
      </c>
      <c r="B74" s="24" t="s">
        <v>54</v>
      </c>
      <c r="C74" s="199" t="str">
        <f>COSRX!C63</f>
        <v>One Step Moisture Up Kit</v>
      </c>
      <c r="D74" s="199"/>
      <c r="E74" s="199"/>
      <c r="F74" s="25" t="str">
        <f>COSRX!D63</f>
        <v>1ea</v>
      </c>
      <c r="G74" s="21">
        <f>COSRX!K63</f>
        <v>0</v>
      </c>
      <c r="H74" s="22">
        <f>COSRX!G63</f>
        <v>2440</v>
      </c>
      <c r="I74" s="29">
        <f t="shared" si="3"/>
        <v>0</v>
      </c>
    </row>
    <row r="75" spans="1:9" ht="27" customHeight="1">
      <c r="A75" s="23">
        <f t="shared" si="2"/>
        <v>56</v>
      </c>
      <c r="B75" s="24" t="s">
        <v>54</v>
      </c>
      <c r="C75" s="199" t="str">
        <f>COSRX!C64</f>
        <v>One Step Moisture Up Pad</v>
      </c>
      <c r="D75" s="199"/>
      <c r="E75" s="199"/>
      <c r="F75" s="25" t="str">
        <f>COSRX!D64</f>
        <v>70 Pads</v>
      </c>
      <c r="G75" s="21">
        <f>COSRX!K64</f>
        <v>0</v>
      </c>
      <c r="H75" s="22">
        <f>COSRX!G64</f>
        <v>10675</v>
      </c>
      <c r="I75" s="29">
        <f t="shared" si="3"/>
        <v>0</v>
      </c>
    </row>
    <row r="76" spans="1:9" ht="27" customHeight="1">
      <c r="A76" s="23">
        <f t="shared" si="2"/>
        <v>57</v>
      </c>
      <c r="B76" s="24" t="s">
        <v>54</v>
      </c>
      <c r="C76" s="199" t="str">
        <f>COSRX!C65</f>
        <v>One Step Original Clear Kit</v>
      </c>
      <c r="D76" s="199"/>
      <c r="E76" s="199"/>
      <c r="F76" s="25" t="str">
        <f>COSRX!D65</f>
        <v>1ea</v>
      </c>
      <c r="G76" s="21">
        <f>COSRX!K65</f>
        <v>0</v>
      </c>
      <c r="H76" s="22">
        <f>COSRX!G65</f>
        <v>2440</v>
      </c>
      <c r="I76" s="29">
        <f t="shared" si="3"/>
        <v>0</v>
      </c>
    </row>
    <row r="77" spans="1:9" ht="27" customHeight="1">
      <c r="A77" s="23">
        <f t="shared" si="2"/>
        <v>58</v>
      </c>
      <c r="B77" s="24" t="s">
        <v>54</v>
      </c>
      <c r="C77" s="199" t="str">
        <f>COSRX!C66</f>
        <v>One Step Original Clear Pad</v>
      </c>
      <c r="D77" s="199"/>
      <c r="E77" s="199"/>
      <c r="F77" s="25" t="str">
        <f>COSRX!D66</f>
        <v>70 Pads</v>
      </c>
      <c r="G77" s="21">
        <f>COSRX!K66</f>
        <v>0</v>
      </c>
      <c r="H77" s="22">
        <f>COSRX!G66</f>
        <v>10675</v>
      </c>
      <c r="I77" s="29">
        <f t="shared" si="3"/>
        <v>0</v>
      </c>
    </row>
    <row r="78" spans="1:9" ht="27" customHeight="1">
      <c r="A78" s="23">
        <f t="shared" si="2"/>
        <v>59</v>
      </c>
      <c r="B78" s="24" t="s">
        <v>54</v>
      </c>
      <c r="C78" s="199" t="str">
        <f>COSRX!C67</f>
        <v>Perfect sebum centella mineral powder</v>
      </c>
      <c r="D78" s="199"/>
      <c r="E78" s="199"/>
      <c r="F78" s="25" t="str">
        <f>COSRX!D67</f>
        <v>5g</v>
      </c>
      <c r="G78" s="21">
        <f>COSRX!K67</f>
        <v>0</v>
      </c>
      <c r="H78" s="22">
        <f>COSRX!G67</f>
        <v>4880</v>
      </c>
      <c r="I78" s="29">
        <f t="shared" si="3"/>
        <v>0</v>
      </c>
    </row>
    <row r="79" spans="1:9" ht="27" customHeight="1">
      <c r="A79" s="23">
        <f t="shared" si="2"/>
        <v>60</v>
      </c>
      <c r="B79" s="24" t="s">
        <v>54</v>
      </c>
      <c r="C79" s="199" t="str">
        <f>COSRX!C68</f>
        <v>PHA Moisture Renewal Power Cream</v>
      </c>
      <c r="D79" s="199"/>
      <c r="E79" s="199"/>
      <c r="F79" s="25" t="str">
        <f>COSRX!D68</f>
        <v>50ml</v>
      </c>
      <c r="G79" s="21">
        <f>COSRX!K68</f>
        <v>0</v>
      </c>
      <c r="H79" s="22">
        <f>COSRX!G68</f>
        <v>14030</v>
      </c>
      <c r="I79" s="29">
        <f t="shared" si="3"/>
        <v>0</v>
      </c>
    </row>
    <row r="80" spans="1:9" ht="27" customHeight="1">
      <c r="A80" s="23">
        <f t="shared" si="2"/>
        <v>61</v>
      </c>
      <c r="B80" s="24" t="s">
        <v>54</v>
      </c>
      <c r="C80" s="199" t="str">
        <f>COSRX!C69</f>
        <v>Pure 100% Cotton Rounds</v>
      </c>
      <c r="D80" s="199"/>
      <c r="E80" s="199"/>
      <c r="F80" s="25" t="str">
        <f>COSRX!D69</f>
        <v>80pads</v>
      </c>
      <c r="G80" s="21">
        <f>COSRX!K69</f>
        <v>0</v>
      </c>
      <c r="H80" s="22">
        <f>COSRX!G69</f>
        <v>5185</v>
      </c>
      <c r="I80" s="29">
        <f t="shared" si="3"/>
        <v>0</v>
      </c>
    </row>
    <row r="81" spans="1:9" ht="27" customHeight="1">
      <c r="A81" s="23">
        <f t="shared" si="2"/>
        <v>62</v>
      </c>
      <c r="B81" s="24" t="s">
        <v>54</v>
      </c>
      <c r="C81" s="199" t="str">
        <f>COSRX!C70</f>
        <v xml:space="preserve">RX Studio Standard Pad Case </v>
      </c>
      <c r="D81" s="199"/>
      <c r="E81" s="199"/>
      <c r="F81" s="25" t="str">
        <f>COSRX!D70</f>
        <v>1ea</v>
      </c>
      <c r="G81" s="21">
        <f>COSRX!K70</f>
        <v>0</v>
      </c>
      <c r="H81" s="22">
        <f>COSRX!G70</f>
        <v>3550</v>
      </c>
      <c r="I81" s="29">
        <f t="shared" si="3"/>
        <v>0</v>
      </c>
    </row>
    <row r="82" spans="1:9" ht="27" customHeight="1">
      <c r="A82" s="23">
        <f t="shared" si="2"/>
        <v>63</v>
      </c>
      <c r="B82" s="24" t="s">
        <v>54</v>
      </c>
      <c r="C82" s="199" t="str">
        <f>COSRX!C71</f>
        <v>Salicylic Acid Daily Gentle Cleanger</v>
      </c>
      <c r="D82" s="199"/>
      <c r="E82" s="199"/>
      <c r="F82" s="25" t="str">
        <f>COSRX!D71</f>
        <v>150ml</v>
      </c>
      <c r="G82" s="21">
        <f>COSRX!K71</f>
        <v>0</v>
      </c>
      <c r="H82" s="22">
        <f>COSRX!G71</f>
        <v>6039</v>
      </c>
      <c r="I82" s="29">
        <f t="shared" si="3"/>
        <v>0</v>
      </c>
    </row>
    <row r="83" spans="1:9" ht="27" customHeight="1">
      <c r="A83" s="23">
        <f t="shared" si="2"/>
        <v>64</v>
      </c>
      <c r="B83" s="24" t="s">
        <v>54</v>
      </c>
      <c r="C83" s="199" t="str">
        <f>COSRX!C72</f>
        <v>Shield fit All Green Comfort Sun</v>
      </c>
      <c r="D83" s="199"/>
      <c r="E83" s="199"/>
      <c r="F83" s="25" t="str">
        <f>COSRX!D72</f>
        <v>35ml</v>
      </c>
      <c r="G83" s="21">
        <f>COSRX!K72</f>
        <v>0</v>
      </c>
      <c r="H83" s="22">
        <f>COSRX!G72</f>
        <v>9150</v>
      </c>
      <c r="I83" s="29">
        <f t="shared" si="3"/>
        <v>0</v>
      </c>
    </row>
    <row r="84" spans="1:9" ht="27" customHeight="1">
      <c r="A84" s="23">
        <f t="shared" si="2"/>
        <v>65</v>
      </c>
      <c r="B84" s="24" t="s">
        <v>54</v>
      </c>
      <c r="C84" s="199" t="str">
        <f>COSRX!C73</f>
        <v>Shield fit Snail Essence Sun</v>
      </c>
      <c r="D84" s="199"/>
      <c r="E84" s="199"/>
      <c r="F84" s="25" t="str">
        <f>COSRX!D73</f>
        <v>35ml</v>
      </c>
      <c r="G84" s="21">
        <f>COSRX!K73</f>
        <v>0</v>
      </c>
      <c r="H84" s="22">
        <f>COSRX!G73</f>
        <v>9150</v>
      </c>
      <c r="I84" s="29">
        <f t="shared" si="3"/>
        <v>0</v>
      </c>
    </row>
    <row r="85" spans="1:9" ht="27" customHeight="1">
      <c r="A85" s="23">
        <f t="shared" si="2"/>
        <v>66</v>
      </c>
      <c r="B85" s="24" t="s">
        <v>54</v>
      </c>
      <c r="C85" s="199" t="str">
        <f>COSRX!C74</f>
        <v>Silky Touch Skin Pack Cotton</v>
      </c>
      <c r="D85" s="199"/>
      <c r="E85" s="199"/>
      <c r="F85" s="25" t="str">
        <f>COSRX!D74</f>
        <v>80pads</v>
      </c>
      <c r="G85" s="21">
        <f>COSRX!K74</f>
        <v>0</v>
      </c>
      <c r="H85" s="22">
        <f>COSRX!G74</f>
        <v>5185</v>
      </c>
      <c r="I85" s="29">
        <f t="shared" si="3"/>
        <v>0</v>
      </c>
    </row>
    <row r="86" spans="1:9" ht="27" customHeight="1">
      <c r="A86" s="23">
        <f t="shared" ref="A86:A88" si="4">A85+1</f>
        <v>67</v>
      </c>
      <c r="B86" s="24" t="s">
        <v>54</v>
      </c>
      <c r="C86" s="199" t="str">
        <f>COSRX!C75</f>
        <v>Two in One Poreless Power Liquid</v>
      </c>
      <c r="D86" s="199"/>
      <c r="E86" s="199"/>
      <c r="F86" s="25" t="str">
        <f>COSRX!D75</f>
        <v>100ml</v>
      </c>
      <c r="G86" s="21">
        <f>COSRX!K75</f>
        <v>0</v>
      </c>
      <c r="H86" s="22">
        <f>COSRX!G75</f>
        <v>11590</v>
      </c>
      <c r="I86" s="29">
        <f t="shared" ref="I86:I88" si="5">(G86*H86)</f>
        <v>0</v>
      </c>
    </row>
    <row r="87" spans="1:9" ht="27" customHeight="1">
      <c r="A87" s="23">
        <f t="shared" si="4"/>
        <v>68</v>
      </c>
      <c r="B87" s="24" t="s">
        <v>54</v>
      </c>
      <c r="C87" s="199" t="str">
        <f>COSRX!C76</f>
        <v>Ultimate Moisturizing Honey Overnight Mask</v>
      </c>
      <c r="D87" s="199"/>
      <c r="E87" s="199"/>
      <c r="F87" s="25" t="str">
        <f>COSRX!D76</f>
        <v>50g</v>
      </c>
      <c r="G87" s="21">
        <f>COSRX!K76</f>
        <v>0</v>
      </c>
      <c r="H87" s="22">
        <f>COSRX!G76</f>
        <v>9760</v>
      </c>
      <c r="I87" s="29">
        <f t="shared" si="5"/>
        <v>0</v>
      </c>
    </row>
    <row r="88" spans="1:9" ht="27" customHeight="1">
      <c r="A88" s="23">
        <f t="shared" si="4"/>
        <v>69</v>
      </c>
      <c r="B88" s="24" t="s">
        <v>54</v>
      </c>
      <c r="C88" s="199" t="str">
        <f>COSRX!C77</f>
        <v>Ultimate Nourishing Rice Spa Overnight Mask</v>
      </c>
      <c r="D88" s="199"/>
      <c r="E88" s="199"/>
      <c r="F88" s="26" t="str">
        <f>COSRX!D77</f>
        <v>50g</v>
      </c>
      <c r="G88" s="21">
        <f>COSRX!K77</f>
        <v>0</v>
      </c>
      <c r="H88" s="22">
        <f>COSRX!G77</f>
        <v>9760</v>
      </c>
      <c r="I88" s="29">
        <f t="shared" si="5"/>
        <v>0</v>
      </c>
    </row>
    <row r="89" spans="1:9" ht="27" customHeight="1">
      <c r="A89" s="23">
        <f t="shared" ref="A89:A97" si="6">A88+1</f>
        <v>70</v>
      </c>
      <c r="B89" s="24" t="s">
        <v>54</v>
      </c>
      <c r="C89" s="199">
        <f>COSRX!C78</f>
        <v>0</v>
      </c>
      <c r="D89" s="199"/>
      <c r="E89" s="199"/>
      <c r="F89" s="26">
        <f>COSRX!D78</f>
        <v>0</v>
      </c>
      <c r="G89" s="21">
        <f>COSRX!K78</f>
        <v>0</v>
      </c>
      <c r="H89" s="22">
        <f>COSRX!G78</f>
        <v>0</v>
      </c>
      <c r="I89" s="29">
        <f t="shared" ref="I89:I97" si="7">(G89*H89)</f>
        <v>0</v>
      </c>
    </row>
    <row r="90" spans="1:9" ht="27" customHeight="1">
      <c r="A90" s="23">
        <f t="shared" si="6"/>
        <v>71</v>
      </c>
      <c r="B90" s="24" t="s">
        <v>54</v>
      </c>
      <c r="C90" s="199">
        <f>COSRX!C79</f>
        <v>0</v>
      </c>
      <c r="D90" s="199"/>
      <c r="E90" s="199"/>
      <c r="F90" s="26">
        <f>COSRX!D79</f>
        <v>0</v>
      </c>
      <c r="G90" s="21">
        <f>COSRX!K79</f>
        <v>0</v>
      </c>
      <c r="H90" s="22">
        <f>COSRX!G79</f>
        <v>0</v>
      </c>
      <c r="I90" s="29">
        <f t="shared" si="7"/>
        <v>0</v>
      </c>
    </row>
    <row r="91" spans="1:9" ht="27" customHeight="1">
      <c r="A91" s="23">
        <f t="shared" si="6"/>
        <v>72</v>
      </c>
      <c r="B91" s="24" t="s">
        <v>54</v>
      </c>
      <c r="C91" s="199">
        <f>COSRX!C80</f>
        <v>0</v>
      </c>
      <c r="D91" s="199"/>
      <c r="E91" s="199"/>
      <c r="F91" s="26">
        <f>COSRX!D80</f>
        <v>0</v>
      </c>
      <c r="G91" s="21">
        <f>COSRX!K80</f>
        <v>0</v>
      </c>
      <c r="H91" s="22">
        <f>COSRX!G80</f>
        <v>0</v>
      </c>
      <c r="I91" s="29">
        <f t="shared" si="7"/>
        <v>0</v>
      </c>
    </row>
    <row r="92" spans="1:9" ht="27" customHeight="1">
      <c r="A92" s="23">
        <f t="shared" si="6"/>
        <v>73</v>
      </c>
      <c r="B92" s="24" t="s">
        <v>54</v>
      </c>
      <c r="C92" s="199">
        <f>COSRX!C81</f>
        <v>0</v>
      </c>
      <c r="D92" s="199"/>
      <c r="E92" s="199"/>
      <c r="F92" s="26">
        <f>COSRX!D81</f>
        <v>0</v>
      </c>
      <c r="G92" s="21">
        <f>COSRX!K81</f>
        <v>0</v>
      </c>
      <c r="H92" s="22">
        <f>COSRX!G81</f>
        <v>0</v>
      </c>
      <c r="I92" s="29">
        <f t="shared" si="7"/>
        <v>0</v>
      </c>
    </row>
    <row r="93" spans="1:9" ht="27" customHeight="1">
      <c r="A93" s="23">
        <f t="shared" si="6"/>
        <v>74</v>
      </c>
      <c r="B93" s="24" t="s">
        <v>54</v>
      </c>
      <c r="C93" s="199">
        <f>COSRX!C82</f>
        <v>0</v>
      </c>
      <c r="D93" s="199"/>
      <c r="E93" s="199"/>
      <c r="F93" s="26">
        <f>COSRX!D82</f>
        <v>0</v>
      </c>
      <c r="G93" s="21">
        <f>COSRX!K82</f>
        <v>0</v>
      </c>
      <c r="H93" s="22">
        <f>COSRX!G82</f>
        <v>0</v>
      </c>
      <c r="I93" s="29">
        <f t="shared" si="7"/>
        <v>0</v>
      </c>
    </row>
    <row r="94" spans="1:9" ht="27" customHeight="1">
      <c r="A94" s="23">
        <f t="shared" si="6"/>
        <v>75</v>
      </c>
      <c r="B94" s="24" t="s">
        <v>54</v>
      </c>
      <c r="C94" s="199">
        <f>COSRX!C83</f>
        <v>0</v>
      </c>
      <c r="D94" s="199"/>
      <c r="E94" s="199"/>
      <c r="F94" s="26">
        <f>COSRX!D83</f>
        <v>0</v>
      </c>
      <c r="G94" s="21">
        <f>COSRX!K83</f>
        <v>0</v>
      </c>
      <c r="H94" s="22">
        <f>COSRX!G83</f>
        <v>0</v>
      </c>
      <c r="I94" s="29">
        <f t="shared" si="7"/>
        <v>0</v>
      </c>
    </row>
    <row r="95" spans="1:9" ht="27" customHeight="1">
      <c r="A95" s="23">
        <f t="shared" si="6"/>
        <v>76</v>
      </c>
      <c r="B95" s="24" t="s">
        <v>54</v>
      </c>
      <c r="C95" s="199">
        <f>COSRX!C84</f>
        <v>0</v>
      </c>
      <c r="D95" s="199"/>
      <c r="E95" s="199"/>
      <c r="F95" s="26">
        <f>COSRX!D84</f>
        <v>0</v>
      </c>
      <c r="G95" s="21">
        <f>COSRX!K84</f>
        <v>0</v>
      </c>
      <c r="H95" s="22">
        <f>COSRX!G84</f>
        <v>0</v>
      </c>
      <c r="I95" s="29">
        <f t="shared" si="7"/>
        <v>0</v>
      </c>
    </row>
    <row r="96" spans="1:9" ht="27" customHeight="1">
      <c r="A96" s="23">
        <f t="shared" si="6"/>
        <v>77</v>
      </c>
      <c r="B96" s="24" t="s">
        <v>54</v>
      </c>
      <c r="C96" s="199">
        <f>COSRX!C85</f>
        <v>0</v>
      </c>
      <c r="D96" s="199"/>
      <c r="E96" s="199"/>
      <c r="F96" s="26">
        <f>COSRX!D85</f>
        <v>0</v>
      </c>
      <c r="G96" s="21">
        <f>COSRX!K85</f>
        <v>0</v>
      </c>
      <c r="H96" s="22">
        <f>COSRX!G85</f>
        <v>0</v>
      </c>
      <c r="I96" s="29">
        <f t="shared" si="7"/>
        <v>0</v>
      </c>
    </row>
    <row r="97" spans="1:10" ht="27" customHeight="1">
      <c r="A97" s="23">
        <f t="shared" si="6"/>
        <v>78</v>
      </c>
      <c r="B97" s="24" t="s">
        <v>54</v>
      </c>
      <c r="C97" s="199">
        <f>COSRX!C86</f>
        <v>0</v>
      </c>
      <c r="D97" s="199"/>
      <c r="E97" s="199"/>
      <c r="F97" s="26">
        <f>COSRX!D86</f>
        <v>0</v>
      </c>
      <c r="G97" s="21">
        <f>COSRX!K86</f>
        <v>0</v>
      </c>
      <c r="H97" s="22">
        <f>COSRX!G86</f>
        <v>0</v>
      </c>
      <c r="I97" s="29">
        <f t="shared" si="7"/>
        <v>0</v>
      </c>
    </row>
    <row r="98" spans="1:10" ht="14" customHeight="1">
      <c r="A98" s="30"/>
      <c r="B98" s="31"/>
      <c r="C98" s="32"/>
      <c r="D98" s="32"/>
      <c r="E98" s="32"/>
      <c r="F98" s="33"/>
      <c r="G98" s="34"/>
      <c r="H98" s="35"/>
      <c r="I98" s="48"/>
    </row>
    <row r="99" spans="1:10" ht="15" customHeight="1">
      <c r="A99" s="36"/>
      <c r="B99" s="10"/>
      <c r="C99" s="10"/>
      <c r="D99" s="37"/>
      <c r="E99" s="37"/>
      <c r="F99" s="37"/>
      <c r="G99" s="196" t="s">
        <v>55</v>
      </c>
      <c r="H99" s="197"/>
      <c r="I99" s="49">
        <f>SUM(G20:G97)</f>
        <v>0</v>
      </c>
    </row>
    <row r="100" spans="1:10" ht="15" customHeight="1">
      <c r="A100" s="198" t="s">
        <v>56</v>
      </c>
      <c r="B100" s="198"/>
      <c r="C100" s="38" t="s">
        <v>57</v>
      </c>
      <c r="E100" s="39"/>
      <c r="G100" s="196" t="s">
        <v>58</v>
      </c>
      <c r="H100" s="197"/>
      <c r="I100" s="50">
        <f>SUM(I20:I98)</f>
        <v>0</v>
      </c>
    </row>
    <row r="101" spans="1:10" ht="15" customHeight="1">
      <c r="A101" s="198" t="s">
        <v>59</v>
      </c>
      <c r="B101" s="198"/>
      <c r="C101" s="38" t="s">
        <v>60</v>
      </c>
      <c r="E101" s="39"/>
      <c r="G101" s="40" t="s">
        <v>61</v>
      </c>
      <c r="H101" s="41"/>
      <c r="I101" s="51">
        <f>I100/1140</f>
        <v>0</v>
      </c>
    </row>
    <row r="102" spans="1:10" ht="15" customHeight="1">
      <c r="A102" s="198" t="s">
        <v>62</v>
      </c>
      <c r="B102" s="198"/>
      <c r="C102" s="38" t="s">
        <v>63</v>
      </c>
      <c r="D102" s="6"/>
      <c r="E102" s="39"/>
      <c r="G102" s="187" t="s">
        <v>64</v>
      </c>
      <c r="H102" s="188"/>
      <c r="I102" s="164">
        <f>I101/2</f>
        <v>0</v>
      </c>
    </row>
    <row r="103" spans="1:10" ht="15" customHeight="1">
      <c r="A103" s="39"/>
      <c r="B103" s="39"/>
      <c r="C103" s="39"/>
      <c r="D103" s="39"/>
      <c r="E103" s="39"/>
      <c r="G103" s="187" t="s">
        <v>65</v>
      </c>
      <c r="H103" s="188"/>
      <c r="I103" s="165">
        <f>I102*7.99</f>
        <v>0</v>
      </c>
    </row>
    <row r="104" spans="1:10" ht="15" customHeight="1">
      <c r="A104" s="189" t="s">
        <v>66</v>
      </c>
      <c r="B104" s="189"/>
      <c r="C104" s="189"/>
      <c r="D104" s="189"/>
      <c r="E104" s="39"/>
      <c r="G104" s="43" t="s">
        <v>67</v>
      </c>
      <c r="H104" s="44"/>
      <c r="I104" s="51">
        <v>0</v>
      </c>
    </row>
    <row r="105" spans="1:10" ht="15" customHeight="1">
      <c r="A105" s="42"/>
      <c r="B105" s="42"/>
      <c r="C105" s="42"/>
      <c r="D105" s="42"/>
      <c r="E105" s="39"/>
      <c r="G105" s="190" t="s">
        <v>68</v>
      </c>
      <c r="H105" s="191"/>
      <c r="I105" s="52">
        <f>I102+I104</f>
        <v>0</v>
      </c>
    </row>
    <row r="106" spans="1:10" ht="15" customHeight="1"/>
    <row r="107" spans="1:10" ht="12.75" customHeight="1">
      <c r="H107" s="45"/>
      <c r="I107" s="45"/>
      <c r="J107" s="53"/>
    </row>
    <row r="108" spans="1:10" ht="12.75" customHeight="1">
      <c r="H108" s="45"/>
      <c r="I108" s="45"/>
      <c r="J108" s="53"/>
    </row>
    <row r="109" spans="1:10" ht="12.75" customHeight="1">
      <c r="H109" s="45"/>
      <c r="I109" s="45"/>
      <c r="J109" s="53"/>
    </row>
    <row r="110" spans="1:10" ht="18" customHeight="1">
      <c r="A110" s="1" t="s">
        <v>69</v>
      </c>
      <c r="H110" s="45"/>
      <c r="I110" s="45"/>
      <c r="J110" s="53"/>
    </row>
    <row r="111" spans="1:10" s="3" customFormat="1" ht="18" customHeight="1">
      <c r="A111" s="46" t="s">
        <v>70</v>
      </c>
      <c r="B111" s="46"/>
      <c r="C111" s="46"/>
      <c r="D111" s="46"/>
      <c r="E111" s="46"/>
      <c r="F111" s="46"/>
      <c r="H111" s="45"/>
      <c r="I111" s="45"/>
      <c r="J111" s="54"/>
    </row>
    <row r="112" spans="1:10" ht="12.75" customHeight="1">
      <c r="A112" s="192"/>
      <c r="B112" s="192"/>
      <c r="C112" s="192"/>
      <c r="D112" s="192"/>
      <c r="E112" s="192"/>
      <c r="F112" s="192"/>
      <c r="G112" s="192"/>
      <c r="H112" s="192"/>
      <c r="I112" s="192"/>
      <c r="J112" s="47"/>
    </row>
    <row r="113" spans="1:10" ht="12.75" customHeight="1">
      <c r="A113" s="47"/>
      <c r="B113" s="47"/>
      <c r="C113" s="47"/>
      <c r="D113" s="47"/>
      <c r="E113" s="47"/>
      <c r="F113" s="47"/>
      <c r="G113" s="47"/>
      <c r="H113" s="47"/>
      <c r="I113" s="47"/>
      <c r="J113" s="47"/>
    </row>
    <row r="114" spans="1:10" ht="7.5" customHeight="1">
      <c r="A114" s="47"/>
      <c r="B114" s="47"/>
      <c r="C114" s="47"/>
      <c r="D114" s="47"/>
      <c r="E114" s="47"/>
      <c r="F114" s="47"/>
      <c r="G114" s="47"/>
      <c r="H114" s="47"/>
      <c r="I114" s="47"/>
      <c r="J114" s="47"/>
    </row>
    <row r="115" spans="1:10" ht="27" customHeight="1">
      <c r="A115" s="193"/>
      <c r="B115" s="194"/>
      <c r="C115" s="194"/>
      <c r="D115" s="194"/>
      <c r="E115" s="194"/>
      <c r="F115" s="194"/>
      <c r="G115" s="194"/>
      <c r="H115" s="194"/>
      <c r="I115" s="194"/>
      <c r="J115" s="194"/>
    </row>
  </sheetData>
  <sheetProtection password="CC23" sheet="1" objects="1" scenarios="1" sort="0" autoFilter="0"/>
  <autoFilter ref="A19:I19" xr:uid="{00000000-0009-0000-0000-000001000000}">
    <filterColumn colId="2" showButton="0"/>
    <filterColumn colId="3" showButton="0"/>
  </autoFilter>
  <mergeCells count="98">
    <mergeCell ref="C45:E45"/>
    <mergeCell ref="C40:E40"/>
    <mergeCell ref="C41:E41"/>
    <mergeCell ref="C42:E42"/>
    <mergeCell ref="C43:E43"/>
    <mergeCell ref="C44:E44"/>
    <mergeCell ref="C35:E35"/>
    <mergeCell ref="C36:E36"/>
    <mergeCell ref="C37:E37"/>
    <mergeCell ref="C38:E38"/>
    <mergeCell ref="C39:E39"/>
    <mergeCell ref="C30:E30"/>
    <mergeCell ref="C31:E31"/>
    <mergeCell ref="C32:E32"/>
    <mergeCell ref="C33:E33"/>
    <mergeCell ref="C34:E34"/>
    <mergeCell ref="C60:E60"/>
    <mergeCell ref="C55:E55"/>
    <mergeCell ref="C56:E56"/>
    <mergeCell ref="C57:E57"/>
    <mergeCell ref="C58:E58"/>
    <mergeCell ref="C59:E59"/>
    <mergeCell ref="C50:E50"/>
    <mergeCell ref="C51:E51"/>
    <mergeCell ref="C52:E52"/>
    <mergeCell ref="C53:E53"/>
    <mergeCell ref="C54:E54"/>
    <mergeCell ref="C47:E47"/>
    <mergeCell ref="C48:E48"/>
    <mergeCell ref="C49:E49"/>
    <mergeCell ref="A6:E6"/>
    <mergeCell ref="G11:H11"/>
    <mergeCell ref="B13:D13"/>
    <mergeCell ref="B14:D14"/>
    <mergeCell ref="B16:D16"/>
    <mergeCell ref="H16:I16"/>
    <mergeCell ref="C23:E23"/>
    <mergeCell ref="C24:E24"/>
    <mergeCell ref="C25:E25"/>
    <mergeCell ref="C26:E26"/>
    <mergeCell ref="C27:E27"/>
    <mergeCell ref="C28:E28"/>
    <mergeCell ref="C29:E29"/>
    <mergeCell ref="C76:E76"/>
    <mergeCell ref="C77:E77"/>
    <mergeCell ref="C78:E78"/>
    <mergeCell ref="C67:E67"/>
    <mergeCell ref="B17:D17"/>
    <mergeCell ref="C19:E19"/>
    <mergeCell ref="C20:E20"/>
    <mergeCell ref="C21:E21"/>
    <mergeCell ref="C22:E22"/>
    <mergeCell ref="C61:E61"/>
    <mergeCell ref="C62:E62"/>
    <mergeCell ref="C63:E63"/>
    <mergeCell ref="C64:E64"/>
    <mergeCell ref="C65:E65"/>
    <mergeCell ref="C66:E66"/>
    <mergeCell ref="C46:E46"/>
    <mergeCell ref="C71:E71"/>
    <mergeCell ref="C72:E72"/>
    <mergeCell ref="C73:E73"/>
    <mergeCell ref="C74:E74"/>
    <mergeCell ref="C75:E75"/>
    <mergeCell ref="A102:B102"/>
    <mergeCell ref="G102:H102"/>
    <mergeCell ref="C95:E95"/>
    <mergeCell ref="C80:E80"/>
    <mergeCell ref="C81:E81"/>
    <mergeCell ref="C82:E82"/>
    <mergeCell ref="C83:E83"/>
    <mergeCell ref="C84:E84"/>
    <mergeCell ref="C85:E85"/>
    <mergeCell ref="C89:E89"/>
    <mergeCell ref="C90:E90"/>
    <mergeCell ref="C91:E91"/>
    <mergeCell ref="C92:E92"/>
    <mergeCell ref="A1:E4"/>
    <mergeCell ref="G99:H99"/>
    <mergeCell ref="A100:B100"/>
    <mergeCell ref="G100:H100"/>
    <mergeCell ref="A101:B101"/>
    <mergeCell ref="C96:E96"/>
    <mergeCell ref="C97:E97"/>
    <mergeCell ref="C86:E86"/>
    <mergeCell ref="C87:E87"/>
    <mergeCell ref="C88:E88"/>
    <mergeCell ref="C93:E93"/>
    <mergeCell ref="C94:E94"/>
    <mergeCell ref="C79:E79"/>
    <mergeCell ref="C68:E68"/>
    <mergeCell ref="C69:E69"/>
    <mergeCell ref="C70:E70"/>
    <mergeCell ref="G103:H103"/>
    <mergeCell ref="A104:D104"/>
    <mergeCell ref="G105:H105"/>
    <mergeCell ref="A112:I112"/>
    <mergeCell ref="A115:J115"/>
  </mergeCells>
  <phoneticPr fontId="41" type="noConversion"/>
  <pageMargins left="0.25" right="0.25" top="0.75000000000000011" bottom="0.75000000000000011" header="0.30000000000000004" footer="0.30000000000000004"/>
  <pageSetup scale="26" orientation="portrait" r:id="rId1"/>
  <headerFooter>
    <oddHeader>&amp;CYour trusted wholesale partner</oddHeader>
  </headerFooter>
  <rowBreaks count="1" manualBreakCount="1">
    <brk id="79" max="16383" man="1"/>
  </rowBreaks>
  <drawing r:id="rId2"/>
  <legacyDrawing r:id="rId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COSRX</vt:lpstr>
      <vt:lpstr>Sheet1</vt:lpstr>
      <vt:lpstr>Sheet1!Print_Area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Ria</dc:creator>
  <cp:keywords/>
  <dc:description/>
  <cp:lastModifiedBy>Microsoft Office User</cp:lastModifiedBy>
  <cp:revision>1</cp:revision>
  <dcterms:created xsi:type="dcterms:W3CDTF">2016-12-13T16:52:33Z</dcterms:created>
  <dcterms:modified xsi:type="dcterms:W3CDTF">2020-07-06T11:43:11Z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1033-10.1.0.5507</vt:lpwstr>
  </property>
</Properties>
</file>