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rtilizers" sheetId="1" state="visible" r:id="rId2"/>
    <sheet name="Price" sheetId="2" state="hidden" r:id="rId3"/>
    <sheet name="Organic manure" sheetId="3" state="hidden" r:id="rId4"/>
    <sheet name="Agrupación" sheetId="4" state="hidden" r:id="rId5"/>
  </sheets>
  <definedNames>
    <definedName function="false" hidden="false" localSheetId="0" name="solver_adj" vbProcedure="false">fertilizers!#ref!</definedName>
    <definedName function="false" hidden="false" localSheetId="0" name="solver_cvg" vbProcedure="false">0.000001</definedName>
    <definedName function="false" hidden="false" localSheetId="0" name="solver_drv" vbProcedure="false">1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hs1" vbProcedure="false">fertilizers!#ref!</definedName>
    <definedName function="false" hidden="false" localSheetId="0" name="solver_lhs2" vbProcedure="false">fertilizers!#ref!</definedName>
    <definedName function="false" hidden="false" localSheetId="0" name="solver_lhs3" vbProcedure="false">fertilizers!#ref!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fertilizers!#ref!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3</definedName>
    <definedName function="false" hidden="false" localSheetId="0" name="solver_rel3" vbProcedure="false">3</definedName>
    <definedName function="false" hidden="false" localSheetId="0" name="solver_rhs1" vbProcedure="false">fertilizers!#ref!</definedName>
    <definedName function="false" hidden="false" localSheetId="0" name="solver_rhs2" vbProcedure="false">fertilizers!#ref!</definedName>
    <definedName function="false" hidden="false" localSheetId="0" name="solver_rhs3" vbProcedure="false">fertilizers!#ref!</definedName>
    <definedName function="false" hidden="false" localSheetId="0" name="solver_rlx" vbProcedure="false">1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100</definedName>
    <definedName function="false" hidden="false" localSheetId="0" name="solver_tol" vbProcedure="false">0.05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0" name="_xlnm._FilterDatabase" vbProcedure="false">Fertilizers!$A$3:$Y$3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0"/>
            <charset val="1"/>
          </rPr>
          <t xml:space="preserve">Germán P.:
</t>
        </r>
        <r>
          <rPr>
            <sz val="9"/>
            <color rgb="FF000000"/>
            <rFont val="Tahoma"/>
            <family val="2"/>
            <charset val="1"/>
          </rPr>
          <t xml:space="preserve">Grupo de Volatilización</t>
        </r>
      </text>
    </comment>
    <comment ref="E3" authorId="0">
      <text>
        <r>
          <rPr>
            <sz val="10"/>
            <rFont val="Arial"/>
            <family val="0"/>
            <charset val="1"/>
          </rPr>
          <t xml:space="preserve">Germán P.:
</t>
        </r>
        <r>
          <rPr>
            <sz val="9"/>
            <color rgb="FF000000"/>
            <rFont val="Tahoma"/>
            <family val="0"/>
            <charset val="1"/>
          </rPr>
          <t xml:space="preserve">Coeficiente de volatilización. Depende del Vol Group seleccionado</t>
        </r>
      </text>
    </comment>
    <comment ref="G2" authorId="0">
      <text>
        <r>
          <rPr>
            <sz val="10"/>
            <rFont val="Arial"/>
            <family val="0"/>
            <charset val="1"/>
          </rPr>
          <t xml:space="preserve">Germán P.:
</t>
        </r>
        <r>
          <rPr>
            <sz val="9"/>
            <color rgb="FF000000"/>
            <rFont val="Tahoma"/>
            <family val="2"/>
            <charset val="1"/>
          </rPr>
          <t xml:space="preserve">Macroelementos primarios</t>
        </r>
      </text>
    </comment>
    <comment ref="Q2" authorId="0">
      <text>
        <r>
          <rPr>
            <sz val="10"/>
            <rFont val="Arial"/>
            <family val="0"/>
            <charset val="1"/>
          </rPr>
          <t xml:space="preserve">Germán P.:
</t>
        </r>
        <r>
          <rPr>
            <sz val="9"/>
            <color rgb="FF000000"/>
            <rFont val="Tahoma"/>
            <family val="2"/>
            <charset val="1"/>
          </rPr>
          <t xml:space="preserve">Macroelementos secundarios y algún microelemento
</t>
        </r>
      </text>
    </comment>
  </commentList>
</comments>
</file>

<file path=xl/sharedStrings.xml><?xml version="1.0" encoding="utf-8"?>
<sst xmlns="http://schemas.openxmlformats.org/spreadsheetml/2006/main" count="807" uniqueCount="490">
  <si>
    <t xml:space="preserve">Ncf_ure</t>
  </si>
  <si>
    <t xml:space="preserve">Ncf_NO3</t>
  </si>
  <si>
    <t xml:space="preserve">Ncf_NH4</t>
  </si>
  <si>
    <t xml:space="preserve">Ncf_CN2</t>
  </si>
  <si>
    <t xml:space="preserve">Ncf</t>
  </si>
  <si>
    <t xml:space="preserve">Pcf</t>
  </si>
  <si>
    <t xml:space="preserve">P2O5cf</t>
  </si>
  <si>
    <t xml:space="preserve">Kcf</t>
  </si>
  <si>
    <t xml:space="preserve">K2Ocf</t>
  </si>
  <si>
    <t xml:space="preserve">Scf</t>
  </si>
  <si>
    <t xml:space="preserve">SO4cf</t>
  </si>
  <si>
    <t xml:space="preserve">SO3cf</t>
  </si>
  <si>
    <t xml:space="preserve">Cacf</t>
  </si>
  <si>
    <t xml:space="preserve">CAOcf</t>
  </si>
  <si>
    <t xml:space="preserve">Mgcf</t>
  </si>
  <si>
    <t xml:space="preserve">MgOcf</t>
  </si>
  <si>
    <t xml:space="preserve">Nacf</t>
  </si>
  <si>
    <t xml:space="preserve">Clcf</t>
  </si>
  <si>
    <t xml:space="preserve">Nitrogen</t>
  </si>
  <si>
    <t xml:space="preserve">Phosphorus</t>
  </si>
  <si>
    <t xml:space="preserve">Potassium</t>
  </si>
  <si>
    <t xml:space="preserve">MO</t>
  </si>
  <si>
    <t xml:space="preserve">Sulphur</t>
  </si>
  <si>
    <t xml:space="preserve">Calcium</t>
  </si>
  <si>
    <t xml:space="preserve">Magnesium</t>
  </si>
  <si>
    <t xml:space="preserve">Sodium</t>
  </si>
  <si>
    <t xml:space="preserve">Chlorine</t>
  </si>
  <si>
    <t xml:space="preserve">Cod.</t>
  </si>
  <si>
    <t xml:space="preserve">Fertilizer_ID</t>
  </si>
  <si>
    <t xml:space="preserve">Fertilizer name</t>
  </si>
  <si>
    <t xml:space="preserve">VolGroup</t>
  </si>
  <si>
    <t xml:space="preserve">Vol Coef.</t>
  </si>
  <si>
    <t xml:space="preserve">Price</t>
  </si>
  <si>
    <t xml:space="preserve"> Ureic</t>
  </si>
  <si>
    <t xml:space="preserve">Nitric</t>
  </si>
  <si>
    <r>
      <rPr>
        <sz val="10"/>
        <rFont val="Calibri"/>
        <family val="2"/>
        <charset val="1"/>
      </rPr>
      <t xml:space="preserve">A</t>
    </r>
    <r>
      <rPr>
        <sz val="8"/>
        <rFont val="Calibri"/>
        <family val="2"/>
        <charset val="1"/>
      </rPr>
      <t xml:space="preserve">mmoniacal</t>
    </r>
  </si>
  <si>
    <t xml:space="preserve">Cianamidic</t>
  </si>
  <si>
    <t xml:space="preserve">Total</t>
  </si>
  <si>
    <t xml:space="preserve">P total</t>
  </si>
  <si>
    <r>
      <rPr>
        <sz val="10"/>
        <rFont val="Calibri"/>
        <family val="2"/>
        <charset val="1"/>
      </rPr>
      <t xml:space="preserve">P</t>
    </r>
    <r>
      <rPr>
        <vertAlign val="subscript"/>
        <sz val="10"/>
        <rFont val="Calibri"/>
        <family val="2"/>
        <charset val="1"/>
      </rPr>
      <t xml:space="preserve">2</t>
    </r>
    <r>
      <rPr>
        <sz val="10"/>
        <rFont val="Calibri"/>
        <family val="2"/>
        <charset val="1"/>
      </rPr>
      <t xml:space="preserve">O</t>
    </r>
    <r>
      <rPr>
        <vertAlign val="subscript"/>
        <sz val="10"/>
        <rFont val="Calibri"/>
        <family val="2"/>
        <charset val="1"/>
      </rPr>
      <t xml:space="preserve">5</t>
    </r>
    <r>
      <rPr>
        <sz val="10"/>
        <rFont val="Calibri"/>
        <family val="2"/>
        <charset val="1"/>
      </rPr>
      <t xml:space="preserve"> total</t>
    </r>
  </si>
  <si>
    <t xml:space="preserve">K total</t>
  </si>
  <si>
    <r>
      <rPr>
        <sz val="10"/>
        <rFont val="Calibri"/>
        <family val="2"/>
        <charset val="1"/>
      </rPr>
      <t xml:space="preserve">K</t>
    </r>
    <r>
      <rPr>
        <vertAlign val="subscript"/>
        <sz val="10"/>
        <rFont val="Calibri"/>
        <family val="2"/>
        <charset val="1"/>
      </rPr>
      <t xml:space="preserve">2</t>
    </r>
    <r>
      <rPr>
        <sz val="10"/>
        <rFont val="Calibri"/>
        <family val="2"/>
        <charset val="1"/>
      </rPr>
      <t xml:space="preserve">O total</t>
    </r>
  </si>
  <si>
    <t xml:space="preserve">S</t>
  </si>
  <si>
    <r>
      <rPr>
        <sz val="10"/>
        <rFont val="Calibri"/>
        <family val="2"/>
        <charset val="1"/>
      </rPr>
      <t xml:space="preserve">SO</t>
    </r>
    <r>
      <rPr>
        <vertAlign val="subscript"/>
        <sz val="10"/>
        <rFont val="Calibri"/>
        <family val="2"/>
        <charset val="1"/>
      </rPr>
      <t xml:space="preserve">4</t>
    </r>
  </si>
  <si>
    <t xml:space="preserve">SO3</t>
  </si>
  <si>
    <t xml:space="preserve">Ca</t>
  </si>
  <si>
    <t xml:space="preserve">CaO</t>
  </si>
  <si>
    <t xml:space="preserve">Mg</t>
  </si>
  <si>
    <t xml:space="preserve">MgO</t>
  </si>
  <si>
    <t xml:space="preserve">Na</t>
  </si>
  <si>
    <t xml:space="preserve">Cl</t>
  </si>
  <si>
    <t xml:space="preserve">Fuente</t>
  </si>
  <si>
    <t xml:space="preserve">A.01</t>
  </si>
  <si>
    <t xml:space="preserve">NaN</t>
  </si>
  <si>
    <t xml:space="preserve">Sodium nitrate</t>
  </si>
  <si>
    <t xml:space="preserve">UCN</t>
  </si>
  <si>
    <t xml:space="preserve">http://www.agropalsc.com/productos_agricultura_des.shtml?idboletin=1085&amp;idarticulo=25262&amp;idseccion=6209&amp;idioma=</t>
  </si>
  <si>
    <t xml:space="preserve">A.02</t>
  </si>
  <si>
    <t xml:space="preserve">CaN</t>
  </si>
  <si>
    <t xml:space="preserve">Calcium nitrate</t>
  </si>
  <si>
    <t xml:space="preserve">AN</t>
  </si>
  <si>
    <t xml:space="preserve">http://www.agropalsc.com/productos_agricultura_des.shtml?idboletin=1085&amp;idarticulo=25264&amp;idseccion=6209&amp;idioma=</t>
  </si>
  <si>
    <t xml:space="preserve">A.03</t>
  </si>
  <si>
    <t xml:space="preserve">MgN</t>
  </si>
  <si>
    <t xml:space="preserve">Magnesium nitrate</t>
  </si>
  <si>
    <t xml:space="preserve">https://www.haifa-group.com/es/magnisal%E2%84%A2-nitrato-de-magnesio-fertilizante-para-cultivos-sanos</t>
  </si>
  <si>
    <t xml:space="preserve">A.04</t>
  </si>
  <si>
    <t xml:space="preserve">AumS</t>
  </si>
  <si>
    <t xml:space="preserve">Ammonium sulphate</t>
  </si>
  <si>
    <t xml:space="preserve">AS</t>
  </si>
  <si>
    <t xml:space="preserve">http://www.ipni.net/publication/nss-es.nsf/0/794F6BDB7E84EA4785257BBA0059C154/$FILE/NSS-ES-12.pdf</t>
  </si>
  <si>
    <t xml:space="preserve">A.05</t>
  </si>
  <si>
    <t xml:space="preserve">U</t>
  </si>
  <si>
    <t xml:space="preserve">Urea</t>
  </si>
  <si>
    <t xml:space="preserve">A.06</t>
  </si>
  <si>
    <t xml:space="preserve">AumN</t>
  </si>
  <si>
    <t xml:space="preserve">Ammonium nitrate</t>
  </si>
  <si>
    <t xml:space="preserve">http://www.agropalsc.com/productos_agricultura_des.shtml?idboletin=1085&amp;idarticulo=25193&amp;idseccion=5271&amp;idioma=</t>
  </si>
  <si>
    <t xml:space="preserve">A.07</t>
  </si>
  <si>
    <t xml:space="preserve">CaAumN</t>
  </si>
  <si>
    <t xml:space="preserve">Calcium ammonium nitrate</t>
  </si>
  <si>
    <t xml:space="preserve">http://www.agrarfertilizantes.es/index.php/productosagrar/solidos/abonos-solidos-simples/18-nitrato-amonico-calcico-26 </t>
  </si>
  <si>
    <t xml:space="preserve">A.08</t>
  </si>
  <si>
    <t xml:space="preserve">NSAum</t>
  </si>
  <si>
    <t xml:space="preserve">Ammonium nitrosulphate</t>
  </si>
  <si>
    <t xml:space="preserve">http://www.agropalsc.com/productos_agricultura_des.shtml?idboletin=1085&amp;idarticulo=25171&amp;idseccion=5271&amp;idioma=#:~:text=El%20nitrosulfato%20am%C3%B3nico%20(NSA)%20aporta,de%20gran%20solubilidad%20y%20dureza.&amp;text=As%C3%AD%20mismo%2C%20mejora%20la%20calidad%20de%20los%20productos%20agr%C3%ADcolas.</t>
  </si>
  <si>
    <t xml:space="preserve">A.09</t>
  </si>
  <si>
    <t xml:space="preserve">N32</t>
  </si>
  <si>
    <t xml:space="preserve">Nitrogen solutions (32%)</t>
  </si>
  <si>
    <t xml:space="preserve">Nsol</t>
  </si>
  <si>
    <t xml:space="preserve">http://www.agropalsc.com/productos_agricultura_des.shtml?idboletin=1085&amp;idarticulo=25210&amp;idseccion=6208&amp;idioma=</t>
  </si>
  <si>
    <t xml:space="preserve">B.01</t>
  </si>
  <si>
    <t xml:space="preserve">Uf</t>
  </si>
  <si>
    <t xml:space="preserve">Urea formaldehyde (UF)</t>
  </si>
  <si>
    <t xml:space="preserve">https://www.mapa.gob.es/ministerio/pags/biblioteca/hojas/hd_1994_03.pdf</t>
  </si>
  <si>
    <t xml:space="preserve">B.02</t>
  </si>
  <si>
    <t xml:space="preserve">Ibdu</t>
  </si>
  <si>
    <t xml:space="preserve">Isobutylidene diurea (IBDU)</t>
  </si>
  <si>
    <t xml:space="preserve">B.03</t>
  </si>
  <si>
    <t xml:space="preserve">Cdu</t>
  </si>
  <si>
    <t xml:space="preserve">Crotonylidene diurea (CDU)</t>
  </si>
  <si>
    <t xml:space="preserve">C.01</t>
  </si>
  <si>
    <t xml:space="preserve">sPsi</t>
  </si>
  <si>
    <t xml:space="preserve">Superphosphate simple</t>
  </si>
  <si>
    <t xml:space="preserve">-</t>
  </si>
  <si>
    <t xml:space="preserve">https://www.ypf.com/productosyservicios/Descargas/Superfosfato-simple.pdf</t>
  </si>
  <si>
    <t xml:space="preserve">C.02</t>
  </si>
  <si>
    <t xml:space="preserve">sPco</t>
  </si>
  <si>
    <t xml:space="preserve">Superphosphate concentrate</t>
  </si>
  <si>
    <t xml:space="preserve">https://www.intagri.com/articulos/cereales/los-fertilizantes-fosforicos-para-maiz</t>
  </si>
  <si>
    <t xml:space="preserve">C.03</t>
  </si>
  <si>
    <t xml:space="preserve">TSP</t>
  </si>
  <si>
    <t xml:space="preserve">Triple superphosphate (TSP)</t>
  </si>
  <si>
    <t xml:space="preserve">https://www.anasacjardin.cl/producto/fertilizantes-jarditec/superfosfato-triple-jarditec/</t>
  </si>
  <si>
    <t xml:space="preserve">C.04</t>
  </si>
  <si>
    <t xml:space="preserve">Pac</t>
  </si>
  <si>
    <t xml:space="preserve">Phosphoric acid</t>
  </si>
  <si>
    <t xml:space="preserve">C.05</t>
  </si>
  <si>
    <t xml:space="preserve">sPac</t>
  </si>
  <si>
    <t xml:space="preserve">Superphosphoric acid</t>
  </si>
  <si>
    <t xml:space="preserve">https://nda.nebraska.gov/plant/fertilizer/fertilizer_codes.pdf</t>
  </si>
  <si>
    <t xml:space="preserve">C.06</t>
  </si>
  <si>
    <t xml:space="preserve">DCaP</t>
  </si>
  <si>
    <t xml:space="preserve">Dycalcium phosphate</t>
  </si>
  <si>
    <t xml:space="preserve">https://globalrustrade.com/es/catalog/dicalcium-phosphate-dcp-18-min-feed-grade/</t>
  </si>
  <si>
    <t xml:space="preserve">http://semilladeorosac.com/wp-content/uploads/2018/09/FOSFATO-BICALCICO-web.pdf</t>
  </si>
  <si>
    <t xml:space="preserve">C.07</t>
  </si>
  <si>
    <t xml:space="preserve">CameP</t>
  </si>
  <si>
    <t xml:space="preserve">Calcium metaphosphate</t>
  </si>
  <si>
    <t xml:space="preserve">C.08</t>
  </si>
  <si>
    <t xml:space="preserve">caP</t>
  </si>
  <si>
    <t xml:space="preserve">Calcined phosphate</t>
  </si>
  <si>
    <t xml:space="preserve">C.09</t>
  </si>
  <si>
    <t xml:space="preserve">bs</t>
  </si>
  <si>
    <t xml:space="preserve">Basic slags</t>
  </si>
  <si>
    <t xml:space="preserve">C.10</t>
  </si>
  <si>
    <t xml:space="preserve">gPr</t>
  </si>
  <si>
    <t xml:space="preserve">Ground phosphate rock</t>
  </si>
  <si>
    <t xml:space="preserve">D.01</t>
  </si>
  <si>
    <t xml:space="preserve">KCl</t>
  </si>
  <si>
    <t xml:space="preserve">Potassium chloride</t>
  </si>
  <si>
    <t xml:space="preserve">https://www.ypf.com/productosyservicios/Descargas/CLORURO-DE-POTASIO.pdf</t>
  </si>
  <si>
    <t xml:space="preserve">D.02</t>
  </si>
  <si>
    <t xml:space="preserve">PS</t>
  </si>
  <si>
    <t xml:space="preserve">Potassium sulphate</t>
  </si>
  <si>
    <t xml:space="preserve">https://www.haifa-group.com/es/sulfato-potasico-fertilizante</t>
  </si>
  <si>
    <t xml:space="preserve">E.01</t>
  </si>
  <si>
    <t xml:space="preserve">MAP</t>
  </si>
  <si>
    <t xml:space="preserve">Mono-ammonium phosphate (MAP)</t>
  </si>
  <si>
    <t xml:space="preserve">https://www.phosagro.com/es/production/fertilizer/9050/ </t>
  </si>
  <si>
    <t xml:space="preserve">E.02</t>
  </si>
  <si>
    <t xml:space="preserve">DAP</t>
  </si>
  <si>
    <t xml:space="preserve">Di-ammonium phosphate (DAP)</t>
  </si>
  <si>
    <t xml:space="preserve">E.03</t>
  </si>
  <si>
    <t xml:space="preserve">APP</t>
  </si>
  <si>
    <t xml:space="preserve">Ammonium polyphosphates (APP)</t>
  </si>
  <si>
    <t xml:space="preserve">https://www.phosagro.com/es/production/fertilizer/9069/</t>
  </si>
  <si>
    <t xml:space="preserve">E.04</t>
  </si>
  <si>
    <t xml:space="preserve">NP</t>
  </si>
  <si>
    <t xml:space="preserve">Nitrophosphates</t>
  </si>
  <si>
    <t xml:space="preserve">file:///C:/Users/germa/Desktop/Fertilizantes/nitrofosfatos.pdf</t>
  </si>
  <si>
    <r>
      <rPr>
        <sz val="10"/>
        <color rgb="FF000000"/>
        <rFont val="Arial"/>
        <family val="2"/>
        <charset val="1"/>
      </rPr>
      <t xml:space="preserve">Hignett, T. P. (1985). </t>
    </r>
    <r>
      <rPr>
        <i val="true"/>
        <sz val="10"/>
        <color rgb="FF000000"/>
        <rFont val="Arial"/>
        <family val="2"/>
        <charset val="1"/>
      </rPr>
      <t xml:space="preserve">Nitrophosphates. Fertilizer Manual, 203–210.</t>
    </r>
    <r>
      <rPr>
        <sz val="10"/>
        <color rgb="FF000000"/>
        <rFont val="Arial"/>
        <family val="2"/>
        <charset val="1"/>
      </rPr>
      <t xml:space="preserve"> doi:10.1007/978-94-017-1538-6_15 </t>
    </r>
  </si>
  <si>
    <t xml:space="preserve">F.01</t>
  </si>
  <si>
    <t xml:space="preserve">KP</t>
  </si>
  <si>
    <t xml:space="preserve">Potassium phosphates</t>
  </si>
  <si>
    <t xml:space="preserve">https://www.haifa-group.com/es/haifa-mkp%E2%84%A2-fosfato-monopot%C3%A1sico-0-52-34</t>
  </si>
  <si>
    <t xml:space="preserve">G.01</t>
  </si>
  <si>
    <t xml:space="preserve">KN</t>
  </si>
  <si>
    <t xml:space="preserve">Potassium nitrate</t>
  </si>
  <si>
    <t xml:space="preserve">https://www.agromatica.es/hablando-del-nitrato-de-potasio/</t>
  </si>
  <si>
    <t xml:space="preserve">H.01</t>
  </si>
  <si>
    <t xml:space="preserve">x8-15-15</t>
  </si>
  <si>
    <t xml:space="preserve">Complex 8-15-15</t>
  </si>
  <si>
    <t xml:space="preserve">H.02</t>
  </si>
  <si>
    <t xml:space="preserve">x12-12-24</t>
  </si>
  <si>
    <t xml:space="preserve">Complex 12-12-24</t>
  </si>
  <si>
    <t xml:space="preserve">H.03</t>
  </si>
  <si>
    <t xml:space="preserve">x15-15-15</t>
  </si>
  <si>
    <t xml:space="preserve">Complex 15-15-15</t>
  </si>
  <si>
    <t xml:space="preserve">H.04</t>
  </si>
  <si>
    <t xml:space="preserve">x9-18-27</t>
  </si>
  <si>
    <t xml:space="preserve">Complex 9-18-27</t>
  </si>
  <si>
    <t xml:space="preserve">H.05</t>
  </si>
  <si>
    <t xml:space="preserve">x8-24-8</t>
  </si>
  <si>
    <t xml:space="preserve">Complex 8-24-8</t>
  </si>
  <si>
    <t xml:space="preserve">H.06</t>
  </si>
  <si>
    <t xml:space="preserve">x8-24-16</t>
  </si>
  <si>
    <t xml:space="preserve">Complex 8-24-16</t>
  </si>
  <si>
    <t xml:space="preserve">H.07</t>
  </si>
  <si>
    <t xml:space="preserve">x12-24-8</t>
  </si>
  <si>
    <t xml:space="preserve">Complex 12-24-8</t>
  </si>
  <si>
    <t xml:space="preserve">https://icl-sf.com/es-es/products/specialty_agriculture/0177-combifert/</t>
  </si>
  <si>
    <t xml:space="preserve">H.08</t>
  </si>
  <si>
    <t xml:space="preserve">x12-24-12</t>
  </si>
  <si>
    <t xml:space="preserve">Complex 12-24-12</t>
  </si>
  <si>
    <t xml:space="preserve">H.09</t>
  </si>
  <si>
    <t xml:space="preserve">x9-12-24</t>
  </si>
  <si>
    <t xml:space="preserve">Complex 9-12-24</t>
  </si>
  <si>
    <t xml:space="preserve">H.10</t>
  </si>
  <si>
    <t xml:space="preserve">x10-20-10</t>
  </si>
  <si>
    <t xml:space="preserve">Complex 10-20-10</t>
  </si>
  <si>
    <t xml:space="preserve">H.11</t>
  </si>
  <si>
    <t xml:space="preserve">x8-16-8</t>
  </si>
  <si>
    <t xml:space="preserve">Complex 8-16-8</t>
  </si>
  <si>
    <t xml:space="preserve">H.12</t>
  </si>
  <si>
    <t xml:space="preserve">x18-46-0</t>
  </si>
  <si>
    <t xml:space="preserve">Complex 18-46-0</t>
  </si>
  <si>
    <t xml:space="preserve">http://www.agropalsc.com/productos_agricultura_des.shtml?idboletin=1085&amp;idarticulo=25270&amp;idseccion=5273&amp;idioma=</t>
  </si>
  <si>
    <t xml:space="preserve">H.13</t>
  </si>
  <si>
    <t xml:space="preserve">x10-10-17</t>
  </si>
  <si>
    <t xml:space="preserve">Complex 10-10-17</t>
  </si>
  <si>
    <t xml:space="preserve">https://www.terralia.com/vademecum_de_productos_fitosanitarios_y_nutricionales/view_composition?book_id=1&amp;composition_id=5259</t>
  </si>
  <si>
    <t xml:space="preserve">H.14</t>
  </si>
  <si>
    <t xml:space="preserve">x12-36-12</t>
  </si>
  <si>
    <t xml:space="preserve">Complex 12-36-12</t>
  </si>
  <si>
    <t xml:space="preserve">https://www.tienda.sercopag.com/producto/solyorgan-12-36-12-abono-organomineral-npk-con-10mo/</t>
  </si>
  <si>
    <t xml:space="preserve">H.15</t>
  </si>
  <si>
    <t xml:space="preserve">s4-16-10</t>
  </si>
  <si>
    <t xml:space="preserve">Suspension 4-16-10</t>
  </si>
  <si>
    <t xml:space="preserve">H.16</t>
  </si>
  <si>
    <t xml:space="preserve">s5-10-10</t>
  </si>
  <si>
    <t xml:space="preserve">Suspension 5-10-10</t>
  </si>
  <si>
    <t xml:space="preserve">https://icl-sf.com/es-es/products/specialty_agriculture/4088-nutri-liquid-5-10-10/</t>
  </si>
  <si>
    <t xml:space="preserve">H.17</t>
  </si>
  <si>
    <t xml:space="preserve">s5-20-5</t>
  </si>
  <si>
    <t xml:space="preserve">Suspension 5-20-5</t>
  </si>
  <si>
    <t xml:space="preserve">H.18</t>
  </si>
  <si>
    <t xml:space="preserve">s6-12-16</t>
  </si>
  <si>
    <t xml:space="preserve">Suspension 6-12-16</t>
  </si>
  <si>
    <t xml:space="preserve">H.19</t>
  </si>
  <si>
    <t xml:space="preserve">s6-16-10</t>
  </si>
  <si>
    <t xml:space="preserve">Suspension 6-16-10</t>
  </si>
  <si>
    <t xml:space="preserve">H.20</t>
  </si>
  <si>
    <t xml:space="preserve">s10-20-0</t>
  </si>
  <si>
    <t xml:space="preserve">Suspension 10-20-0</t>
  </si>
  <si>
    <t xml:space="preserve">H.21</t>
  </si>
  <si>
    <t xml:space="preserve">P7-15-6</t>
  </si>
  <si>
    <t xml:space="preserve">Fosfoplus 7-15-6 + 5%S + 9% PHC</t>
  </si>
  <si>
    <t xml:space="preserve">H.22</t>
  </si>
  <si>
    <t xml:space="preserve">P8-8-10</t>
  </si>
  <si>
    <t xml:space="preserve">Fosfoplus 8-8-10 + 5%S + 9% PHC</t>
  </si>
  <si>
    <t xml:space="preserve">H.23</t>
  </si>
  <si>
    <t xml:space="preserve">sP18</t>
  </si>
  <si>
    <t xml:space="preserve">Superphosphate 18%</t>
  </si>
  <si>
    <t xml:space="preserve">H.24</t>
  </si>
  <si>
    <t xml:space="preserve">sP45</t>
  </si>
  <si>
    <t xml:space="preserve">Superphosphate 45%</t>
  </si>
  <si>
    <t xml:space="preserve">H.25</t>
  </si>
  <si>
    <t xml:space="preserve">acP</t>
  </si>
  <si>
    <t xml:space="preserve">acid phosphoric</t>
  </si>
  <si>
    <t xml:space="preserve">H.26</t>
  </si>
  <si>
    <t xml:space="preserve">U46</t>
  </si>
  <si>
    <t xml:space="preserve">Urea 46%</t>
  </si>
  <si>
    <t xml:space="preserve">H.27</t>
  </si>
  <si>
    <t xml:space="preserve">U46i</t>
  </si>
  <si>
    <t xml:space="preserve">Urea 46%+ Inhibidor</t>
  </si>
  <si>
    <t xml:space="preserve">H.28</t>
  </si>
  <si>
    <t xml:space="preserve">U40S</t>
  </si>
  <si>
    <t xml:space="preserve">Urea 40%+ Azufre (YARA Sulfamid)</t>
  </si>
  <si>
    <t xml:space="preserve">H.29</t>
  </si>
  <si>
    <t xml:space="preserve">AumNS26</t>
  </si>
  <si>
    <t xml:space="preserve">ammonium nitrophosphate 26%</t>
  </si>
  <si>
    <t xml:space="preserve">H.30</t>
  </si>
  <si>
    <t xml:space="preserve">AumNS21</t>
  </si>
  <si>
    <t xml:space="preserve">ammonium nitrophosphate 21%</t>
  </si>
  <si>
    <t xml:space="preserve">https://www.agralia.es/es/agricultura/productos/categorias/aqua/solidos-solubles/sulfato-am%C3%B3nico-21-60/</t>
  </si>
  <si>
    <t xml:space="preserve">H.31</t>
  </si>
  <si>
    <t xml:space="preserve">soN32</t>
  </si>
  <si>
    <t xml:space="preserve">Solución N-32</t>
  </si>
  <si>
    <t xml:space="preserve">https://fercampo.com/catalogo-de-productos/nutricion-vegetal/fertilizantes-liquidos/</t>
  </si>
  <si>
    <t xml:space="preserve">H.32</t>
  </si>
  <si>
    <t xml:space="preserve">soN20</t>
  </si>
  <si>
    <t xml:space="preserve">Solución N-20</t>
  </si>
  <si>
    <t xml:space="preserve">H.33</t>
  </si>
  <si>
    <t xml:space="preserve">soN26</t>
  </si>
  <si>
    <t xml:space="preserve">Solución N-26</t>
  </si>
  <si>
    <t xml:space="preserve">https://www.antoniotarazona.com/website2/wp-content/uploads/1902ATG-06-COBERLIQ-NS-26-6-FT.pdf</t>
  </si>
  <si>
    <t xml:space="preserve">H.34</t>
  </si>
  <si>
    <t xml:space="preserve">CaNso</t>
  </si>
  <si>
    <t xml:space="preserve">Calcium nitrate solution</t>
  </si>
  <si>
    <t xml:space="preserve">https://agroferti.com/es/products/Productos-industriales/1/</t>
  </si>
  <si>
    <t xml:space="preserve">H.35</t>
  </si>
  <si>
    <t xml:space="preserve">MgNso</t>
  </si>
  <si>
    <t xml:space="preserve">Magnesium nitrate solution</t>
  </si>
  <si>
    <t xml:space="preserve">https://www.terralia.com/vademecum_de_productos_fitosanitarios_y_nutricionales/view_trademark?trademark_id=2516</t>
  </si>
  <si>
    <t xml:space="preserve">H.36</t>
  </si>
  <si>
    <t xml:space="preserve">N33</t>
  </si>
  <si>
    <t xml:space="preserve">Nitro33</t>
  </si>
  <si>
    <t xml:space="preserve">http://www.alcafert.es/producto-nitrogeno-4.html </t>
  </si>
  <si>
    <t xml:space="preserve">H.37</t>
  </si>
  <si>
    <t xml:space="preserve">Nplus</t>
  </si>
  <si>
    <t xml:space="preserve">Nitroplus</t>
  </si>
  <si>
    <t xml:space="preserve">http://www.nitronor.es/service-view/nitroplus/</t>
  </si>
  <si>
    <t xml:space="preserve">H.38</t>
  </si>
  <si>
    <t xml:space="preserve">Nac</t>
  </si>
  <si>
    <t xml:space="preserve">Nitric acid</t>
  </si>
  <si>
    <t xml:space="preserve">H.39</t>
  </si>
  <si>
    <t xml:space="preserve">AumN33</t>
  </si>
  <si>
    <t xml:space="preserve">Ammonium nitrate 33%</t>
  </si>
  <si>
    <t xml:space="preserve">H.40</t>
  </si>
  <si>
    <t xml:space="preserve">AumN27</t>
  </si>
  <si>
    <t xml:space="preserve">Ammonium nitrate 27% (NAC)</t>
  </si>
  <si>
    <t xml:space="preserve">https://www.euragro.com/productos/especial-cereal/</t>
  </si>
  <si>
    <t xml:space="preserve">H.41</t>
  </si>
  <si>
    <t xml:space="preserve">AumN20</t>
  </si>
  <si>
    <t xml:space="preserve">Ammonium nitrate 20%</t>
  </si>
  <si>
    <t xml:space="preserve">H.42</t>
  </si>
  <si>
    <t xml:space="preserve">MgS</t>
  </si>
  <si>
    <t xml:space="preserve">Magnesium sulfate</t>
  </si>
  <si>
    <t xml:space="preserve">https://www.yara.es/nutricion-vegetal/productos/yaratera/yaratera-krista-mgs/</t>
  </si>
  <si>
    <t xml:space="preserve">H.43</t>
  </si>
  <si>
    <t xml:space="preserve">AumS21</t>
  </si>
  <si>
    <t xml:space="preserve">Ammonium sulfate 21%</t>
  </si>
  <si>
    <t xml:space="preserve">O.01</t>
  </si>
  <si>
    <t xml:space="preserve">cm</t>
  </si>
  <si>
    <t xml:space="preserve">Cow manure</t>
  </si>
  <si>
    <t xml:space="preserve">O</t>
  </si>
  <si>
    <t xml:space="preserve">PAS/Agroasesor</t>
  </si>
  <si>
    <t xml:space="preserve">O.02</t>
  </si>
  <si>
    <t xml:space="preserve">dc</t>
  </si>
  <si>
    <t xml:space="preserve">Dairy Cow</t>
  </si>
  <si>
    <t xml:space="preserve">O.03</t>
  </si>
  <si>
    <t xml:space="preserve">dh</t>
  </si>
  <si>
    <t xml:space="preserve">Dairy Heifer</t>
  </si>
  <si>
    <t xml:space="preserve">O.04</t>
  </si>
  <si>
    <t xml:space="preserve">bc</t>
  </si>
  <si>
    <t xml:space="preserve">Beef Cow</t>
  </si>
  <si>
    <t xml:space="preserve">O.05</t>
  </si>
  <si>
    <t xml:space="preserve">bf</t>
  </si>
  <si>
    <t xml:space="preserve">Beef Feeder</t>
  </si>
  <si>
    <t xml:space="preserve">O.06</t>
  </si>
  <si>
    <t xml:space="preserve">bes</t>
  </si>
  <si>
    <t xml:space="preserve">Beef Stocker</t>
  </si>
  <si>
    <t xml:space="preserve">O.07</t>
  </si>
  <si>
    <t xml:space="preserve">sm</t>
  </si>
  <si>
    <t xml:space="preserve">Swine Manure</t>
  </si>
  <si>
    <t xml:space="preserve">O.08</t>
  </si>
  <si>
    <t xml:space="preserve">sf</t>
  </si>
  <si>
    <t xml:space="preserve">Swine Finishing</t>
  </si>
  <si>
    <t xml:space="preserve">O.09</t>
  </si>
  <si>
    <t xml:space="preserve">sg</t>
  </si>
  <si>
    <t xml:space="preserve">Swine Growing</t>
  </si>
  <si>
    <t xml:space="preserve">O.10</t>
  </si>
  <si>
    <t xml:space="preserve">sn</t>
  </si>
  <si>
    <t xml:space="preserve">Swine Nursery</t>
  </si>
  <si>
    <t xml:space="preserve">O.11</t>
  </si>
  <si>
    <t xml:space="preserve">sgs</t>
  </si>
  <si>
    <t xml:space="preserve">Swine Gestating sow</t>
  </si>
  <si>
    <t xml:space="preserve">O.12</t>
  </si>
  <si>
    <t xml:space="preserve">ss</t>
  </si>
  <si>
    <t xml:space="preserve">Swine Sow and litter</t>
  </si>
  <si>
    <t xml:space="preserve">O.13</t>
  </si>
  <si>
    <t xml:space="preserve">pm</t>
  </si>
  <si>
    <t xml:space="preserve">Poultry Manure</t>
  </si>
  <si>
    <t xml:space="preserve">O.14</t>
  </si>
  <si>
    <t xml:space="preserve">pl</t>
  </si>
  <si>
    <t xml:space="preserve">Poultry Layer</t>
  </si>
  <si>
    <t xml:space="preserve">O.15</t>
  </si>
  <si>
    <t xml:space="preserve">pb</t>
  </si>
  <si>
    <t xml:space="preserve">Poultry Broiler</t>
  </si>
  <si>
    <t xml:space="preserve">O.16</t>
  </si>
  <si>
    <t xml:space="preserve">pt</t>
  </si>
  <si>
    <t xml:space="preserve">Poultry Turkey</t>
  </si>
  <si>
    <t xml:space="preserve">O.17</t>
  </si>
  <si>
    <t xml:space="preserve">pd</t>
  </si>
  <si>
    <t xml:space="preserve">Poultry Duck</t>
  </si>
  <si>
    <t xml:space="preserve">O.18</t>
  </si>
  <si>
    <t xml:space="preserve">pg</t>
  </si>
  <si>
    <t xml:space="preserve">Poultry Goose</t>
  </si>
  <si>
    <t xml:space="preserve">O.19</t>
  </si>
  <si>
    <t xml:space="preserve">oh</t>
  </si>
  <si>
    <t xml:space="preserve">Other Horse</t>
  </si>
  <si>
    <t xml:space="preserve">O.20</t>
  </si>
  <si>
    <t xml:space="preserve">os</t>
  </si>
  <si>
    <t xml:space="preserve">Other Sheep</t>
  </si>
  <si>
    <t xml:space="preserve">O.21</t>
  </si>
  <si>
    <t xml:space="preserve">og</t>
  </si>
  <si>
    <t xml:space="preserve">Other Goat</t>
  </si>
  <si>
    <t xml:space="preserve">O.22</t>
  </si>
  <si>
    <t xml:space="preserve">or</t>
  </si>
  <si>
    <t xml:space="preserve">Other Rabbit</t>
  </si>
  <si>
    <t xml:space="preserve">O.23</t>
  </si>
  <si>
    <t xml:space="preserve">d</t>
  </si>
  <si>
    <t xml:space="preserve">Digestato </t>
  </si>
  <si>
    <t xml:space="preserve">O.24</t>
  </si>
  <si>
    <t xml:space="preserve">se</t>
  </si>
  <si>
    <t xml:space="preserve">Sludge EDAR</t>
  </si>
  <si>
    <t xml:space="preserve">O.25</t>
  </si>
  <si>
    <t xml:space="preserve">ps</t>
  </si>
  <si>
    <t xml:space="preserve">Poultry slurry</t>
  </si>
  <si>
    <t xml:space="preserve">O.26</t>
  </si>
  <si>
    <t xml:space="preserve">rs</t>
  </si>
  <si>
    <t xml:space="preserve">Rabbit slurry</t>
  </si>
  <si>
    <t xml:space="preserve">O.27</t>
  </si>
  <si>
    <t xml:space="preserve">pigs</t>
  </si>
  <si>
    <t xml:space="preserve">Pig slurry</t>
  </si>
  <si>
    <t xml:space="preserve">O.28</t>
  </si>
  <si>
    <t xml:space="preserve">cs</t>
  </si>
  <si>
    <t xml:space="preserve">Cattle slurry</t>
  </si>
  <si>
    <t xml:space="preserve">Nombre de producto comercial</t>
  </si>
  <si>
    <t xml:space="preserve">Fertilizante</t>
  </si>
  <si>
    <t xml:space="preserve">Precio €/t (PVP)</t>
  </si>
  <si>
    <t xml:space="preserve">Potassium sulphate </t>
  </si>
  <si>
    <t xml:space="preserve">Total manure produced per year and per animal for several species and average macronutrient concentration no fresh weight basis (Source: PAS)</t>
  </si>
  <si>
    <t xml:space="preserve">AGROASESOR</t>
  </si>
  <si>
    <t xml:space="preserve">Manure (fresh)</t>
  </si>
  <si>
    <t xml:space="preserve">N</t>
  </si>
  <si>
    <t xml:space="preserve">P</t>
  </si>
  <si>
    <t xml:space="preserve">K</t>
  </si>
  <si>
    <t xml:space="preserve">Total N</t>
  </si>
  <si>
    <t xml:space="preserve">Total P</t>
  </si>
  <si>
    <t xml:space="preserve">Total K</t>
  </si>
  <si>
    <t xml:space="preserve">organic fertiliser type</t>
  </si>
  <si>
    <t xml:space="preserve">N (%)</t>
  </si>
  <si>
    <t xml:space="preserve">P₂O₅ (%)</t>
  </si>
  <si>
    <t xml:space="preserve">K₂O (%)</t>
  </si>
  <si>
    <t xml:space="preserve">Español</t>
  </si>
  <si>
    <t xml:space="preserve">Animal</t>
  </si>
  <si>
    <t xml:space="preserve">kg/animal/year</t>
  </si>
  <si>
    <t xml:space="preserve">%</t>
  </si>
  <si>
    <t xml:space="preserve">DIGESTATO 1</t>
  </si>
  <si>
    <t xml:space="preserve">DIGESTATE 1</t>
  </si>
  <si>
    <t xml:space="preserve">Leche</t>
  </si>
  <si>
    <t xml:space="preserve">vaca</t>
  </si>
  <si>
    <t xml:space="preserve">Estiércol aves</t>
  </si>
  <si>
    <t xml:space="preserve">Poultry manure</t>
  </si>
  <si>
    <t xml:space="preserve">Novillo</t>
  </si>
  <si>
    <t xml:space="preserve">Estiércol ovino</t>
  </si>
  <si>
    <t xml:space="preserve">Sheep manure</t>
  </si>
  <si>
    <t xml:space="preserve">Carne</t>
  </si>
  <si>
    <t xml:space="preserve">Estiércol porcino</t>
  </si>
  <si>
    <t xml:space="preserve">Pig manure</t>
  </si>
  <si>
    <t xml:space="preserve">alimentador</t>
  </si>
  <si>
    <t xml:space="preserve">Estiércol vacuno</t>
  </si>
  <si>
    <t xml:space="preserve">ganadero</t>
  </si>
  <si>
    <t xml:space="preserve">LODOS EDAR</t>
  </si>
  <si>
    <t xml:space="preserve">SLUDGE EDAR</t>
  </si>
  <si>
    <t xml:space="preserve">Porcino</t>
  </si>
  <si>
    <t xml:space="preserve">acabado</t>
  </si>
  <si>
    <t xml:space="preserve">Purín aves</t>
  </si>
  <si>
    <t xml:space="preserve">en crecimiento</t>
  </si>
  <si>
    <t xml:space="preserve">Purín conejo</t>
  </si>
  <si>
    <t xml:space="preserve">en cría</t>
  </si>
  <si>
    <t xml:space="preserve">Purín porcino</t>
  </si>
  <si>
    <t xml:space="preserve">gestantes</t>
  </si>
  <si>
    <t xml:space="preserve">Purín vacuno</t>
  </si>
  <si>
    <t xml:space="preserve">gestantes y camada</t>
  </si>
  <si>
    <t xml:space="preserve">Aves</t>
  </si>
  <si>
    <t xml:space="preserve">ponedoras</t>
  </si>
  <si>
    <t xml:space="preserve">Broilers</t>
  </si>
  <si>
    <t xml:space="preserve">pavo</t>
  </si>
  <si>
    <t xml:space="preserve">pato</t>
  </si>
  <si>
    <t xml:space="preserve">oca</t>
  </si>
  <si>
    <t xml:space="preserve">Otros</t>
  </si>
  <si>
    <t xml:space="preserve">caballo </t>
  </si>
  <si>
    <t xml:space="preserve">oveja</t>
  </si>
  <si>
    <t xml:space="preserve">cabra</t>
  </si>
  <si>
    <t xml:space="preserve">conejo</t>
  </si>
  <si>
    <t xml:space="preserve">Ammonium sulfate</t>
  </si>
  <si>
    <t xml:space="preserve">U+MAP</t>
  </si>
  <si>
    <t xml:space="preserve">CAN</t>
  </si>
  <si>
    <t xml:space="preserve">AA</t>
  </si>
  <si>
    <t xml:space="preserve">Ammonium anhydrous</t>
  </si>
  <si>
    <t xml:space="preserve">Nitrogen solution</t>
  </si>
  <si>
    <t xml:space="preserve">CN</t>
  </si>
  <si>
    <t xml:space="preserve">ABC</t>
  </si>
  <si>
    <t xml:space="preserve">Ammonium bicarbonate</t>
  </si>
  <si>
    <t xml:space="preserve">Meadows</t>
  </si>
  <si>
    <t xml:space="preserve">UAN</t>
  </si>
  <si>
    <t xml:space="preserve">Urea - ammonium nitrate</t>
  </si>
  <si>
    <t xml:space="preserve">Monoammonium phosphate</t>
  </si>
  <si>
    <t xml:space="preserve">UP</t>
  </si>
  <si>
    <t xml:space="preserve">Diammonium phosphate</t>
  </si>
  <si>
    <t xml:space="preserve">U+DAP</t>
  </si>
  <si>
    <t xml:space="preserve">Urea + Diammonium phosphate</t>
  </si>
  <si>
    <t xml:space="preserve">Urea + Monoammonium phosphate</t>
  </si>
  <si>
    <t xml:space="preserve">Uc</t>
  </si>
  <si>
    <t xml:space="preserve">Urea phosphate</t>
  </si>
  <si>
    <t xml:space="preserve">U+FYM</t>
  </si>
  <si>
    <t xml:space="preserve">UUP</t>
  </si>
  <si>
    <t xml:space="preserve">Urea - urea phosphate</t>
  </si>
  <si>
    <t xml:space="preserve">Organic fertilizers</t>
  </si>
  <si>
    <t xml:space="preserve">Urine</t>
  </si>
  <si>
    <t xml:space="preserve">U+KCl</t>
  </si>
  <si>
    <t xml:space="preserve">AN+prados</t>
  </si>
  <si>
    <t xml:space="preserve">Urea + potassium chloride</t>
  </si>
  <si>
    <t xml:space="preserve">U+Ca/Mg</t>
  </si>
  <si>
    <t xml:space="preserve">Urea + calcium/magnesium</t>
  </si>
  <si>
    <t xml:space="preserve">Nitrate of lime - urea</t>
  </si>
  <si>
    <t xml:space="preserve">Urea + farmyard manure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</si>
</sst>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_-* #,##0&quot; €&quot;_-;\-* #,##0&quot; €&quot;_-;_-* &quot;- €&quot;_-;_-@_-"/>
    <numFmt numFmtId="167" formatCode="0\ %"/>
    <numFmt numFmtId="168" formatCode="0.0%"/>
    <numFmt numFmtId="169" formatCode="0.00\ %"/>
    <numFmt numFmtId="170" formatCode="0.0"/>
    <numFmt numFmtId="171" formatCode="0.00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9"/>
      <name val="Calibri"/>
      <family val="2"/>
      <charset val="1"/>
    </font>
    <font>
      <u val="single"/>
      <sz val="9"/>
      <name val="Calibri"/>
      <family val="2"/>
      <charset val="1"/>
    </font>
    <font>
      <b val="true"/>
      <sz val="10"/>
      <name val="Calibri"/>
      <family val="2"/>
      <charset val="1"/>
    </font>
    <font>
      <sz val="8"/>
      <name val="Calibri"/>
      <family val="2"/>
      <charset val="1"/>
    </font>
    <font>
      <vertAlign val="subscript"/>
      <sz val="1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FCD5B5"/>
        <bgColor rgb="FFFFCC99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CCFFCC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B7DEE8"/>
        <bgColor rgb="FFDCE6F2"/>
      </patternFill>
    </fill>
    <fill>
      <patternFill patternType="solid">
        <fgColor rgb="FFDCE6F2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FFFF00"/>
        <bgColor rgb="FFFFFF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medium"/>
      <diagonal/>
    </border>
    <border diagonalUp="false" diagonalDown="false">
      <left style="thin">
        <color rgb="FF3F3F3F"/>
      </left>
      <right style="thin"/>
      <top style="thin">
        <color rgb="FF3F3F3F"/>
      </top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1" applyFont="true" applyBorder="true" applyAlignment="true" applyProtection="false">
      <alignment horizontal="general" vertical="bottom" textRotation="0" wrapText="false" indent="0" shrinkToFit="false"/>
    </xf>
    <xf numFmtId="164" fontId="11" fillId="3" borderId="2" applyFont="true" applyBorder="tru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6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7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7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7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7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3" borderId="0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8" borderId="0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7" borderId="7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4" fillId="7" borderId="8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7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7" borderId="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7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7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7" borderId="1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4" fillId="7" borderId="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7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7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7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7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7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7" borderId="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4" fillId="7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2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1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3" borderId="14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8" borderId="14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7" borderId="1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2" borderId="1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1" fillId="3" borderId="2" xfId="22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1" fillId="8" borderId="2" xfId="22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4" fillId="7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1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3" borderId="17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8" borderId="18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7" borderId="19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4" fillId="7" borderId="15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4" fillId="7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7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7" borderId="1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7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7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4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1"/>
    <cellStyle name="Excel Built-in Output" xfId="22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3D69B"/>
      <rgbColor rgb="FF7F7F7F"/>
      <rgbColor rgb="FF9999FF"/>
      <rgbColor rgb="FF993366"/>
      <rgbColor rgb="FFEBF1DE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DEADA"/>
      <rgbColor rgb="FFF2DCDB"/>
      <rgbColor rgb="FFFFC7CE"/>
      <rgbColor rgb="FFFCD5B5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agrarfertilizantes.es/index.php/productosagrar/solidos/abonos-solidos-simples/18-nitrato-amonico-calcico-26" TargetMode="External"/><Relationship Id="rId3" Type="http://schemas.openxmlformats.org/officeDocument/2006/relationships/hyperlink" Target="https://www.mapa.gob.es/ministerio/pags/biblioteca/hojas/hd_1994_03.pdf" TargetMode="External"/><Relationship Id="rId4" Type="http://schemas.openxmlformats.org/officeDocument/2006/relationships/hyperlink" Target="https://www.mapa.gob.es/ministerio/pags/biblioteca/hojas/hd_1994_03.pdf" TargetMode="External"/><Relationship Id="rId5" Type="http://schemas.openxmlformats.org/officeDocument/2006/relationships/hyperlink" Target="https://www.ypf.com/productosyservicios/Descargas/Superfosfato-simple.pdf" TargetMode="External"/><Relationship Id="rId6" Type="http://schemas.openxmlformats.org/officeDocument/2006/relationships/hyperlink" Target="https://www.phosagro.com/es/production/fertilizer/9050/" TargetMode="External"/><Relationship Id="rId7" Type="http://schemas.openxmlformats.org/officeDocument/2006/relationships/hyperlink" Target="https://www.intagri.com/articulos/cereales/los-fertilizantes-fosforicos-para-maiz" TargetMode="External"/><Relationship Id="rId8" Type="http://schemas.openxmlformats.org/officeDocument/2006/relationships/hyperlink" Target="../../../../../../home/developer/workspace/navigator-tool/files/nitrofosfatos.pdf" TargetMode="External"/><Relationship Id="rId9" Type="http://schemas.openxmlformats.org/officeDocument/2006/relationships/hyperlink" Target="https://www.agralia.es/es/agricultura/productos/categorias/aqua/solidos-solubles/sulfato-am&#243;nico-21-60/" TargetMode="External"/><Relationship Id="rId10" Type="http://schemas.openxmlformats.org/officeDocument/2006/relationships/hyperlink" Target="https://www.antoniotarazona.com/website2/wp-content/uploads/1902ATG-06-COBERLIQ-NS-26-6-FT.pdf" TargetMode="External"/><Relationship Id="rId11" Type="http://schemas.openxmlformats.org/officeDocument/2006/relationships/hyperlink" Target="http://www.alcafert.es/producto-nitrogeno-4.html" TargetMode="External"/><Relationship Id="rId12" Type="http://schemas.openxmlformats.org/officeDocument/2006/relationships/hyperlink" Target="http://www.nitronor.es/service-view/nitroplus/" TargetMode="External"/><Relationship Id="rId1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3D69B"/>
    <pageSetUpPr fitToPage="false"/>
  </sheetPr>
  <dimension ref="A1:AA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" activeCellId="0" sqref="C1"/>
    </sheetView>
  </sheetViews>
  <sheetFormatPr defaultColWidth="10.589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1.14"/>
    <col collapsed="false" customWidth="true" hidden="false" outlineLevel="0" max="3" min="3" style="1" width="29.29"/>
    <col collapsed="false" customWidth="true" hidden="false" outlineLevel="0" max="4" min="4" style="1" width="8.42"/>
    <col collapsed="false" customWidth="true" hidden="false" outlineLevel="0" max="6" min="5" style="1" width="8.29"/>
    <col collapsed="false" customWidth="true" hidden="false" outlineLevel="0" max="10" min="7" style="2" width="6.71"/>
    <col collapsed="false" customWidth="true" hidden="false" outlineLevel="0" max="24" min="11" style="1" width="6.71"/>
    <col collapsed="false" customWidth="true" hidden="false" outlineLevel="0" max="25" min="25" style="1" width="7.57"/>
    <col collapsed="false" customWidth="false" hidden="false" outlineLevel="0" max="29" min="26" style="1" width="10.58"/>
    <col collapsed="false" customWidth="true" hidden="false" outlineLevel="0" max="30" min="30" style="1" width="27"/>
    <col collapsed="false" customWidth="false" hidden="false" outlineLevel="0" max="1024" min="31" style="1" width="10.58"/>
  </cols>
  <sheetData>
    <row r="1" s="3" customFormat="true" ht="35.25" hidden="false" customHeight="true" outlineLevel="0" collapsed="false">
      <c r="C1" s="4"/>
      <c r="D1" s="5"/>
      <c r="E1" s="5"/>
      <c r="F1" s="5"/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/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16</v>
      </c>
      <c r="Y1" s="7" t="s">
        <v>17</v>
      </c>
    </row>
    <row r="2" customFormat="false" ht="25.5" hidden="false" customHeight="true" outlineLevel="0" collapsed="false">
      <c r="G2" s="8" t="s">
        <v>18</v>
      </c>
      <c r="H2" s="8"/>
      <c r="I2" s="8"/>
      <c r="J2" s="8"/>
      <c r="K2" s="8"/>
      <c r="L2" s="8" t="s">
        <v>19</v>
      </c>
      <c r="M2" s="8"/>
      <c r="N2" s="8" t="s">
        <v>20</v>
      </c>
      <c r="O2" s="8"/>
      <c r="P2" s="9" t="s">
        <v>21</v>
      </c>
      <c r="Q2" s="10" t="s">
        <v>22</v>
      </c>
      <c r="R2" s="10"/>
      <c r="S2" s="10"/>
      <c r="T2" s="11" t="s">
        <v>23</v>
      </c>
      <c r="U2" s="11"/>
      <c r="V2" s="11" t="s">
        <v>24</v>
      </c>
      <c r="W2" s="11"/>
      <c r="X2" s="11" t="s">
        <v>25</v>
      </c>
      <c r="Y2" s="11" t="s">
        <v>26</v>
      </c>
    </row>
    <row r="3" customFormat="false" ht="38.25" hidden="false" customHeight="true" outlineLevel="0" collapsed="false">
      <c r="A3" s="12" t="s">
        <v>27</v>
      </c>
      <c r="B3" s="13" t="s">
        <v>28</v>
      </c>
      <c r="C3" s="13" t="s">
        <v>29</v>
      </c>
      <c r="D3" s="14" t="s">
        <v>30</v>
      </c>
      <c r="E3" s="15" t="s">
        <v>31</v>
      </c>
      <c r="F3" s="14" t="s">
        <v>32</v>
      </c>
      <c r="G3" s="16" t="s">
        <v>33</v>
      </c>
      <c r="H3" s="17" t="s">
        <v>34</v>
      </c>
      <c r="I3" s="17" t="s">
        <v>35</v>
      </c>
      <c r="J3" s="17" t="s">
        <v>36</v>
      </c>
      <c r="K3" s="18" t="s">
        <v>37</v>
      </c>
      <c r="L3" s="16" t="s">
        <v>38</v>
      </c>
      <c r="M3" s="18" t="s">
        <v>39</v>
      </c>
      <c r="N3" s="16" t="s">
        <v>40</v>
      </c>
      <c r="O3" s="18" t="s">
        <v>41</v>
      </c>
      <c r="P3" s="19" t="s">
        <v>21</v>
      </c>
      <c r="Q3" s="16" t="s">
        <v>42</v>
      </c>
      <c r="R3" s="17" t="s">
        <v>43</v>
      </c>
      <c r="S3" s="18" t="s">
        <v>44</v>
      </c>
      <c r="T3" s="16" t="s">
        <v>45</v>
      </c>
      <c r="U3" s="18" t="s">
        <v>46</v>
      </c>
      <c r="V3" s="16" t="s">
        <v>47</v>
      </c>
      <c r="W3" s="18" t="s">
        <v>48</v>
      </c>
      <c r="X3" s="19" t="s">
        <v>49</v>
      </c>
      <c r="Y3" s="19" t="s">
        <v>50</v>
      </c>
      <c r="Z3" s="1" t="s">
        <v>51</v>
      </c>
    </row>
    <row r="4" customFormat="false" ht="15" hidden="false" customHeight="false" outlineLevel="0" collapsed="false">
      <c r="A4" s="20" t="s">
        <v>52</v>
      </c>
      <c r="B4" s="20" t="s">
        <v>53</v>
      </c>
      <c r="C4" s="20" t="s">
        <v>54</v>
      </c>
      <c r="D4" s="21" t="s">
        <v>55</v>
      </c>
      <c r="E4" s="22" t="n">
        <f aca="false">VLOOKUP(D4,Agrupación!$F$1:$G$24,2,0)</f>
        <v>-0.43</v>
      </c>
      <c r="F4" s="23" t="n">
        <f aca="false">VLOOKUP(C4,Price!B2:C105,2,0)</f>
        <v>0</v>
      </c>
      <c r="G4" s="24"/>
      <c r="H4" s="25" t="n">
        <v>0.15</v>
      </c>
      <c r="I4" s="26"/>
      <c r="J4" s="26"/>
      <c r="K4" s="27" t="n">
        <v>0.15</v>
      </c>
      <c r="L4" s="27" t="n">
        <f aca="false">M4*0.436</f>
        <v>0</v>
      </c>
      <c r="M4" s="27"/>
      <c r="N4" s="27" t="n">
        <f aca="false">O4*0.83</f>
        <v>0</v>
      </c>
      <c r="O4" s="27"/>
      <c r="P4" s="26"/>
      <c r="Q4" s="26"/>
      <c r="R4" s="26"/>
      <c r="S4" s="26"/>
      <c r="T4" s="26"/>
      <c r="U4" s="26"/>
      <c r="V4" s="26"/>
      <c r="W4" s="26"/>
      <c r="X4" s="28" t="n">
        <v>0.26</v>
      </c>
      <c r="Y4" s="29"/>
      <c r="Z4" s="1" t="s">
        <v>56</v>
      </c>
    </row>
    <row r="5" customFormat="false" ht="15" hidden="false" customHeight="false" outlineLevel="0" collapsed="false">
      <c r="A5" s="20" t="s">
        <v>57</v>
      </c>
      <c r="B5" s="20" t="s">
        <v>58</v>
      </c>
      <c r="C5" s="20" t="s">
        <v>59</v>
      </c>
      <c r="D5" s="21" t="s">
        <v>60</v>
      </c>
      <c r="E5" s="22" t="n">
        <f aca="false">VLOOKUP(D5,Agrupación!$F$1:$G$24,2,0)</f>
        <v>-0.35</v>
      </c>
      <c r="F5" s="23" t="n">
        <f aca="false">VLOOKUP(C5,Price!B3:C106,2,0)</f>
        <v>0</v>
      </c>
      <c r="G5" s="30"/>
      <c r="H5" s="31" t="n">
        <v>0.15</v>
      </c>
      <c r="I5" s="32"/>
      <c r="J5" s="32"/>
      <c r="K5" s="33" t="n">
        <v>0.15</v>
      </c>
      <c r="L5" s="33" t="n">
        <f aca="false">M5*0.436</f>
        <v>0</v>
      </c>
      <c r="M5" s="33"/>
      <c r="N5" s="33" t="n">
        <f aca="false">O5*0.83</f>
        <v>0</v>
      </c>
      <c r="O5" s="33"/>
      <c r="P5" s="32"/>
      <c r="Q5" s="32"/>
      <c r="R5" s="32"/>
      <c r="S5" s="32"/>
      <c r="T5" s="34" t="n">
        <f aca="false">U5*0.715</f>
        <v>0.2002</v>
      </c>
      <c r="U5" s="34" t="n">
        <v>0.28</v>
      </c>
      <c r="V5" s="32"/>
      <c r="W5" s="32"/>
      <c r="X5" s="32"/>
      <c r="Y5" s="35"/>
      <c r="Z5" s="1" t="s">
        <v>61</v>
      </c>
    </row>
    <row r="6" customFormat="false" ht="15" hidden="false" customHeight="false" outlineLevel="0" collapsed="false">
      <c r="A6" s="20" t="s">
        <v>62</v>
      </c>
      <c r="B6" s="20" t="s">
        <v>63</v>
      </c>
      <c r="C6" s="20" t="s">
        <v>64</v>
      </c>
      <c r="D6" s="21" t="s">
        <v>60</v>
      </c>
      <c r="E6" s="22" t="n">
        <f aca="false">VLOOKUP(D6,Agrupación!$F$1:$G$24,2,0)</f>
        <v>-0.35</v>
      </c>
      <c r="F6" s="23" t="n">
        <f aca="false">VLOOKUP(C6,Price!B4:C107,2,0)</f>
        <v>280</v>
      </c>
      <c r="G6" s="30"/>
      <c r="H6" s="31" t="n">
        <v>0.11</v>
      </c>
      <c r="I6" s="32"/>
      <c r="J6" s="32"/>
      <c r="K6" s="33" t="n">
        <v>0.11</v>
      </c>
      <c r="L6" s="33" t="n">
        <f aca="false">M6*0.436</f>
        <v>0</v>
      </c>
      <c r="M6" s="33"/>
      <c r="N6" s="33" t="n">
        <f aca="false">O6*0.83</f>
        <v>0</v>
      </c>
      <c r="O6" s="33"/>
      <c r="P6" s="32"/>
      <c r="Q6" s="32"/>
      <c r="R6" s="32"/>
      <c r="S6" s="32"/>
      <c r="T6" s="32"/>
      <c r="U6" s="32"/>
      <c r="V6" s="36" t="n">
        <v>0.096</v>
      </c>
      <c r="W6" s="34" t="n">
        <v>0.16</v>
      </c>
      <c r="X6" s="32"/>
      <c r="Y6" s="35"/>
      <c r="Z6" s="1" t="s">
        <v>65</v>
      </c>
    </row>
    <row r="7" customFormat="false" ht="15" hidden="false" customHeight="false" outlineLevel="0" collapsed="false">
      <c r="A7" s="20" t="s">
        <v>66</v>
      </c>
      <c r="B7" s="20" t="s">
        <v>67</v>
      </c>
      <c r="C7" s="20" t="s">
        <v>68</v>
      </c>
      <c r="D7" s="21" t="s">
        <v>69</v>
      </c>
      <c r="E7" s="22" t="n">
        <f aca="false">VLOOKUP(D7,Agrupación!$F$1:$G$24,2,0)</f>
        <v>0.429</v>
      </c>
      <c r="F7" s="23" t="n">
        <f aca="false">VLOOKUP(C7,Price!B5:C108,2,0)</f>
        <v>215</v>
      </c>
      <c r="G7" s="30"/>
      <c r="H7" s="31"/>
      <c r="I7" s="34" t="n">
        <v>0.21</v>
      </c>
      <c r="J7" s="34"/>
      <c r="K7" s="33" t="n">
        <v>0.21</v>
      </c>
      <c r="L7" s="33" t="n">
        <f aca="false">M7*0.436</f>
        <v>0</v>
      </c>
      <c r="M7" s="33"/>
      <c r="N7" s="33" t="n">
        <f aca="false">O7*0.83</f>
        <v>0</v>
      </c>
      <c r="O7" s="33"/>
      <c r="P7" s="32"/>
      <c r="Q7" s="34" t="n">
        <v>0.24</v>
      </c>
      <c r="R7" s="32"/>
      <c r="S7" s="32"/>
      <c r="T7" s="32"/>
      <c r="U7" s="32"/>
      <c r="V7" s="32"/>
      <c r="W7" s="32"/>
      <c r="X7" s="32"/>
      <c r="Y7" s="35"/>
      <c r="Z7" s="1" t="s">
        <v>70</v>
      </c>
    </row>
    <row r="8" customFormat="false" ht="13.15" hidden="false" customHeight="true" outlineLevel="0" collapsed="false">
      <c r="A8" s="20" t="s">
        <v>71</v>
      </c>
      <c r="B8" s="20" t="s">
        <v>72</v>
      </c>
      <c r="C8" s="20" t="s">
        <v>73</v>
      </c>
      <c r="D8" s="21" t="s">
        <v>60</v>
      </c>
      <c r="E8" s="22" t="n">
        <f aca="false">VLOOKUP(D8,Agrupación!$F$1:$G$24,2,0)</f>
        <v>-0.35</v>
      </c>
      <c r="F8" s="23" t="n">
        <f aca="false">VLOOKUP(C8,Price!B6:C109,2,0)</f>
        <v>305</v>
      </c>
      <c r="G8" s="30" t="n">
        <v>0.46</v>
      </c>
      <c r="H8" s="31"/>
      <c r="I8" s="32"/>
      <c r="J8" s="32"/>
      <c r="K8" s="33" t="n">
        <v>0.46</v>
      </c>
      <c r="L8" s="33" t="n">
        <f aca="false">M8*0.436</f>
        <v>0</v>
      </c>
      <c r="M8" s="33"/>
      <c r="N8" s="33" t="n">
        <f aca="false">O8*0.83</f>
        <v>0</v>
      </c>
      <c r="O8" s="33"/>
      <c r="P8" s="32"/>
      <c r="Q8" s="32"/>
      <c r="R8" s="32"/>
      <c r="S8" s="32"/>
      <c r="T8" s="32"/>
      <c r="U8" s="32"/>
      <c r="V8" s="32"/>
      <c r="W8" s="32"/>
      <c r="X8" s="32"/>
      <c r="Y8" s="35"/>
    </row>
    <row r="9" customFormat="false" ht="15" hidden="false" customHeight="false" outlineLevel="0" collapsed="false">
      <c r="A9" s="20" t="s">
        <v>74</v>
      </c>
      <c r="B9" s="20" t="s">
        <v>75</v>
      </c>
      <c r="C9" s="20" t="s">
        <v>76</v>
      </c>
      <c r="D9" s="21" t="s">
        <v>60</v>
      </c>
      <c r="E9" s="22" t="n">
        <f aca="false">VLOOKUP(D9,Agrupación!$F$1:$G$24,2,0)</f>
        <v>-0.35</v>
      </c>
      <c r="F9" s="23" t="n">
        <f aca="false">VLOOKUP(C9,Price!B7:C110,2,0)</f>
        <v>275</v>
      </c>
      <c r="G9" s="30"/>
      <c r="H9" s="37" t="n">
        <v>0.168</v>
      </c>
      <c r="I9" s="36" t="n">
        <v>0.167</v>
      </c>
      <c r="J9" s="32"/>
      <c r="K9" s="38" t="n">
        <v>0.335</v>
      </c>
      <c r="L9" s="33" t="n">
        <f aca="false">M9*0.436</f>
        <v>0</v>
      </c>
      <c r="M9" s="33"/>
      <c r="N9" s="33" t="n">
        <f aca="false">O9*0.83</f>
        <v>0</v>
      </c>
      <c r="O9" s="33"/>
      <c r="P9" s="32"/>
      <c r="Q9" s="32"/>
      <c r="R9" s="32"/>
      <c r="S9" s="32"/>
      <c r="T9" s="32"/>
      <c r="U9" s="32"/>
      <c r="V9" s="32"/>
      <c r="W9" s="32"/>
      <c r="X9" s="32"/>
      <c r="Y9" s="35"/>
      <c r="Z9" s="1" t="s">
        <v>77</v>
      </c>
    </row>
    <row r="10" customFormat="false" ht="15" hidden="false" customHeight="false" outlineLevel="0" collapsed="false">
      <c r="A10" s="20" t="s">
        <v>78</v>
      </c>
      <c r="B10" s="20" t="s">
        <v>79</v>
      </c>
      <c r="C10" s="20" t="s">
        <v>80</v>
      </c>
      <c r="D10" s="21" t="s">
        <v>60</v>
      </c>
      <c r="E10" s="22" t="n">
        <f aca="false">VLOOKUP(D10,Agrupación!$F$1:$G$24,2,0)</f>
        <v>-0.35</v>
      </c>
      <c r="F10" s="23" t="n">
        <f aca="false">VLOOKUP(C10,Price!B8:C111,2,0)</f>
        <v>301</v>
      </c>
      <c r="G10" s="31"/>
      <c r="H10" s="37" t="n">
        <v>0.13</v>
      </c>
      <c r="I10" s="36" t="n">
        <v>0.13</v>
      </c>
      <c r="J10" s="32"/>
      <c r="K10" s="33" t="n">
        <v>0.26</v>
      </c>
      <c r="L10" s="33" t="n">
        <f aca="false">M10*0.436</f>
        <v>0</v>
      </c>
      <c r="M10" s="33"/>
      <c r="N10" s="33" t="n">
        <f aca="false">O10*0.83</f>
        <v>0</v>
      </c>
      <c r="O10" s="33"/>
      <c r="P10" s="32"/>
      <c r="Q10" s="34"/>
      <c r="R10" s="32"/>
      <c r="S10" s="32"/>
      <c r="T10" s="34" t="n">
        <f aca="false">U10*0.715</f>
        <v>0.0572</v>
      </c>
      <c r="U10" s="34" t="n">
        <v>0.08</v>
      </c>
      <c r="V10" s="36" t="n">
        <f aca="false">W10*0.603</f>
        <v>0.021105</v>
      </c>
      <c r="W10" s="36" t="n">
        <v>0.035</v>
      </c>
      <c r="X10" s="32"/>
      <c r="Y10" s="32"/>
      <c r="Z10" s="39" t="s">
        <v>81</v>
      </c>
    </row>
    <row r="11" customFormat="false" ht="15" hidden="false" customHeight="false" outlineLevel="0" collapsed="false">
      <c r="A11" s="20" t="s">
        <v>82</v>
      </c>
      <c r="B11" s="20" t="s">
        <v>83</v>
      </c>
      <c r="C11" s="20" t="s">
        <v>84</v>
      </c>
      <c r="D11" s="21" t="s">
        <v>69</v>
      </c>
      <c r="E11" s="22" t="n">
        <f aca="false">VLOOKUP(D11,Agrupación!$F$1:$G$24,2,0)</f>
        <v>0.429</v>
      </c>
      <c r="F11" s="23" t="n">
        <f aca="false">VLOOKUP(C11,Price!B9:C112,2,0)</f>
        <v>247</v>
      </c>
      <c r="G11" s="31"/>
      <c r="H11" s="37" t="n">
        <v>0.065</v>
      </c>
      <c r="I11" s="36" t="n">
        <v>0.195</v>
      </c>
      <c r="J11" s="32"/>
      <c r="K11" s="33" t="n">
        <v>0.26</v>
      </c>
      <c r="L11" s="33" t="n">
        <f aca="false">M11*0.436</f>
        <v>0</v>
      </c>
      <c r="M11" s="33"/>
      <c r="N11" s="33" t="n">
        <f aca="false">O11*0.83</f>
        <v>0</v>
      </c>
      <c r="O11" s="33"/>
      <c r="P11" s="32"/>
      <c r="Q11" s="36" t="n">
        <f aca="false">S11*0.4</f>
        <v>0.148</v>
      </c>
      <c r="R11" s="32"/>
      <c r="S11" s="34" t="n">
        <v>0.37</v>
      </c>
      <c r="T11" s="32"/>
      <c r="U11" s="32"/>
      <c r="V11" s="32"/>
      <c r="W11" s="32"/>
      <c r="X11" s="32"/>
      <c r="Y11" s="32"/>
      <c r="Z11" s="1" t="s">
        <v>85</v>
      </c>
    </row>
    <row r="12" s="40" customFormat="true" ht="15" hidden="false" customHeight="false" outlineLevel="0" collapsed="false">
      <c r="A12" s="20" t="s">
        <v>86</v>
      </c>
      <c r="B12" s="20" t="s">
        <v>87</v>
      </c>
      <c r="C12" s="20" t="s">
        <v>88</v>
      </c>
      <c r="D12" s="21" t="s">
        <v>89</v>
      </c>
      <c r="E12" s="22" t="n">
        <f aca="false">VLOOKUP(D12,Agrupación!$F$1:$G$24,2,0)</f>
        <v>-0.748</v>
      </c>
      <c r="F12" s="23" t="n">
        <f aca="false">VLOOKUP(C12,Price!B10:C113,2,0)</f>
        <v>325</v>
      </c>
      <c r="G12" s="31" t="n">
        <v>0.16</v>
      </c>
      <c r="H12" s="31" t="n">
        <v>0.08</v>
      </c>
      <c r="I12" s="31" t="n">
        <v>0.08</v>
      </c>
      <c r="J12" s="32"/>
      <c r="K12" s="33" t="n">
        <v>0.32</v>
      </c>
      <c r="L12" s="33" t="n">
        <f aca="false">M12*0.436</f>
        <v>0</v>
      </c>
      <c r="M12" s="33"/>
      <c r="N12" s="33" t="n">
        <f aca="false">O12*0.83</f>
        <v>0</v>
      </c>
      <c r="O12" s="33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40" t="s">
        <v>90</v>
      </c>
    </row>
    <row r="13" customFormat="false" ht="15" hidden="false" customHeight="false" outlineLevel="0" collapsed="false">
      <c r="A13" s="20" t="s">
        <v>91</v>
      </c>
      <c r="B13" s="20" t="s">
        <v>92</v>
      </c>
      <c r="C13" s="20" t="s">
        <v>93</v>
      </c>
      <c r="D13" s="21" t="s">
        <v>73</v>
      </c>
      <c r="E13" s="22" t="n">
        <f aca="false">VLOOKUP(D13,Agrupación!$F$1:$G$24,2,0)</f>
        <v>0.666</v>
      </c>
      <c r="F13" s="23" t="n">
        <f aca="false">VLOOKUP(C13,Price!B11:C114,2,0)</f>
        <v>0</v>
      </c>
      <c r="G13" s="37" t="n">
        <v>0.38</v>
      </c>
      <c r="H13" s="31"/>
      <c r="I13" s="32"/>
      <c r="J13" s="32"/>
      <c r="K13" s="33" t="n">
        <v>0.38</v>
      </c>
      <c r="L13" s="33" t="n">
        <f aca="false">M13*0.436</f>
        <v>0</v>
      </c>
      <c r="M13" s="33"/>
      <c r="N13" s="33" t="n">
        <f aca="false">O13*0.83</f>
        <v>0</v>
      </c>
      <c r="O13" s="33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9" t="s">
        <v>94</v>
      </c>
    </row>
    <row r="14" customFormat="false" ht="15" hidden="false" customHeight="false" outlineLevel="0" collapsed="false">
      <c r="A14" s="20" t="s">
        <v>95</v>
      </c>
      <c r="B14" s="20" t="s">
        <v>96</v>
      </c>
      <c r="C14" s="20" t="s">
        <v>97</v>
      </c>
      <c r="D14" s="21" t="s">
        <v>73</v>
      </c>
      <c r="E14" s="22" t="n">
        <f aca="false">VLOOKUP(D14,Agrupación!$F$1:$G$24,2,0)</f>
        <v>0.666</v>
      </c>
      <c r="F14" s="23" t="n">
        <f aca="false">VLOOKUP(C14,Price!B12:C115,2,0)</f>
        <v>0</v>
      </c>
      <c r="G14" s="37" t="n">
        <v>0.322</v>
      </c>
      <c r="H14" s="31"/>
      <c r="I14" s="32"/>
      <c r="J14" s="32"/>
      <c r="K14" s="38" t="n">
        <v>0.322</v>
      </c>
      <c r="L14" s="33" t="n">
        <f aca="false">M14*0.436</f>
        <v>0</v>
      </c>
      <c r="M14" s="33"/>
      <c r="N14" s="33" t="n">
        <f aca="false">O14*0.83</f>
        <v>0</v>
      </c>
      <c r="O14" s="33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1" t="s">
        <v>94</v>
      </c>
    </row>
    <row r="15" s="40" customFormat="true" ht="15" hidden="false" customHeight="false" outlineLevel="0" collapsed="false">
      <c r="A15" s="20" t="s">
        <v>98</v>
      </c>
      <c r="B15" s="20" t="s">
        <v>99</v>
      </c>
      <c r="C15" s="20" t="s">
        <v>100</v>
      </c>
      <c r="D15" s="21" t="s">
        <v>73</v>
      </c>
      <c r="E15" s="22" t="n">
        <f aca="false">VLOOKUP(D15,Agrupación!$F$1:$G$24,2,0)</f>
        <v>0.666</v>
      </c>
      <c r="F15" s="23" t="n">
        <f aca="false">VLOOKUP(C15,Price!B13:C116,2,0)</f>
        <v>0</v>
      </c>
      <c r="G15" s="37" t="n">
        <v>0.293</v>
      </c>
      <c r="H15" s="37" t="n">
        <v>0.0325</v>
      </c>
      <c r="I15" s="32"/>
      <c r="J15" s="32"/>
      <c r="K15" s="38" t="n">
        <v>0.325</v>
      </c>
      <c r="L15" s="33" t="n">
        <f aca="false">M15*0.436</f>
        <v>0</v>
      </c>
      <c r="M15" s="33"/>
      <c r="N15" s="33" t="n">
        <f aca="false">O15*0.83</f>
        <v>0</v>
      </c>
      <c r="O15" s="33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41" t="s">
        <v>94</v>
      </c>
    </row>
    <row r="16" customFormat="false" ht="15" hidden="false" customHeight="false" outlineLevel="0" collapsed="false">
      <c r="A16" s="20" t="s">
        <v>101</v>
      </c>
      <c r="B16" s="20" t="s">
        <v>102</v>
      </c>
      <c r="C16" s="20" t="s">
        <v>103</v>
      </c>
      <c r="D16" s="21" t="s">
        <v>104</v>
      </c>
      <c r="E16" s="22" t="str">
        <f aca="false">D16</f>
        <v>-</v>
      </c>
      <c r="F16" s="23" t="n">
        <f aca="false">VLOOKUP(C16,Price!B14:C117,2,0)</f>
        <v>0</v>
      </c>
      <c r="G16" s="31"/>
      <c r="H16" s="31"/>
      <c r="I16" s="32"/>
      <c r="J16" s="32"/>
      <c r="K16" s="33"/>
      <c r="L16" s="33" t="n">
        <f aca="false">M16*0.436</f>
        <v>0.0872</v>
      </c>
      <c r="M16" s="33" t="n">
        <v>0.2</v>
      </c>
      <c r="N16" s="33" t="n">
        <f aca="false">O16*0.83</f>
        <v>0</v>
      </c>
      <c r="O16" s="33"/>
      <c r="P16" s="32"/>
      <c r="Q16" s="36" t="n">
        <f aca="false">R16*0.322</f>
        <v>0.03864</v>
      </c>
      <c r="R16" s="34" t="n">
        <v>0.12</v>
      </c>
      <c r="S16" s="32"/>
      <c r="T16" s="34" t="n">
        <v>0.2</v>
      </c>
      <c r="U16" s="32"/>
      <c r="V16" s="32"/>
      <c r="W16" s="32"/>
      <c r="X16" s="32"/>
      <c r="Y16" s="32"/>
      <c r="Z16" s="39" t="s">
        <v>105</v>
      </c>
    </row>
    <row r="17" customFormat="false" ht="15" hidden="false" customHeight="false" outlineLevel="0" collapsed="false">
      <c r="A17" s="20" t="s">
        <v>106</v>
      </c>
      <c r="B17" s="20" t="s">
        <v>107</v>
      </c>
      <c r="C17" s="20" t="s">
        <v>108</v>
      </c>
      <c r="D17" s="21" t="s">
        <v>104</v>
      </c>
      <c r="E17" s="22" t="str">
        <f aca="false">D17</f>
        <v>-</v>
      </c>
      <c r="F17" s="23" t="n">
        <f aca="false">VLOOKUP(C17,Price!B15:C118,2,0)</f>
        <v>0</v>
      </c>
      <c r="G17" s="31"/>
      <c r="H17" s="31"/>
      <c r="I17" s="32"/>
      <c r="J17" s="32"/>
      <c r="K17" s="33"/>
      <c r="L17" s="33" t="n">
        <f aca="false">M17*0.436</f>
        <v>0.18312</v>
      </c>
      <c r="M17" s="33" t="n">
        <v>0.42</v>
      </c>
      <c r="N17" s="33" t="n">
        <f aca="false">O17*0.83</f>
        <v>0</v>
      </c>
      <c r="O17" s="33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" t="s">
        <v>109</v>
      </c>
    </row>
    <row r="18" customFormat="false" ht="15" hidden="false" customHeight="false" outlineLevel="0" collapsed="false">
      <c r="A18" s="20" t="s">
        <v>110</v>
      </c>
      <c r="B18" s="20" t="s">
        <v>111</v>
      </c>
      <c r="C18" s="20" t="s">
        <v>112</v>
      </c>
      <c r="D18" s="21" t="s">
        <v>104</v>
      </c>
      <c r="E18" s="22" t="str">
        <f aca="false">D18</f>
        <v>-</v>
      </c>
      <c r="F18" s="23" t="n">
        <f aca="false">VLOOKUP(C18,Price!B16:C119,2,0)</f>
        <v>0</v>
      </c>
      <c r="G18" s="31"/>
      <c r="H18" s="31"/>
      <c r="I18" s="32"/>
      <c r="J18" s="32"/>
      <c r="K18" s="33"/>
      <c r="L18" s="33" t="n">
        <f aca="false">M18*0.436</f>
        <v>0.20056</v>
      </c>
      <c r="M18" s="33" t="n">
        <v>0.46</v>
      </c>
      <c r="N18" s="33" t="n">
        <f aca="false">O18*0.83</f>
        <v>0</v>
      </c>
      <c r="O18" s="33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1" t="s">
        <v>113</v>
      </c>
    </row>
    <row r="19" customFormat="false" ht="15" hidden="false" customHeight="false" outlineLevel="0" collapsed="false">
      <c r="A19" s="20" t="s">
        <v>114</v>
      </c>
      <c r="B19" s="20" t="s">
        <v>115</v>
      </c>
      <c r="C19" s="20" t="s">
        <v>116</v>
      </c>
      <c r="D19" s="21" t="s">
        <v>104</v>
      </c>
      <c r="E19" s="22" t="str">
        <f aca="false">D19</f>
        <v>-</v>
      </c>
      <c r="F19" s="23" t="n">
        <f aca="false">VLOOKUP(C19,Price!B17:C120,2,0)</f>
        <v>0</v>
      </c>
      <c r="G19" s="31"/>
      <c r="H19" s="31"/>
      <c r="I19" s="32"/>
      <c r="J19" s="32"/>
      <c r="K19" s="33"/>
      <c r="L19" s="33" t="n">
        <f aca="false">M19*0.436</f>
        <v>0.22672</v>
      </c>
      <c r="M19" s="33" t="n">
        <v>0.52</v>
      </c>
      <c r="N19" s="33" t="n">
        <f aca="false">O19*0.83</f>
        <v>0</v>
      </c>
      <c r="O19" s="33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1" t="s">
        <v>109</v>
      </c>
    </row>
    <row r="20" customFormat="false" ht="15" hidden="false" customHeight="false" outlineLevel="0" collapsed="false">
      <c r="A20" s="20" t="s">
        <v>117</v>
      </c>
      <c r="B20" s="20" t="s">
        <v>118</v>
      </c>
      <c r="C20" s="20" t="s">
        <v>119</v>
      </c>
      <c r="D20" s="21" t="s">
        <v>104</v>
      </c>
      <c r="E20" s="22" t="str">
        <f aca="false">D20</f>
        <v>-</v>
      </c>
      <c r="F20" s="23" t="n">
        <f aca="false">VLOOKUP(C20,Price!B18:C121,2,0)</f>
        <v>0</v>
      </c>
      <c r="G20" s="31"/>
      <c r="H20" s="31"/>
      <c r="I20" s="32"/>
      <c r="J20" s="32"/>
      <c r="K20" s="33"/>
      <c r="L20" s="33" t="n">
        <f aca="false">M20*0.436</f>
        <v>0.29648</v>
      </c>
      <c r="M20" s="33" t="n">
        <v>0.68</v>
      </c>
      <c r="N20" s="33" t="n">
        <f aca="false">O20*0.83</f>
        <v>0</v>
      </c>
      <c r="O20" s="33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1" t="s">
        <v>120</v>
      </c>
    </row>
    <row r="21" customFormat="false" ht="15" hidden="false" customHeight="false" outlineLevel="0" collapsed="false">
      <c r="A21" s="20" t="s">
        <v>121</v>
      </c>
      <c r="B21" s="20" t="s">
        <v>122</v>
      </c>
      <c r="C21" s="20" t="s">
        <v>123</v>
      </c>
      <c r="D21" s="21" t="s">
        <v>104</v>
      </c>
      <c r="E21" s="22" t="str">
        <f aca="false">D21</f>
        <v>-</v>
      </c>
      <c r="F21" s="23" t="n">
        <f aca="false">VLOOKUP(C21,Price!B19:C122,2,0)</f>
        <v>0</v>
      </c>
      <c r="G21" s="31"/>
      <c r="H21" s="31"/>
      <c r="I21" s="32"/>
      <c r="J21" s="32"/>
      <c r="K21" s="33"/>
      <c r="L21" s="33" t="n">
        <f aca="false">M21*0.436</f>
        <v>0.07848</v>
      </c>
      <c r="M21" s="33" t="n">
        <v>0.18</v>
      </c>
      <c r="N21" s="33" t="n">
        <f aca="false">O21*0.83</f>
        <v>0</v>
      </c>
      <c r="O21" s="33"/>
      <c r="P21" s="32"/>
      <c r="Q21" s="32"/>
      <c r="R21" s="32"/>
      <c r="S21" s="32"/>
      <c r="T21" s="34" t="n">
        <v>0.21</v>
      </c>
      <c r="U21" s="32"/>
      <c r="V21" s="32"/>
      <c r="W21" s="32"/>
      <c r="X21" s="32"/>
      <c r="Y21" s="32"/>
      <c r="Z21" s="1" t="s">
        <v>124</v>
      </c>
      <c r="AA21" s="1" t="s">
        <v>125</v>
      </c>
    </row>
    <row r="22" customFormat="false" ht="15" hidden="false" customHeight="false" outlineLevel="0" collapsed="false">
      <c r="A22" s="20" t="s">
        <v>126</v>
      </c>
      <c r="B22" s="20" t="s">
        <v>127</v>
      </c>
      <c r="C22" s="20" t="s">
        <v>128</v>
      </c>
      <c r="D22" s="21" t="s">
        <v>104</v>
      </c>
      <c r="E22" s="22" t="str">
        <f aca="false">D22</f>
        <v>-</v>
      </c>
      <c r="F22" s="23" t="n">
        <f aca="false">VLOOKUP(C22,Price!B20:C123,2,0)</f>
        <v>0</v>
      </c>
      <c r="G22" s="31"/>
      <c r="H22" s="31"/>
      <c r="I22" s="32"/>
      <c r="J22" s="32"/>
      <c r="K22" s="33"/>
      <c r="L22" s="33" t="n">
        <f aca="false">M22*0.436</f>
        <v>0.2616</v>
      </c>
      <c r="M22" s="33" t="n">
        <v>0.6</v>
      </c>
      <c r="N22" s="33" t="n">
        <f aca="false">O22*0.83</f>
        <v>0</v>
      </c>
      <c r="O22" s="33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1" t="s">
        <v>120</v>
      </c>
    </row>
    <row r="23" customFormat="false" ht="15" hidden="false" customHeight="false" outlineLevel="0" collapsed="false">
      <c r="A23" s="20" t="s">
        <v>129</v>
      </c>
      <c r="B23" s="20" t="s">
        <v>130</v>
      </c>
      <c r="C23" s="20" t="s">
        <v>131</v>
      </c>
      <c r="D23" s="21" t="s">
        <v>104</v>
      </c>
      <c r="E23" s="22" t="str">
        <f aca="false">D23</f>
        <v>-</v>
      </c>
      <c r="F23" s="23" t="n">
        <f aca="false">VLOOKUP(C23,Price!B21:C124,2,0)</f>
        <v>0</v>
      </c>
      <c r="G23" s="31"/>
      <c r="H23" s="31"/>
      <c r="I23" s="32"/>
      <c r="J23" s="32"/>
      <c r="K23" s="33"/>
      <c r="L23" s="33" t="n">
        <f aca="false">M23*0.436</f>
        <v>0</v>
      </c>
      <c r="M23" s="33"/>
      <c r="N23" s="33" t="n">
        <f aca="false">O23*0.83</f>
        <v>0</v>
      </c>
      <c r="O23" s="33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customFormat="false" ht="15" hidden="false" customHeight="false" outlineLevel="0" collapsed="false">
      <c r="A24" s="20" t="s">
        <v>132</v>
      </c>
      <c r="B24" s="20" t="s">
        <v>133</v>
      </c>
      <c r="C24" s="20" t="s">
        <v>134</v>
      </c>
      <c r="D24" s="21" t="s">
        <v>104</v>
      </c>
      <c r="E24" s="22" t="str">
        <f aca="false">D24</f>
        <v>-</v>
      </c>
      <c r="F24" s="23" t="n">
        <f aca="false">VLOOKUP(C24,Price!B22:C125,2,0)</f>
        <v>0</v>
      </c>
      <c r="G24" s="31"/>
      <c r="H24" s="31"/>
      <c r="I24" s="32"/>
      <c r="J24" s="32"/>
      <c r="K24" s="33"/>
      <c r="L24" s="33" t="n">
        <f aca="false">M24*0.436</f>
        <v>0.03924</v>
      </c>
      <c r="M24" s="33" t="n">
        <v>0.09</v>
      </c>
      <c r="N24" s="33" t="n">
        <f aca="false">O24*0.83</f>
        <v>0</v>
      </c>
      <c r="O24" s="33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1" t="s">
        <v>120</v>
      </c>
    </row>
    <row r="25" s="40" customFormat="true" ht="16.5" hidden="false" customHeight="true" outlineLevel="0" collapsed="false">
      <c r="A25" s="20" t="s">
        <v>135</v>
      </c>
      <c r="B25" s="20" t="s">
        <v>136</v>
      </c>
      <c r="C25" s="20" t="s">
        <v>137</v>
      </c>
      <c r="D25" s="21" t="s">
        <v>104</v>
      </c>
      <c r="E25" s="22" t="str">
        <f aca="false">D25</f>
        <v>-</v>
      </c>
      <c r="F25" s="23" t="n">
        <f aca="false">VLOOKUP(C25,Price!B23:C126,2,0)</f>
        <v>0</v>
      </c>
      <c r="G25" s="31"/>
      <c r="H25" s="31"/>
      <c r="I25" s="32"/>
      <c r="J25" s="32"/>
      <c r="K25" s="33"/>
      <c r="L25" s="33" t="n">
        <f aca="false">M25*0.436</f>
        <v>0.01308</v>
      </c>
      <c r="M25" s="33" t="n">
        <v>0.03</v>
      </c>
      <c r="N25" s="33" t="n">
        <f aca="false">O25*0.83</f>
        <v>0</v>
      </c>
      <c r="O25" s="33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40" t="s">
        <v>120</v>
      </c>
    </row>
    <row r="26" customFormat="false" ht="15" hidden="false" customHeight="false" outlineLevel="0" collapsed="false">
      <c r="A26" s="20" t="s">
        <v>138</v>
      </c>
      <c r="B26" s="20" t="s">
        <v>139</v>
      </c>
      <c r="C26" s="20" t="s">
        <v>140</v>
      </c>
      <c r="D26" s="21" t="s">
        <v>104</v>
      </c>
      <c r="E26" s="22" t="str">
        <f aca="false">D26</f>
        <v>-</v>
      </c>
      <c r="F26" s="23" t="n">
        <f aca="false">VLOOKUP(C26,Price!B24:C127,2,0)</f>
        <v>0</v>
      </c>
      <c r="G26" s="31"/>
      <c r="H26" s="31"/>
      <c r="I26" s="32"/>
      <c r="J26" s="32"/>
      <c r="K26" s="33"/>
      <c r="L26" s="33" t="n">
        <f aca="false">M26*0.436</f>
        <v>0</v>
      </c>
      <c r="M26" s="33"/>
      <c r="N26" s="33" t="n">
        <f aca="false">O26*0.83</f>
        <v>0.498</v>
      </c>
      <c r="O26" s="33" t="n">
        <v>0.6</v>
      </c>
      <c r="P26" s="32"/>
      <c r="Q26" s="32"/>
      <c r="R26" s="32"/>
      <c r="S26" s="32"/>
      <c r="T26" s="32"/>
      <c r="U26" s="32"/>
      <c r="V26" s="32"/>
      <c r="W26" s="32"/>
      <c r="X26" s="32"/>
      <c r="Y26" s="34" t="n">
        <v>0.46</v>
      </c>
      <c r="Z26" s="1" t="s">
        <v>141</v>
      </c>
    </row>
    <row r="27" s="40" customFormat="true" ht="15" hidden="false" customHeight="false" outlineLevel="0" collapsed="false">
      <c r="A27" s="20" t="s">
        <v>142</v>
      </c>
      <c r="B27" s="20" t="s">
        <v>143</v>
      </c>
      <c r="C27" s="20" t="s">
        <v>144</v>
      </c>
      <c r="D27" s="21" t="s">
        <v>104</v>
      </c>
      <c r="E27" s="22" t="str">
        <f aca="false">D27</f>
        <v>-</v>
      </c>
      <c r="F27" s="23" t="e">
        <f aca="false">VLOOKUP(C27,Price!B2:C114,2,0)</f>
        <v>#N/A</v>
      </c>
      <c r="G27" s="31"/>
      <c r="H27" s="31"/>
      <c r="I27" s="32"/>
      <c r="J27" s="32"/>
      <c r="K27" s="33"/>
      <c r="L27" s="33" t="n">
        <f aca="false">M27*0.436</f>
        <v>0</v>
      </c>
      <c r="M27" s="33"/>
      <c r="N27" s="33" t="n">
        <f aca="false">O27*0.83</f>
        <v>0.4399</v>
      </c>
      <c r="O27" s="33" t="n">
        <v>0.53</v>
      </c>
      <c r="P27" s="32"/>
      <c r="Q27" s="34" t="n">
        <f aca="false">S27*0.4</f>
        <v>0.16</v>
      </c>
      <c r="R27" s="32"/>
      <c r="S27" s="34" t="n">
        <v>0.4</v>
      </c>
      <c r="T27" s="32"/>
      <c r="U27" s="32"/>
      <c r="V27" s="32"/>
      <c r="W27" s="32"/>
      <c r="X27" s="32"/>
      <c r="Y27" s="32"/>
      <c r="Z27" s="40" t="s">
        <v>145</v>
      </c>
    </row>
    <row r="28" customFormat="false" ht="15" hidden="false" customHeight="false" outlineLevel="0" collapsed="false">
      <c r="A28" s="42" t="s">
        <v>146</v>
      </c>
      <c r="B28" s="42" t="s">
        <v>147</v>
      </c>
      <c r="C28" s="42" t="s">
        <v>148</v>
      </c>
      <c r="D28" s="21" t="s">
        <v>147</v>
      </c>
      <c r="E28" s="22" t="n">
        <f aca="false">VLOOKUP(D28,Agrupación!$F$1:$G$24,2,0)</f>
        <v>-0.622</v>
      </c>
      <c r="F28" s="23" t="n">
        <f aca="false">VLOOKUP(C28,Price!B26:C129,2,0)</f>
        <v>0</v>
      </c>
      <c r="G28" s="31"/>
      <c r="H28" s="31" t="n">
        <v>0.12</v>
      </c>
      <c r="I28" s="32"/>
      <c r="J28" s="32"/>
      <c r="K28" s="33" t="n">
        <v>0.12</v>
      </c>
      <c r="L28" s="33" t="n">
        <v>0.26596</v>
      </c>
      <c r="M28" s="33" t="n">
        <v>0.52</v>
      </c>
      <c r="N28" s="33" t="n">
        <v>0</v>
      </c>
      <c r="O28" s="33"/>
      <c r="P28" s="32"/>
      <c r="Q28" s="34" t="n">
        <f aca="false">S11*0.4</f>
        <v>0.148</v>
      </c>
      <c r="R28" s="32"/>
      <c r="S28" s="34" t="n">
        <v>0.04</v>
      </c>
      <c r="T28" s="32"/>
      <c r="U28" s="32"/>
      <c r="V28" s="32"/>
      <c r="W28" s="32"/>
      <c r="X28" s="32"/>
      <c r="Y28" s="32"/>
      <c r="Z28" s="39" t="s">
        <v>149</v>
      </c>
    </row>
    <row r="29" customFormat="false" ht="15" hidden="false" customHeight="false" outlineLevel="0" collapsed="false">
      <c r="A29" s="20" t="s">
        <v>150</v>
      </c>
      <c r="B29" s="20" t="s">
        <v>151</v>
      </c>
      <c r="C29" s="20" t="s">
        <v>152</v>
      </c>
      <c r="D29" s="21" t="s">
        <v>151</v>
      </c>
      <c r="E29" s="22" t="n">
        <f aca="false">VLOOKUP(D29,Agrupación!$F$1:$G$24,2,0)</f>
        <v>0.182</v>
      </c>
      <c r="F29" s="23" t="n">
        <f aca="false">VLOOKUP(C29,Price!B27:C130,2,0)</f>
        <v>390</v>
      </c>
      <c r="G29" s="31"/>
      <c r="H29" s="31"/>
      <c r="I29" s="34" t="n">
        <v>0.18</v>
      </c>
      <c r="J29" s="34"/>
      <c r="K29" s="33" t="n">
        <v>0.18</v>
      </c>
      <c r="L29" s="33" t="n">
        <f aca="false">M29*0.436</f>
        <v>0.20056</v>
      </c>
      <c r="M29" s="33" t="n">
        <v>0.46</v>
      </c>
      <c r="N29" s="33" t="n">
        <f aca="false">O29*0.83</f>
        <v>0</v>
      </c>
      <c r="O29" s="33" t="n">
        <v>0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9" t="s">
        <v>109</v>
      </c>
    </row>
    <row r="30" customFormat="false" ht="15" hidden="false" customHeight="false" outlineLevel="0" collapsed="false">
      <c r="A30" s="20" t="s">
        <v>153</v>
      </c>
      <c r="B30" s="20" t="s">
        <v>154</v>
      </c>
      <c r="C30" s="20" t="s">
        <v>155</v>
      </c>
      <c r="D30" s="21" t="s">
        <v>147</v>
      </c>
      <c r="E30" s="22" t="n">
        <f aca="false">VLOOKUP(D30,Agrupación!$F$1:$G$24,2,0)</f>
        <v>-0.622</v>
      </c>
      <c r="F30" s="23" t="n">
        <f aca="false">VLOOKUP(C30,Price!B28:C131,2,0)</f>
        <v>0</v>
      </c>
      <c r="G30" s="31"/>
      <c r="H30" s="31"/>
      <c r="I30" s="34" t="n">
        <v>0.11</v>
      </c>
      <c r="J30" s="32"/>
      <c r="K30" s="33" t="n">
        <v>0.11</v>
      </c>
      <c r="L30" s="33" t="n">
        <f aca="false">M30*0.436</f>
        <v>0.16132</v>
      </c>
      <c r="M30" s="33" t="n">
        <v>0.37</v>
      </c>
      <c r="N30" s="33" t="n">
        <f aca="false">O30*0.83</f>
        <v>0</v>
      </c>
      <c r="O30" s="33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1" t="s">
        <v>156</v>
      </c>
    </row>
    <row r="31" s="40" customFormat="true" ht="15" hidden="false" customHeight="false" outlineLevel="0" collapsed="false">
      <c r="A31" s="20" t="s">
        <v>157</v>
      </c>
      <c r="B31" s="20" t="s">
        <v>158</v>
      </c>
      <c r="C31" s="20" t="s">
        <v>159</v>
      </c>
      <c r="D31" s="21" t="s">
        <v>60</v>
      </c>
      <c r="E31" s="22" t="n">
        <f aca="false">VLOOKUP(D31,Agrupación!$F$1:$G$24,2,0)</f>
        <v>-0.35</v>
      </c>
      <c r="F31" s="23" t="n">
        <f aca="false">VLOOKUP(C31,Price!B29:C132,2,0)</f>
        <v>0</v>
      </c>
      <c r="G31" s="31"/>
      <c r="H31" s="33" t="n">
        <v>0.08</v>
      </c>
      <c r="I31" s="32"/>
      <c r="J31" s="32"/>
      <c r="K31" s="33" t="n">
        <v>0.08</v>
      </c>
      <c r="L31" s="33" t="n">
        <f aca="false">M31*0.436</f>
        <v>0.06976</v>
      </c>
      <c r="M31" s="33" t="n">
        <v>0.16</v>
      </c>
      <c r="N31" s="33" t="n">
        <f aca="false">O31*0.83</f>
        <v>0</v>
      </c>
      <c r="O31" s="33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41" t="s">
        <v>160</v>
      </c>
      <c r="AA31" s="43" t="s">
        <v>161</v>
      </c>
    </row>
    <row r="32" s="40" customFormat="true" ht="15" hidden="false" customHeight="false" outlineLevel="0" collapsed="false">
      <c r="A32" s="20" t="s">
        <v>162</v>
      </c>
      <c r="B32" s="20" t="s">
        <v>163</v>
      </c>
      <c r="C32" s="20" t="s">
        <v>164</v>
      </c>
      <c r="D32" s="21" t="s">
        <v>104</v>
      </c>
      <c r="E32" s="22" t="s">
        <v>104</v>
      </c>
      <c r="F32" s="23" t="n">
        <f aca="false">VLOOKUP(C32,Price!B30:C133,2,0)</f>
        <v>0</v>
      </c>
      <c r="G32" s="31"/>
      <c r="H32" s="31"/>
      <c r="I32" s="32"/>
      <c r="J32" s="32"/>
      <c r="K32" s="33"/>
      <c r="L32" s="33" t="n">
        <v>0.22672</v>
      </c>
      <c r="M32" s="33" t="n">
        <v>0.52</v>
      </c>
      <c r="N32" s="33" t="n">
        <v>0.2822</v>
      </c>
      <c r="O32" s="33" t="n">
        <v>0.34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40" t="s">
        <v>165</v>
      </c>
    </row>
    <row r="33" s="44" customFormat="true" ht="15" hidden="false" customHeight="false" outlineLevel="0" collapsed="false">
      <c r="A33" s="20" t="s">
        <v>166</v>
      </c>
      <c r="B33" s="20" t="s">
        <v>167</v>
      </c>
      <c r="C33" s="20" t="s">
        <v>168</v>
      </c>
      <c r="D33" s="21" t="s">
        <v>55</v>
      </c>
      <c r="E33" s="22" t="n">
        <f aca="false">VLOOKUP(D33,Agrupación!$F$1:$G$24,2,0)</f>
        <v>-0.43</v>
      </c>
      <c r="F33" s="23" t="n">
        <f aca="false">VLOOKUP(C33,Price!B31:C134,2,0)</f>
        <v>0</v>
      </c>
      <c r="G33" s="31"/>
      <c r="H33" s="33" t="n">
        <v>0.13</v>
      </c>
      <c r="I33" s="32"/>
      <c r="J33" s="32"/>
      <c r="K33" s="33" t="n">
        <v>0.13</v>
      </c>
      <c r="L33" s="33" t="n">
        <f aca="false">M33*0.436</f>
        <v>0</v>
      </c>
      <c r="M33" s="33"/>
      <c r="N33" s="33" t="n">
        <f aca="false">O33*0.83</f>
        <v>0.3818</v>
      </c>
      <c r="O33" s="33" t="n">
        <v>0.46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44" t="s">
        <v>169</v>
      </c>
    </row>
    <row r="34" customFormat="false" ht="15" hidden="false" customHeight="false" outlineLevel="0" collapsed="false">
      <c r="A34" s="20" t="s">
        <v>170</v>
      </c>
      <c r="B34" s="20" t="s">
        <v>171</v>
      </c>
      <c r="C34" s="20" t="s">
        <v>172</v>
      </c>
      <c r="D34" s="21" t="s">
        <v>60</v>
      </c>
      <c r="E34" s="22" t="n">
        <f aca="false">VLOOKUP(D34,Agrupación!$F$1:$G$24,2,0)</f>
        <v>-0.35</v>
      </c>
      <c r="F34" s="23" t="n">
        <f aca="false">VLOOKUP(C34,Price!B32:C135,2,0)</f>
        <v>277</v>
      </c>
      <c r="G34" s="31"/>
      <c r="H34" s="31" t="n">
        <v>0.02</v>
      </c>
      <c r="I34" s="34" t="n">
        <v>0.06</v>
      </c>
      <c r="J34" s="34"/>
      <c r="K34" s="33" t="n">
        <v>0.08</v>
      </c>
      <c r="L34" s="33" t="n">
        <f aca="false">M34*0.436</f>
        <v>0.0654</v>
      </c>
      <c r="M34" s="33" t="n">
        <v>0.15</v>
      </c>
      <c r="N34" s="33" t="n">
        <f aca="false">O34*0.83</f>
        <v>0.1245</v>
      </c>
      <c r="O34" s="33" t="n">
        <v>0.15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customFormat="false" ht="15" hidden="false" customHeight="false" outlineLevel="0" collapsed="false">
      <c r="A35" s="20" t="s">
        <v>173</v>
      </c>
      <c r="B35" s="20" t="s">
        <v>174</v>
      </c>
      <c r="C35" s="20" t="s">
        <v>175</v>
      </c>
      <c r="D35" s="21" t="s">
        <v>60</v>
      </c>
      <c r="E35" s="22" t="n">
        <f aca="false">VLOOKUP(D35,Agrupación!$F$1:$G$24,2,0)</f>
        <v>-0.35</v>
      </c>
      <c r="F35" s="23" t="n">
        <f aca="false">VLOOKUP(C35,Price!B33:C136,2,0)</f>
        <v>371</v>
      </c>
      <c r="G35" s="37"/>
      <c r="H35" s="37" t="n">
        <v>0.05</v>
      </c>
      <c r="I35" s="36" t="n">
        <v>0.07</v>
      </c>
      <c r="J35" s="36"/>
      <c r="K35" s="33" t="n">
        <v>0.12</v>
      </c>
      <c r="L35" s="33" t="n">
        <f aca="false">M35*0.436</f>
        <v>0.05232</v>
      </c>
      <c r="M35" s="33" t="n">
        <v>0.12</v>
      </c>
      <c r="N35" s="33" t="n">
        <f aca="false">O35*0.83</f>
        <v>0.1992</v>
      </c>
      <c r="O35" s="33" t="n">
        <v>0.24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customFormat="false" ht="15" hidden="false" customHeight="false" outlineLevel="0" collapsed="false">
      <c r="A36" s="20" t="s">
        <v>176</v>
      </c>
      <c r="B36" s="20" t="s">
        <v>177</v>
      </c>
      <c r="C36" s="20" t="s">
        <v>178</v>
      </c>
      <c r="D36" s="21" t="s">
        <v>60</v>
      </c>
      <c r="E36" s="22" t="n">
        <f aca="false">VLOOKUP(D36,Agrupación!$F$1:$G$24,2,0)</f>
        <v>-0.35</v>
      </c>
      <c r="F36" s="23" t="n">
        <f aca="false">VLOOKUP(C36,Price!B34:C137,2,0)</f>
        <v>349</v>
      </c>
      <c r="G36" s="37" t="n">
        <v>0.02</v>
      </c>
      <c r="H36" s="37"/>
      <c r="I36" s="36" t="n">
        <v>0.13</v>
      </c>
      <c r="J36" s="36"/>
      <c r="K36" s="33" t="n">
        <v>0.15</v>
      </c>
      <c r="L36" s="33" t="n">
        <f aca="false">M36*0.436</f>
        <v>0.0654</v>
      </c>
      <c r="M36" s="33" t="n">
        <v>0.15</v>
      </c>
      <c r="N36" s="33" t="n">
        <f aca="false">O36*0.83</f>
        <v>0.1245</v>
      </c>
      <c r="O36" s="33" t="n">
        <v>0.15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customFormat="false" ht="15" hidden="false" customHeight="false" outlineLevel="0" collapsed="false">
      <c r="A37" s="20" t="s">
        <v>179</v>
      </c>
      <c r="B37" s="20" t="s">
        <v>180</v>
      </c>
      <c r="C37" s="20" t="s">
        <v>181</v>
      </c>
      <c r="D37" s="21" t="s">
        <v>60</v>
      </c>
      <c r="E37" s="22" t="n">
        <f aca="false">VLOOKUP(D37,Agrupación!$F$1:$G$24,2,0)</f>
        <v>-0.35</v>
      </c>
      <c r="F37" s="23" t="n">
        <f aca="false">VLOOKUP(C37,Price!B35:C138,2,0)</f>
        <v>357</v>
      </c>
      <c r="G37" s="37"/>
      <c r="H37" s="37"/>
      <c r="I37" s="36" t="n">
        <v>0.09</v>
      </c>
      <c r="J37" s="36"/>
      <c r="K37" s="33" t="n">
        <v>0.09</v>
      </c>
      <c r="L37" s="33" t="n">
        <f aca="false">M37*0.436</f>
        <v>0.07848</v>
      </c>
      <c r="M37" s="33" t="n">
        <v>0.18</v>
      </c>
      <c r="N37" s="33" t="n">
        <f aca="false">O37*0.83</f>
        <v>0.2241</v>
      </c>
      <c r="O37" s="33" t="n">
        <v>0.27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customFormat="false" ht="15" hidden="false" customHeight="false" outlineLevel="0" collapsed="false">
      <c r="A38" s="20" t="s">
        <v>182</v>
      </c>
      <c r="B38" s="20" t="s">
        <v>183</v>
      </c>
      <c r="C38" s="20" t="s">
        <v>184</v>
      </c>
      <c r="D38" s="21" t="s">
        <v>60</v>
      </c>
      <c r="E38" s="22" t="n">
        <f aca="false">VLOOKUP(D38,Agrupación!$F$1:$G$24,2,0)</f>
        <v>-0.35</v>
      </c>
      <c r="F38" s="23" t="n">
        <f aca="false">VLOOKUP(C38,Price!B36:C139,2,0)</f>
        <v>314</v>
      </c>
      <c r="G38" s="37"/>
      <c r="H38" s="37" t="n">
        <v>0.015</v>
      </c>
      <c r="I38" s="36" t="n">
        <v>0.065</v>
      </c>
      <c r="J38" s="36"/>
      <c r="K38" s="33" t="n">
        <v>0.08</v>
      </c>
      <c r="L38" s="33" t="n">
        <f aca="false">M38*0.436</f>
        <v>0.10464</v>
      </c>
      <c r="M38" s="33" t="n">
        <v>0.24</v>
      </c>
      <c r="N38" s="33" t="n">
        <f aca="false">O38*0.83</f>
        <v>0.0664</v>
      </c>
      <c r="O38" s="33" t="n">
        <v>0.08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customFormat="false" ht="15" hidden="false" customHeight="false" outlineLevel="0" collapsed="false">
      <c r="A39" s="20" t="s">
        <v>185</v>
      </c>
      <c r="B39" s="20" t="s">
        <v>186</v>
      </c>
      <c r="C39" s="20" t="s">
        <v>187</v>
      </c>
      <c r="D39" s="21" t="s">
        <v>60</v>
      </c>
      <c r="E39" s="22" t="n">
        <f aca="false">VLOOKUP(D39,Agrupación!$F$1:$G$24,2,0)</f>
        <v>-0.35</v>
      </c>
      <c r="F39" s="23" t="n">
        <f aca="false">VLOOKUP(C39,Price!B37:C140,2,0)</f>
        <v>0</v>
      </c>
      <c r="G39" s="37"/>
      <c r="H39" s="37" t="n">
        <v>0.015</v>
      </c>
      <c r="I39" s="36" t="n">
        <v>0.065</v>
      </c>
      <c r="J39" s="36"/>
      <c r="K39" s="33" t="n">
        <v>0.08</v>
      </c>
      <c r="L39" s="33" t="n">
        <f aca="false">M39*0.436</f>
        <v>0.10464</v>
      </c>
      <c r="M39" s="33" t="n">
        <v>0.24</v>
      </c>
      <c r="N39" s="33" t="n">
        <f aca="false">O39*0.83</f>
        <v>0.1328</v>
      </c>
      <c r="O39" s="33" t="n">
        <v>0.16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customFormat="false" ht="15" hidden="false" customHeight="false" outlineLevel="0" collapsed="false">
      <c r="A40" s="20" t="s">
        <v>188</v>
      </c>
      <c r="B40" s="20" t="s">
        <v>189</v>
      </c>
      <c r="C40" s="20" t="s">
        <v>190</v>
      </c>
      <c r="D40" s="21" t="s">
        <v>60</v>
      </c>
      <c r="E40" s="22" t="n">
        <f aca="false">VLOOKUP(D40,Agrupación!$F$1:$G$24,2,0)</f>
        <v>-0.35</v>
      </c>
      <c r="F40" s="23" t="n">
        <f aca="false">VLOOKUP(C40,Price!B38:C141,2,0)</f>
        <v>315</v>
      </c>
      <c r="G40" s="37" t="n">
        <v>0.053</v>
      </c>
      <c r="H40" s="37"/>
      <c r="I40" s="36" t="n">
        <v>0.07</v>
      </c>
      <c r="J40" s="36"/>
      <c r="K40" s="33" t="n">
        <v>0.12</v>
      </c>
      <c r="L40" s="33" t="n">
        <f aca="false">M40*0.436</f>
        <v>0.10464</v>
      </c>
      <c r="M40" s="33" t="n">
        <v>0.24</v>
      </c>
      <c r="N40" s="33" t="n">
        <f aca="false">O40*0.83</f>
        <v>0.0664</v>
      </c>
      <c r="O40" s="33" t="n">
        <v>0.08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1" t="s">
        <v>191</v>
      </c>
    </row>
    <row r="41" customFormat="false" ht="15" hidden="false" customHeight="false" outlineLevel="0" collapsed="false">
      <c r="A41" s="20" t="s">
        <v>192</v>
      </c>
      <c r="B41" s="20" t="s">
        <v>193</v>
      </c>
      <c r="C41" s="20" t="s">
        <v>194</v>
      </c>
      <c r="D41" s="21" t="s">
        <v>60</v>
      </c>
      <c r="E41" s="22" t="n">
        <f aca="false">VLOOKUP(D41,Agrupación!$F$1:$G$24,2,0)</f>
        <v>-0.35</v>
      </c>
      <c r="F41" s="23" t="n">
        <f aca="false">VLOOKUP(C41,Price!B39:C142,2,0)</f>
        <v>320</v>
      </c>
      <c r="G41" s="37"/>
      <c r="H41" s="37"/>
      <c r="I41" s="36" t="n">
        <v>0.12</v>
      </c>
      <c r="J41" s="36"/>
      <c r="K41" s="33" t="n">
        <v>0.12</v>
      </c>
      <c r="L41" s="33" t="n">
        <f aca="false">M41*0.436</f>
        <v>0.10464</v>
      </c>
      <c r="M41" s="33" t="n">
        <v>0.24</v>
      </c>
      <c r="N41" s="33" t="n">
        <f aca="false">O41*0.83</f>
        <v>0.0996</v>
      </c>
      <c r="O41" s="33" t="n">
        <v>0.12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customFormat="false" ht="15" hidden="false" customHeight="false" outlineLevel="0" collapsed="false">
      <c r="A42" s="20" t="s">
        <v>195</v>
      </c>
      <c r="B42" s="20" t="s">
        <v>196</v>
      </c>
      <c r="C42" s="20" t="s">
        <v>197</v>
      </c>
      <c r="D42" s="21" t="s">
        <v>60</v>
      </c>
      <c r="E42" s="22" t="n">
        <f aca="false">VLOOKUP(D42,Agrupación!$F$1:$G$24,2,0)</f>
        <v>-0.35</v>
      </c>
      <c r="F42" s="23" t="n">
        <f aca="false">VLOOKUP(C42,Price!B41:C143,2,0)</f>
        <v>0</v>
      </c>
      <c r="G42" s="37"/>
      <c r="H42" s="37"/>
      <c r="I42" s="36" t="n">
        <v>0.09</v>
      </c>
      <c r="J42" s="36"/>
      <c r="K42" s="33" t="n">
        <v>0.09</v>
      </c>
      <c r="L42" s="33" t="n">
        <f aca="false">M42*0.436</f>
        <v>0.05232</v>
      </c>
      <c r="M42" s="33" t="n">
        <v>0.12</v>
      </c>
      <c r="N42" s="33" t="n">
        <f aca="false">O42*0.83</f>
        <v>0.1992</v>
      </c>
      <c r="O42" s="33" t="n">
        <v>0.24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customFormat="false" ht="15" hidden="false" customHeight="false" outlineLevel="0" collapsed="false">
      <c r="A43" s="20" t="s">
        <v>198</v>
      </c>
      <c r="B43" s="20" t="s">
        <v>199</v>
      </c>
      <c r="C43" s="20" t="s">
        <v>200</v>
      </c>
      <c r="D43" s="21" t="s">
        <v>60</v>
      </c>
      <c r="E43" s="22" t="n">
        <f aca="false">VLOOKUP(D43,Agrupación!$F$1:$G$24,2,0)</f>
        <v>-0.35</v>
      </c>
      <c r="F43" s="23" t="n">
        <f aca="false">VLOOKUP(C43,Price!B42:C144,2,0)</f>
        <v>0</v>
      </c>
      <c r="G43" s="37"/>
      <c r="H43" s="37"/>
      <c r="I43" s="36" t="n">
        <v>0.1</v>
      </c>
      <c r="J43" s="36"/>
      <c r="K43" s="33" t="n">
        <v>0.1</v>
      </c>
      <c r="L43" s="33" t="n">
        <f aca="false">M43*0.436</f>
        <v>0.0872</v>
      </c>
      <c r="M43" s="33" t="n">
        <v>0.2</v>
      </c>
      <c r="N43" s="33" t="n">
        <f aca="false">O43*0.83</f>
        <v>0.083</v>
      </c>
      <c r="O43" s="33" t="n">
        <v>0.1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customFormat="false" ht="15" hidden="false" customHeight="false" outlineLevel="0" collapsed="false">
      <c r="A44" s="20" t="s">
        <v>201</v>
      </c>
      <c r="B44" s="20" t="s">
        <v>202</v>
      </c>
      <c r="C44" s="20" t="s">
        <v>203</v>
      </c>
      <c r="D44" s="21" t="s">
        <v>60</v>
      </c>
      <c r="E44" s="22" t="n">
        <f aca="false">VLOOKUP(D44,Agrupación!$F$1:$G$24,2,0)</f>
        <v>-0.35</v>
      </c>
      <c r="F44" s="23" t="n">
        <f aca="false">VLOOKUP(C44,Price!B43:C145,2,0)</f>
        <v>0</v>
      </c>
      <c r="G44" s="37"/>
      <c r="H44" s="37"/>
      <c r="I44" s="36" t="n">
        <v>0.08</v>
      </c>
      <c r="J44" s="36"/>
      <c r="K44" s="33" t="n">
        <v>0.08</v>
      </c>
      <c r="L44" s="33" t="n">
        <f aca="false">M44*0.436</f>
        <v>0.06976</v>
      </c>
      <c r="M44" s="33" t="n">
        <v>0.16</v>
      </c>
      <c r="N44" s="33" t="n">
        <f aca="false">O44*0.83</f>
        <v>0.0664</v>
      </c>
      <c r="O44" s="33" t="n">
        <v>0.08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customFormat="false" ht="15" hidden="false" customHeight="false" outlineLevel="0" collapsed="false">
      <c r="A45" s="20" t="s">
        <v>204</v>
      </c>
      <c r="B45" s="20" t="s">
        <v>205</v>
      </c>
      <c r="C45" s="20" t="s">
        <v>206</v>
      </c>
      <c r="D45" s="21" t="s">
        <v>60</v>
      </c>
      <c r="E45" s="22" t="n">
        <f aca="false">VLOOKUP(D45,Agrupación!$F$1:$G$24,2,0)</f>
        <v>-0.35</v>
      </c>
      <c r="F45" s="23" t="n">
        <f aca="false">VLOOKUP(C45,Price!B44:C146,2,0)</f>
        <v>385</v>
      </c>
      <c r="G45" s="37"/>
      <c r="H45" s="37"/>
      <c r="I45" s="36" t="n">
        <v>0.18</v>
      </c>
      <c r="J45" s="36"/>
      <c r="K45" s="33" t="n">
        <v>0.18</v>
      </c>
      <c r="L45" s="33" t="n">
        <f aca="false">M45*0.436</f>
        <v>0.20056</v>
      </c>
      <c r="M45" s="33" t="n">
        <v>0.46</v>
      </c>
      <c r="N45" s="33" t="n">
        <f aca="false">O45*0.83</f>
        <v>0</v>
      </c>
      <c r="O45" s="33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1" t="s">
        <v>207</v>
      </c>
    </row>
    <row r="46" customFormat="false" ht="15" hidden="false" customHeight="false" outlineLevel="0" collapsed="false">
      <c r="A46" s="20" t="s">
        <v>208</v>
      </c>
      <c r="B46" s="20" t="s">
        <v>209</v>
      </c>
      <c r="C46" s="20" t="s">
        <v>210</v>
      </c>
      <c r="D46" s="21" t="s">
        <v>60</v>
      </c>
      <c r="E46" s="22" t="n">
        <f aca="false">VLOOKUP(D46,Agrupación!$F$1:$G$24,2,0)</f>
        <v>-0.35</v>
      </c>
      <c r="F46" s="23" t="n">
        <f aca="false">VLOOKUP(C46,Price!B45:C147,2,0)</f>
        <v>390</v>
      </c>
      <c r="G46" s="37" t="n">
        <v>0.06</v>
      </c>
      <c r="H46" s="37"/>
      <c r="I46" s="36" t="n">
        <v>0.04</v>
      </c>
      <c r="J46" s="36"/>
      <c r="K46" s="33" t="n">
        <v>0.1</v>
      </c>
      <c r="L46" s="33" t="n">
        <f aca="false">M46*0.436</f>
        <v>0.0436</v>
      </c>
      <c r="M46" s="33" t="n">
        <v>0.1</v>
      </c>
      <c r="N46" s="33" t="n">
        <f aca="false">O46*0.83</f>
        <v>0.1411</v>
      </c>
      <c r="O46" s="33" t="n">
        <v>0.17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1" t="s">
        <v>211</v>
      </c>
    </row>
    <row r="47" s="40" customFormat="true" ht="15" hidden="false" customHeight="false" outlineLevel="0" collapsed="false">
      <c r="A47" s="20" t="s">
        <v>212</v>
      </c>
      <c r="B47" s="20" t="s">
        <v>213</v>
      </c>
      <c r="C47" s="20" t="s">
        <v>214</v>
      </c>
      <c r="D47" s="21" t="s">
        <v>60</v>
      </c>
      <c r="E47" s="22" t="n">
        <f aca="false">VLOOKUP(D47,Agrupación!$F$1:$G$24,2,0)</f>
        <v>-0.35</v>
      </c>
      <c r="F47" s="23" t="e">
        <f aca="false">VLOOKUP(C47,Price!B46:C148,2,0)</f>
        <v>#N/A</v>
      </c>
      <c r="G47" s="37" t="n">
        <v>0.016</v>
      </c>
      <c r="H47" s="37" t="n">
        <v>0.034</v>
      </c>
      <c r="I47" s="36" t="n">
        <v>0.07</v>
      </c>
      <c r="J47" s="36"/>
      <c r="K47" s="33" t="n">
        <v>0.12</v>
      </c>
      <c r="L47" s="33" t="n">
        <f aca="false">M47*0.436</f>
        <v>0.15696</v>
      </c>
      <c r="M47" s="33" t="n">
        <v>0.36</v>
      </c>
      <c r="N47" s="33" t="n">
        <f aca="false">O47*0.83</f>
        <v>0.0996</v>
      </c>
      <c r="O47" s="33" t="n">
        <v>0.12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40" t="s">
        <v>215</v>
      </c>
    </row>
    <row r="48" customFormat="false" ht="15" hidden="false" customHeight="false" outlineLevel="0" collapsed="false">
      <c r="A48" s="20" t="s">
        <v>216</v>
      </c>
      <c r="B48" s="20" t="s">
        <v>217</v>
      </c>
      <c r="C48" s="20" t="s">
        <v>218</v>
      </c>
      <c r="D48" s="21" t="s">
        <v>104</v>
      </c>
      <c r="E48" s="22" t="s">
        <v>104</v>
      </c>
      <c r="F48" s="23" t="n">
        <f aca="false">VLOOKUP(C48,Price!B47:C149,2,0)</f>
        <v>270</v>
      </c>
      <c r="G48" s="37"/>
      <c r="H48" s="37"/>
      <c r="I48" s="36"/>
      <c r="J48" s="36"/>
      <c r="K48" s="33" t="n">
        <v>0.04</v>
      </c>
      <c r="L48" s="33" t="n">
        <f aca="false">M48*0.436</f>
        <v>0.06976</v>
      </c>
      <c r="M48" s="33" t="n">
        <v>0.16</v>
      </c>
      <c r="N48" s="33" t="n">
        <f aca="false">O48*0.83</f>
        <v>0.083</v>
      </c>
      <c r="O48" s="33" t="n">
        <v>0.1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customFormat="false" ht="15" hidden="false" customHeight="false" outlineLevel="0" collapsed="false">
      <c r="A49" s="20" t="s">
        <v>219</v>
      </c>
      <c r="B49" s="20" t="s">
        <v>220</v>
      </c>
      <c r="C49" s="20" t="s">
        <v>221</v>
      </c>
      <c r="D49" s="21" t="s">
        <v>73</v>
      </c>
      <c r="E49" s="22" t="n">
        <f aca="false">VLOOKUP(D49,Agrupación!$F$1:$G$24,2,0)</f>
        <v>0.666</v>
      </c>
      <c r="F49" s="23" t="n">
        <f aca="false">VLOOKUP(C49,Price!B48:C150,2,0)</f>
        <v>0</v>
      </c>
      <c r="G49" s="37" t="n">
        <v>0.05</v>
      </c>
      <c r="H49" s="37"/>
      <c r="I49" s="36"/>
      <c r="J49" s="36"/>
      <c r="K49" s="33" t="n">
        <v>0.05</v>
      </c>
      <c r="L49" s="33" t="n">
        <f aca="false">M49*0.436</f>
        <v>0.0436</v>
      </c>
      <c r="M49" s="33" t="n">
        <v>0.1</v>
      </c>
      <c r="N49" s="33" t="n">
        <f aca="false">O49*0.83</f>
        <v>0.083</v>
      </c>
      <c r="O49" s="33" t="n">
        <v>0.1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1" t="s">
        <v>222</v>
      </c>
    </row>
    <row r="50" customFormat="false" ht="15" hidden="false" customHeight="false" outlineLevel="0" collapsed="false">
      <c r="A50" s="20" t="s">
        <v>223</v>
      </c>
      <c r="B50" s="20" t="s">
        <v>224</v>
      </c>
      <c r="C50" s="20" t="s">
        <v>225</v>
      </c>
      <c r="D50" s="21" t="s">
        <v>104</v>
      </c>
      <c r="E50" s="22" t="s">
        <v>104</v>
      </c>
      <c r="F50" s="23" t="n">
        <f aca="false">VLOOKUP(C50,Price!B49:C151,2,0)</f>
        <v>0</v>
      </c>
      <c r="G50" s="37"/>
      <c r="H50" s="37"/>
      <c r="I50" s="36"/>
      <c r="J50" s="36"/>
      <c r="K50" s="33" t="n">
        <v>0.05</v>
      </c>
      <c r="L50" s="33" t="n">
        <f aca="false">M50*0.436</f>
        <v>0.0872</v>
      </c>
      <c r="M50" s="33" t="n">
        <v>0.2</v>
      </c>
      <c r="N50" s="33" t="n">
        <f aca="false">O50*0.83</f>
        <v>0.0415</v>
      </c>
      <c r="O50" s="33" t="n">
        <v>0.05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customFormat="false" ht="15" hidden="false" customHeight="false" outlineLevel="0" collapsed="false">
      <c r="A51" s="20" t="s">
        <v>226</v>
      </c>
      <c r="B51" s="20" t="s">
        <v>227</v>
      </c>
      <c r="C51" s="20" t="s">
        <v>228</v>
      </c>
      <c r="D51" s="21" t="s">
        <v>104</v>
      </c>
      <c r="E51" s="22" t="s">
        <v>104</v>
      </c>
      <c r="F51" s="23" t="n">
        <f aca="false">VLOOKUP(C51,Price!B50:C152,2,0)</f>
        <v>0</v>
      </c>
      <c r="G51" s="37"/>
      <c r="H51" s="37"/>
      <c r="I51" s="36"/>
      <c r="J51" s="36"/>
      <c r="K51" s="33" t="n">
        <v>0.06</v>
      </c>
      <c r="L51" s="33" t="n">
        <f aca="false">M51*0.436</f>
        <v>0.05232</v>
      </c>
      <c r="M51" s="33" t="n">
        <v>0.12</v>
      </c>
      <c r="N51" s="33" t="n">
        <f aca="false">O51*0.83</f>
        <v>0.083</v>
      </c>
      <c r="O51" s="33" t="n">
        <v>0.1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customFormat="false" ht="15" hidden="false" customHeight="false" outlineLevel="0" collapsed="false">
      <c r="A52" s="20" t="s">
        <v>229</v>
      </c>
      <c r="B52" s="20" t="s">
        <v>230</v>
      </c>
      <c r="C52" s="20" t="s">
        <v>231</v>
      </c>
      <c r="D52" s="21" t="s">
        <v>104</v>
      </c>
      <c r="E52" s="22" t="s">
        <v>104</v>
      </c>
      <c r="F52" s="23" t="n">
        <f aca="false">VLOOKUP(C52,Price!B51:C153,2,0)</f>
        <v>0</v>
      </c>
      <c r="G52" s="37"/>
      <c r="H52" s="37"/>
      <c r="I52" s="36"/>
      <c r="J52" s="36"/>
      <c r="K52" s="33" t="n">
        <v>0.06</v>
      </c>
      <c r="L52" s="33" t="n">
        <f aca="false">M52*0.436</f>
        <v>0.06976</v>
      </c>
      <c r="M52" s="33" t="n">
        <v>0.16</v>
      </c>
      <c r="N52" s="33" t="n">
        <f aca="false">O52*0.83</f>
        <v>0.083</v>
      </c>
      <c r="O52" s="33" t="n">
        <v>0.1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="40" customFormat="true" ht="15" hidden="false" customHeight="false" outlineLevel="0" collapsed="false">
      <c r="A53" s="20" t="s">
        <v>232</v>
      </c>
      <c r="B53" s="20" t="s">
        <v>233</v>
      </c>
      <c r="C53" s="20" t="s">
        <v>234</v>
      </c>
      <c r="D53" s="21" t="s">
        <v>104</v>
      </c>
      <c r="E53" s="22" t="s">
        <v>104</v>
      </c>
      <c r="F53" s="23" t="n">
        <f aca="false">VLOOKUP(C53,Price!B52:C154,2,0)</f>
        <v>0</v>
      </c>
      <c r="G53" s="37"/>
      <c r="H53" s="37"/>
      <c r="I53" s="36"/>
      <c r="J53" s="36"/>
      <c r="K53" s="33" t="n">
        <v>0.1</v>
      </c>
      <c r="L53" s="33" t="n">
        <f aca="false">M53*0.436</f>
        <v>0.0872</v>
      </c>
      <c r="M53" s="33" t="n">
        <v>0.2</v>
      </c>
      <c r="N53" s="33" t="n">
        <f aca="false">O53*0.83</f>
        <v>0</v>
      </c>
      <c r="O53" s="33" t="n">
        <v>0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customFormat="false" ht="15" hidden="false" customHeight="false" outlineLevel="0" collapsed="false">
      <c r="A54" s="20" t="s">
        <v>235</v>
      </c>
      <c r="B54" s="42" t="s">
        <v>236</v>
      </c>
      <c r="C54" s="42" t="s">
        <v>237</v>
      </c>
      <c r="D54" s="21" t="s">
        <v>104</v>
      </c>
      <c r="E54" s="22" t="s">
        <v>104</v>
      </c>
      <c r="F54" s="23" t="n">
        <f aca="false">VLOOKUP(C54,Price!B53:C155,2,0)</f>
        <v>0</v>
      </c>
      <c r="G54" s="37"/>
      <c r="H54" s="37"/>
      <c r="I54" s="36"/>
      <c r="J54" s="36"/>
      <c r="K54" s="33" t="n">
        <v>0.07</v>
      </c>
      <c r="L54" s="33" t="n">
        <f aca="false">M54*0.436</f>
        <v>0.0654</v>
      </c>
      <c r="M54" s="33" t="n">
        <v>0.15</v>
      </c>
      <c r="N54" s="33" t="n">
        <f aca="false">O54*0.83</f>
        <v>0.0498</v>
      </c>
      <c r="O54" s="33" t="n">
        <v>0.06</v>
      </c>
      <c r="P54" s="32"/>
      <c r="Q54" s="34" t="n">
        <v>0.05</v>
      </c>
      <c r="R54" s="32"/>
      <c r="S54" s="32"/>
      <c r="T54" s="32"/>
      <c r="U54" s="32"/>
      <c r="V54" s="32"/>
      <c r="W54" s="32"/>
      <c r="X54" s="32"/>
      <c r="Y54" s="32"/>
    </row>
    <row r="55" s="40" customFormat="true" ht="15" hidden="false" customHeight="false" outlineLevel="0" collapsed="false">
      <c r="A55" s="20" t="s">
        <v>238</v>
      </c>
      <c r="B55" s="42" t="s">
        <v>239</v>
      </c>
      <c r="C55" s="42" t="s">
        <v>240</v>
      </c>
      <c r="D55" s="21" t="s">
        <v>104</v>
      </c>
      <c r="E55" s="22" t="s">
        <v>104</v>
      </c>
      <c r="F55" s="23" t="n">
        <f aca="false">VLOOKUP(C55,Price!B54:C156,2,0)</f>
        <v>0</v>
      </c>
      <c r="G55" s="37"/>
      <c r="H55" s="37"/>
      <c r="I55" s="36"/>
      <c r="J55" s="36"/>
      <c r="K55" s="33" t="n">
        <v>0.08</v>
      </c>
      <c r="L55" s="33" t="n">
        <f aca="false">M55*0.436</f>
        <v>0.03488</v>
      </c>
      <c r="M55" s="33" t="n">
        <v>0.08</v>
      </c>
      <c r="N55" s="33" t="n">
        <f aca="false">O55*0.83</f>
        <v>0.083</v>
      </c>
      <c r="O55" s="33" t="n">
        <v>0.1</v>
      </c>
      <c r="P55" s="32"/>
      <c r="Q55" s="34" t="n">
        <v>0.05</v>
      </c>
      <c r="R55" s="32"/>
      <c r="S55" s="32"/>
      <c r="T55" s="32"/>
      <c r="U55" s="32"/>
      <c r="V55" s="32"/>
      <c r="W55" s="32"/>
      <c r="X55" s="32"/>
      <c r="Y55" s="32"/>
    </row>
    <row r="56" customFormat="false" ht="15" hidden="false" customHeight="false" outlineLevel="0" collapsed="false">
      <c r="A56" s="20" t="s">
        <v>241</v>
      </c>
      <c r="B56" s="20" t="s">
        <v>242</v>
      </c>
      <c r="C56" s="20" t="s">
        <v>243</v>
      </c>
      <c r="D56" s="21" t="s">
        <v>104</v>
      </c>
      <c r="E56" s="22" t="s">
        <v>104</v>
      </c>
      <c r="F56" s="23" t="n">
        <f aca="false">VLOOKUP(C56,Price!B55:C157,2,0)</f>
        <v>0</v>
      </c>
      <c r="G56" s="37"/>
      <c r="H56" s="37"/>
      <c r="I56" s="36"/>
      <c r="J56" s="36"/>
      <c r="K56" s="33" t="n">
        <v>0</v>
      </c>
      <c r="L56" s="33" t="n">
        <f aca="false">M56*0.436</f>
        <v>0.07848</v>
      </c>
      <c r="M56" s="33" t="n">
        <v>0.18</v>
      </c>
      <c r="N56" s="33" t="n">
        <f aca="false">O56*0.83</f>
        <v>0</v>
      </c>
      <c r="O56" s="33" t="n">
        <v>0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customFormat="false" ht="15" hidden="false" customHeight="false" outlineLevel="0" collapsed="false">
      <c r="A57" s="20" t="s">
        <v>244</v>
      </c>
      <c r="B57" s="20" t="s">
        <v>245</v>
      </c>
      <c r="C57" s="20" t="s">
        <v>246</v>
      </c>
      <c r="D57" s="21" t="s">
        <v>104</v>
      </c>
      <c r="E57" s="22" t="s">
        <v>104</v>
      </c>
      <c r="F57" s="23" t="n">
        <f aca="false">VLOOKUP(C57,Price!B56:C158,2,0)</f>
        <v>0</v>
      </c>
      <c r="G57" s="37"/>
      <c r="H57" s="37"/>
      <c r="I57" s="36"/>
      <c r="J57" s="36"/>
      <c r="K57" s="33" t="n">
        <v>0</v>
      </c>
      <c r="L57" s="33" t="n">
        <f aca="false">M57*0.436</f>
        <v>0.1962</v>
      </c>
      <c r="M57" s="33" t="n">
        <v>0.45</v>
      </c>
      <c r="N57" s="33" t="n">
        <f aca="false">O57*0.83</f>
        <v>0</v>
      </c>
      <c r="O57" s="33" t="n">
        <v>0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="40" customFormat="true" ht="15" hidden="false" customHeight="false" outlineLevel="0" collapsed="false">
      <c r="A58" s="20" t="s">
        <v>247</v>
      </c>
      <c r="B58" s="20" t="s">
        <v>248</v>
      </c>
      <c r="C58" s="20" t="s">
        <v>249</v>
      </c>
      <c r="D58" s="21" t="s">
        <v>104</v>
      </c>
      <c r="E58" s="22" t="s">
        <v>104</v>
      </c>
      <c r="F58" s="23" t="n">
        <f aca="false">VLOOKUP(C58,Price!B57:C159,2,0)</f>
        <v>0</v>
      </c>
      <c r="G58" s="37"/>
      <c r="H58" s="37"/>
      <c r="I58" s="36"/>
      <c r="J58" s="36"/>
      <c r="K58" s="32"/>
      <c r="L58" s="33" t="n">
        <f aca="false">M58*0.436</f>
        <v>0.23544</v>
      </c>
      <c r="M58" s="34" t="n">
        <v>0.54</v>
      </c>
      <c r="N58" s="34" t="n">
        <f aca="false">O58*0.83</f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customFormat="false" ht="15" hidden="false" customHeight="false" outlineLevel="0" collapsed="false">
      <c r="A59" s="20" t="s">
        <v>250</v>
      </c>
      <c r="B59" s="42" t="s">
        <v>251</v>
      </c>
      <c r="C59" s="42" t="s">
        <v>252</v>
      </c>
      <c r="D59" s="21" t="s">
        <v>73</v>
      </c>
      <c r="E59" s="22" t="n">
        <f aca="false">VLOOKUP(D59,Agrupación!$F$1:$G$24,2,0)</f>
        <v>0.666</v>
      </c>
      <c r="F59" s="23" t="n">
        <f aca="false">VLOOKUP(C59,Price!B58:C160,2,0)</f>
        <v>320</v>
      </c>
      <c r="G59" s="37" t="n">
        <v>0.46</v>
      </c>
      <c r="H59" s="37"/>
      <c r="I59" s="36"/>
      <c r="J59" s="36"/>
      <c r="K59" s="36" t="n">
        <v>0.46</v>
      </c>
      <c r="L59" s="33" t="n">
        <f aca="false">M59*0.436</f>
        <v>0</v>
      </c>
      <c r="M59" s="32"/>
      <c r="N59" s="32" t="n">
        <f aca="false">O59*0.83</f>
        <v>0</v>
      </c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customFormat="false" ht="15" hidden="false" customHeight="false" outlineLevel="0" collapsed="false">
      <c r="A60" s="20" t="s">
        <v>253</v>
      </c>
      <c r="B60" s="42" t="s">
        <v>254</v>
      </c>
      <c r="C60" s="42" t="s">
        <v>255</v>
      </c>
      <c r="D60" s="21" t="s">
        <v>73</v>
      </c>
      <c r="E60" s="22" t="n">
        <f aca="false">VLOOKUP(D60,Agrupación!$F$1:$G$24,2,0)</f>
        <v>0.666</v>
      </c>
      <c r="F60" s="23" t="n">
        <f aca="false">VLOOKUP(C60,Price!B59:C161,2,0)</f>
        <v>0</v>
      </c>
      <c r="G60" s="37" t="n">
        <v>0.46</v>
      </c>
      <c r="H60" s="37"/>
      <c r="I60" s="36"/>
      <c r="J60" s="36"/>
      <c r="K60" s="36" t="n">
        <v>0.46</v>
      </c>
      <c r="L60" s="33" t="n">
        <f aca="false">M60*0.436</f>
        <v>0</v>
      </c>
      <c r="M60" s="32"/>
      <c r="N60" s="32" t="n">
        <f aca="false">O60*0.83</f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customFormat="false" ht="15" hidden="false" customHeight="false" outlineLevel="0" collapsed="false">
      <c r="A61" s="20" t="s">
        <v>256</v>
      </c>
      <c r="B61" s="42" t="s">
        <v>257</v>
      </c>
      <c r="C61" s="42" t="s">
        <v>258</v>
      </c>
      <c r="D61" s="21" t="s">
        <v>73</v>
      </c>
      <c r="E61" s="22" t="n">
        <f aca="false">VLOOKUP(D61,Agrupación!$F$1:$G$24,2,0)</f>
        <v>0.666</v>
      </c>
      <c r="F61" s="23" t="n">
        <f aca="false">VLOOKUP(C61,Price!B60:C162,2,0)</f>
        <v>0</v>
      </c>
      <c r="G61" s="37" t="n">
        <v>0.4</v>
      </c>
      <c r="H61" s="37"/>
      <c r="I61" s="36"/>
      <c r="J61" s="36"/>
      <c r="K61" s="36" t="n">
        <v>0.4</v>
      </c>
      <c r="L61" s="33" t="n">
        <f aca="false">M61*0.436</f>
        <v>0</v>
      </c>
      <c r="M61" s="32"/>
      <c r="N61" s="32" t="n">
        <f aca="false">O61*0.83</f>
        <v>0</v>
      </c>
      <c r="O61" s="32"/>
      <c r="P61" s="32"/>
      <c r="Q61" s="34" t="n">
        <f aca="false">R61*0.322</f>
        <v>0.04508</v>
      </c>
      <c r="R61" s="34" t="n">
        <v>0.14</v>
      </c>
      <c r="S61" s="34"/>
      <c r="T61" s="32"/>
      <c r="U61" s="32"/>
      <c r="V61" s="32"/>
      <c r="W61" s="32"/>
      <c r="X61" s="32"/>
      <c r="Y61" s="34"/>
    </row>
    <row r="62" customFormat="false" ht="15" hidden="false" customHeight="false" outlineLevel="0" collapsed="false">
      <c r="A62" s="20" t="s">
        <v>259</v>
      </c>
      <c r="B62" s="42" t="s">
        <v>260</v>
      </c>
      <c r="C62" s="42" t="s">
        <v>261</v>
      </c>
      <c r="D62" s="21" t="s">
        <v>69</v>
      </c>
      <c r="E62" s="22" t="n">
        <f aca="false">VLOOKUP(D62,Agrupación!$F$1:$G$24,2,0)</f>
        <v>0.429</v>
      </c>
      <c r="F62" s="23" t="n">
        <f aca="false">VLOOKUP(C62,Price!B61:C163,2,0)</f>
        <v>0</v>
      </c>
      <c r="G62" s="37"/>
      <c r="H62" s="37" t="n">
        <v>0.065</v>
      </c>
      <c r="I62" s="36" t="n">
        <v>0.195</v>
      </c>
      <c r="J62" s="36"/>
      <c r="K62" s="36" t="n">
        <v>0.26</v>
      </c>
      <c r="L62" s="33" t="n">
        <f aca="false">M62*0.436</f>
        <v>0</v>
      </c>
      <c r="M62" s="32"/>
      <c r="N62" s="32" t="n">
        <f aca="false">O62*0.83</f>
        <v>0</v>
      </c>
      <c r="O62" s="32"/>
      <c r="P62" s="32"/>
      <c r="Q62" s="34" t="n">
        <f aca="false">R62*0.322</f>
        <v>0.11914</v>
      </c>
      <c r="R62" s="34" t="n">
        <v>0.37</v>
      </c>
      <c r="S62" s="34"/>
      <c r="T62" s="32"/>
      <c r="U62" s="32"/>
      <c r="V62" s="32"/>
      <c r="W62" s="32"/>
      <c r="X62" s="32"/>
      <c r="Y62" s="34"/>
    </row>
    <row r="63" customFormat="false" ht="15" hidden="false" customHeight="false" outlineLevel="0" collapsed="false">
      <c r="A63" s="20" t="s">
        <v>262</v>
      </c>
      <c r="B63" s="42" t="s">
        <v>263</v>
      </c>
      <c r="C63" s="42" t="s">
        <v>264</v>
      </c>
      <c r="D63" s="21" t="s">
        <v>69</v>
      </c>
      <c r="E63" s="22" t="n">
        <f aca="false">VLOOKUP(D63,Agrupación!$F$1:$G$24,2,0)</f>
        <v>0.429</v>
      </c>
      <c r="F63" s="23" t="n">
        <f aca="false">VLOOKUP(C63,Price!B62:C164,2,0)</f>
        <v>0</v>
      </c>
      <c r="G63" s="37"/>
      <c r="H63" s="37"/>
      <c r="I63" s="36" t="n">
        <v>0.21</v>
      </c>
      <c r="J63" s="36"/>
      <c r="K63" s="36" t="n">
        <v>0.21</v>
      </c>
      <c r="L63" s="33" t="n">
        <f aca="false">M63*0.436</f>
        <v>0</v>
      </c>
      <c r="M63" s="32"/>
      <c r="N63" s="32" t="n">
        <f aca="false">O63*0.83</f>
        <v>0</v>
      </c>
      <c r="O63" s="32"/>
      <c r="P63" s="32"/>
      <c r="Q63" s="32"/>
      <c r="R63" s="34"/>
      <c r="S63" s="34"/>
      <c r="T63" s="32"/>
      <c r="U63" s="32"/>
      <c r="V63" s="32"/>
      <c r="W63" s="32"/>
      <c r="X63" s="32"/>
      <c r="Y63" s="34"/>
      <c r="Z63" s="39" t="s">
        <v>265</v>
      </c>
    </row>
    <row r="64" customFormat="false" ht="15" hidden="false" customHeight="false" outlineLevel="0" collapsed="false">
      <c r="A64" s="20" t="s">
        <v>266</v>
      </c>
      <c r="B64" s="20" t="s">
        <v>267</v>
      </c>
      <c r="C64" s="20" t="s">
        <v>268</v>
      </c>
      <c r="D64" s="21" t="s">
        <v>89</v>
      </c>
      <c r="E64" s="22" t="n">
        <f aca="false">VLOOKUP(D64,Agrupación!$F$1:$G$24,2,0)</f>
        <v>-0.748</v>
      </c>
      <c r="F64" s="23" t="n">
        <f aca="false">VLOOKUP(C64,Price!B63:C165,2,0)</f>
        <v>0</v>
      </c>
      <c r="G64" s="37" t="n">
        <v>0.16</v>
      </c>
      <c r="H64" s="37" t="n">
        <v>0.08</v>
      </c>
      <c r="I64" s="36" t="n">
        <v>0.08</v>
      </c>
      <c r="J64" s="36"/>
      <c r="K64" s="38" t="n">
        <v>0.32</v>
      </c>
      <c r="L64" s="33" t="n">
        <f aca="false">M64*0.436</f>
        <v>0</v>
      </c>
      <c r="M64" s="32"/>
      <c r="N64" s="32" t="n">
        <f aca="false">O64*0.83</f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1" t="s">
        <v>269</v>
      </c>
    </row>
    <row r="65" customFormat="false" ht="15" hidden="false" customHeight="false" outlineLevel="0" collapsed="false">
      <c r="A65" s="20" t="s">
        <v>270</v>
      </c>
      <c r="B65" s="20" t="s">
        <v>271</v>
      </c>
      <c r="C65" s="20" t="s">
        <v>272</v>
      </c>
      <c r="D65" s="21" t="s">
        <v>89</v>
      </c>
      <c r="E65" s="22" t="n">
        <f aca="false">VLOOKUP(D65,Agrupación!$F$1:$G$24,2,0)</f>
        <v>-0.748</v>
      </c>
      <c r="F65" s="23" t="n">
        <f aca="false">VLOOKUP(C65,Price!B64:C166,2,0)</f>
        <v>0</v>
      </c>
      <c r="G65" s="37"/>
      <c r="H65" s="37" t="n">
        <v>0.1</v>
      </c>
      <c r="I65" s="36" t="n">
        <v>0.1</v>
      </c>
      <c r="J65" s="36"/>
      <c r="K65" s="38" t="n">
        <v>0.2</v>
      </c>
      <c r="L65" s="33" t="n">
        <f aca="false">M65*0.436</f>
        <v>0</v>
      </c>
      <c r="M65" s="32"/>
      <c r="N65" s="32" t="n">
        <f aca="false">O65*0.83</f>
        <v>0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1" t="s">
        <v>269</v>
      </c>
    </row>
    <row r="66" s="40" customFormat="true" ht="15" hidden="false" customHeight="false" outlineLevel="0" collapsed="false">
      <c r="A66" s="20" t="s">
        <v>273</v>
      </c>
      <c r="B66" s="20" t="s">
        <v>274</v>
      </c>
      <c r="C66" s="20" t="s">
        <v>275</v>
      </c>
      <c r="D66" s="21" t="s">
        <v>89</v>
      </c>
      <c r="E66" s="22" t="n">
        <f aca="false">VLOOKUP(D66,Agrupación!$F$1:$G$24,2,0)</f>
        <v>-0.748</v>
      </c>
      <c r="F66" s="23" t="n">
        <f aca="false">VLOOKUP(C66,Price!B65:C167,2,0)</f>
        <v>0</v>
      </c>
      <c r="G66" s="37" t="n">
        <v>0.14</v>
      </c>
      <c r="H66" s="37" t="n">
        <v>0.05</v>
      </c>
      <c r="I66" s="36" t="n">
        <v>0.07</v>
      </c>
      <c r="J66" s="36"/>
      <c r="K66" s="38" t="n">
        <f aca="false">SUM(G66:I66)</f>
        <v>0.26</v>
      </c>
      <c r="L66" s="33" t="n">
        <f aca="false">M66*0.436</f>
        <v>0</v>
      </c>
      <c r="M66" s="32"/>
      <c r="N66" s="32" t="n">
        <f aca="false">O66*0.83</f>
        <v>0</v>
      </c>
      <c r="O66" s="32"/>
      <c r="P66" s="32"/>
      <c r="Q66" s="34" t="n">
        <f aca="false">S66*0.4</f>
        <v>0.024</v>
      </c>
      <c r="R66" s="32"/>
      <c r="S66" s="34" t="n">
        <v>0.06</v>
      </c>
      <c r="T66" s="32"/>
      <c r="U66" s="32"/>
      <c r="V66" s="32"/>
      <c r="W66" s="32"/>
      <c r="X66" s="32"/>
      <c r="Y66" s="32"/>
      <c r="Z66" s="41" t="s">
        <v>276</v>
      </c>
    </row>
    <row r="67" customFormat="false" ht="15" hidden="false" customHeight="false" outlineLevel="0" collapsed="false">
      <c r="A67" s="20" t="s">
        <v>277</v>
      </c>
      <c r="B67" s="42" t="s">
        <v>278</v>
      </c>
      <c r="C67" s="42" t="s">
        <v>279</v>
      </c>
      <c r="D67" s="21" t="s">
        <v>89</v>
      </c>
      <c r="E67" s="22" t="n">
        <f aca="false">VLOOKUP(D67,Agrupación!$F$1:$G$24,2,0)</f>
        <v>-0.748</v>
      </c>
      <c r="F67" s="23" t="n">
        <f aca="false">VLOOKUP(C67,Price!B66:C168,2,0)</f>
        <v>0</v>
      </c>
      <c r="G67" s="37"/>
      <c r="H67" s="37" t="n">
        <v>0.09</v>
      </c>
      <c r="I67" s="36"/>
      <c r="J67" s="36"/>
      <c r="K67" s="33" t="n">
        <v>0.09</v>
      </c>
      <c r="L67" s="33" t="n">
        <f aca="false">M67*0.436</f>
        <v>0</v>
      </c>
      <c r="M67" s="32"/>
      <c r="N67" s="32" t="n">
        <f aca="false">O67*0.83</f>
        <v>0</v>
      </c>
      <c r="O67" s="32"/>
      <c r="P67" s="32"/>
      <c r="Q67" s="32"/>
      <c r="R67" s="32"/>
      <c r="S67" s="32"/>
      <c r="T67" s="34" t="n">
        <f aca="false">U67*0.715</f>
        <v>0.1144</v>
      </c>
      <c r="U67" s="34" t="n">
        <v>0.16</v>
      </c>
      <c r="V67" s="32"/>
      <c r="W67" s="32"/>
      <c r="X67" s="32"/>
      <c r="Y67" s="32"/>
      <c r="Z67" s="1" t="s">
        <v>280</v>
      </c>
    </row>
    <row r="68" customFormat="false" ht="15" hidden="false" customHeight="false" outlineLevel="0" collapsed="false">
      <c r="A68" s="1" t="s">
        <v>281</v>
      </c>
      <c r="B68" s="42" t="s">
        <v>282</v>
      </c>
      <c r="C68" s="42" t="s">
        <v>283</v>
      </c>
      <c r="D68" s="45" t="s">
        <v>89</v>
      </c>
      <c r="E68" s="46" t="n">
        <f aca="false">VLOOKUP(D68,Agrupación!$F$1:$G$24,2,0)</f>
        <v>-0.748</v>
      </c>
      <c r="F68" s="47" t="n">
        <f aca="false">VLOOKUP(C68,Price!B67:C169,2,0)</f>
        <v>0</v>
      </c>
      <c r="G68" s="48"/>
      <c r="H68" s="37" t="n">
        <v>0.07</v>
      </c>
      <c r="I68" s="36"/>
      <c r="J68" s="36"/>
      <c r="K68" s="33" t="n">
        <v>0.07</v>
      </c>
      <c r="L68" s="33" t="n">
        <f aca="false">M68*0.436</f>
        <v>0</v>
      </c>
      <c r="M68" s="32"/>
      <c r="N68" s="32" t="n">
        <f aca="false">O68*0.83</f>
        <v>0</v>
      </c>
      <c r="O68" s="32"/>
      <c r="P68" s="32"/>
      <c r="Q68" s="32"/>
      <c r="R68" s="32"/>
      <c r="S68" s="32"/>
      <c r="T68" s="32"/>
      <c r="U68" s="32"/>
      <c r="V68" s="36" t="n">
        <f aca="false">W68*0.603</f>
        <v>0.057285</v>
      </c>
      <c r="W68" s="36" t="n">
        <v>0.095</v>
      </c>
      <c r="X68" s="36"/>
      <c r="Y68" s="35"/>
      <c r="Z68" s="1" t="s">
        <v>284</v>
      </c>
    </row>
    <row r="69" customFormat="false" ht="15" hidden="false" customHeight="false" outlineLevel="0" collapsed="false">
      <c r="A69" s="1" t="s">
        <v>285</v>
      </c>
      <c r="B69" s="42" t="s">
        <v>286</v>
      </c>
      <c r="C69" s="1" t="s">
        <v>287</v>
      </c>
      <c r="D69" s="49" t="s">
        <v>73</v>
      </c>
      <c r="E69" s="50" t="n">
        <f aca="false">VLOOKUP(D69,Agrupación!$F$1:$G$24,2,0)</f>
        <v>0.666</v>
      </c>
      <c r="F69" s="51" t="n">
        <f aca="false">VLOOKUP(C69,Price!B68:C170,2,0)</f>
        <v>0</v>
      </c>
      <c r="G69" s="48" t="n">
        <v>0.23</v>
      </c>
      <c r="H69" s="37"/>
      <c r="I69" s="36" t="n">
        <v>0.1</v>
      </c>
      <c r="J69" s="36"/>
      <c r="K69" s="33" t="n">
        <v>0.33</v>
      </c>
      <c r="L69" s="33" t="n">
        <f aca="false">M69*0.436</f>
        <v>0</v>
      </c>
      <c r="M69" s="32"/>
      <c r="N69" s="32" t="n">
        <f aca="false">O69*0.83</f>
        <v>0</v>
      </c>
      <c r="O69" s="32"/>
      <c r="P69" s="34" t="n">
        <v>0.05</v>
      </c>
      <c r="Q69" s="34" t="n">
        <f aca="false">S69*0.4</f>
        <v>0.12</v>
      </c>
      <c r="R69" s="32"/>
      <c r="S69" s="34" t="n">
        <v>0.3</v>
      </c>
      <c r="T69" s="32"/>
      <c r="U69" s="32"/>
      <c r="V69" s="32"/>
      <c r="W69" s="32"/>
      <c r="X69" s="32"/>
      <c r="Y69" s="35"/>
      <c r="Z69" s="39" t="s">
        <v>288</v>
      </c>
    </row>
    <row r="70" customFormat="false" ht="15" hidden="false" customHeight="false" outlineLevel="0" collapsed="false">
      <c r="A70" s="1" t="s">
        <v>289</v>
      </c>
      <c r="B70" s="42" t="s">
        <v>290</v>
      </c>
      <c r="C70" s="1" t="s">
        <v>291</v>
      </c>
      <c r="D70" s="49" t="s">
        <v>73</v>
      </c>
      <c r="E70" s="50" t="n">
        <f aca="false">VLOOKUP(D70,Agrupación!$F$1:$G$24,2,0)</f>
        <v>0.666</v>
      </c>
      <c r="F70" s="51" t="n">
        <f aca="false">VLOOKUP(C70,Price!B69:C171,2,0)</f>
        <v>0</v>
      </c>
      <c r="G70" s="48" t="n">
        <v>0.15</v>
      </c>
      <c r="H70" s="37"/>
      <c r="I70" s="36" t="n">
        <v>0.03</v>
      </c>
      <c r="J70" s="36"/>
      <c r="K70" s="34" t="n">
        <v>0.18</v>
      </c>
      <c r="L70" s="33" t="n">
        <f aca="false">M70*0.436</f>
        <v>0</v>
      </c>
      <c r="M70" s="32"/>
      <c r="N70" s="32" t="n">
        <f aca="false">O70*0.83</f>
        <v>0</v>
      </c>
      <c r="O70" s="32"/>
      <c r="P70" s="34" t="n">
        <v>0.12</v>
      </c>
      <c r="Q70" s="34" t="n">
        <f aca="false">S70*0.4</f>
        <v>0.02</v>
      </c>
      <c r="R70" s="32"/>
      <c r="S70" s="34" t="n">
        <v>0.05</v>
      </c>
      <c r="T70" s="32"/>
      <c r="U70" s="32"/>
      <c r="V70" s="32"/>
      <c r="W70" s="32"/>
      <c r="X70" s="32"/>
      <c r="Y70" s="35"/>
      <c r="Z70" s="39" t="s">
        <v>292</v>
      </c>
    </row>
    <row r="71" customFormat="false" ht="15" hidden="false" customHeight="false" outlineLevel="0" collapsed="false">
      <c r="A71" s="1" t="s">
        <v>293</v>
      </c>
      <c r="B71" s="1" t="s">
        <v>294</v>
      </c>
      <c r="C71" s="1" t="s">
        <v>295</v>
      </c>
      <c r="D71" s="49" t="s">
        <v>60</v>
      </c>
      <c r="E71" s="50" t="n">
        <f aca="false">VLOOKUP(D71,Agrupación!$F$1:$G$24,2,0)</f>
        <v>-0.35</v>
      </c>
      <c r="F71" s="51" t="n">
        <f aca="false">VLOOKUP(C71,Price!B70:C172,2,0)</f>
        <v>0</v>
      </c>
      <c r="G71" s="48"/>
      <c r="H71" s="37" t="n">
        <v>0.13</v>
      </c>
      <c r="I71" s="36"/>
      <c r="J71" s="36"/>
      <c r="K71" s="34" t="n">
        <v>0.13</v>
      </c>
      <c r="L71" s="33" t="n">
        <f aca="false">M71*0.436</f>
        <v>0</v>
      </c>
      <c r="M71" s="32"/>
      <c r="N71" s="32" t="n">
        <f aca="false">O71*0.83</f>
        <v>0</v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5"/>
    </row>
    <row r="72" customFormat="false" ht="13.5" hidden="false" customHeight="true" outlineLevel="0" collapsed="false">
      <c r="A72" s="1" t="s">
        <v>296</v>
      </c>
      <c r="B72" s="42" t="s">
        <v>297</v>
      </c>
      <c r="C72" s="1" t="s">
        <v>298</v>
      </c>
      <c r="D72" s="49" t="s">
        <v>60</v>
      </c>
      <c r="E72" s="50" t="n">
        <f aca="false">VLOOKUP(D72,Agrupación!$F$1:$G$24,2,0)</f>
        <v>-0.35</v>
      </c>
      <c r="F72" s="51" t="n">
        <f aca="false">VLOOKUP(C72,Price!B71:C173,2,0)</f>
        <v>0</v>
      </c>
      <c r="G72" s="48"/>
      <c r="H72" s="37" t="n">
        <v>0</v>
      </c>
      <c r="I72" s="36" t="n">
        <v>0.5</v>
      </c>
      <c r="J72" s="36"/>
      <c r="K72" s="36" t="n">
        <v>0.333</v>
      </c>
      <c r="L72" s="33" t="n">
        <f aca="false">M72*0.436</f>
        <v>0</v>
      </c>
      <c r="M72" s="32"/>
      <c r="N72" s="32" t="n">
        <f aca="false">O72*0.83</f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5"/>
    </row>
    <row r="73" customFormat="false" ht="15" hidden="false" customHeight="false" outlineLevel="0" collapsed="false">
      <c r="A73" s="1" t="s">
        <v>299</v>
      </c>
      <c r="B73" s="42" t="s">
        <v>300</v>
      </c>
      <c r="C73" s="1" t="s">
        <v>301</v>
      </c>
      <c r="D73" s="49" t="s">
        <v>60</v>
      </c>
      <c r="E73" s="50" t="n">
        <f aca="false">VLOOKUP(D73,Agrupación!$F$1:$G$24,2,0)</f>
        <v>-0.35</v>
      </c>
      <c r="F73" s="51" t="n">
        <f aca="false">VLOOKUP(C73,Price!B72:C174,2,0)</f>
        <v>0</v>
      </c>
      <c r="G73" s="48"/>
      <c r="H73" s="37" t="n">
        <v>0.166</v>
      </c>
      <c r="I73" s="36" t="n">
        <v>0.166</v>
      </c>
      <c r="J73" s="36"/>
      <c r="K73" s="34" t="n">
        <v>0.27</v>
      </c>
      <c r="L73" s="33" t="n">
        <f aca="false">M73*0.436</f>
        <v>0</v>
      </c>
      <c r="M73" s="32"/>
      <c r="N73" s="32" t="n">
        <f aca="false">O73*0.83</f>
        <v>0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5"/>
      <c r="Z73" s="1" t="s">
        <v>302</v>
      </c>
    </row>
    <row r="74" customFormat="false" ht="15" hidden="false" customHeight="false" outlineLevel="0" collapsed="false">
      <c r="A74" s="1" t="s">
        <v>303</v>
      </c>
      <c r="B74" s="42" t="s">
        <v>304</v>
      </c>
      <c r="C74" s="1" t="s">
        <v>305</v>
      </c>
      <c r="D74" s="49" t="s">
        <v>60</v>
      </c>
      <c r="E74" s="50" t="n">
        <f aca="false">VLOOKUP(D74,Agrupación!$F$1:$G$24,2,0)</f>
        <v>-0.35</v>
      </c>
      <c r="F74" s="51" t="n">
        <f aca="false">VLOOKUP(C74,Price!B73:C175,2,0)</f>
        <v>0</v>
      </c>
      <c r="G74" s="48"/>
      <c r="H74" s="37" t="n">
        <v>0.1</v>
      </c>
      <c r="I74" s="36" t="n">
        <v>0.1</v>
      </c>
      <c r="J74" s="36"/>
      <c r="K74" s="34" t="n">
        <v>0.2</v>
      </c>
      <c r="L74" s="33" t="n">
        <f aca="false">M74*0.436</f>
        <v>0</v>
      </c>
      <c r="M74" s="32"/>
      <c r="N74" s="32" t="n">
        <f aca="false">O74*0.83</f>
        <v>0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5"/>
    </row>
    <row r="75" customFormat="false" ht="15" hidden="false" customHeight="false" outlineLevel="0" collapsed="false">
      <c r="A75" s="1" t="s">
        <v>306</v>
      </c>
      <c r="B75" s="42" t="s">
        <v>307</v>
      </c>
      <c r="C75" s="1" t="s">
        <v>308</v>
      </c>
      <c r="D75" s="49" t="s">
        <v>69</v>
      </c>
      <c r="E75" s="50" t="n">
        <f aca="false">VLOOKUP(D75,Agrupación!$F$1:$G$24,2,0)</f>
        <v>0.429</v>
      </c>
      <c r="F75" s="51" t="n">
        <f aca="false">VLOOKUP(C75,Price!B74:C176,2,0)</f>
        <v>0</v>
      </c>
      <c r="G75" s="48"/>
      <c r="H75" s="37"/>
      <c r="I75" s="36"/>
      <c r="J75" s="36"/>
      <c r="K75" s="32"/>
      <c r="L75" s="33" t="n">
        <f aca="false">M75*0.436</f>
        <v>0</v>
      </c>
      <c r="M75" s="32"/>
      <c r="N75" s="32" t="n">
        <f aca="false">O75*0.83</f>
        <v>0</v>
      </c>
      <c r="O75" s="32"/>
      <c r="P75" s="32"/>
      <c r="Q75" s="34" t="n">
        <f aca="false">S75*0.4</f>
        <v>0.128</v>
      </c>
      <c r="R75" s="34"/>
      <c r="S75" s="34" t="n">
        <v>0.32</v>
      </c>
      <c r="T75" s="32"/>
      <c r="U75" s="32"/>
      <c r="V75" s="36" t="n">
        <f aca="false">W75*0.603</f>
        <v>0.09648</v>
      </c>
      <c r="W75" s="34" t="n">
        <v>0.16</v>
      </c>
      <c r="X75" s="34"/>
      <c r="Y75" s="52"/>
      <c r="Z75" s="1" t="s">
        <v>309</v>
      </c>
    </row>
    <row r="76" customFormat="false" ht="15.75" hidden="false" customHeight="false" outlineLevel="0" collapsed="false">
      <c r="A76" s="53" t="s">
        <v>310</v>
      </c>
      <c r="B76" s="54" t="s">
        <v>311</v>
      </c>
      <c r="C76" s="53" t="s">
        <v>312</v>
      </c>
      <c r="D76" s="55" t="s">
        <v>69</v>
      </c>
      <c r="E76" s="56" t="n">
        <f aca="false">VLOOKUP(D76,Agrupación!$F$1:$G$24,2,0)</f>
        <v>0.429</v>
      </c>
      <c r="F76" s="57" t="n">
        <f aca="false">VLOOKUP(C76,Price!B75:C177,2,0)</f>
        <v>0</v>
      </c>
      <c r="G76" s="58"/>
      <c r="H76" s="59"/>
      <c r="I76" s="60" t="n">
        <v>0.21</v>
      </c>
      <c r="J76" s="60"/>
      <c r="K76" s="61" t="n">
        <v>0.21</v>
      </c>
      <c r="L76" s="62" t="n">
        <f aca="false">M76*0.436</f>
        <v>0</v>
      </c>
      <c r="M76" s="63"/>
      <c r="N76" s="63" t="n">
        <f aca="false">O76*0.83</f>
        <v>0</v>
      </c>
      <c r="O76" s="63"/>
      <c r="P76" s="63"/>
      <c r="Q76" s="61" t="n">
        <v>0.24</v>
      </c>
      <c r="R76" s="63"/>
      <c r="S76" s="61" t="n">
        <v>0.6</v>
      </c>
      <c r="T76" s="63"/>
      <c r="U76" s="63"/>
      <c r="V76" s="63"/>
      <c r="W76" s="63"/>
      <c r="X76" s="63"/>
      <c r="Y76" s="64"/>
      <c r="Z76" s="1" t="s">
        <v>265</v>
      </c>
    </row>
    <row r="77" customFormat="false" ht="15" hidden="false" customHeight="false" outlineLevel="0" collapsed="false">
      <c r="A77" s="1" t="s">
        <v>313</v>
      </c>
      <c r="B77" s="42" t="s">
        <v>314</v>
      </c>
      <c r="C77" s="20" t="s">
        <v>315</v>
      </c>
      <c r="D77" s="45" t="s">
        <v>316</v>
      </c>
      <c r="E77" s="46" t="n">
        <f aca="false">VLOOKUP(D77,Agrupación!$F$1:$G$24,2,0)</f>
        <v>0.995</v>
      </c>
      <c r="F77" s="47" t="n">
        <f aca="false">VLOOKUP(C77,Price!B75:C177,2,0)</f>
        <v>0</v>
      </c>
      <c r="G77" s="65"/>
      <c r="H77" s="65"/>
      <c r="I77" s="65"/>
      <c r="J77" s="65"/>
      <c r="K77" s="66" t="n">
        <v>0.005</v>
      </c>
      <c r="L77" s="67" t="n">
        <v>0.0035</v>
      </c>
      <c r="M77" s="65"/>
      <c r="N77" s="66" t="n">
        <v>0.006</v>
      </c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1" t="s">
        <v>317</v>
      </c>
    </row>
    <row r="78" customFormat="false" ht="15" hidden="false" customHeight="false" outlineLevel="0" collapsed="false">
      <c r="A78" s="1" t="s">
        <v>318</v>
      </c>
      <c r="B78" s="1" t="s">
        <v>319</v>
      </c>
      <c r="C78" s="1" t="s">
        <v>320</v>
      </c>
      <c r="D78" s="45" t="s">
        <v>316</v>
      </c>
      <c r="E78" s="46" t="n">
        <f aca="false">VLOOKUP(D78,Agrupación!$F$1:$G$24,2,0)</f>
        <v>0.995</v>
      </c>
      <c r="F78" s="51" t="n">
        <f aca="false">VLOOKUP(C78,Price!B76:C178,2,0)</f>
        <v>0</v>
      </c>
      <c r="G78" s="65"/>
      <c r="H78" s="65"/>
      <c r="I78" s="65"/>
      <c r="J78" s="65"/>
      <c r="K78" s="66" t="n">
        <v>0.0048</v>
      </c>
      <c r="L78" s="67" t="n">
        <v>0.0011</v>
      </c>
      <c r="M78" s="65"/>
      <c r="N78" s="66" t="n">
        <v>0.004</v>
      </c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1" t="s">
        <v>317</v>
      </c>
    </row>
    <row r="79" customFormat="false" ht="15" hidden="false" customHeight="false" outlineLevel="0" collapsed="false">
      <c r="A79" s="1" t="s">
        <v>321</v>
      </c>
      <c r="B79" s="1" t="s">
        <v>322</v>
      </c>
      <c r="C79" s="1" t="s">
        <v>323</v>
      </c>
      <c r="D79" s="49" t="s">
        <v>316</v>
      </c>
      <c r="E79" s="50" t="n">
        <f aca="false">VLOOKUP(D79,Agrupación!$F$1:$G$24,2,0)</f>
        <v>0.995</v>
      </c>
      <c r="F79" s="51" t="n">
        <f aca="false">VLOOKUP(C79,Price!B77:C179,2,0)</f>
        <v>0</v>
      </c>
      <c r="G79" s="65"/>
      <c r="H79" s="65"/>
      <c r="I79" s="65"/>
      <c r="J79" s="65"/>
      <c r="K79" s="66" t="n">
        <v>0.0053</v>
      </c>
      <c r="L79" s="67" t="n">
        <v>0.0017</v>
      </c>
      <c r="M79" s="65"/>
      <c r="N79" s="66" t="n">
        <v>0.0051</v>
      </c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1" t="s">
        <v>317</v>
      </c>
    </row>
    <row r="80" customFormat="false" ht="15" hidden="false" customHeight="false" outlineLevel="0" collapsed="false">
      <c r="A80" s="1" t="s">
        <v>324</v>
      </c>
      <c r="B80" s="1" t="s">
        <v>325</v>
      </c>
      <c r="C80" s="1" t="s">
        <v>326</v>
      </c>
      <c r="D80" s="49" t="s">
        <v>316</v>
      </c>
      <c r="E80" s="50" t="n">
        <f aca="false">VLOOKUP(D80,Agrupación!$F$1:$G$24,2,0)</f>
        <v>0.995</v>
      </c>
      <c r="F80" s="51" t="n">
        <f aca="false">VLOOKUP(C80,Price!B78:C180,2,0)</f>
        <v>0</v>
      </c>
      <c r="G80" s="65"/>
      <c r="H80" s="65"/>
      <c r="I80" s="65"/>
      <c r="J80" s="65"/>
      <c r="K80" s="66" t="n">
        <v>0.006</v>
      </c>
      <c r="L80" s="67" t="n">
        <v>0.0016</v>
      </c>
      <c r="M80" s="65"/>
      <c r="N80" s="66" t="n">
        <v>0.0033</v>
      </c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1" t="s">
        <v>317</v>
      </c>
    </row>
    <row r="81" customFormat="false" ht="15" hidden="false" customHeight="false" outlineLevel="0" collapsed="false">
      <c r="A81" s="1" t="s">
        <v>327</v>
      </c>
      <c r="B81" s="1" t="s">
        <v>328</v>
      </c>
      <c r="C81" s="1" t="s">
        <v>329</v>
      </c>
      <c r="D81" s="49" t="s">
        <v>316</v>
      </c>
      <c r="E81" s="50" t="n">
        <f aca="false">VLOOKUP(D81,Agrupación!$F$1:$G$24,2,0)</f>
        <v>0.995</v>
      </c>
      <c r="F81" s="51" t="n">
        <f aca="false">VLOOKUP(C81,Price!B79:C181,2,0)</f>
        <v>0</v>
      </c>
      <c r="G81" s="65"/>
      <c r="H81" s="65"/>
      <c r="I81" s="65"/>
      <c r="J81" s="65"/>
      <c r="K81" s="66" t="n">
        <v>0.0055</v>
      </c>
      <c r="L81" s="67" t="n">
        <v>0.0019</v>
      </c>
      <c r="M81" s="65"/>
      <c r="N81" s="66" t="n">
        <v>0.0045</v>
      </c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1" t="s">
        <v>317</v>
      </c>
    </row>
    <row r="82" customFormat="false" ht="15" hidden="false" customHeight="false" outlineLevel="0" collapsed="false">
      <c r="A82" s="1" t="s">
        <v>330</v>
      </c>
      <c r="B82" s="1" t="s">
        <v>331</v>
      </c>
      <c r="C82" s="1" t="s">
        <v>332</v>
      </c>
      <c r="D82" s="49" t="s">
        <v>316</v>
      </c>
      <c r="E82" s="50" t="n">
        <f aca="false">VLOOKUP(D82,Agrupación!$F$1:$G$24,2,0)</f>
        <v>0.995</v>
      </c>
      <c r="F82" s="51" t="n">
        <f aca="false">VLOOKUP(C82,Price!B80:C182,2,0)</f>
        <v>0</v>
      </c>
      <c r="G82" s="65"/>
      <c r="H82" s="65"/>
      <c r="I82" s="65"/>
      <c r="J82" s="65"/>
      <c r="K82" s="66" t="n">
        <v>0.0051</v>
      </c>
      <c r="L82" s="67" t="n">
        <v>0.0014</v>
      </c>
      <c r="M82" s="65"/>
      <c r="N82" s="66" t="n">
        <v>0.0041</v>
      </c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1" t="s">
        <v>317</v>
      </c>
    </row>
    <row r="83" customFormat="false" ht="15" hidden="false" customHeight="false" outlineLevel="0" collapsed="false">
      <c r="A83" s="1" t="s">
        <v>333</v>
      </c>
      <c r="B83" s="1" t="s">
        <v>334</v>
      </c>
      <c r="C83" s="1" t="s">
        <v>335</v>
      </c>
      <c r="D83" s="49" t="s">
        <v>316</v>
      </c>
      <c r="E83" s="50" t="n">
        <f aca="false">VLOOKUP(D83,Agrupación!$F$1:$G$24,2,0)</f>
        <v>0.995</v>
      </c>
      <c r="F83" s="51" t="n">
        <f aca="false">VLOOKUP(C83,Price!B81:C183,2,0)</f>
        <v>0</v>
      </c>
      <c r="G83" s="65"/>
      <c r="H83" s="65"/>
      <c r="I83" s="65"/>
      <c r="J83" s="65"/>
      <c r="K83" s="66" t="n">
        <v>0.006</v>
      </c>
      <c r="L83" s="67" t="n">
        <v>0.006</v>
      </c>
      <c r="M83" s="65"/>
      <c r="N83" s="66" t="n">
        <v>0.004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1" t="s">
        <v>317</v>
      </c>
    </row>
    <row r="84" customFormat="false" ht="15" hidden="false" customHeight="false" outlineLevel="0" collapsed="false">
      <c r="A84" s="1" t="s">
        <v>336</v>
      </c>
      <c r="B84" s="1" t="s">
        <v>337</v>
      </c>
      <c r="C84" s="1" t="s">
        <v>338</v>
      </c>
      <c r="D84" s="49" t="s">
        <v>316</v>
      </c>
      <c r="E84" s="50" t="n">
        <f aca="false">VLOOKUP(D84,Agrupación!$F$1:$G$24,2,0)</f>
        <v>0.995</v>
      </c>
      <c r="F84" s="51" t="n">
        <f aca="false">VLOOKUP(C84,Price!B81:C183,2,0)</f>
        <v>0</v>
      </c>
      <c r="G84" s="65"/>
      <c r="H84" s="65"/>
      <c r="I84" s="65"/>
      <c r="J84" s="65"/>
      <c r="K84" s="66" t="n">
        <v>0.0076</v>
      </c>
      <c r="L84" s="67" t="n">
        <v>0.0031</v>
      </c>
      <c r="M84" s="65"/>
      <c r="N84" s="66" t="n">
        <v>0.0046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1" t="s">
        <v>317</v>
      </c>
    </row>
    <row r="85" customFormat="false" ht="15" hidden="false" customHeight="false" outlineLevel="0" collapsed="false">
      <c r="A85" s="1" t="s">
        <v>339</v>
      </c>
      <c r="B85" s="1" t="s">
        <v>340</v>
      </c>
      <c r="C85" s="1" t="s">
        <v>341</v>
      </c>
      <c r="D85" s="49" t="s">
        <v>316</v>
      </c>
      <c r="E85" s="50" t="n">
        <f aca="false">VLOOKUP(D85,Agrupación!$F$1:$G$24,2,0)</f>
        <v>0.995</v>
      </c>
      <c r="F85" s="51" t="n">
        <f aca="false">VLOOKUP(C85,Price!B82:C184,2,0)</f>
        <v>0</v>
      </c>
      <c r="G85" s="65"/>
      <c r="H85" s="65"/>
      <c r="I85" s="65"/>
      <c r="J85" s="65"/>
      <c r="K85" s="66" t="n">
        <v>0.0055</v>
      </c>
      <c r="L85" s="67" t="n">
        <v>0.0018</v>
      </c>
      <c r="M85" s="65"/>
      <c r="N85" s="66" t="n">
        <v>0.0035</v>
      </c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1" t="s">
        <v>317</v>
      </c>
    </row>
    <row r="86" customFormat="false" ht="15" hidden="false" customHeight="false" outlineLevel="0" collapsed="false">
      <c r="A86" s="1" t="s">
        <v>342</v>
      </c>
      <c r="B86" s="1" t="s">
        <v>343</v>
      </c>
      <c r="C86" s="1" t="s">
        <v>344</v>
      </c>
      <c r="D86" s="49" t="s">
        <v>316</v>
      </c>
      <c r="E86" s="50" t="n">
        <f aca="false">VLOOKUP(D86,Agrupación!$F$1:$G$24,2,0)</f>
        <v>0.995</v>
      </c>
      <c r="F86" s="51" t="n">
        <f aca="false">VLOOKUP(C86,Price!B83:C185,2,0)</f>
        <v>0</v>
      </c>
      <c r="G86" s="65"/>
      <c r="H86" s="65"/>
      <c r="I86" s="65"/>
      <c r="J86" s="65"/>
      <c r="K86" s="66" t="n">
        <v>0.0055</v>
      </c>
      <c r="L86" s="67" t="n">
        <v>0.002</v>
      </c>
      <c r="M86" s="65"/>
      <c r="N86" s="66" t="n">
        <v>0.0032</v>
      </c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1" t="s">
        <v>317</v>
      </c>
    </row>
    <row r="87" customFormat="false" ht="15" hidden="false" customHeight="false" outlineLevel="0" collapsed="false">
      <c r="A87" s="1" t="s">
        <v>345</v>
      </c>
      <c r="B87" s="1" t="s">
        <v>346</v>
      </c>
      <c r="C87" s="1" t="s">
        <v>347</v>
      </c>
      <c r="D87" s="49" t="s">
        <v>316</v>
      </c>
      <c r="E87" s="50" t="n">
        <f aca="false">VLOOKUP(D87,Agrupación!$F$1:$G$24,2,0)</f>
        <v>0.995</v>
      </c>
      <c r="F87" s="51" t="n">
        <f aca="false">VLOOKUP(C87,Price!B84:C186,2,0)</f>
        <v>0</v>
      </c>
      <c r="G87" s="68"/>
      <c r="H87" s="68"/>
      <c r="I87" s="68"/>
      <c r="J87" s="68"/>
      <c r="K87" s="66" t="n">
        <v>0.0078</v>
      </c>
      <c r="L87" s="67" t="n">
        <v>0.0037</v>
      </c>
      <c r="M87" s="65"/>
      <c r="N87" s="66" t="n">
        <v>0.0043</v>
      </c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1" t="s">
        <v>317</v>
      </c>
    </row>
    <row r="88" customFormat="false" ht="15" hidden="false" customHeight="false" outlineLevel="0" collapsed="false">
      <c r="A88" s="1" t="s">
        <v>348</v>
      </c>
      <c r="B88" s="1" t="s">
        <v>349</v>
      </c>
      <c r="C88" s="1" t="s">
        <v>350</v>
      </c>
      <c r="D88" s="49" t="s">
        <v>316</v>
      </c>
      <c r="E88" s="50" t="n">
        <f aca="false">VLOOKUP(D88,Agrupación!$F$1:$G$24,2,0)</f>
        <v>0.995</v>
      </c>
      <c r="F88" s="51" t="n">
        <f aca="false">VLOOKUP(C88,Price!B85:C187,2,0)</f>
        <v>0</v>
      </c>
      <c r="G88" s="68"/>
      <c r="H88" s="68"/>
      <c r="I88" s="68"/>
      <c r="J88" s="68"/>
      <c r="K88" s="66" t="n">
        <v>0.0045</v>
      </c>
      <c r="L88" s="67" t="n">
        <v>0.002</v>
      </c>
      <c r="M88" s="65"/>
      <c r="N88" s="66" t="n">
        <v>0.0032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1" t="s">
        <v>317</v>
      </c>
    </row>
    <row r="89" customFormat="false" ht="15" hidden="false" customHeight="false" outlineLevel="0" collapsed="false">
      <c r="A89" s="1" t="s">
        <v>351</v>
      </c>
      <c r="B89" s="1" t="s">
        <v>352</v>
      </c>
      <c r="C89" s="1" t="s">
        <v>353</v>
      </c>
      <c r="D89" s="49" t="s">
        <v>316</v>
      </c>
      <c r="E89" s="50" t="n">
        <f aca="false">VLOOKUP(D89,Agrupación!$F$1:$G$24,2,0)</f>
        <v>0.995</v>
      </c>
      <c r="F89" s="51" t="n">
        <f aca="false">VLOOKUP(C89,Price!B86:C188,2,0)</f>
        <v>0</v>
      </c>
      <c r="G89" s="68"/>
      <c r="H89" s="68"/>
      <c r="I89" s="68"/>
      <c r="J89" s="68"/>
      <c r="K89" s="66" t="n">
        <v>0.024</v>
      </c>
      <c r="L89" s="67" t="n">
        <v>0.025</v>
      </c>
      <c r="M89" s="65"/>
      <c r="N89" s="66" t="n">
        <v>0.02</v>
      </c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1" t="s">
        <v>317</v>
      </c>
    </row>
    <row r="90" customFormat="false" ht="15" hidden="false" customHeight="false" outlineLevel="0" collapsed="false">
      <c r="A90" s="1" t="s">
        <v>354</v>
      </c>
      <c r="B90" s="1" t="s">
        <v>355</v>
      </c>
      <c r="C90" s="1" t="s">
        <v>356</v>
      </c>
      <c r="D90" s="49" t="s">
        <v>316</v>
      </c>
      <c r="E90" s="50" t="n">
        <f aca="false">VLOOKUP(D90,Agrupación!$F$1:$G$24,2,0)</f>
        <v>0.995</v>
      </c>
      <c r="F90" s="51" t="n">
        <f aca="false">VLOOKUP(C90,Price!B86:C188,2,0)</f>
        <v>0</v>
      </c>
      <c r="G90" s="68"/>
      <c r="H90" s="68"/>
      <c r="I90" s="68"/>
      <c r="J90" s="68"/>
      <c r="K90" s="66" t="n">
        <v>0.0132</v>
      </c>
      <c r="L90" s="67" t="n">
        <v>0.0047</v>
      </c>
      <c r="M90" s="65"/>
      <c r="N90" s="66" t="n">
        <v>0.0053</v>
      </c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1" t="s">
        <v>317</v>
      </c>
    </row>
    <row r="91" customFormat="false" ht="15" hidden="false" customHeight="false" outlineLevel="0" collapsed="false">
      <c r="A91" s="1" t="s">
        <v>357</v>
      </c>
      <c r="B91" s="1" t="s">
        <v>358</v>
      </c>
      <c r="C91" s="1" t="s">
        <v>359</v>
      </c>
      <c r="D91" s="49" t="s">
        <v>316</v>
      </c>
      <c r="E91" s="50" t="n">
        <f aca="false">VLOOKUP(D91,Agrupación!$F$1:$G$24,2,0)</f>
        <v>0.995</v>
      </c>
      <c r="F91" s="51" t="n">
        <f aca="false">VLOOKUP(C91,Price!B87:C189,2,0)</f>
        <v>0</v>
      </c>
      <c r="G91" s="68"/>
      <c r="H91" s="68"/>
      <c r="I91" s="68"/>
      <c r="J91" s="68"/>
      <c r="K91" s="66" t="n">
        <v>0.0198</v>
      </c>
      <c r="L91" s="67" t="n">
        <v>0.0066</v>
      </c>
      <c r="M91" s="65"/>
      <c r="N91" s="66" t="n">
        <v>0.0087</v>
      </c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1" t="s">
        <v>317</v>
      </c>
    </row>
    <row r="92" customFormat="false" ht="15" hidden="false" customHeight="false" outlineLevel="0" collapsed="false">
      <c r="A92" s="1" t="s">
        <v>360</v>
      </c>
      <c r="B92" s="1" t="s">
        <v>361</v>
      </c>
      <c r="C92" s="1" t="s">
        <v>362</v>
      </c>
      <c r="D92" s="49" t="s">
        <v>316</v>
      </c>
      <c r="E92" s="50" t="n">
        <f aca="false">VLOOKUP(D92,Agrupación!$F$1:$G$24,2,0)</f>
        <v>0.995</v>
      </c>
      <c r="F92" s="51" t="n">
        <f aca="false">VLOOKUP(C92,Price!B88:C190,2,0)</f>
        <v>0</v>
      </c>
      <c r="G92" s="68"/>
      <c r="H92" s="68"/>
      <c r="I92" s="68"/>
      <c r="J92" s="68"/>
      <c r="K92" s="66" t="n">
        <v>0.0189</v>
      </c>
      <c r="L92" s="67" t="n">
        <v>0.0078</v>
      </c>
      <c r="M92" s="65"/>
      <c r="N92" s="66" t="n">
        <v>0.0091</v>
      </c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1" t="s">
        <v>317</v>
      </c>
    </row>
    <row r="93" customFormat="false" ht="15" hidden="false" customHeight="false" outlineLevel="0" collapsed="false">
      <c r="A93" s="1" t="s">
        <v>363</v>
      </c>
      <c r="B93" s="1" t="s">
        <v>364</v>
      </c>
      <c r="C93" s="1" t="s">
        <v>365</v>
      </c>
      <c r="D93" s="49" t="s">
        <v>316</v>
      </c>
      <c r="E93" s="50" t="n">
        <f aca="false">VLOOKUP(D93,Agrupación!$F$1:$G$24,2,0)</f>
        <v>0.995</v>
      </c>
      <c r="F93" s="51" t="n">
        <f aca="false">VLOOKUP(C93,Price!B89:C191,2,0)</f>
        <v>0</v>
      </c>
      <c r="G93" s="68"/>
      <c r="H93" s="68"/>
      <c r="I93" s="68"/>
      <c r="J93" s="68"/>
      <c r="K93" s="66" t="n">
        <v>0.0101</v>
      </c>
      <c r="L93" s="67" t="n">
        <v>0.0045</v>
      </c>
      <c r="M93" s="65"/>
      <c r="N93" s="66" t="n">
        <v>0.0056</v>
      </c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1" t="s">
        <v>317</v>
      </c>
    </row>
    <row r="94" customFormat="false" ht="15" hidden="false" customHeight="false" outlineLevel="0" collapsed="false">
      <c r="A94" s="1" t="s">
        <v>366</v>
      </c>
      <c r="B94" s="1" t="s">
        <v>367</v>
      </c>
      <c r="C94" s="1" t="s">
        <v>368</v>
      </c>
      <c r="D94" s="49" t="s">
        <v>316</v>
      </c>
      <c r="E94" s="50" t="n">
        <f aca="false">VLOOKUP(D94,Agrupación!$F$1:$G$24,2,0)</f>
        <v>0.995</v>
      </c>
      <c r="F94" s="51" t="n">
        <f aca="false">VLOOKUP(C94,Price!B90:C192,2,0)</f>
        <v>0</v>
      </c>
      <c r="G94" s="68"/>
      <c r="H94" s="68"/>
      <c r="I94" s="68"/>
      <c r="J94" s="68"/>
      <c r="K94" s="66" t="n">
        <v>0.011</v>
      </c>
      <c r="L94" s="67" t="n">
        <v>0.0026</v>
      </c>
      <c r="M94" s="65"/>
      <c r="N94" s="66" t="n">
        <v>0.0041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1" t="s">
        <v>317</v>
      </c>
    </row>
    <row r="95" customFormat="false" ht="15" hidden="false" customHeight="false" outlineLevel="0" collapsed="false">
      <c r="A95" s="1" t="s">
        <v>369</v>
      </c>
      <c r="B95" s="1" t="s">
        <v>370</v>
      </c>
      <c r="C95" s="1" t="s">
        <v>371</v>
      </c>
      <c r="D95" s="49" t="s">
        <v>316</v>
      </c>
      <c r="E95" s="50" t="n">
        <f aca="false">VLOOKUP(D95,Agrupación!$F$1:$G$24,2,0)</f>
        <v>0.995</v>
      </c>
      <c r="F95" s="51" t="n">
        <f aca="false">VLOOKUP(C95,Price!B91:C193,2,0)</f>
        <v>0</v>
      </c>
      <c r="G95" s="68"/>
      <c r="H95" s="68"/>
      <c r="I95" s="68"/>
      <c r="J95" s="68"/>
      <c r="K95" s="66" t="n">
        <v>0.0057</v>
      </c>
      <c r="L95" s="67" t="n">
        <v>0.0011</v>
      </c>
      <c r="M95" s="65"/>
      <c r="N95" s="66" t="n">
        <v>0.0045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1" t="s">
        <v>317</v>
      </c>
    </row>
    <row r="96" customFormat="false" ht="15" hidden="false" customHeight="false" outlineLevel="0" collapsed="false">
      <c r="A96" s="1" t="s">
        <v>372</v>
      </c>
      <c r="B96" s="1" t="s">
        <v>373</v>
      </c>
      <c r="C96" s="1" t="s">
        <v>374</v>
      </c>
      <c r="D96" s="49" t="s">
        <v>316</v>
      </c>
      <c r="E96" s="50" t="n">
        <f aca="false">VLOOKUP(D96,Agrupación!$F$1:$G$24,2,0)</f>
        <v>0.995</v>
      </c>
      <c r="F96" s="51" t="n">
        <f aca="false">VLOOKUP(C96,Price!B92:C194,2,0)</f>
        <v>0</v>
      </c>
      <c r="G96" s="68"/>
      <c r="H96" s="68"/>
      <c r="I96" s="68"/>
      <c r="J96" s="68"/>
      <c r="K96" s="66" t="n">
        <v>0.0065</v>
      </c>
      <c r="L96" s="67" t="n">
        <v>0.004</v>
      </c>
      <c r="M96" s="65"/>
      <c r="N96" s="66" t="n">
        <v>0.01</v>
      </c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1" t="s">
        <v>317</v>
      </c>
    </row>
    <row r="97" customFormat="false" ht="15" hidden="false" customHeight="false" outlineLevel="0" collapsed="false">
      <c r="A97" s="1" t="s">
        <v>375</v>
      </c>
      <c r="B97" s="1" t="s">
        <v>376</v>
      </c>
      <c r="C97" s="1" t="s">
        <v>377</v>
      </c>
      <c r="D97" s="49" t="s">
        <v>316</v>
      </c>
      <c r="E97" s="50" t="n">
        <f aca="false">VLOOKUP(D97,Agrupación!$F$1:$G$24,2,0)</f>
        <v>0.995</v>
      </c>
      <c r="F97" s="51" t="n">
        <f aca="false">VLOOKUP(C97,Price!B93:C195,2,0)</f>
        <v>0</v>
      </c>
      <c r="G97" s="68"/>
      <c r="H97" s="68"/>
      <c r="I97" s="68"/>
      <c r="J97" s="68"/>
      <c r="K97" s="66" t="n">
        <v>0.0099</v>
      </c>
      <c r="L97" s="67" t="n">
        <v>0.0024</v>
      </c>
      <c r="M97" s="65"/>
      <c r="N97" s="66" t="n">
        <v>0.0089</v>
      </c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1" t="s">
        <v>317</v>
      </c>
    </row>
    <row r="98" customFormat="false" ht="15" hidden="false" customHeight="false" outlineLevel="0" collapsed="false">
      <c r="A98" s="1" t="s">
        <v>378</v>
      </c>
      <c r="B98" s="1" t="s">
        <v>379</v>
      </c>
      <c r="C98" s="1" t="s">
        <v>380</v>
      </c>
      <c r="D98" s="49" t="s">
        <v>316</v>
      </c>
      <c r="E98" s="50" t="n">
        <f aca="false">VLOOKUP(D98,Agrupación!$F$1:$G$24,2,0)</f>
        <v>0.995</v>
      </c>
      <c r="F98" s="51" t="n">
        <f aca="false">VLOOKUP(C98,Price!B94:C196,2,0)</f>
        <v>0</v>
      </c>
      <c r="G98" s="68"/>
      <c r="H98" s="68"/>
      <c r="I98" s="68"/>
      <c r="J98" s="68"/>
      <c r="K98" s="66" t="n">
        <v>0.0156</v>
      </c>
      <c r="L98" s="66" t="n">
        <v>0.0053</v>
      </c>
      <c r="M98" s="65"/>
      <c r="N98" s="66" t="n">
        <v>0.0071</v>
      </c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1" t="s">
        <v>317</v>
      </c>
    </row>
    <row r="99" customFormat="false" ht="15" hidden="false" customHeight="false" outlineLevel="0" collapsed="false">
      <c r="A99" s="1" t="s">
        <v>381</v>
      </c>
      <c r="B99" s="1" t="s">
        <v>382</v>
      </c>
      <c r="C99" s="1" t="s">
        <v>383</v>
      </c>
      <c r="D99" s="49" t="s">
        <v>316</v>
      </c>
      <c r="E99" s="50" t="n">
        <f aca="false">VLOOKUP(D99,Agrupación!$F$1:$G$24,2,0)</f>
        <v>0.995</v>
      </c>
      <c r="F99" s="51" t="n">
        <f aca="false">VLOOKUP(C99,Price!B95:C197,2,0)</f>
        <v>0</v>
      </c>
      <c r="G99" s="68"/>
      <c r="H99" s="68"/>
      <c r="I99" s="68"/>
      <c r="J99" s="68"/>
      <c r="K99" s="66" t="n">
        <v>0.0036</v>
      </c>
      <c r="L99" s="66" t="n">
        <v>0.0026</v>
      </c>
      <c r="M99" s="65"/>
      <c r="N99" s="66" t="n">
        <v>0.006</v>
      </c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1" t="s">
        <v>317</v>
      </c>
    </row>
    <row r="100" customFormat="false" ht="15" hidden="false" customHeight="false" outlineLevel="0" collapsed="false">
      <c r="A100" s="1" t="s">
        <v>384</v>
      </c>
      <c r="B100" s="1" t="s">
        <v>385</v>
      </c>
      <c r="C100" s="1" t="s">
        <v>386</v>
      </c>
      <c r="D100" s="49" t="s">
        <v>316</v>
      </c>
      <c r="E100" s="50" t="n">
        <f aca="false">VLOOKUP(D100,Agrupación!$F$1:$G$24,2,0)</f>
        <v>0.995</v>
      </c>
      <c r="F100" s="51" t="n">
        <f aca="false">VLOOKUP(C100,Price!B96:C198,2,0)</f>
        <v>0</v>
      </c>
      <c r="G100" s="68"/>
      <c r="H100" s="68"/>
      <c r="I100" s="68"/>
      <c r="J100" s="68"/>
      <c r="K100" s="66" t="n">
        <v>0.01</v>
      </c>
      <c r="L100" s="66" t="n">
        <v>0.012</v>
      </c>
      <c r="M100" s="65"/>
      <c r="N100" s="66" t="n">
        <v>0.001</v>
      </c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1" t="s">
        <v>317</v>
      </c>
    </row>
    <row r="101" customFormat="false" ht="15" hidden="false" customHeight="false" outlineLevel="0" collapsed="false">
      <c r="A101" s="1" t="s">
        <v>387</v>
      </c>
      <c r="B101" s="1" t="s">
        <v>388</v>
      </c>
      <c r="C101" s="1" t="s">
        <v>389</v>
      </c>
      <c r="D101" s="49" t="s">
        <v>316</v>
      </c>
      <c r="E101" s="50" t="n">
        <f aca="false">VLOOKUP(D101,Agrupación!$F$1:$G$24,2,0)</f>
        <v>0.995</v>
      </c>
      <c r="F101" s="51" t="n">
        <f aca="false">VLOOKUP(C101,Price!B97:C199,2,0)</f>
        <v>0</v>
      </c>
      <c r="G101" s="68"/>
      <c r="H101" s="68"/>
      <c r="I101" s="68"/>
      <c r="J101" s="68"/>
      <c r="K101" s="66" t="n">
        <v>0.01</v>
      </c>
      <c r="L101" s="66" t="n">
        <v>0.01</v>
      </c>
      <c r="M101" s="65"/>
      <c r="N101" s="66" t="n">
        <v>0.007</v>
      </c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1" t="s">
        <v>317</v>
      </c>
    </row>
    <row r="102" customFormat="false" ht="15" hidden="false" customHeight="false" outlineLevel="0" collapsed="false">
      <c r="A102" s="1" t="s">
        <v>390</v>
      </c>
      <c r="B102" s="1" t="s">
        <v>391</v>
      </c>
      <c r="C102" s="1" t="s">
        <v>392</v>
      </c>
      <c r="D102" s="49" t="s">
        <v>316</v>
      </c>
      <c r="E102" s="50" t="n">
        <f aca="false">VLOOKUP(D102,Agrupación!$F$1:$G$24,2,0)</f>
        <v>0.995</v>
      </c>
      <c r="F102" s="51" t="n">
        <f aca="false">VLOOKUP(C102,Price!B98:C200,2,0)</f>
        <v>0</v>
      </c>
      <c r="G102" s="68"/>
      <c r="H102" s="68"/>
      <c r="I102" s="68"/>
      <c r="J102" s="68"/>
      <c r="K102" s="66" t="n">
        <v>0.0085</v>
      </c>
      <c r="L102" s="66" t="n">
        <v>0.013</v>
      </c>
      <c r="M102" s="65"/>
      <c r="N102" s="66" t="n">
        <v>0.0075</v>
      </c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1" t="s">
        <v>317</v>
      </c>
    </row>
    <row r="103" customFormat="false" ht="15" hidden="false" customHeight="false" outlineLevel="0" collapsed="false">
      <c r="A103" s="1" t="s">
        <v>393</v>
      </c>
      <c r="B103" s="1" t="s">
        <v>394</v>
      </c>
      <c r="C103" s="1" t="s">
        <v>395</v>
      </c>
      <c r="D103" s="49" t="s">
        <v>316</v>
      </c>
      <c r="E103" s="50" t="n">
        <f aca="false">VLOOKUP(D103,Agrupación!$F$1:$G$24,2,0)</f>
        <v>0.995</v>
      </c>
      <c r="F103" s="51" t="n">
        <f aca="false">VLOOKUP(C103,Price!B99:C201,2,0)</f>
        <v>0</v>
      </c>
      <c r="G103" s="68"/>
      <c r="H103" s="68"/>
      <c r="I103" s="68"/>
      <c r="J103" s="68"/>
      <c r="K103" s="66" t="n">
        <v>0.006</v>
      </c>
      <c r="L103" s="66" t="n">
        <v>0.004</v>
      </c>
      <c r="M103" s="65"/>
      <c r="N103" s="66" t="n">
        <v>0.0035</v>
      </c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1" t="s">
        <v>317</v>
      </c>
    </row>
    <row r="104" customFormat="false" ht="15" hidden="false" customHeight="false" outlineLevel="0" collapsed="false">
      <c r="A104" s="1" t="s">
        <v>396</v>
      </c>
      <c r="B104" s="1" t="s">
        <v>397</v>
      </c>
      <c r="C104" s="1" t="s">
        <v>398</v>
      </c>
      <c r="D104" s="49" t="s">
        <v>316</v>
      </c>
      <c r="E104" s="50" t="n">
        <f aca="false">VLOOKUP(D104,Agrupación!$F$1:$G$24,2,0)</f>
        <v>0.995</v>
      </c>
      <c r="F104" s="51" t="n">
        <f aca="false">VLOOKUP(C104,Price!B100:C202,2,0)</f>
        <v>0</v>
      </c>
      <c r="G104" s="68"/>
      <c r="H104" s="68"/>
      <c r="I104" s="68"/>
      <c r="J104" s="68"/>
      <c r="K104" s="66" t="n">
        <v>0.005</v>
      </c>
      <c r="L104" s="66" t="n">
        <v>0.0025</v>
      </c>
      <c r="M104" s="65"/>
      <c r="N104" s="66" t="n">
        <v>0.005</v>
      </c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1" t="s">
        <v>317</v>
      </c>
    </row>
    <row r="105" customFormat="false" ht="12.75" hidden="false" customHeight="false" outlineLevel="0" collapsed="false">
      <c r="G105" s="1"/>
    </row>
    <row r="106" customFormat="false" ht="12.75" hidden="false" customHeight="false" outlineLevel="0" collapsed="false">
      <c r="G106" s="1"/>
      <c r="H106" s="1"/>
    </row>
    <row r="107" customFormat="false" ht="12.75" hidden="false" customHeight="false" outlineLevel="0" collapsed="false">
      <c r="G107" s="1"/>
      <c r="H107" s="1"/>
    </row>
    <row r="108" customFormat="false" ht="12.75" hidden="false" customHeight="false" outlineLevel="0" collapsed="false">
      <c r="G108" s="1"/>
      <c r="H108" s="1"/>
    </row>
    <row r="109" customFormat="false" ht="12.75" hidden="false" customHeight="false" outlineLevel="0" collapsed="false">
      <c r="G109" s="1"/>
      <c r="H109" s="1"/>
    </row>
    <row r="110" customFormat="false" ht="12.75" hidden="false" customHeight="false" outlineLevel="0" collapsed="false">
      <c r="G110" s="1"/>
      <c r="H110" s="1"/>
    </row>
    <row r="111" customFormat="false" ht="12.75" hidden="false" customHeight="false" outlineLevel="0" collapsed="false">
      <c r="G111" s="1"/>
      <c r="H111" s="1"/>
    </row>
    <row r="112" customFormat="false" ht="12.75" hidden="false" customHeight="false" outlineLevel="0" collapsed="false">
      <c r="G112" s="1"/>
      <c r="H112" s="1"/>
    </row>
    <row r="113" customFormat="false" ht="12.75" hidden="false" customHeight="false" outlineLevel="0" collapsed="false">
      <c r="G113" s="1"/>
      <c r="H113" s="1"/>
    </row>
    <row r="114" customFormat="false" ht="12.75" hidden="false" customHeight="false" outlineLevel="0" collapsed="false">
      <c r="G114" s="1"/>
      <c r="H114" s="1"/>
    </row>
  </sheetData>
  <mergeCells count="6">
    <mergeCell ref="G2:K2"/>
    <mergeCell ref="L2:M2"/>
    <mergeCell ref="N2:O2"/>
    <mergeCell ref="Q2:S2"/>
    <mergeCell ref="T2:U2"/>
    <mergeCell ref="V2:W2"/>
  </mergeCells>
  <conditionalFormatting sqref="B1:B1048576">
    <cfRule type="duplicateValues" priority="2" aboveAverage="0" equalAverage="0" bottom="0" percent="0" rank="0" text="" dxfId="0"/>
  </conditionalFormatting>
  <dataValidations count="1">
    <dataValidation allowBlank="true" operator="between" showDropDown="false" showErrorMessage="true" showInputMessage="true" sqref="D4:D15 D28:D31 D33:D47 D49 D59:D104" type="list">
      <formula1>Agrupación!$F$1:$F$24</formula1>
      <formula2>0</formula2>
    </dataValidation>
  </dataValidations>
  <hyperlinks>
    <hyperlink ref="Z10" r:id="rId2" display="http://www.agrarfertilizantes.es/index.php/productosagrar/solidos/abonos-solidos-simples/18-nitrato-amonico-calcico-26 "/>
    <hyperlink ref="Z13" r:id="rId3" display="https://www.mapa.gob.es/ministerio/pags/biblioteca/hojas/hd_1994_03.pdf"/>
    <hyperlink ref="Z15" r:id="rId4" display="https://www.mapa.gob.es/ministerio/pags/biblioteca/hojas/hd_1994_03.pdf"/>
    <hyperlink ref="Z16" r:id="rId5" display="https://www.ypf.com/productosyservicios/Descargas/Superfosfato-simple.pdf"/>
    <hyperlink ref="Z28" r:id="rId6" display="https://www.phosagro.com/es/production/fertilizer/9050/ "/>
    <hyperlink ref="Z29" r:id="rId7" display="https://www.intagri.com/articulos/cereales/los-fertilizantes-fosforicos-para-maiz"/>
    <hyperlink ref="Z31" r:id="rId8" display="file:///C:/Users/germa/Desktop/Fertilizantes/nitrofosfatos.pdf"/>
    <hyperlink ref="Z63" r:id="rId9" display="https://www.agralia.es/es/agricultura/productos/categorias/aqua/solidos-solubles/sulfato-am%C3%B3nico-21-60/"/>
    <hyperlink ref="Z66" r:id="rId10" display="https://www.antoniotarazona.com/website2/wp-content/uploads/1902ATG-06-COBERLIQ-NS-26-6-FT.pdf"/>
    <hyperlink ref="Z69" r:id="rId11" display="http://www.alcafert.es/producto-nitrogeno-4.html "/>
    <hyperlink ref="Z70" r:id="rId12" display="http://www.nitronor.es/service-view/nitroplus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4"/>
  <sheetViews>
    <sheetView showFormulas="false" showGridLines="true" showRowColHeaders="true" showZeros="true" rightToLeft="false" tabSelected="false" showOutlineSymbols="true" defaultGridColor="true" view="normal" topLeftCell="A89" colorId="64" zoomScale="160" zoomScaleNormal="160" zoomScalePageLayoutView="100" workbookViewId="0">
      <selection pane="topLeft" activeCell="B40" activeCellId="0" sqref="B40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69" width="29.29"/>
    <col collapsed="false" customWidth="true" hidden="false" outlineLevel="0" max="3" min="3" style="70" width="11.42"/>
    <col collapsed="false" customWidth="true" hidden="false" outlineLevel="0" max="9" min="9" style="0" width="26.58"/>
  </cols>
  <sheetData>
    <row r="1" customFormat="false" ht="42" hidden="false" customHeight="true" outlineLevel="0" collapsed="false">
      <c r="A1" s="71" t="s">
        <v>399</v>
      </c>
      <c r="B1" s="72" t="s">
        <v>400</v>
      </c>
      <c r="C1" s="72" t="s">
        <v>401</v>
      </c>
    </row>
    <row r="2" customFormat="false" ht="12.75" hidden="false" customHeight="false" outlineLevel="0" collapsed="false">
      <c r="B2" s="73" t="s">
        <v>54</v>
      </c>
      <c r="C2" s="74"/>
    </row>
    <row r="3" customFormat="false" ht="12.75" hidden="false" customHeight="false" outlineLevel="0" collapsed="false">
      <c r="B3" s="73" t="s">
        <v>59</v>
      </c>
      <c r="C3" s="74"/>
    </row>
    <row r="4" customFormat="false" ht="12.75" hidden="false" customHeight="false" outlineLevel="0" collapsed="false">
      <c r="B4" s="73" t="s">
        <v>64</v>
      </c>
      <c r="C4" s="74" t="n">
        <v>280</v>
      </c>
    </row>
    <row r="5" customFormat="false" ht="12.75" hidden="false" customHeight="false" outlineLevel="0" collapsed="false">
      <c r="B5" s="73" t="s">
        <v>68</v>
      </c>
      <c r="C5" s="74" t="n">
        <v>215</v>
      </c>
      <c r="D5" s="20"/>
    </row>
    <row r="6" customFormat="false" ht="12.75" hidden="false" customHeight="false" outlineLevel="0" collapsed="false">
      <c r="B6" s="73" t="s">
        <v>73</v>
      </c>
      <c r="C6" s="74" t="n">
        <v>305</v>
      </c>
      <c r="D6" s="20"/>
    </row>
    <row r="7" customFormat="false" ht="12.75" hidden="false" customHeight="false" outlineLevel="0" collapsed="false">
      <c r="B7" s="73" t="s">
        <v>76</v>
      </c>
      <c r="C7" s="74" t="n">
        <v>275</v>
      </c>
    </row>
    <row r="8" customFormat="false" ht="12.75" hidden="false" customHeight="false" outlineLevel="0" collapsed="false">
      <c r="B8" s="73" t="s">
        <v>80</v>
      </c>
      <c r="C8" s="74" t="n">
        <v>301</v>
      </c>
    </row>
    <row r="9" customFormat="false" ht="12.75" hidden="false" customHeight="false" outlineLevel="0" collapsed="false">
      <c r="B9" s="73" t="s">
        <v>84</v>
      </c>
      <c r="C9" s="74" t="n">
        <v>247</v>
      </c>
    </row>
    <row r="10" customFormat="false" ht="12.75" hidden="false" customHeight="false" outlineLevel="0" collapsed="false">
      <c r="B10" s="73" t="s">
        <v>88</v>
      </c>
      <c r="C10" s="74" t="n">
        <v>325</v>
      </c>
    </row>
    <row r="11" customFormat="false" ht="12.75" hidden="false" customHeight="false" outlineLevel="0" collapsed="false">
      <c r="B11" s="73" t="s">
        <v>93</v>
      </c>
      <c r="C11" s="74"/>
    </row>
    <row r="12" customFormat="false" ht="12.75" hidden="false" customHeight="false" outlineLevel="0" collapsed="false">
      <c r="B12" s="73" t="s">
        <v>97</v>
      </c>
      <c r="C12" s="74"/>
    </row>
    <row r="13" customFormat="false" ht="12.75" hidden="false" customHeight="false" outlineLevel="0" collapsed="false">
      <c r="B13" s="73" t="s">
        <v>100</v>
      </c>
      <c r="C13" s="74"/>
    </row>
    <row r="14" customFormat="false" ht="12.75" hidden="false" customHeight="false" outlineLevel="0" collapsed="false">
      <c r="B14" s="73" t="s">
        <v>103</v>
      </c>
      <c r="C14" s="74"/>
    </row>
    <row r="15" customFormat="false" ht="12.75" hidden="false" customHeight="false" outlineLevel="0" collapsed="false">
      <c r="B15" s="73" t="s">
        <v>108</v>
      </c>
      <c r="C15" s="74"/>
    </row>
    <row r="16" customFormat="false" ht="12.75" hidden="false" customHeight="false" outlineLevel="0" collapsed="false">
      <c r="B16" s="73" t="s">
        <v>112</v>
      </c>
      <c r="C16" s="74"/>
    </row>
    <row r="17" customFormat="false" ht="12.75" hidden="false" customHeight="false" outlineLevel="0" collapsed="false">
      <c r="B17" s="73" t="s">
        <v>116</v>
      </c>
      <c r="C17" s="74"/>
    </row>
    <row r="18" customFormat="false" ht="12.75" hidden="false" customHeight="false" outlineLevel="0" collapsed="false">
      <c r="B18" s="73" t="s">
        <v>119</v>
      </c>
      <c r="C18" s="74"/>
    </row>
    <row r="19" customFormat="false" ht="12.75" hidden="false" customHeight="false" outlineLevel="0" collapsed="false">
      <c r="B19" s="73" t="s">
        <v>123</v>
      </c>
      <c r="C19" s="74"/>
    </row>
    <row r="20" customFormat="false" ht="12.75" hidden="false" customHeight="false" outlineLevel="0" collapsed="false">
      <c r="B20" s="73" t="s">
        <v>128</v>
      </c>
      <c r="C20" s="74"/>
    </row>
    <row r="21" customFormat="false" ht="12.75" hidden="false" customHeight="false" outlineLevel="0" collapsed="false">
      <c r="B21" s="73" t="s">
        <v>131</v>
      </c>
      <c r="C21" s="74"/>
    </row>
    <row r="22" customFormat="false" ht="12.75" hidden="false" customHeight="false" outlineLevel="0" collapsed="false">
      <c r="B22" s="73" t="s">
        <v>134</v>
      </c>
      <c r="C22" s="74"/>
    </row>
    <row r="23" customFormat="false" ht="12.75" hidden="false" customHeight="false" outlineLevel="0" collapsed="false">
      <c r="B23" s="73" t="s">
        <v>137</v>
      </c>
      <c r="C23" s="74"/>
    </row>
    <row r="24" customFormat="false" ht="12.75" hidden="false" customHeight="false" outlineLevel="0" collapsed="false">
      <c r="B24" s="73" t="s">
        <v>140</v>
      </c>
      <c r="C24" s="74"/>
    </row>
    <row r="25" customFormat="false" ht="12.75" hidden="false" customHeight="false" outlineLevel="0" collapsed="false">
      <c r="B25" s="73" t="s">
        <v>402</v>
      </c>
      <c r="C25" s="74" t="n">
        <v>516</v>
      </c>
    </row>
    <row r="26" customFormat="false" ht="12.75" hidden="false" customHeight="false" outlineLevel="0" collapsed="false">
      <c r="B26" s="73" t="s">
        <v>148</v>
      </c>
      <c r="C26" s="74"/>
    </row>
    <row r="27" customFormat="false" ht="12.75" hidden="false" customHeight="false" outlineLevel="0" collapsed="false">
      <c r="B27" s="73" t="s">
        <v>152</v>
      </c>
      <c r="C27" s="74" t="n">
        <v>390</v>
      </c>
    </row>
    <row r="28" customFormat="false" ht="12.75" hidden="false" customHeight="false" outlineLevel="0" collapsed="false">
      <c r="B28" s="73" t="s">
        <v>155</v>
      </c>
      <c r="C28" s="74"/>
    </row>
    <row r="29" customFormat="false" ht="12.75" hidden="false" customHeight="false" outlineLevel="0" collapsed="false">
      <c r="B29" s="73" t="s">
        <v>159</v>
      </c>
      <c r="C29" s="74"/>
    </row>
    <row r="30" customFormat="false" ht="12.75" hidden="false" customHeight="false" outlineLevel="0" collapsed="false">
      <c r="B30" s="73" t="s">
        <v>164</v>
      </c>
      <c r="C30" s="74"/>
    </row>
    <row r="31" customFormat="false" ht="12.75" hidden="false" customHeight="false" outlineLevel="0" collapsed="false">
      <c r="B31" s="73" t="s">
        <v>168</v>
      </c>
      <c r="C31" s="74"/>
    </row>
    <row r="32" customFormat="false" ht="12.75" hidden="false" customHeight="false" outlineLevel="0" collapsed="false">
      <c r="B32" s="73" t="s">
        <v>172</v>
      </c>
      <c r="C32" s="74" t="n">
        <v>277</v>
      </c>
    </row>
    <row r="33" customFormat="false" ht="12.75" hidden="false" customHeight="false" outlineLevel="0" collapsed="false">
      <c r="B33" s="73" t="s">
        <v>175</v>
      </c>
      <c r="C33" s="74" t="n">
        <v>371</v>
      </c>
    </row>
    <row r="34" customFormat="false" ht="12.75" hidden="false" customHeight="false" outlineLevel="0" collapsed="false">
      <c r="B34" s="73" t="s">
        <v>178</v>
      </c>
      <c r="C34" s="74" t="n">
        <v>349</v>
      </c>
    </row>
    <row r="35" customFormat="false" ht="12.75" hidden="false" customHeight="false" outlineLevel="0" collapsed="false">
      <c r="B35" s="73" t="s">
        <v>181</v>
      </c>
      <c r="C35" s="74" t="n">
        <v>357</v>
      </c>
    </row>
    <row r="36" customFormat="false" ht="12.75" hidden="false" customHeight="false" outlineLevel="0" collapsed="false">
      <c r="B36" s="73" t="s">
        <v>184</v>
      </c>
      <c r="C36" s="74" t="n">
        <v>314</v>
      </c>
    </row>
    <row r="37" customFormat="false" ht="12.75" hidden="false" customHeight="false" outlineLevel="0" collapsed="false">
      <c r="B37" s="73" t="s">
        <v>187</v>
      </c>
      <c r="C37" s="74"/>
    </row>
    <row r="38" customFormat="false" ht="12.75" hidden="false" customHeight="false" outlineLevel="0" collapsed="false">
      <c r="B38" s="73" t="s">
        <v>190</v>
      </c>
      <c r="C38" s="74" t="n">
        <v>315</v>
      </c>
    </row>
    <row r="39" customFormat="false" ht="12.75" hidden="false" customHeight="false" outlineLevel="0" collapsed="false">
      <c r="B39" s="73" t="s">
        <v>194</v>
      </c>
      <c r="C39" s="74" t="n">
        <v>320</v>
      </c>
    </row>
    <row r="40" customFormat="false" ht="12.75" hidden="false" customHeight="false" outlineLevel="0" collapsed="false">
      <c r="B40" s="73" t="s">
        <v>214</v>
      </c>
      <c r="C40" s="74"/>
    </row>
    <row r="41" customFormat="false" ht="12.75" hidden="false" customHeight="false" outlineLevel="0" collapsed="false">
      <c r="B41" s="73" t="s">
        <v>197</v>
      </c>
      <c r="C41" s="74"/>
    </row>
    <row r="42" customFormat="false" ht="12.75" hidden="false" customHeight="false" outlineLevel="0" collapsed="false">
      <c r="B42" s="73" t="s">
        <v>200</v>
      </c>
      <c r="C42" s="74"/>
    </row>
    <row r="43" customFormat="false" ht="12.75" hidden="false" customHeight="false" outlineLevel="0" collapsed="false">
      <c r="B43" s="73" t="s">
        <v>203</v>
      </c>
      <c r="C43" s="74"/>
    </row>
    <row r="44" customFormat="false" ht="12.75" hidden="false" customHeight="false" outlineLevel="0" collapsed="false">
      <c r="B44" s="73" t="s">
        <v>206</v>
      </c>
      <c r="C44" s="74" t="n">
        <v>385</v>
      </c>
    </row>
    <row r="45" customFormat="false" ht="12.75" hidden="false" customHeight="false" outlineLevel="0" collapsed="false">
      <c r="B45" s="73" t="s">
        <v>214</v>
      </c>
      <c r="C45" s="74" t="n">
        <v>292</v>
      </c>
    </row>
    <row r="46" customFormat="false" ht="12.75" hidden="false" customHeight="false" outlineLevel="0" collapsed="false">
      <c r="B46" s="73" t="s">
        <v>210</v>
      </c>
      <c r="C46" s="74" t="n">
        <v>390</v>
      </c>
    </row>
    <row r="47" customFormat="false" ht="12.75" hidden="false" customHeight="false" outlineLevel="0" collapsed="false">
      <c r="B47" s="73" t="s">
        <v>218</v>
      </c>
      <c r="C47" s="74" t="n">
        <v>270</v>
      </c>
      <c r="E47" s="69"/>
    </row>
    <row r="48" customFormat="false" ht="12.75" hidden="false" customHeight="false" outlineLevel="0" collapsed="false">
      <c r="B48" s="73" t="s">
        <v>221</v>
      </c>
      <c r="C48" s="74"/>
    </row>
    <row r="49" customFormat="false" ht="12.75" hidden="false" customHeight="false" outlineLevel="0" collapsed="false">
      <c r="B49" s="73" t="s">
        <v>225</v>
      </c>
      <c r="C49" s="74"/>
    </row>
    <row r="50" customFormat="false" ht="12.75" hidden="false" customHeight="false" outlineLevel="0" collapsed="false">
      <c r="B50" s="73" t="s">
        <v>228</v>
      </c>
      <c r="C50" s="74"/>
    </row>
    <row r="51" customFormat="false" ht="12.75" hidden="false" customHeight="false" outlineLevel="0" collapsed="false">
      <c r="B51" s="73" t="s">
        <v>231</v>
      </c>
      <c r="C51" s="74"/>
    </row>
    <row r="52" customFormat="false" ht="12.75" hidden="false" customHeight="false" outlineLevel="0" collapsed="false">
      <c r="B52" s="73" t="s">
        <v>234</v>
      </c>
      <c r="C52" s="74"/>
    </row>
    <row r="53" customFormat="false" ht="12.75" hidden="false" customHeight="false" outlineLevel="0" collapsed="false">
      <c r="B53" s="73" t="s">
        <v>237</v>
      </c>
      <c r="C53" s="74"/>
    </row>
    <row r="54" customFormat="false" ht="12.75" hidden="false" customHeight="false" outlineLevel="0" collapsed="false">
      <c r="B54" s="73" t="s">
        <v>240</v>
      </c>
      <c r="C54" s="74"/>
    </row>
    <row r="55" customFormat="false" ht="12.75" hidden="false" customHeight="false" outlineLevel="0" collapsed="false">
      <c r="B55" s="73" t="s">
        <v>243</v>
      </c>
      <c r="C55" s="74"/>
    </row>
    <row r="56" customFormat="false" ht="12.75" hidden="false" customHeight="false" outlineLevel="0" collapsed="false">
      <c r="B56" s="73" t="s">
        <v>246</v>
      </c>
      <c r="C56" s="74"/>
    </row>
    <row r="57" customFormat="false" ht="12.75" hidden="false" customHeight="false" outlineLevel="0" collapsed="false">
      <c r="B57" s="73" t="s">
        <v>249</v>
      </c>
      <c r="C57" s="74"/>
    </row>
    <row r="58" customFormat="false" ht="12.75" hidden="false" customHeight="false" outlineLevel="0" collapsed="false">
      <c r="B58" s="73" t="s">
        <v>252</v>
      </c>
      <c r="C58" s="74" t="n">
        <v>320</v>
      </c>
    </row>
    <row r="59" customFormat="false" ht="12.75" hidden="false" customHeight="false" outlineLevel="0" collapsed="false">
      <c r="B59" s="73" t="s">
        <v>255</v>
      </c>
      <c r="C59" s="74"/>
    </row>
    <row r="60" customFormat="false" ht="12.75" hidden="false" customHeight="false" outlineLevel="0" collapsed="false">
      <c r="B60" s="73" t="s">
        <v>258</v>
      </c>
      <c r="C60" s="74"/>
    </row>
    <row r="61" customFormat="false" ht="12.75" hidden="false" customHeight="false" outlineLevel="0" collapsed="false">
      <c r="B61" s="73" t="s">
        <v>261</v>
      </c>
      <c r="C61" s="74"/>
    </row>
    <row r="62" customFormat="false" ht="12.75" hidden="false" customHeight="false" outlineLevel="0" collapsed="false">
      <c r="B62" s="73" t="s">
        <v>264</v>
      </c>
      <c r="C62" s="74"/>
    </row>
    <row r="63" customFormat="false" ht="12.75" hidden="false" customHeight="false" outlineLevel="0" collapsed="false">
      <c r="B63" s="73" t="s">
        <v>268</v>
      </c>
      <c r="C63" s="74"/>
    </row>
    <row r="64" customFormat="false" ht="12.75" hidden="false" customHeight="false" outlineLevel="0" collapsed="false">
      <c r="B64" s="73" t="s">
        <v>272</v>
      </c>
      <c r="C64" s="74"/>
    </row>
    <row r="65" customFormat="false" ht="12.75" hidden="false" customHeight="false" outlineLevel="0" collapsed="false">
      <c r="B65" s="73" t="s">
        <v>275</v>
      </c>
      <c r="C65" s="74"/>
    </row>
    <row r="66" customFormat="false" ht="12.75" hidden="false" customHeight="false" outlineLevel="0" collapsed="false">
      <c r="B66" s="73" t="s">
        <v>279</v>
      </c>
      <c r="C66" s="74"/>
    </row>
    <row r="67" customFormat="false" ht="12.75" hidden="false" customHeight="false" outlineLevel="0" collapsed="false">
      <c r="B67" s="73" t="s">
        <v>283</v>
      </c>
      <c r="C67" s="74"/>
    </row>
    <row r="68" customFormat="false" ht="12.75" hidden="false" customHeight="false" outlineLevel="0" collapsed="false">
      <c r="B68" s="73" t="s">
        <v>287</v>
      </c>
      <c r="C68" s="74"/>
    </row>
    <row r="69" customFormat="false" ht="12.75" hidden="false" customHeight="false" outlineLevel="0" collapsed="false">
      <c r="B69" s="73" t="s">
        <v>291</v>
      </c>
      <c r="C69" s="74"/>
    </row>
    <row r="70" customFormat="false" ht="12.75" hidden="false" customHeight="false" outlineLevel="0" collapsed="false">
      <c r="B70" s="73" t="s">
        <v>295</v>
      </c>
      <c r="C70" s="74"/>
    </row>
    <row r="71" customFormat="false" ht="12.75" hidden="false" customHeight="false" outlineLevel="0" collapsed="false">
      <c r="B71" s="73" t="s">
        <v>298</v>
      </c>
      <c r="C71" s="74"/>
    </row>
    <row r="72" customFormat="false" ht="12.75" hidden="false" customHeight="false" outlineLevel="0" collapsed="false">
      <c r="B72" s="73" t="s">
        <v>301</v>
      </c>
      <c r="C72" s="74"/>
    </row>
    <row r="73" customFormat="false" ht="12.75" hidden="false" customHeight="false" outlineLevel="0" collapsed="false">
      <c r="B73" s="73" t="s">
        <v>305</v>
      </c>
      <c r="C73" s="74"/>
    </row>
    <row r="74" customFormat="false" ht="12.75" hidden="false" customHeight="false" outlineLevel="0" collapsed="false">
      <c r="B74" s="73" t="s">
        <v>308</v>
      </c>
      <c r="C74" s="74"/>
    </row>
    <row r="75" customFormat="false" ht="13.5" hidden="false" customHeight="false" outlineLevel="0" collapsed="false">
      <c r="B75" s="75" t="s">
        <v>312</v>
      </c>
      <c r="C75" s="76"/>
    </row>
    <row r="76" customFormat="false" ht="13.5" hidden="false" customHeight="false" outlineLevel="0" collapsed="false">
      <c r="B76" s="77" t="s">
        <v>320</v>
      </c>
      <c r="C76" s="78"/>
    </row>
    <row r="77" customFormat="false" ht="12.75" hidden="false" customHeight="false" outlineLevel="0" collapsed="false">
      <c r="B77" s="79" t="s">
        <v>323</v>
      </c>
      <c r="C77" s="80"/>
    </row>
    <row r="78" customFormat="false" ht="12.75" hidden="false" customHeight="false" outlineLevel="0" collapsed="false">
      <c r="B78" s="79" t="s">
        <v>326</v>
      </c>
      <c r="C78" s="80"/>
    </row>
    <row r="79" customFormat="false" ht="12.75" hidden="false" customHeight="false" outlineLevel="0" collapsed="false">
      <c r="B79" s="79" t="s">
        <v>329</v>
      </c>
      <c r="C79" s="80"/>
    </row>
    <row r="80" customFormat="false" ht="12.75" hidden="false" customHeight="false" outlineLevel="0" collapsed="false">
      <c r="B80" s="79" t="s">
        <v>332</v>
      </c>
      <c r="C80" s="80"/>
    </row>
    <row r="81" customFormat="false" ht="12.75" hidden="false" customHeight="false" outlineLevel="0" collapsed="false">
      <c r="B81" s="79" t="s">
        <v>338</v>
      </c>
      <c r="C81" s="80"/>
    </row>
    <row r="82" customFormat="false" ht="12.75" hidden="false" customHeight="false" outlineLevel="0" collapsed="false">
      <c r="B82" s="79" t="s">
        <v>341</v>
      </c>
      <c r="C82" s="80"/>
    </row>
    <row r="83" customFormat="false" ht="12.75" hidden="false" customHeight="false" outlineLevel="0" collapsed="false">
      <c r="B83" s="79" t="s">
        <v>344</v>
      </c>
      <c r="C83" s="80"/>
    </row>
    <row r="84" customFormat="false" ht="12.75" hidden="false" customHeight="false" outlineLevel="0" collapsed="false">
      <c r="B84" s="79" t="s">
        <v>347</v>
      </c>
      <c r="C84" s="80"/>
    </row>
    <row r="85" customFormat="false" ht="12.75" hidden="false" customHeight="false" outlineLevel="0" collapsed="false">
      <c r="B85" s="79" t="s">
        <v>350</v>
      </c>
      <c r="C85" s="80"/>
    </row>
    <row r="86" s="81" customFormat="true" ht="12.75" hidden="false" customHeight="false" outlineLevel="0" collapsed="false">
      <c r="B86" s="82" t="s">
        <v>356</v>
      </c>
      <c r="C86" s="83"/>
    </row>
    <row r="87" customFormat="false" ht="12.75" hidden="false" customHeight="false" outlineLevel="0" collapsed="false">
      <c r="B87" s="79" t="s">
        <v>359</v>
      </c>
      <c r="C87" s="80"/>
    </row>
    <row r="88" customFormat="false" ht="12.75" hidden="false" customHeight="false" outlineLevel="0" collapsed="false">
      <c r="B88" s="79" t="s">
        <v>362</v>
      </c>
      <c r="C88" s="80"/>
    </row>
    <row r="89" customFormat="false" ht="12.75" hidden="false" customHeight="false" outlineLevel="0" collapsed="false">
      <c r="B89" s="79" t="s">
        <v>365</v>
      </c>
      <c r="C89" s="80"/>
    </row>
    <row r="90" customFormat="false" ht="12.75" hidden="false" customHeight="false" outlineLevel="0" collapsed="false">
      <c r="B90" s="79" t="s">
        <v>368</v>
      </c>
      <c r="C90" s="80"/>
    </row>
    <row r="91" customFormat="false" ht="12.75" hidden="false" customHeight="false" outlineLevel="0" collapsed="false">
      <c r="B91" s="79" t="s">
        <v>371</v>
      </c>
      <c r="C91" s="80"/>
    </row>
    <row r="92" customFormat="false" ht="12.75" hidden="false" customHeight="false" outlineLevel="0" collapsed="false">
      <c r="B92" s="79" t="s">
        <v>374</v>
      </c>
      <c r="C92" s="80"/>
    </row>
    <row r="93" customFormat="false" ht="12.75" hidden="false" customHeight="false" outlineLevel="0" collapsed="false">
      <c r="B93" s="79" t="s">
        <v>377</v>
      </c>
      <c r="C93" s="80"/>
    </row>
    <row r="94" customFormat="false" ht="12.75" hidden="false" customHeight="false" outlineLevel="0" collapsed="false">
      <c r="B94" s="79" t="s">
        <v>380</v>
      </c>
      <c r="C94" s="80"/>
    </row>
    <row r="95" customFormat="false" ht="12.75" hidden="false" customHeight="false" outlineLevel="0" collapsed="false">
      <c r="B95" s="79" t="s">
        <v>347</v>
      </c>
      <c r="C95" s="80"/>
    </row>
    <row r="96" customFormat="false" ht="12.75" hidden="false" customHeight="false" outlineLevel="0" collapsed="false">
      <c r="B96" s="79" t="s">
        <v>350</v>
      </c>
      <c r="C96" s="80"/>
    </row>
    <row r="97" customFormat="false" ht="12.75" hidden="false" customHeight="false" outlineLevel="0" collapsed="false">
      <c r="B97" s="79" t="s">
        <v>356</v>
      </c>
      <c r="C97" s="80"/>
    </row>
    <row r="98" customFormat="false" ht="12.75" hidden="false" customHeight="false" outlineLevel="0" collapsed="false">
      <c r="B98" s="79" t="s">
        <v>359</v>
      </c>
      <c r="C98" s="80"/>
    </row>
    <row r="99" customFormat="false" ht="12.75" hidden="false" customHeight="false" outlineLevel="0" collapsed="false">
      <c r="B99" s="79" t="s">
        <v>362</v>
      </c>
      <c r="C99" s="80"/>
    </row>
    <row r="100" customFormat="false" ht="12.75" hidden="false" customHeight="false" outlineLevel="0" collapsed="false">
      <c r="B100" s="79" t="s">
        <v>365</v>
      </c>
      <c r="C100" s="80"/>
    </row>
    <row r="101" customFormat="false" ht="12.75" hidden="false" customHeight="false" outlineLevel="0" collapsed="false">
      <c r="B101" s="79" t="s">
        <v>368</v>
      </c>
      <c r="C101" s="80"/>
    </row>
    <row r="102" customFormat="false" ht="12.75" hidden="false" customHeight="false" outlineLevel="0" collapsed="false">
      <c r="B102" s="79" t="s">
        <v>371</v>
      </c>
      <c r="C102" s="80"/>
    </row>
    <row r="103" customFormat="false" ht="12.75" hidden="false" customHeight="false" outlineLevel="0" collapsed="false">
      <c r="B103" s="79" t="s">
        <v>374</v>
      </c>
      <c r="C103" s="80"/>
    </row>
    <row r="104" customFormat="false" ht="12.75" hidden="false" customHeight="false" outlineLevel="0" collapsed="false">
      <c r="B104" s="79" t="s">
        <v>377</v>
      </c>
      <c r="C104" s="80"/>
    </row>
    <row r="105" customFormat="false" ht="12.75" hidden="false" customHeight="false" outlineLevel="0" collapsed="false">
      <c r="B105" s="79" t="s">
        <v>380</v>
      </c>
      <c r="C105" s="80"/>
    </row>
    <row r="106" customFormat="false" ht="12.75" hidden="false" customHeight="false" outlineLevel="0" collapsed="false">
      <c r="B106" s="79" t="s">
        <v>315</v>
      </c>
      <c r="C106" s="80"/>
    </row>
    <row r="107" customFormat="false" ht="12.75" hidden="false" customHeight="false" outlineLevel="0" collapsed="false">
      <c r="B107" s="79" t="s">
        <v>335</v>
      </c>
      <c r="C107" s="80"/>
    </row>
    <row r="108" customFormat="false" ht="12.75" hidden="false" customHeight="false" outlineLevel="0" collapsed="false">
      <c r="B108" s="79" t="s">
        <v>353</v>
      </c>
      <c r="C108" s="80"/>
    </row>
    <row r="109" customFormat="false" ht="12.75" hidden="false" customHeight="false" outlineLevel="0" collapsed="false">
      <c r="B109" s="79" t="s">
        <v>383</v>
      </c>
      <c r="C109" s="80"/>
    </row>
    <row r="110" customFormat="false" ht="12.75" hidden="false" customHeight="false" outlineLevel="0" collapsed="false">
      <c r="B110" s="79" t="s">
        <v>386</v>
      </c>
      <c r="C110" s="80"/>
    </row>
    <row r="111" customFormat="false" ht="12.75" hidden="false" customHeight="false" outlineLevel="0" collapsed="false">
      <c r="B111" s="79" t="s">
        <v>389</v>
      </c>
      <c r="C111" s="80"/>
    </row>
    <row r="112" customFormat="false" ht="12.75" hidden="false" customHeight="false" outlineLevel="0" collapsed="false">
      <c r="B112" s="79" t="s">
        <v>392</v>
      </c>
      <c r="C112" s="80"/>
    </row>
    <row r="113" customFormat="false" ht="12.75" hidden="false" customHeight="false" outlineLevel="0" collapsed="false">
      <c r="B113" s="79" t="s">
        <v>395</v>
      </c>
      <c r="C113" s="80"/>
    </row>
    <row r="114" customFormat="false" ht="12.75" hidden="false" customHeight="false" outlineLevel="0" collapsed="false">
      <c r="B114" s="79" t="s">
        <v>398</v>
      </c>
      <c r="C114" s="8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08" activeCellId="0" sqref="B108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2" style="0" width="12.42"/>
    <col collapsed="false" customWidth="true" hidden="false" outlineLevel="0" max="5" min="5" style="0" width="18.58"/>
    <col collapsed="false" customWidth="true" hidden="false" outlineLevel="0" max="6" min="6" style="0" width="12.86"/>
    <col collapsed="false" customWidth="true" hidden="false" outlineLevel="0" max="7" min="7" style="0" width="17.14"/>
    <col collapsed="false" customWidth="true" hidden="false" outlineLevel="0" max="9" min="8" style="0" width="5.01"/>
    <col collapsed="false" customWidth="true" hidden="false" outlineLevel="0" max="12" min="10" style="0" width="6.57"/>
    <col collapsed="false" customWidth="true" hidden="false" outlineLevel="0" max="14" min="14" style="0" width="15.71"/>
    <col collapsed="false" customWidth="true" hidden="false" outlineLevel="0" max="15" min="15" style="0" width="20.14"/>
    <col collapsed="false" customWidth="true" hidden="false" outlineLevel="0" max="16" min="16" style="0" width="5.86"/>
    <col collapsed="false" customWidth="true" hidden="false" outlineLevel="0" max="17" min="17" style="0" width="8.42"/>
    <col collapsed="false" customWidth="true" hidden="false" outlineLevel="0" max="18" min="18" style="0" width="7.71"/>
    <col collapsed="false" customWidth="true" hidden="false" outlineLevel="0" max="19" min="19" style="0" width="5.86"/>
    <col collapsed="false" customWidth="true" hidden="false" outlineLevel="0" max="20" min="20" style="0" width="8.42"/>
    <col collapsed="false" customWidth="true" hidden="false" outlineLevel="0" max="21" min="21" style="0" width="7.71"/>
  </cols>
  <sheetData>
    <row r="1" customFormat="false" ht="35.1" hidden="false" customHeight="true" outlineLevel="0" collapsed="false">
      <c r="A1" s="84" t="s">
        <v>403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N1" s="85" t="s">
        <v>404</v>
      </c>
      <c r="O1" s="85"/>
      <c r="P1" s="85"/>
      <c r="Q1" s="85"/>
      <c r="R1" s="85"/>
    </row>
    <row r="2" customFormat="false" ht="15.75" hidden="false" customHeight="false" outlineLevel="0" collapsed="false">
      <c r="A2" s="69"/>
      <c r="B2" s="69"/>
      <c r="C2" s="69"/>
      <c r="D2" s="69"/>
      <c r="E2" s="69"/>
      <c r="F2" s="86" t="s">
        <v>405</v>
      </c>
      <c r="G2" s="87" t="s">
        <v>406</v>
      </c>
      <c r="H2" s="88" t="s">
        <v>407</v>
      </c>
      <c r="I2" s="89" t="s">
        <v>408</v>
      </c>
      <c r="J2" s="87" t="s">
        <v>409</v>
      </c>
      <c r="K2" s="88" t="s">
        <v>410</v>
      </c>
      <c r="L2" s="89" t="s">
        <v>411</v>
      </c>
      <c r="N2" s="90"/>
      <c r="O2" s="91" t="s">
        <v>412</v>
      </c>
      <c r="P2" s="91" t="s">
        <v>413</v>
      </c>
      <c r="Q2" s="91" t="s">
        <v>414</v>
      </c>
      <c r="R2" s="92" t="s">
        <v>415</v>
      </c>
    </row>
    <row r="3" customFormat="false" ht="15.75" hidden="false" customHeight="false" outlineLevel="0" collapsed="false">
      <c r="A3" s="69"/>
      <c r="B3" s="69"/>
      <c r="C3" s="93" t="s">
        <v>416</v>
      </c>
      <c r="D3" s="93"/>
      <c r="E3" s="94" t="s">
        <v>417</v>
      </c>
      <c r="F3" s="95" t="s">
        <v>418</v>
      </c>
      <c r="G3" s="96" t="s">
        <v>419</v>
      </c>
      <c r="H3" s="96"/>
      <c r="I3" s="96"/>
      <c r="J3" s="96" t="s">
        <v>418</v>
      </c>
      <c r="K3" s="96"/>
      <c r="L3" s="96"/>
      <c r="N3" s="97" t="s">
        <v>420</v>
      </c>
      <c r="O3" s="98" t="s">
        <v>421</v>
      </c>
      <c r="P3" s="99" t="n">
        <v>0.36</v>
      </c>
      <c r="Q3" s="99" t="n">
        <v>0.26</v>
      </c>
      <c r="R3" s="100" t="n">
        <v>0.06</v>
      </c>
    </row>
    <row r="4" customFormat="false" ht="15" hidden="false" customHeight="false" outlineLevel="0" collapsed="false">
      <c r="A4" s="69"/>
      <c r="B4" s="69"/>
      <c r="C4" s="101" t="s">
        <v>422</v>
      </c>
      <c r="D4" s="102" t="s">
        <v>423</v>
      </c>
      <c r="E4" s="86" t="s">
        <v>320</v>
      </c>
      <c r="F4" s="103" t="n">
        <v>17.883</v>
      </c>
      <c r="G4" s="104" t="n">
        <v>0.48</v>
      </c>
      <c r="H4" s="105" t="n">
        <v>0.11</v>
      </c>
      <c r="I4" s="106" t="n">
        <v>0.4</v>
      </c>
      <c r="J4" s="107" t="n">
        <v>85.8</v>
      </c>
      <c r="K4" s="108" t="n">
        <v>19.5</v>
      </c>
      <c r="L4" s="109" t="n">
        <v>71.2</v>
      </c>
      <c r="N4" s="97" t="s">
        <v>424</v>
      </c>
      <c r="O4" s="98" t="s">
        <v>425</v>
      </c>
      <c r="P4" s="99" t="n">
        <v>2.4</v>
      </c>
      <c r="Q4" s="99" t="n">
        <v>2.5</v>
      </c>
      <c r="R4" s="100" t="n">
        <v>2</v>
      </c>
    </row>
    <row r="5" customFormat="false" ht="15" hidden="false" customHeight="false" outlineLevel="0" collapsed="false">
      <c r="A5" s="69"/>
      <c r="B5" s="69"/>
      <c r="C5" s="110"/>
      <c r="D5" s="111" t="s">
        <v>426</v>
      </c>
      <c r="E5" s="112" t="s">
        <v>323</v>
      </c>
      <c r="F5" s="103" t="n">
        <v>10.367</v>
      </c>
      <c r="G5" s="104" t="n">
        <v>0.53</v>
      </c>
      <c r="H5" s="105" t="n">
        <v>0.17</v>
      </c>
      <c r="I5" s="106" t="n">
        <v>0.51</v>
      </c>
      <c r="J5" s="107" t="n">
        <v>54.9</v>
      </c>
      <c r="K5" s="108" t="n">
        <v>17.5</v>
      </c>
      <c r="L5" s="109" t="n">
        <v>53.3</v>
      </c>
      <c r="N5" s="97" t="s">
        <v>427</v>
      </c>
      <c r="O5" s="98" t="s">
        <v>428</v>
      </c>
      <c r="P5" s="99" t="n">
        <v>0.65</v>
      </c>
      <c r="Q5" s="99" t="n">
        <v>0.4</v>
      </c>
      <c r="R5" s="100" t="n">
        <v>1</v>
      </c>
    </row>
    <row r="6" customFormat="false" ht="15" hidden="false" customHeight="false" outlineLevel="0" collapsed="false">
      <c r="A6" s="69"/>
      <c r="B6" s="69"/>
      <c r="C6" s="113" t="s">
        <v>429</v>
      </c>
      <c r="D6" s="111" t="s">
        <v>423</v>
      </c>
      <c r="E6" s="112" t="s">
        <v>326</v>
      </c>
      <c r="F6" s="103" t="n">
        <v>9.925</v>
      </c>
      <c r="G6" s="104" t="n">
        <v>0.6</v>
      </c>
      <c r="H6" s="105" t="n">
        <v>0.16</v>
      </c>
      <c r="I6" s="106" t="n">
        <v>0.33</v>
      </c>
      <c r="J6" s="107" t="n">
        <v>59.6</v>
      </c>
      <c r="K6" s="108" t="n">
        <v>16</v>
      </c>
      <c r="L6" s="109" t="n">
        <v>32.9</v>
      </c>
      <c r="N6" s="97" t="s">
        <v>430</v>
      </c>
      <c r="O6" s="98" t="s">
        <v>431</v>
      </c>
      <c r="P6" s="99" t="n">
        <v>0.6</v>
      </c>
      <c r="Q6" s="99" t="n">
        <v>0.6</v>
      </c>
      <c r="R6" s="100" t="n">
        <v>0.4</v>
      </c>
    </row>
    <row r="7" customFormat="false" ht="15" hidden="false" customHeight="false" outlineLevel="0" collapsed="false">
      <c r="A7" s="69"/>
      <c r="B7" s="69"/>
      <c r="C7" s="110"/>
      <c r="D7" s="111" t="s">
        <v>432</v>
      </c>
      <c r="E7" s="112" t="s">
        <v>329</v>
      </c>
      <c r="F7" s="103" t="n">
        <v>8.275</v>
      </c>
      <c r="G7" s="104" t="n">
        <v>0.55</v>
      </c>
      <c r="H7" s="105" t="n">
        <v>0.19</v>
      </c>
      <c r="I7" s="106" t="n">
        <v>0.45</v>
      </c>
      <c r="J7" s="107" t="n">
        <v>45.5</v>
      </c>
      <c r="K7" s="108" t="n">
        <v>15.5</v>
      </c>
      <c r="L7" s="109" t="n">
        <v>37.1</v>
      </c>
      <c r="N7" s="97" t="s">
        <v>433</v>
      </c>
      <c r="O7" s="98" t="s">
        <v>315</v>
      </c>
      <c r="P7" s="99" t="n">
        <v>0.5</v>
      </c>
      <c r="Q7" s="99" t="n">
        <v>0.35</v>
      </c>
      <c r="R7" s="100" t="n">
        <v>0.6</v>
      </c>
    </row>
    <row r="8" customFormat="false" ht="15" hidden="false" customHeight="false" outlineLevel="0" collapsed="false">
      <c r="A8" s="69"/>
      <c r="B8" s="69"/>
      <c r="C8" s="110"/>
      <c r="D8" s="111" t="s">
        <v>434</v>
      </c>
      <c r="E8" s="112" t="s">
        <v>332</v>
      </c>
      <c r="F8" s="103" t="n">
        <v>2.867</v>
      </c>
      <c r="G8" s="104" t="n">
        <v>0.51</v>
      </c>
      <c r="H8" s="105" t="n">
        <v>0.14</v>
      </c>
      <c r="I8" s="106" t="n">
        <v>0.41</v>
      </c>
      <c r="J8" s="107" t="n">
        <v>14.6</v>
      </c>
      <c r="K8" s="108" t="n">
        <v>3.9</v>
      </c>
      <c r="L8" s="109" t="n">
        <v>11.9</v>
      </c>
      <c r="N8" s="97" t="s">
        <v>435</v>
      </c>
      <c r="O8" s="98" t="s">
        <v>436</v>
      </c>
      <c r="P8" s="99" t="n">
        <v>1</v>
      </c>
      <c r="Q8" s="99" t="n">
        <v>1.2</v>
      </c>
      <c r="R8" s="100" t="n">
        <v>0.1</v>
      </c>
    </row>
    <row r="9" customFormat="false" ht="15" hidden="false" customHeight="false" outlineLevel="0" collapsed="false">
      <c r="A9" s="69"/>
      <c r="B9" s="69"/>
      <c r="C9" s="113" t="s">
        <v>437</v>
      </c>
      <c r="D9" s="111" t="s">
        <v>438</v>
      </c>
      <c r="E9" s="112" t="s">
        <v>338</v>
      </c>
      <c r="F9" s="103" t="n">
        <v>2.35</v>
      </c>
      <c r="G9" s="104" t="n">
        <v>0.76</v>
      </c>
      <c r="H9" s="105" t="n">
        <v>0.31</v>
      </c>
      <c r="I9" s="106" t="n">
        <v>0.46</v>
      </c>
      <c r="J9" s="107" t="n">
        <v>17.9</v>
      </c>
      <c r="K9" s="108" t="n">
        <v>7.4</v>
      </c>
      <c r="L9" s="109" t="n">
        <v>10.7</v>
      </c>
      <c r="N9" s="97" t="s">
        <v>439</v>
      </c>
      <c r="O9" s="98" t="s">
        <v>389</v>
      </c>
      <c r="P9" s="99" t="n">
        <v>1</v>
      </c>
      <c r="Q9" s="99" t="n">
        <v>1</v>
      </c>
      <c r="R9" s="100" t="n">
        <v>0.7</v>
      </c>
    </row>
    <row r="10" customFormat="false" ht="15" hidden="false" customHeight="false" outlineLevel="0" collapsed="false">
      <c r="A10" s="69"/>
      <c r="B10" s="69"/>
      <c r="C10" s="113"/>
      <c r="D10" s="111" t="s">
        <v>440</v>
      </c>
      <c r="E10" s="112" t="s">
        <v>341</v>
      </c>
      <c r="F10" s="103" t="n">
        <v>3.317</v>
      </c>
      <c r="G10" s="104" t="n">
        <v>0.55</v>
      </c>
      <c r="H10" s="105" t="n">
        <v>0.18</v>
      </c>
      <c r="I10" s="106" t="n">
        <v>0.35</v>
      </c>
      <c r="J10" s="107" t="n">
        <v>18.2</v>
      </c>
      <c r="K10" s="108" t="n">
        <v>5.9</v>
      </c>
      <c r="L10" s="109" t="n">
        <v>11.6</v>
      </c>
      <c r="N10" s="97" t="s">
        <v>441</v>
      </c>
      <c r="O10" s="98" t="s">
        <v>392</v>
      </c>
      <c r="P10" s="99" t="n">
        <v>0.85</v>
      </c>
      <c r="Q10" s="99" t="n">
        <v>1.3</v>
      </c>
      <c r="R10" s="100" t="n">
        <v>0.75</v>
      </c>
    </row>
    <row r="11" customFormat="false" ht="12.95" hidden="false" customHeight="true" outlineLevel="0" collapsed="false">
      <c r="A11" s="69"/>
      <c r="B11" s="69"/>
      <c r="C11" s="113"/>
      <c r="D11" s="111" t="s">
        <v>442</v>
      </c>
      <c r="E11" s="112" t="s">
        <v>344</v>
      </c>
      <c r="F11" s="103" t="n">
        <v>495</v>
      </c>
      <c r="G11" s="104" t="n">
        <v>0.55</v>
      </c>
      <c r="H11" s="105" t="n">
        <v>0.2</v>
      </c>
      <c r="I11" s="106" t="n">
        <v>0.32</v>
      </c>
      <c r="J11" s="107" t="n">
        <v>2.7</v>
      </c>
      <c r="K11" s="108" t="n">
        <v>1</v>
      </c>
      <c r="L11" s="109" t="n">
        <v>1.6</v>
      </c>
      <c r="N11" s="97" t="s">
        <v>443</v>
      </c>
      <c r="O11" s="98" t="s">
        <v>395</v>
      </c>
      <c r="P11" s="99" t="n">
        <v>0.6</v>
      </c>
      <c r="Q11" s="99" t="n">
        <v>0.4</v>
      </c>
      <c r="R11" s="100" t="n">
        <v>0.35</v>
      </c>
    </row>
    <row r="12" customFormat="false" ht="12.95" hidden="false" customHeight="true" outlineLevel="0" collapsed="false">
      <c r="A12" s="69"/>
      <c r="B12" s="69"/>
      <c r="C12" s="113"/>
      <c r="D12" s="111" t="s">
        <v>444</v>
      </c>
      <c r="E12" s="112" t="s">
        <v>347</v>
      </c>
      <c r="F12" s="103" t="n">
        <v>2.11</v>
      </c>
      <c r="G12" s="104" t="n">
        <v>0.78</v>
      </c>
      <c r="H12" s="105" t="n">
        <v>0.37</v>
      </c>
      <c r="I12" s="106" t="n">
        <v>0.43</v>
      </c>
      <c r="J12" s="107" t="n">
        <v>16.5</v>
      </c>
      <c r="K12" s="108" t="n">
        <v>7.7</v>
      </c>
      <c r="L12" s="109" t="n">
        <v>9.1</v>
      </c>
      <c r="N12" s="114" t="s">
        <v>445</v>
      </c>
      <c r="O12" s="115" t="s">
        <v>398</v>
      </c>
      <c r="P12" s="116" t="n">
        <v>0.5</v>
      </c>
      <c r="Q12" s="116" t="n">
        <v>0.25</v>
      </c>
      <c r="R12" s="117" t="n">
        <v>0.5</v>
      </c>
    </row>
    <row r="13" customFormat="false" ht="12.75" hidden="false" customHeight="false" outlineLevel="0" collapsed="false">
      <c r="A13" s="69"/>
      <c r="B13" s="69"/>
      <c r="C13" s="113"/>
      <c r="D13" s="111" t="s">
        <v>446</v>
      </c>
      <c r="E13" s="112" t="s">
        <v>350</v>
      </c>
      <c r="F13" s="103" t="n">
        <v>4.963</v>
      </c>
      <c r="G13" s="104" t="n">
        <v>0.45</v>
      </c>
      <c r="H13" s="105" t="n">
        <v>0.2</v>
      </c>
      <c r="I13" s="106" t="n">
        <v>0.32</v>
      </c>
      <c r="J13" s="107" t="n">
        <v>22.3</v>
      </c>
      <c r="K13" s="108" t="n">
        <v>9.8</v>
      </c>
      <c r="L13" s="109" t="n">
        <v>15.6</v>
      </c>
    </row>
    <row r="14" customFormat="false" ht="12.75" hidden="false" customHeight="false" outlineLevel="0" collapsed="false">
      <c r="A14" s="69"/>
      <c r="B14" s="69"/>
      <c r="C14" s="113" t="s">
        <v>447</v>
      </c>
      <c r="D14" s="111" t="s">
        <v>448</v>
      </c>
      <c r="E14" s="112" t="s">
        <v>356</v>
      </c>
      <c r="F14" s="103" t="n">
        <v>46.2</v>
      </c>
      <c r="G14" s="104" t="n">
        <v>1.32</v>
      </c>
      <c r="H14" s="105" t="n">
        <v>0.47</v>
      </c>
      <c r="I14" s="106" t="n">
        <v>0.53</v>
      </c>
      <c r="J14" s="107" t="n">
        <v>0.6</v>
      </c>
      <c r="K14" s="108" t="n">
        <v>0.2</v>
      </c>
      <c r="L14" s="109" t="n">
        <v>0.2</v>
      </c>
    </row>
    <row r="15" customFormat="false" ht="12.75" hidden="false" customHeight="false" outlineLevel="0" collapsed="false">
      <c r="A15" s="69"/>
      <c r="B15" s="69"/>
      <c r="C15" s="113"/>
      <c r="D15" s="111" t="s">
        <v>449</v>
      </c>
      <c r="E15" s="112" t="s">
        <v>359</v>
      </c>
      <c r="F15" s="103" t="n">
        <v>24.4</v>
      </c>
      <c r="G15" s="104" t="n">
        <v>1.98</v>
      </c>
      <c r="H15" s="105" t="n">
        <v>0.66</v>
      </c>
      <c r="I15" s="106" t="n">
        <v>0.87</v>
      </c>
      <c r="J15" s="107" t="n">
        <v>0.5</v>
      </c>
      <c r="K15" s="108" t="n">
        <v>0.2</v>
      </c>
      <c r="L15" s="109" t="n">
        <v>0.2</v>
      </c>
    </row>
    <row r="16" customFormat="false" ht="12.75" hidden="false" customHeight="false" outlineLevel="0" collapsed="false">
      <c r="A16" s="69"/>
      <c r="B16" s="69"/>
      <c r="C16" s="113"/>
      <c r="D16" s="111" t="s">
        <v>450</v>
      </c>
      <c r="E16" s="112" t="s">
        <v>362</v>
      </c>
      <c r="F16" s="103" t="n">
        <v>112</v>
      </c>
      <c r="G16" s="104" t="n">
        <v>1.89</v>
      </c>
      <c r="H16" s="105" t="n">
        <v>0.78</v>
      </c>
      <c r="I16" s="106" t="n">
        <v>0.91</v>
      </c>
      <c r="J16" s="107" t="n">
        <v>2.1</v>
      </c>
      <c r="K16" s="108" t="n">
        <v>0.9</v>
      </c>
      <c r="L16" s="109" t="n">
        <v>1</v>
      </c>
    </row>
    <row r="17" customFormat="false" ht="12.75" hidden="false" customHeight="false" outlineLevel="0" collapsed="false">
      <c r="A17" s="69"/>
      <c r="B17" s="69"/>
      <c r="C17" s="113"/>
      <c r="D17" s="111" t="s">
        <v>451</v>
      </c>
      <c r="E17" s="112" t="s">
        <v>365</v>
      </c>
      <c r="F17" s="103" t="n">
        <v>50</v>
      </c>
      <c r="G17" s="104" t="n">
        <v>1.01</v>
      </c>
      <c r="H17" s="105" t="n">
        <v>0.45</v>
      </c>
      <c r="I17" s="106" t="n">
        <v>0.56</v>
      </c>
      <c r="J17" s="107" t="n">
        <v>0.5</v>
      </c>
      <c r="K17" s="108" t="n">
        <v>0.2</v>
      </c>
      <c r="L17" s="109" t="n">
        <v>0.3</v>
      </c>
    </row>
    <row r="18" customFormat="false" ht="12.75" hidden="false" customHeight="false" outlineLevel="0" collapsed="false">
      <c r="A18" s="69"/>
      <c r="B18" s="69"/>
      <c r="C18" s="113"/>
      <c r="D18" s="111" t="s">
        <v>452</v>
      </c>
      <c r="E18" s="112" t="s">
        <v>368</v>
      </c>
      <c r="F18" s="103" t="n">
        <v>100</v>
      </c>
      <c r="G18" s="104" t="n">
        <v>1.1</v>
      </c>
      <c r="H18" s="105" t="n">
        <v>0.26</v>
      </c>
      <c r="I18" s="106" t="n">
        <v>0.41</v>
      </c>
      <c r="J18" s="107" t="n">
        <v>1.1</v>
      </c>
      <c r="K18" s="108" t="n">
        <v>0.3</v>
      </c>
      <c r="L18" s="109" t="n">
        <v>0.4</v>
      </c>
    </row>
    <row r="19" customFormat="false" ht="12.75" hidden="false" customHeight="false" outlineLevel="0" collapsed="false">
      <c r="A19" s="69"/>
      <c r="B19" s="69"/>
      <c r="C19" s="113" t="s">
        <v>453</v>
      </c>
      <c r="D19" s="111" t="s">
        <v>454</v>
      </c>
      <c r="E19" s="112" t="s">
        <v>371</v>
      </c>
      <c r="F19" s="103" t="n">
        <v>8.6</v>
      </c>
      <c r="G19" s="104" t="n">
        <v>0.57</v>
      </c>
      <c r="H19" s="105" t="n">
        <v>0.11</v>
      </c>
      <c r="I19" s="106" t="n">
        <v>0.45</v>
      </c>
      <c r="J19" s="107" t="n">
        <v>49</v>
      </c>
      <c r="K19" s="108" t="n">
        <v>9.4</v>
      </c>
      <c r="L19" s="109" t="n">
        <v>38.5</v>
      </c>
    </row>
    <row r="20" customFormat="false" ht="12.75" hidden="false" customHeight="false" outlineLevel="0" collapsed="false">
      <c r="A20" s="69"/>
      <c r="B20" s="69"/>
      <c r="C20" s="110"/>
      <c r="D20" s="111" t="s">
        <v>455</v>
      </c>
      <c r="E20" s="112" t="s">
        <v>374</v>
      </c>
      <c r="F20" s="103" t="n">
        <v>610</v>
      </c>
      <c r="G20" s="104" t="n">
        <v>0.94</v>
      </c>
      <c r="H20" s="105" t="n">
        <v>0.17</v>
      </c>
      <c r="I20" s="106" t="n">
        <v>0.65</v>
      </c>
      <c r="J20" s="107" t="n">
        <v>5.7</v>
      </c>
      <c r="K20" s="108" t="n">
        <v>1</v>
      </c>
      <c r="L20" s="109" t="n">
        <v>3.9</v>
      </c>
    </row>
    <row r="21" customFormat="false" ht="12.75" hidden="false" customHeight="false" outlineLevel="0" collapsed="false">
      <c r="A21" s="69"/>
      <c r="B21" s="69"/>
      <c r="C21" s="110"/>
      <c r="D21" s="111" t="s">
        <v>456</v>
      </c>
      <c r="E21" s="112" t="s">
        <v>377</v>
      </c>
      <c r="F21" s="103" t="n">
        <v>1.1</v>
      </c>
      <c r="G21" s="104" t="n">
        <v>0.99</v>
      </c>
      <c r="H21" s="105" t="n">
        <v>0.24</v>
      </c>
      <c r="I21" s="106" t="n">
        <v>0.89</v>
      </c>
      <c r="J21" s="107" t="n">
        <v>10.9</v>
      </c>
      <c r="K21" s="108" t="n">
        <v>2.6</v>
      </c>
      <c r="L21" s="109" t="n">
        <v>9.8</v>
      </c>
    </row>
    <row r="22" customFormat="false" ht="13.5" hidden="false" customHeight="false" outlineLevel="0" collapsed="false">
      <c r="A22" s="69"/>
      <c r="B22" s="69"/>
      <c r="C22" s="118"/>
      <c r="D22" s="119" t="s">
        <v>457</v>
      </c>
      <c r="E22" s="120" t="s">
        <v>380</v>
      </c>
      <c r="F22" s="121" t="n">
        <v>56</v>
      </c>
      <c r="G22" s="122" t="n">
        <v>1.56</v>
      </c>
      <c r="H22" s="123" t="n">
        <v>0.53</v>
      </c>
      <c r="I22" s="124" t="n">
        <v>0.71</v>
      </c>
      <c r="J22" s="125" t="n">
        <v>0.9</v>
      </c>
      <c r="K22" s="126" t="n">
        <v>0.3</v>
      </c>
      <c r="L22" s="127" t="n">
        <v>0.4</v>
      </c>
    </row>
    <row r="23" customFormat="false" ht="12.75" hidden="false" customHeight="false" outlineLevel="0" collapsed="false">
      <c r="A23" s="69"/>
      <c r="B23" s="69"/>
    </row>
    <row r="24" customFormat="false" ht="12.75" hidden="false" customHeight="false" outlineLevel="0" collapsed="false">
      <c r="A24" s="69"/>
      <c r="B24" s="69"/>
    </row>
  </sheetData>
  <mergeCells count="5">
    <mergeCell ref="A1:L1"/>
    <mergeCell ref="N1:R1"/>
    <mergeCell ref="C3:D3"/>
    <mergeCell ref="G3:I3"/>
    <mergeCell ref="J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8" activeCellId="0" sqref="B108"/>
    </sheetView>
  </sheetViews>
  <sheetFormatPr defaultColWidth="10.6875" defaultRowHeight="12.75" zeroHeight="false" outlineLevelRow="0" outlineLevelCol="0"/>
  <sheetData>
    <row r="1" customFormat="false" ht="15" hidden="false" customHeight="false" outlineLevel="0" collapsed="false">
      <c r="A1" s="128" t="s">
        <v>69</v>
      </c>
      <c r="B1" s="0" t="s">
        <v>458</v>
      </c>
      <c r="E1" s="129" t="n">
        <v>6</v>
      </c>
      <c r="F1" s="130" t="s">
        <v>89</v>
      </c>
      <c r="G1" s="131" t="n">
        <v>-0.748</v>
      </c>
    </row>
    <row r="2" customFormat="false" ht="15" hidden="false" customHeight="false" outlineLevel="0" collapsed="false">
      <c r="A2" s="128" t="s">
        <v>73</v>
      </c>
      <c r="B2" s="0" t="s">
        <v>73</v>
      </c>
      <c r="E2" s="129" t="n">
        <v>10</v>
      </c>
      <c r="F2" s="130" t="s">
        <v>147</v>
      </c>
      <c r="G2" s="131" t="n">
        <v>-0.622</v>
      </c>
    </row>
    <row r="3" customFormat="false" ht="15" hidden="false" customHeight="false" outlineLevel="0" collapsed="false">
      <c r="A3" s="128" t="s">
        <v>60</v>
      </c>
      <c r="B3" s="0" t="s">
        <v>76</v>
      </c>
      <c r="E3" s="129" t="n">
        <v>13</v>
      </c>
      <c r="F3" s="129" t="s">
        <v>459</v>
      </c>
      <c r="G3" s="131" t="n">
        <v>-0.48</v>
      </c>
    </row>
    <row r="4" customFormat="false" ht="15" hidden="false" customHeight="false" outlineLevel="0" collapsed="false">
      <c r="A4" s="128" t="s">
        <v>460</v>
      </c>
      <c r="B4" s="0" t="s">
        <v>80</v>
      </c>
      <c r="E4" s="129" t="n">
        <v>4</v>
      </c>
      <c r="F4" s="129" t="s">
        <v>460</v>
      </c>
      <c r="G4" s="131" t="n">
        <v>-1.064</v>
      </c>
    </row>
    <row r="5" customFormat="false" ht="15" hidden="false" customHeight="false" outlineLevel="0" collapsed="false">
      <c r="A5" s="128" t="s">
        <v>461</v>
      </c>
      <c r="B5" s="0" t="s">
        <v>462</v>
      </c>
      <c r="E5" s="129" t="n">
        <v>5</v>
      </c>
      <c r="F5" s="130" t="s">
        <v>461</v>
      </c>
      <c r="G5" s="131" t="n">
        <v>-1.151</v>
      </c>
    </row>
    <row r="6" customFormat="false" ht="15" hidden="false" customHeight="false" outlineLevel="0" collapsed="false">
      <c r="A6" s="128" t="s">
        <v>89</v>
      </c>
      <c r="B6" s="0" t="s">
        <v>463</v>
      </c>
      <c r="E6" s="129" t="n">
        <v>23</v>
      </c>
      <c r="F6" s="130" t="s">
        <v>55</v>
      </c>
      <c r="G6" s="131" t="n">
        <v>-0.43</v>
      </c>
    </row>
    <row r="7" customFormat="false" ht="15" hidden="false" customHeight="false" outlineLevel="0" collapsed="false">
      <c r="A7" s="128" t="s">
        <v>464</v>
      </c>
      <c r="B7" s="0" t="s">
        <v>59</v>
      </c>
      <c r="E7" s="129" t="n">
        <v>7</v>
      </c>
      <c r="F7" s="129" t="s">
        <v>464</v>
      </c>
      <c r="G7" s="131" t="n">
        <v>-1.585</v>
      </c>
    </row>
    <row r="8" customFormat="false" ht="15" hidden="false" customHeight="false" outlineLevel="0" collapsed="false">
      <c r="A8" s="128" t="s">
        <v>465</v>
      </c>
      <c r="B8" s="0" t="s">
        <v>466</v>
      </c>
      <c r="E8" s="129" t="n">
        <v>17</v>
      </c>
      <c r="F8" s="129" t="s">
        <v>467</v>
      </c>
      <c r="G8" s="131" t="n">
        <v>-0.378</v>
      </c>
    </row>
    <row r="9" customFormat="false" ht="15" hidden="false" customHeight="false" outlineLevel="0" collapsed="false">
      <c r="A9" s="128" t="s">
        <v>468</v>
      </c>
      <c r="B9" s="0" t="s">
        <v>469</v>
      </c>
      <c r="E9" s="129" t="n">
        <v>3</v>
      </c>
      <c r="F9" s="130" t="s">
        <v>60</v>
      </c>
      <c r="G9" s="131" t="n">
        <v>-0.35</v>
      </c>
    </row>
    <row r="10" customFormat="false" ht="15" hidden="false" customHeight="false" outlineLevel="0" collapsed="false">
      <c r="A10" s="128" t="s">
        <v>147</v>
      </c>
      <c r="B10" s="0" t="s">
        <v>470</v>
      </c>
      <c r="E10" s="129" t="n">
        <v>14</v>
      </c>
      <c r="F10" s="132" t="s">
        <v>471</v>
      </c>
      <c r="G10" s="131" t="n">
        <v>-0.25</v>
      </c>
    </row>
    <row r="11" customFormat="false" ht="15" hidden="false" customHeight="false" outlineLevel="0" collapsed="false">
      <c r="A11" s="128" t="s">
        <v>151</v>
      </c>
      <c r="B11" s="0" t="s">
        <v>472</v>
      </c>
      <c r="E11" s="129" t="n">
        <v>9</v>
      </c>
      <c r="F11" s="133" t="s">
        <v>468</v>
      </c>
      <c r="G11" s="131" t="n">
        <v>0</v>
      </c>
    </row>
    <row r="12" customFormat="false" ht="15" hidden="false" customHeight="false" outlineLevel="0" collapsed="false">
      <c r="A12" s="128" t="s">
        <v>473</v>
      </c>
      <c r="B12" s="0" t="s">
        <v>474</v>
      </c>
      <c r="E12" s="129" t="n">
        <v>11</v>
      </c>
      <c r="F12" s="134" t="s">
        <v>151</v>
      </c>
      <c r="G12" s="131" t="n">
        <v>0.182</v>
      </c>
    </row>
    <row r="13" customFormat="false" ht="15" hidden="false" customHeight="false" outlineLevel="0" collapsed="false">
      <c r="A13" s="128" t="s">
        <v>459</v>
      </c>
      <c r="B13" s="0" t="s">
        <v>475</v>
      </c>
      <c r="E13" s="129" t="n">
        <v>20</v>
      </c>
      <c r="F13" s="129" t="s">
        <v>476</v>
      </c>
      <c r="G13" s="131" t="n">
        <v>0.25</v>
      </c>
    </row>
    <row r="14" customFormat="false" ht="15" hidden="false" customHeight="false" outlineLevel="0" collapsed="false">
      <c r="A14" s="128" t="s">
        <v>471</v>
      </c>
      <c r="B14" s="0" t="s">
        <v>477</v>
      </c>
      <c r="E14" s="129" t="n">
        <v>24</v>
      </c>
      <c r="F14" s="133" t="s">
        <v>478</v>
      </c>
      <c r="G14" s="131" t="n">
        <v>0.385</v>
      </c>
    </row>
    <row r="15" customFormat="false" ht="15" hidden="false" customHeight="false" outlineLevel="0" collapsed="false">
      <c r="A15" s="128" t="s">
        <v>479</v>
      </c>
      <c r="B15" s="0" t="s">
        <v>480</v>
      </c>
      <c r="E15" s="129" t="n">
        <v>8</v>
      </c>
      <c r="F15" s="129" t="s">
        <v>465</v>
      </c>
      <c r="G15" s="131" t="n">
        <v>0.387</v>
      </c>
    </row>
    <row r="16" customFormat="false" ht="15" hidden="false" customHeight="false" outlineLevel="0" collapsed="false">
      <c r="A16" s="128" t="s">
        <v>316</v>
      </c>
      <c r="B16" s="0" t="s">
        <v>481</v>
      </c>
      <c r="E16" s="129" t="n">
        <v>1</v>
      </c>
      <c r="F16" s="130" t="s">
        <v>69</v>
      </c>
      <c r="G16" s="131" t="n">
        <v>0.429</v>
      </c>
    </row>
    <row r="17" customFormat="false" ht="15" hidden="false" customHeight="false" outlineLevel="0" collapsed="false">
      <c r="A17" s="135" t="s">
        <v>467</v>
      </c>
      <c r="B17" s="136"/>
      <c r="E17" s="129" t="n">
        <v>15</v>
      </c>
      <c r="F17" s="129" t="s">
        <v>479</v>
      </c>
      <c r="G17" s="131" t="n">
        <v>0.45</v>
      </c>
    </row>
    <row r="18" customFormat="false" ht="15" hidden="false" customHeight="false" outlineLevel="0" collapsed="false">
      <c r="A18" s="135" t="s">
        <v>482</v>
      </c>
      <c r="B18" s="136"/>
      <c r="E18" s="129" t="n">
        <v>21</v>
      </c>
      <c r="F18" s="129" t="s">
        <v>483</v>
      </c>
      <c r="G18" s="131" t="n">
        <v>0.469</v>
      </c>
    </row>
    <row r="19" customFormat="false" ht="15" hidden="false" customHeight="false" outlineLevel="0" collapsed="false">
      <c r="A19" s="135" t="s">
        <v>484</v>
      </c>
      <c r="B19" s="136"/>
      <c r="E19" s="129" t="n">
        <v>2</v>
      </c>
      <c r="F19" s="130" t="s">
        <v>73</v>
      </c>
      <c r="G19" s="131" t="n">
        <v>0.666</v>
      </c>
    </row>
    <row r="20" customFormat="false" ht="15" hidden="false" customHeight="false" outlineLevel="0" collapsed="false">
      <c r="A20" s="135" t="s">
        <v>476</v>
      </c>
      <c r="B20" s="136"/>
      <c r="E20" s="129" t="n">
        <v>18</v>
      </c>
      <c r="F20" s="129" t="s">
        <v>482</v>
      </c>
      <c r="G20" s="131" t="n">
        <v>0.747</v>
      </c>
    </row>
    <row r="21" customFormat="false" ht="15" hidden="false" customHeight="false" outlineLevel="0" collapsed="false">
      <c r="A21" s="128" t="s">
        <v>483</v>
      </c>
      <c r="B21" s="0" t="s">
        <v>485</v>
      </c>
      <c r="E21" s="129" t="n">
        <v>22</v>
      </c>
      <c r="F21" s="129" t="s">
        <v>486</v>
      </c>
      <c r="G21" s="131" t="n">
        <v>0.753</v>
      </c>
    </row>
    <row r="22" customFormat="false" ht="15" hidden="false" customHeight="false" outlineLevel="0" collapsed="false">
      <c r="A22" s="128" t="s">
        <v>486</v>
      </c>
      <c r="B22" s="0" t="s">
        <v>487</v>
      </c>
      <c r="E22" s="129" t="n">
        <v>12</v>
      </c>
      <c r="F22" s="129" t="s">
        <v>473</v>
      </c>
      <c r="G22" s="131" t="n">
        <v>0.803</v>
      </c>
    </row>
    <row r="23" customFormat="false" ht="15" hidden="false" customHeight="false" outlineLevel="0" collapsed="false">
      <c r="A23" s="128" t="s">
        <v>55</v>
      </c>
      <c r="B23" s="0" t="s">
        <v>488</v>
      </c>
      <c r="E23" s="129" t="n">
        <v>16</v>
      </c>
      <c r="F23" s="129" t="s">
        <v>316</v>
      </c>
      <c r="G23" s="131" t="n">
        <v>0.995</v>
      </c>
    </row>
    <row r="24" customFormat="false" ht="15" hidden="false" customHeight="false" outlineLevel="0" collapsed="false">
      <c r="A24" s="128" t="s">
        <v>478</v>
      </c>
      <c r="B24" s="0" t="s">
        <v>489</v>
      </c>
      <c r="E24" s="129" t="n">
        <v>19</v>
      </c>
      <c r="F24" s="133" t="s">
        <v>484</v>
      </c>
      <c r="G24" s="131" t="n">
        <v>1.229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1999-01-18T18:05:07Z</dcterms:created>
  <dc:creator>Horacio López Córcoles</dc:creator>
  <dc:description/>
  <dc:language>es-ES</dc:language>
  <cp:lastModifiedBy/>
  <cp:lastPrinted>2021-03-16T08:56:06Z</cp:lastPrinted>
  <dcterms:modified xsi:type="dcterms:W3CDTF">2021-03-16T16:09:15Z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